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aizjz" sheetId="1" r:id="rId1"/>
    <sheet name="tibz" sheetId="2" r:id="rId2"/>
    <sheet name="tr" sheetId="3" r:id="rId3"/>
    <sheet name="zc" sheetId="4" r:id="rId4"/>
  </sheets>
  <definedNames/>
  <calcPr fullCalcOnLoad="1"/>
</workbook>
</file>

<file path=xl/sharedStrings.xml><?xml version="1.0" encoding="utf-8"?>
<sst xmlns="http://schemas.openxmlformats.org/spreadsheetml/2006/main" count="1628" uniqueCount="376">
  <si>
    <t>Wydział Nauk o Żywności i Rybactwa</t>
  </si>
  <si>
    <t>Nazwa kierunku studiów:</t>
  </si>
  <si>
    <t>Technologia żywności i żywienie człowieka</t>
  </si>
  <si>
    <t>Dziedziny nauki:</t>
  </si>
  <si>
    <t>dziedzina nauk rolniczych</t>
  </si>
  <si>
    <t>Dyscypliny naukowe:</t>
  </si>
  <si>
    <t>technologia żywności i żywienia (100%)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</si>
  <si>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</si>
  <si>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</si>
  <si>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</si>
  <si>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</si>
  <si>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</si>
  <si>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</si>
  <si>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</si>
  <si>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</si>
  <si>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>ocena, analiza i zarządzanie jakością żywności</t>
  </si>
  <si>
    <t>Obowiązuje od: 2019-10-01</t>
  </si>
  <si>
    <t>Kod planu studiów:</t>
  </si>
  <si>
    <t>TZZ_2A_S_2019_2020_L</t>
  </si>
  <si>
    <t>Uchwała Rady Wydziału nr: 54/2019, 2019-05-22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</si>
  <si>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</si>
  <si>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</si>
  <si>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</si>
  <si>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</si>
  <si>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</si>
  <si>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</si>
  <si>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</si>
  <si>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</si>
  <si>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</si>
  <si>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</si>
  <si>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</si>
  <si>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</si>
  <si>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</si>
  <si>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</si>
  <si>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</si>
  <si>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PD</t>
  </si>
  <si>
    <t>S</t>
  </si>
  <si>
    <t>L</t>
  </si>
  <si>
    <t>LK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</si>
  <si>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</si>
  <si>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</si>
  <si>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</si>
  <si>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</si>
  <si>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</si>
  <si>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</si>
  <si>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</si>
  <si>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</si>
  <si>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</si>
  <si>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</si>
  <si>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</si>
  <si>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</si>
  <si>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</si>
  <si>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</si>
  <si>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</si>
  <si>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</si>
  <si>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A-5</t>
  </si>
  <si>
    <t>Ochrona własności intelektualnej</t>
  </si>
  <si>
    <t>A1</t>
  </si>
  <si>
    <t>Seminarium dyplomowe</t>
  </si>
  <si>
    <t>A2</t>
  </si>
  <si>
    <t>Przygotowanie pracy dyplomowej</t>
  </si>
  <si>
    <t>Blok obieralny 2</t>
  </si>
  <si>
    <t>A4</t>
  </si>
  <si>
    <t>Zarządzanie i marketing</t>
  </si>
  <si>
    <t>Blok obieralny 1</t>
  </si>
  <si>
    <t>e</t>
  </si>
  <si>
    <t>Razem</t>
  </si>
  <si>
    <t>Moduły/Przedmioty kształcenia podstawowego</t>
  </si>
  <si>
    <t>B1</t>
  </si>
  <si>
    <t>Systemy informatyczne w technologii żywności</t>
  </si>
  <si>
    <t>B2</t>
  </si>
  <si>
    <t>Statystyka stosowana</t>
  </si>
  <si>
    <t>B3</t>
  </si>
  <si>
    <t>Enzymologia</t>
  </si>
  <si>
    <t>Moduły/Przedmioty kształcenia kierunkowego</t>
  </si>
  <si>
    <t>C1</t>
  </si>
  <si>
    <t>Wybrane działy w biotechnologii żywności (blok)</t>
  </si>
  <si>
    <t>C2</t>
  </si>
  <si>
    <t>Mikrobiologia przetwórstwa żywności</t>
  </si>
  <si>
    <t>C3</t>
  </si>
  <si>
    <t>Higiena w przemyśle spożywczym</t>
  </si>
  <si>
    <t>C4</t>
  </si>
  <si>
    <t>Indywidualna przedsiębiorczość w przemyśle spożywczym</t>
  </si>
  <si>
    <t>C5</t>
  </si>
  <si>
    <t>Technologia produkcji żywności regionalnej i ekologicznej (blok)</t>
  </si>
  <si>
    <t>C6</t>
  </si>
  <si>
    <t>Prawo żywnościowe</t>
  </si>
  <si>
    <t>C7</t>
  </si>
  <si>
    <t>Zarządzanie jakością żywności</t>
  </si>
  <si>
    <t>Moduły/Przedmioty specjalnościowe</t>
  </si>
  <si>
    <t>technologia i biotechnologia żywności</t>
  </si>
  <si>
    <t>technologia rybna</t>
  </si>
  <si>
    <t>żywienie człowieka</t>
  </si>
  <si>
    <t>Blok obieralny 6</t>
  </si>
  <si>
    <t>D1oaizjz</t>
  </si>
  <si>
    <t>Wybrane działy z toksykologii</t>
  </si>
  <si>
    <t>D2oaizjz</t>
  </si>
  <si>
    <t>Wybrane działy w analizie i ocenie jakości żywności</t>
  </si>
  <si>
    <t>D4oaizjz</t>
  </si>
  <si>
    <t>Hormonalna i metaboliczna specyfika różnych okresów fizjologicznych</t>
  </si>
  <si>
    <t>D5oaizjz</t>
  </si>
  <si>
    <t>Wybrane działy z technologii żywności</t>
  </si>
  <si>
    <t>D7oaizjz</t>
  </si>
  <si>
    <t>Towaroznawstwo wyrobów cukierniczych</t>
  </si>
  <si>
    <t>Blok obieralny 4</t>
  </si>
  <si>
    <t>Blok obieralny 5</t>
  </si>
  <si>
    <t>D3oaizjz</t>
  </si>
  <si>
    <t>Nowiny żywieniowo - dietetyczne</t>
  </si>
  <si>
    <t>Blok obieralny 7</t>
  </si>
  <si>
    <t>D6oaizjz</t>
  </si>
  <si>
    <t>Środowiskowe zagrożenia bezpieczeństwa żywności</t>
  </si>
  <si>
    <t>Moduły/Przedmioty obieralne</t>
  </si>
  <si>
    <t>A3-1</t>
  </si>
  <si>
    <t>Bioetyka</t>
  </si>
  <si>
    <t>A3-2</t>
  </si>
  <si>
    <t>Etyka zawodowa</t>
  </si>
  <si>
    <t>A3-3</t>
  </si>
  <si>
    <t>Socjologia społeczeństwa informacyjnego</t>
  </si>
  <si>
    <t>A3-4</t>
  </si>
  <si>
    <t>Komunikacja społeczna i techniki negocjacji</t>
  </si>
  <si>
    <t>A4-1</t>
  </si>
  <si>
    <t>Język angielski</t>
  </si>
  <si>
    <t>A4-2</t>
  </si>
  <si>
    <t>Język niemiecki</t>
  </si>
  <si>
    <t/>
  </si>
  <si>
    <t>Alergie pokarmowe</t>
  </si>
  <si>
    <t>Gr3-5oaizj</t>
  </si>
  <si>
    <t>Specyfika kształtowania zachowań żywieniowych w wieku 0-3 i w okresie późnej starości</t>
  </si>
  <si>
    <t>Gr3-6oaizj</t>
  </si>
  <si>
    <t>Dietetyka bariatryczna</t>
  </si>
  <si>
    <t>Gr3-8oaizj</t>
  </si>
  <si>
    <t>Kultura żywienia w różnych regionach świata</t>
  </si>
  <si>
    <t>Gr3-2oaizj</t>
  </si>
  <si>
    <t>Mody i systemy żywieniowe w świetle fizjologii</t>
  </si>
  <si>
    <t>Gr3-3oaizj</t>
  </si>
  <si>
    <t>Normy i zalecenia żywieniowe - aspekty praktyczne</t>
  </si>
  <si>
    <t>Gr3-4oaizj</t>
  </si>
  <si>
    <t>Żywienie różnych grup ludności</t>
  </si>
  <si>
    <t>Gr3-7oaizj</t>
  </si>
  <si>
    <t>Żywność i żywienie w dobie globalizacji</t>
  </si>
  <si>
    <t>Gr1-10oaiz</t>
  </si>
  <si>
    <t>Standardy mikrobiologiczne w analizie i ocenie jakości żywności</t>
  </si>
  <si>
    <t>Gr1-11oaiz</t>
  </si>
  <si>
    <t>Towaroznawstwo żywności ekologicznej</t>
  </si>
  <si>
    <t>Gr1-12oaiz</t>
  </si>
  <si>
    <t>Towaroznawstwo napojów</t>
  </si>
  <si>
    <t>Gr1-13oaiz</t>
  </si>
  <si>
    <t>Towaroznawstwo żywności specjalnego przeznaczenia żywieniowego i funkcjonalnej</t>
  </si>
  <si>
    <t>Gr1-1oaizj</t>
  </si>
  <si>
    <t>Analityka żywności</t>
  </si>
  <si>
    <t>Gr1-3oaizjz</t>
  </si>
  <si>
    <t>Systemy zarządzania jakością żywności</t>
  </si>
  <si>
    <t>Gr1-4oaiz</t>
  </si>
  <si>
    <t>Wymagania prawne znakowania i certyfikacja w przemyśle spożywczym</t>
  </si>
  <si>
    <t>Gr1-7oaiz</t>
  </si>
  <si>
    <t>Higieniczno - toksykologiczna ocena opakowań</t>
  </si>
  <si>
    <t>Mikrobiologia przemysłowa</t>
  </si>
  <si>
    <t>Gr1-14oaiz</t>
  </si>
  <si>
    <t>Podstawy metod toksykometrycznych</t>
  </si>
  <si>
    <t>Gr1-2oaizjz</t>
  </si>
  <si>
    <t>Ogólne towaroznawstwo surowców i żywności</t>
  </si>
  <si>
    <t>Otrzymywanie preparatów pochodzenia mikrobiologicznego</t>
  </si>
  <si>
    <t>Patogeny w żywności</t>
  </si>
  <si>
    <t>Szkodniki w przemyśle spożywczym</t>
  </si>
  <si>
    <t>Biologiczne podstawy jakości mięsa</t>
  </si>
  <si>
    <t>Charakterystyka i przetwarzanie zwierzyny łownej</t>
  </si>
  <si>
    <t>Gr2-4oaizj</t>
  </si>
  <si>
    <t>Usługi gastronomiczne i cateringowe</t>
  </si>
  <si>
    <t>Gr2-5oaizj</t>
  </si>
  <si>
    <t>Surowce pomocnicze i dodatki do żywności</t>
  </si>
  <si>
    <t>Izolaty, koncentraty i biopreparaty spożywcze z ryb</t>
  </si>
  <si>
    <t>Technologia produktów cukierniczych</t>
  </si>
  <si>
    <t>Wybrane działy w technologii piekarstwa i ciastkarstwa</t>
  </si>
  <si>
    <t>Gr2-8oaizj</t>
  </si>
  <si>
    <t>Zastosowanie preparatów enzymatycznych w technologii mleczarskiej</t>
  </si>
  <si>
    <t>Gr4-1oaizj</t>
  </si>
  <si>
    <t>Nowoczesne opakowania do żywności</t>
  </si>
  <si>
    <t>Gr4-2oaizj</t>
  </si>
  <si>
    <t>Postępy w mechanizacji przetwórstwa spożywczego</t>
  </si>
  <si>
    <t>Gr4-3oaizj</t>
  </si>
  <si>
    <t>Projektowanie i eksploatacja linii technologicznych</t>
  </si>
  <si>
    <t>Gr4-5oaizj</t>
  </si>
  <si>
    <t>Postępy w inżynierii przemysłu spożywczego</t>
  </si>
  <si>
    <t>Gr4-6oaizj</t>
  </si>
  <si>
    <t>Wybrane działy z reologii</t>
  </si>
  <si>
    <t>Praktyki zawodowe</t>
  </si>
  <si>
    <t>P1</t>
  </si>
  <si>
    <t>Praktyka zawodowa</t>
  </si>
  <si>
    <t>Przedmioty jednorazowe</t>
  </si>
  <si>
    <t>SZ1</t>
  </si>
  <si>
    <t>Szkolenie bhp</t>
  </si>
  <si>
    <t>SZ2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</si>
  <si>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</si>
  <si>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</si>
  <si>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</si>
  <si>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</si>
  <si>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</si>
  <si>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</si>
  <si>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</si>
  <si>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</si>
  <si>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</si>
  <si>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</si>
  <si>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praktyki</t>
  </si>
  <si>
    <t>D10tibz</t>
  </si>
  <si>
    <t>Wybrane działy w chłodnictwie i przechowalnictwie żywności</t>
  </si>
  <si>
    <t>D1tibz</t>
  </si>
  <si>
    <t>Wybrane działy w technologii mięsa i drobiu</t>
  </si>
  <si>
    <t>D2tibz</t>
  </si>
  <si>
    <t>Wybrane działy z technologii mleczarskiej</t>
  </si>
  <si>
    <t>D3tibz</t>
  </si>
  <si>
    <t>Wybrane działy w technologii produktów roślinnych</t>
  </si>
  <si>
    <t>D4tibz</t>
  </si>
  <si>
    <t>Wybrane działy w technologii przetwórstw ryb i owoców morza</t>
  </si>
  <si>
    <t>D5tibz</t>
  </si>
  <si>
    <t>Inżynieria genetyczna w przetwórstwie żywności</t>
  </si>
  <si>
    <t>D6tibz</t>
  </si>
  <si>
    <t>Molekularne metody oceny surowców i produktów żywnościowych</t>
  </si>
  <si>
    <t>D7tibz</t>
  </si>
  <si>
    <t>D8tibz</t>
  </si>
  <si>
    <t>D9tibz</t>
  </si>
  <si>
    <t>Surowce uboczne i dodatki niemleczne w technologii mleczarskiej</t>
  </si>
  <si>
    <t>Gr1-10tibz</t>
  </si>
  <si>
    <t>Gr1-11tibz</t>
  </si>
  <si>
    <t>Gr1-12tibz</t>
  </si>
  <si>
    <t>Gr1-13tibz</t>
  </si>
  <si>
    <t>Gr1-14tibz</t>
  </si>
  <si>
    <t>Gr1-1tibz</t>
  </si>
  <si>
    <t>Gr1-2tibz</t>
  </si>
  <si>
    <t>Gr1-3tibz</t>
  </si>
  <si>
    <t>Gr1-4tibz</t>
  </si>
  <si>
    <t>Gr1-5tibz</t>
  </si>
  <si>
    <t>Gr1-6tibz</t>
  </si>
  <si>
    <t>Gr1-7tibz</t>
  </si>
  <si>
    <t>Gr1-8tibz</t>
  </si>
  <si>
    <t>Gr1-9tibz</t>
  </si>
  <si>
    <t>Gr2-1tibz</t>
  </si>
  <si>
    <t>Gr2-2tibz</t>
  </si>
  <si>
    <t>Gr2-3tibz</t>
  </si>
  <si>
    <t>Gr2-4tibz</t>
  </si>
  <si>
    <t>Gr2-5tibz</t>
  </si>
  <si>
    <t>Gr2-6tibz</t>
  </si>
  <si>
    <t>Gr2-7tibz</t>
  </si>
  <si>
    <t>Gr2-8tibz</t>
  </si>
  <si>
    <t>Gr3-1tibz</t>
  </si>
  <si>
    <t>Gr3-2tibz</t>
  </si>
  <si>
    <t>Gr3-3tibz</t>
  </si>
  <si>
    <t>Gr3-4tibz</t>
  </si>
  <si>
    <t>Gr3-5tibz</t>
  </si>
  <si>
    <t>Gr3-6tibz</t>
  </si>
  <si>
    <t>Gr3-7tibz</t>
  </si>
  <si>
    <t>Gr3-8tibz</t>
  </si>
  <si>
    <t>Gr4-1tibz</t>
  </si>
  <si>
    <t>Gr4-2tibz</t>
  </si>
  <si>
    <t>Gr4-3tibz</t>
  </si>
  <si>
    <t>Gr4-5tibz</t>
  </si>
  <si>
    <t>Gr4-6tibz</t>
  </si>
  <si>
    <t>D10tr</t>
  </si>
  <si>
    <t>Wybrane zagadnienia z parazytologii organizmów wodnych</t>
  </si>
  <si>
    <t>D11tr</t>
  </si>
  <si>
    <t>D1tr</t>
  </si>
  <si>
    <t>Wybrane działy  w technologii produktów rybnych</t>
  </si>
  <si>
    <t>D2tr</t>
  </si>
  <si>
    <t>D3tr</t>
  </si>
  <si>
    <t>D4tr</t>
  </si>
  <si>
    <t>Wybrane działy w technologii żywności</t>
  </si>
  <si>
    <t>Blok obieralny 8</t>
  </si>
  <si>
    <t>Blok obieralny 9</t>
  </si>
  <si>
    <t>Blok obieralny 10</t>
  </si>
  <si>
    <t>D8tr</t>
  </si>
  <si>
    <t>Produkcja surowców do wytwarzania żywności funkcjonalnej</t>
  </si>
  <si>
    <t>Blok obieralny 11</t>
  </si>
  <si>
    <t>D5-1tr</t>
  </si>
  <si>
    <t>Przetwórstwo skorupiaków i mięczaków</t>
  </si>
  <si>
    <t>D5-2tr</t>
  </si>
  <si>
    <t>Bioinżynieria w przetwórstwie ryb i owoców morza</t>
  </si>
  <si>
    <t>D6-1tr</t>
  </si>
  <si>
    <t>Produkcja surowców rybackich - akwakultura</t>
  </si>
  <si>
    <t>D6-2tr</t>
  </si>
  <si>
    <t>Biologiczne zasoby wód</t>
  </si>
  <si>
    <t>D7-1tr</t>
  </si>
  <si>
    <t>Gospodarka odpadami w zakładzie przetwórstwa rybnego</t>
  </si>
  <si>
    <t>D7-2tr</t>
  </si>
  <si>
    <t>Biologiczne przetwarzanie odpadów w przetwórstwie ryb i owoców morza</t>
  </si>
  <si>
    <t>D9-1tr</t>
  </si>
  <si>
    <t>Identyfikacja surowców i żywności pochodzenia wodnego</t>
  </si>
  <si>
    <t>D9-2tr</t>
  </si>
  <si>
    <t>Certyfikacja w produkcji rybackiej i przetwórstwie rybnym</t>
  </si>
  <si>
    <t>Gr1-10tr</t>
  </si>
  <si>
    <t>Gr1-11tr</t>
  </si>
  <si>
    <t>Gr1-12tr</t>
  </si>
  <si>
    <t>Gr1-13tr</t>
  </si>
  <si>
    <t>Gr1-14tr</t>
  </si>
  <si>
    <t>Gr1-1tr</t>
  </si>
  <si>
    <t>Gr1-2tr</t>
  </si>
  <si>
    <t>Gr1-3tr</t>
  </si>
  <si>
    <t>Gr1-4tr</t>
  </si>
  <si>
    <t>Gr1-5tr</t>
  </si>
  <si>
    <t>Gr1-6tr</t>
  </si>
  <si>
    <t>Gr1-7tr</t>
  </si>
  <si>
    <t>Gr1-8tr</t>
  </si>
  <si>
    <t>Gr1-9tr</t>
  </si>
  <si>
    <t>Gr2-1tr</t>
  </si>
  <si>
    <t>Gr2-2tr</t>
  </si>
  <si>
    <t>Gr2-3tr</t>
  </si>
  <si>
    <t>Gr2-4tr</t>
  </si>
  <si>
    <t>Gr2-5tr</t>
  </si>
  <si>
    <t>Gr2-6tr</t>
  </si>
  <si>
    <t>Gr2-7tr</t>
  </si>
  <si>
    <t>Gr2-8tr</t>
  </si>
  <si>
    <t>Gr3-1tr</t>
  </si>
  <si>
    <t>Gr3-2tr</t>
  </si>
  <si>
    <t>Gr3-3tr</t>
  </si>
  <si>
    <t>Gr3-4tr</t>
  </si>
  <si>
    <t>Gr3-5tr</t>
  </si>
  <si>
    <t>Gr3-6tr</t>
  </si>
  <si>
    <t>Gr3-7tr</t>
  </si>
  <si>
    <t>Gr3-8tr</t>
  </si>
  <si>
    <t>Gr4-1tr</t>
  </si>
  <si>
    <t>Gr4-2tr</t>
  </si>
  <si>
    <t>Gr4-3tr</t>
  </si>
  <si>
    <t>Gr4-5tr</t>
  </si>
  <si>
    <t>Gr4-6tr</t>
  </si>
  <si>
    <t>D1zc</t>
  </si>
  <si>
    <t>Żywienie w różnych stanach fizjologicznych</t>
  </si>
  <si>
    <t>D2zc</t>
  </si>
  <si>
    <t>Wybrane działy w dietetyce</t>
  </si>
  <si>
    <t>D3zc</t>
  </si>
  <si>
    <t>Patofizjologia w żywieniu człowieka</t>
  </si>
  <si>
    <t>D4zc</t>
  </si>
  <si>
    <t>Biochemiczne i fizjologiczne podstawy zdrowia</t>
  </si>
  <si>
    <t>D5zc</t>
  </si>
  <si>
    <t>D6zc</t>
  </si>
  <si>
    <t>Diagnostyka w gabinecie dietetyka</t>
  </si>
  <si>
    <t>D7zc</t>
  </si>
  <si>
    <t>Żywienie w turystyce</t>
  </si>
  <si>
    <t>D8zc</t>
  </si>
  <si>
    <t>Żywność wzbogacana, suplementy diety i wyroby medyczne w żywieniu człowieka</t>
  </si>
  <si>
    <t>Gr1-10zc</t>
  </si>
  <si>
    <t>Gr1-11zc</t>
  </si>
  <si>
    <t>Towaroznawstwo zywności ekologicznej</t>
  </si>
  <si>
    <t>Gr1-12zc</t>
  </si>
  <si>
    <t>Gr1-13zc</t>
  </si>
  <si>
    <t>Towaroznawstwo żywnoścci specjalnego przeznaczenia żywieniowego i funkcjonalnej</t>
  </si>
  <si>
    <t>Gr1-14zc</t>
  </si>
  <si>
    <t>Gr1-1zc</t>
  </si>
  <si>
    <t>Gr1-2zc</t>
  </si>
  <si>
    <t>Gr1-3zc</t>
  </si>
  <si>
    <t>Gr1-4zc</t>
  </si>
  <si>
    <t>Gr1-5zc</t>
  </si>
  <si>
    <t>Gr1-6zc</t>
  </si>
  <si>
    <t>Gr1-7zc</t>
  </si>
  <si>
    <t>Gr1-8zc</t>
  </si>
  <si>
    <t>Gr1-9zc</t>
  </si>
  <si>
    <t>Gr2-1zc</t>
  </si>
  <si>
    <t>Gr2-2zc</t>
  </si>
  <si>
    <t>Gr2-3zc</t>
  </si>
  <si>
    <t>Gr2-4zc</t>
  </si>
  <si>
    <t>Gr2-5zc</t>
  </si>
  <si>
    <t>Gr2-6zc</t>
  </si>
  <si>
    <t>Gr2-7zc</t>
  </si>
  <si>
    <t>Gr2-8zc</t>
  </si>
  <si>
    <t>Gr3-1zc</t>
  </si>
  <si>
    <t>Gr3-2zc</t>
  </si>
  <si>
    <t>Gr3-3zc</t>
  </si>
  <si>
    <t>Gr3-4zc</t>
  </si>
  <si>
    <t>Gr3-5zc</t>
  </si>
  <si>
    <t>Gr3-6zc</t>
  </si>
  <si>
    <t>Gr3-7zc</t>
  </si>
  <si>
    <t>Gr3-8zc</t>
  </si>
  <si>
    <t>Gr4-1zc</t>
  </si>
  <si>
    <t>Gr4-2zc</t>
  </si>
  <si>
    <t>Gr4-3zc</t>
  </si>
  <si>
    <t>Gr4-5zc</t>
  </si>
  <si>
    <t>Gr4-6zc</t>
  </si>
  <si>
    <t>Załącznik nr 12 do uchwały nr Senatu ZUT z dnia 23 września 2019 r.</t>
  </si>
  <si>
    <t>Załącznik nr 12 do uchwały nr 108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</si>
</sst>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0</xdr:row>
      <xdr:rowOff>19050</xdr:rowOff>
    </xdr:from>
    <xdr:to>
      <xdr:col>68</xdr:col>
      <xdr:colOff>38100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1905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86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86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86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2"/>
  <sheetViews>
    <sheetView tabSelected="1" zoomScalePageLayoutView="0" workbookViewId="0" topLeftCell="A1">
      <selection activeCell="AY7" sqref="AY7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1" ht="12.75">
      <c r="E7" t="s">
        <v>11</v>
      </c>
      <c r="F7" s="1" t="s">
        <v>12</v>
      </c>
      <c r="AH7" t="s">
        <v>13</v>
      </c>
      <c r="AY7" t="s">
        <v>375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47</v>
      </c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47</v>
      </c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47</v>
      </c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47</v>
      </c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7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6" t="s">
        <v>36</v>
      </c>
      <c r="AQ15" s="16"/>
      <c r="AR15" s="17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6" t="s">
        <v>36</v>
      </c>
      <c r="BH15" s="16"/>
      <c r="BI15" s="17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6" t="s">
        <v>36</v>
      </c>
      <c r="BY15" s="16"/>
      <c r="BZ15" s="17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/>
      <c r="B17" s="6"/>
      <c r="C17" s="6"/>
      <c r="D17" s="6" t="s">
        <v>55</v>
      </c>
      <c r="E17" s="3" t="s">
        <v>56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5</v>
      </c>
      <c r="I17" s="6">
        <f aca="true" t="shared" si="1" ref="I17:I22">S17+AJ17+BA17+BR17</f>
        <v>5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0</v>
      </c>
      <c r="Q17" s="7">
        <f aca="true" t="shared" si="9" ref="Q17:Q22"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>
        <v>5</v>
      </c>
      <c r="AK17" s="10" t="s">
        <v>54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 t="shared" si="0"/>
        <v>15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15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</v>
      </c>
      <c r="Q18" s="7">
        <f t="shared" si="9"/>
        <v>0</v>
      </c>
      <c r="R18" s="7">
        <v>1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54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 t="shared" si="11"/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/>
      <c r="B19" s="6"/>
      <c r="C19" s="6"/>
      <c r="D19" s="6" t="s">
        <v>59</v>
      </c>
      <c r="E19" s="3" t="s">
        <v>60</v>
      </c>
      <c r="F19" s="6">
        <f>COUNTIF(S19:CF19,"e")</f>
        <v>0</v>
      </c>
      <c r="G19" s="6">
        <f>COUNTIF(S19:CF19,"z")</f>
        <v>1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20</v>
      </c>
      <c r="Q19" s="7">
        <f t="shared" si="9"/>
        <v>0</v>
      </c>
      <c r="R19" s="7">
        <v>0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>
        <v>0</v>
      </c>
      <c r="BF19" s="10" t="s">
        <v>54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 t="shared" si="12"/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>
        <v>2</v>
      </c>
      <c r="B20" s="6">
        <v>1</v>
      </c>
      <c r="C20" s="6"/>
      <c r="D20" s="6"/>
      <c r="E20" s="3" t="s">
        <v>61</v>
      </c>
      <c r="F20" s="6">
        <f>$B$20*COUNTIF(S20:CF20,"e")</f>
        <v>0</v>
      </c>
      <c r="G20" s="6">
        <f>$B$20*COUNTIF(S20:CF20,"z")</f>
        <v>1</v>
      </c>
      <c r="H20" s="6">
        <f t="shared" si="0"/>
        <v>45</v>
      </c>
      <c r="I20" s="6">
        <f t="shared" si="1"/>
        <v>45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0</v>
      </c>
      <c r="R20" s="7">
        <f>$B$20*1</f>
        <v>1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f>$B$20*45</f>
        <v>45</v>
      </c>
      <c r="AK20" s="10" t="s">
        <v>54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 t="shared" si="11"/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/>
      <c r="B21" s="6"/>
      <c r="C21" s="6"/>
      <c r="D21" s="6" t="s">
        <v>62</v>
      </c>
      <c r="E21" s="3" t="s">
        <v>63</v>
      </c>
      <c r="F21" s="6">
        <f>COUNTIF(S21:CF21,"e")</f>
        <v>0</v>
      </c>
      <c r="G21" s="6">
        <f>COUNTIF(S21:CF21,"z")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v>1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v>30</v>
      </c>
      <c r="AK21" s="10" t="s">
        <v>54</v>
      </c>
      <c r="AL21" s="11"/>
      <c r="AM21" s="10"/>
      <c r="AN21" s="11"/>
      <c r="AO21" s="10"/>
      <c r="AP21" s="11"/>
      <c r="AQ21" s="10"/>
      <c r="AR21" s="7">
        <v>2</v>
      </c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>
        <v>1</v>
      </c>
      <c r="B22" s="6">
        <v>1</v>
      </c>
      <c r="C22" s="6"/>
      <c r="D22" s="6"/>
      <c r="E22" s="3" t="s">
        <v>64</v>
      </c>
      <c r="F22" s="6">
        <f>$B$22*COUNTIF(S22:CF22,"e")</f>
        <v>1</v>
      </c>
      <c r="G22" s="6">
        <f>$B$22*COUNTIF(S22:CF22,"z")</f>
        <v>0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30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$B$22*1</f>
        <v>1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>
        <f>$B$22*30</f>
        <v>30</v>
      </c>
      <c r="AE22" s="10" t="s">
        <v>65</v>
      </c>
      <c r="AF22" s="11"/>
      <c r="AG22" s="10"/>
      <c r="AH22" s="7">
        <f>$B$22*3</f>
        <v>3</v>
      </c>
      <c r="AI22" s="7">
        <f t="shared" si="10"/>
        <v>3</v>
      </c>
      <c r="AJ22" s="11"/>
      <c r="AK22" s="10"/>
      <c r="AL22" s="11"/>
      <c r="AM22" s="10"/>
      <c r="AN22" s="11"/>
      <c r="AO22" s="10"/>
      <c r="AP22" s="11"/>
      <c r="AQ22" s="10"/>
      <c r="AR22" s="7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66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125</v>
      </c>
      <c r="I23" s="6">
        <f t="shared" si="14"/>
        <v>80</v>
      </c>
      <c r="J23" s="6">
        <f t="shared" si="14"/>
        <v>0</v>
      </c>
      <c r="K23" s="6">
        <f t="shared" si="14"/>
        <v>0</v>
      </c>
      <c r="L23" s="6">
        <f t="shared" si="14"/>
        <v>15</v>
      </c>
      <c r="M23" s="6">
        <f t="shared" si="14"/>
        <v>0</v>
      </c>
      <c r="N23" s="6">
        <f t="shared" si="14"/>
        <v>30</v>
      </c>
      <c r="O23" s="6">
        <f t="shared" si="14"/>
        <v>0</v>
      </c>
      <c r="P23" s="7">
        <f t="shared" si="14"/>
        <v>30</v>
      </c>
      <c r="Q23" s="7">
        <f t="shared" si="14"/>
        <v>3</v>
      </c>
      <c r="R23" s="7">
        <f t="shared" si="14"/>
        <v>4</v>
      </c>
      <c r="S23" s="11">
        <f t="shared" si="14"/>
        <v>0</v>
      </c>
      <c r="T23" s="10"/>
      <c r="U23" s="11">
        <f>SUM(U17:U22)</f>
        <v>0</v>
      </c>
      <c r="V23" s="10"/>
      <c r="W23" s="11">
        <f>SUM(W17:W22)</f>
        <v>0</v>
      </c>
      <c r="X23" s="10"/>
      <c r="Y23" s="11">
        <f>SUM(Y17:Y22)</f>
        <v>0</v>
      </c>
      <c r="Z23" s="10"/>
      <c r="AA23" s="7">
        <f>SUM(AA17:AA22)</f>
        <v>0</v>
      </c>
      <c r="AB23" s="11">
        <f>SUM(AB17:AB22)</f>
        <v>0</v>
      </c>
      <c r="AC23" s="10"/>
      <c r="AD23" s="11">
        <f>SUM(AD17:AD22)</f>
        <v>30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80</v>
      </c>
      <c r="AK23" s="10"/>
      <c r="AL23" s="11">
        <f>SUM(AL17:AL22)</f>
        <v>0</v>
      </c>
      <c r="AM23" s="10"/>
      <c r="AN23" s="11">
        <f>SUM(AN17:AN22)</f>
        <v>0</v>
      </c>
      <c r="AO23" s="10"/>
      <c r="AP23" s="11">
        <f>SUM(AP17:AP22)</f>
        <v>15</v>
      </c>
      <c r="AQ23" s="10"/>
      <c r="AR23" s="7">
        <f>SUM(AR17:AR22)</f>
        <v>7</v>
      </c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7</v>
      </c>
      <c r="BA23" s="11">
        <f>SUM(BA17:BA22)</f>
        <v>0</v>
      </c>
      <c r="BB23" s="10"/>
      <c r="BC23" s="11">
        <f>SUM(BC17:BC22)</f>
        <v>0</v>
      </c>
      <c r="BD23" s="10"/>
      <c r="BE23" s="11">
        <f>SUM(BE17:BE22)</f>
        <v>0</v>
      </c>
      <c r="BF23" s="10"/>
      <c r="BG23" s="11">
        <f>SUM(BG17:BG22)</f>
        <v>0</v>
      </c>
      <c r="BH23" s="10"/>
      <c r="BI23" s="7">
        <f>SUM(BI17:BI22)</f>
        <v>20</v>
      </c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20</v>
      </c>
      <c r="BR23" s="11">
        <f>SUM(BR17:BR22)</f>
        <v>0</v>
      </c>
      <c r="BS23" s="10"/>
      <c r="BT23" s="11">
        <f>SUM(BT17:BT22)</f>
        <v>0</v>
      </c>
      <c r="BU23" s="10"/>
      <c r="BV23" s="11">
        <f>SUM(BV17:BV22)</f>
        <v>0</v>
      </c>
      <c r="BW23" s="10"/>
      <c r="BX23" s="11">
        <f>SUM(BX17:BX22)</f>
        <v>0</v>
      </c>
      <c r="BY23" s="10"/>
      <c r="BZ23" s="7">
        <f>SUM(BZ17:BZ22)</f>
        <v>0</v>
      </c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0</v>
      </c>
      <c r="CF23" s="10"/>
      <c r="CG23" s="7">
        <f>SUM(CG17:CG22)</f>
        <v>0</v>
      </c>
      <c r="CH23" s="7">
        <f>SUM(CH17:CH22)</f>
        <v>0</v>
      </c>
    </row>
    <row r="24" spans="1:86" ht="19.5" customHeight="1">
      <c r="A24" s="12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68</v>
      </c>
      <c r="E25" s="3" t="s">
        <v>69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1</v>
      </c>
      <c r="S25" s="11"/>
      <c r="T25" s="10"/>
      <c r="U25" s="11">
        <v>15</v>
      </c>
      <c r="V25" s="10" t="s">
        <v>54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.75">
      <c r="A26" s="6"/>
      <c r="B26" s="6"/>
      <c r="C26" s="6"/>
      <c r="D26" s="6" t="s">
        <v>70</v>
      </c>
      <c r="E26" s="3" t="s">
        <v>71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1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54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.75">
      <c r="A27" s="6"/>
      <c r="B27" s="6"/>
      <c r="C27" s="6"/>
      <c r="D27" s="6" t="s">
        <v>72</v>
      </c>
      <c r="E27" s="3" t="s">
        <v>73</v>
      </c>
      <c r="F27" s="6">
        <f>COUNTIF(S27:CF27,"e")</f>
        <v>1</v>
      </c>
      <c r="G27" s="6">
        <f>COUNTIF(S27:CF27,"z")</f>
        <v>1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15</v>
      </c>
      <c r="BB27" s="10" t="s">
        <v>65</v>
      </c>
      <c r="BC27" s="11"/>
      <c r="BD27" s="10"/>
      <c r="BE27" s="11"/>
      <c r="BF27" s="10"/>
      <c r="BG27" s="11"/>
      <c r="BH27" s="10"/>
      <c r="BI27" s="7">
        <v>0.5</v>
      </c>
      <c r="BJ27" s="11">
        <v>15</v>
      </c>
      <c r="BK27" s="10" t="s">
        <v>54</v>
      </c>
      <c r="BL27" s="11"/>
      <c r="BM27" s="10"/>
      <c r="BN27" s="11"/>
      <c r="BO27" s="10"/>
      <c r="BP27" s="7">
        <v>0.5</v>
      </c>
      <c r="BQ27" s="7">
        <f>BI27+BP27</f>
        <v>1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66</v>
      </c>
      <c r="F28" s="6">
        <f aca="true" t="shared" si="15" ref="F28:S28">SUM(F25:F27)</f>
        <v>1</v>
      </c>
      <c r="G28" s="6">
        <f t="shared" si="15"/>
        <v>3</v>
      </c>
      <c r="H28" s="6">
        <f t="shared" si="15"/>
        <v>60</v>
      </c>
      <c r="I28" s="6">
        <f t="shared" si="15"/>
        <v>15</v>
      </c>
      <c r="J28" s="6">
        <f t="shared" si="15"/>
        <v>30</v>
      </c>
      <c r="K28" s="6">
        <f t="shared" si="15"/>
        <v>0</v>
      </c>
      <c r="L28" s="6">
        <f t="shared" si="15"/>
        <v>0</v>
      </c>
      <c r="M28" s="6">
        <f t="shared" si="15"/>
        <v>15</v>
      </c>
      <c r="N28" s="6">
        <f t="shared" si="15"/>
        <v>0</v>
      </c>
      <c r="O28" s="6">
        <f t="shared" si="15"/>
        <v>0</v>
      </c>
      <c r="P28" s="7">
        <f t="shared" si="15"/>
        <v>3</v>
      </c>
      <c r="Q28" s="7">
        <f t="shared" si="15"/>
        <v>0.5</v>
      </c>
      <c r="R28" s="7">
        <f t="shared" si="15"/>
        <v>3</v>
      </c>
      <c r="S28" s="11">
        <f t="shared" si="15"/>
        <v>0</v>
      </c>
      <c r="T28" s="10"/>
      <c r="U28" s="11">
        <f>SUM(U25:U27)</f>
        <v>15</v>
      </c>
      <c r="V28" s="10"/>
      <c r="W28" s="11">
        <f>SUM(W25:W27)</f>
        <v>0</v>
      </c>
      <c r="X28" s="10"/>
      <c r="Y28" s="11">
        <f>SUM(Y25:Y27)</f>
        <v>0</v>
      </c>
      <c r="Z28" s="10"/>
      <c r="AA28" s="7">
        <f>SUM(AA25:AA27)</f>
        <v>1</v>
      </c>
      <c r="AB28" s="11">
        <f>SUM(AB25:AB27)</f>
        <v>0</v>
      </c>
      <c r="AC28" s="10"/>
      <c r="AD28" s="11">
        <f>SUM(AD25:AD27)</f>
        <v>0</v>
      </c>
      <c r="AE28" s="10"/>
      <c r="AF28" s="11">
        <f>SUM(AF25:AF27)</f>
        <v>0</v>
      </c>
      <c r="AG28" s="10"/>
      <c r="AH28" s="7">
        <f>SUM(AH25:AH27)</f>
        <v>0</v>
      </c>
      <c r="AI28" s="7">
        <f>SUM(AI25:AI27)</f>
        <v>1</v>
      </c>
      <c r="AJ28" s="11">
        <f>SUM(AJ25:AJ27)</f>
        <v>0</v>
      </c>
      <c r="AK28" s="10"/>
      <c r="AL28" s="11">
        <f>SUM(AL25:AL27)</f>
        <v>15</v>
      </c>
      <c r="AM28" s="10"/>
      <c r="AN28" s="11">
        <f>SUM(AN25:AN27)</f>
        <v>0</v>
      </c>
      <c r="AO28" s="10"/>
      <c r="AP28" s="11">
        <f>SUM(AP25:AP27)</f>
        <v>0</v>
      </c>
      <c r="AQ28" s="10"/>
      <c r="AR28" s="7">
        <f>SUM(AR25:AR27)</f>
        <v>1</v>
      </c>
      <c r="AS28" s="11">
        <f>SUM(AS25:AS27)</f>
        <v>0</v>
      </c>
      <c r="AT28" s="10"/>
      <c r="AU28" s="11">
        <f>SUM(AU25:AU27)</f>
        <v>0</v>
      </c>
      <c r="AV28" s="10"/>
      <c r="AW28" s="11">
        <f>SUM(AW25:AW27)</f>
        <v>0</v>
      </c>
      <c r="AX28" s="10"/>
      <c r="AY28" s="7">
        <f>SUM(AY25:AY27)</f>
        <v>0</v>
      </c>
      <c r="AZ28" s="7">
        <f>SUM(AZ25:AZ27)</f>
        <v>1</v>
      </c>
      <c r="BA28" s="11">
        <f>SUM(BA25:BA27)</f>
        <v>15</v>
      </c>
      <c r="BB28" s="10"/>
      <c r="BC28" s="11">
        <f>SUM(BC25:BC27)</f>
        <v>0</v>
      </c>
      <c r="BD28" s="10"/>
      <c r="BE28" s="11">
        <f>SUM(BE25:BE27)</f>
        <v>0</v>
      </c>
      <c r="BF28" s="10"/>
      <c r="BG28" s="11">
        <f>SUM(BG25:BG27)</f>
        <v>0</v>
      </c>
      <c r="BH28" s="10"/>
      <c r="BI28" s="7">
        <f>SUM(BI25:BI27)</f>
        <v>0.5</v>
      </c>
      <c r="BJ28" s="11">
        <f>SUM(BJ25:BJ27)</f>
        <v>15</v>
      </c>
      <c r="BK28" s="10"/>
      <c r="BL28" s="11">
        <f>SUM(BL25:BL27)</f>
        <v>0</v>
      </c>
      <c r="BM28" s="10"/>
      <c r="BN28" s="11">
        <f>SUM(BN25:BN27)</f>
        <v>0</v>
      </c>
      <c r="BO28" s="10"/>
      <c r="BP28" s="7">
        <f>SUM(BP25:BP27)</f>
        <v>0.5</v>
      </c>
      <c r="BQ28" s="7">
        <f>SUM(BQ25:BQ27)</f>
        <v>1</v>
      </c>
      <c r="BR28" s="11">
        <f>SUM(BR25:BR27)</f>
        <v>0</v>
      </c>
      <c r="BS28" s="10"/>
      <c r="BT28" s="11">
        <f>SUM(BT25:BT27)</f>
        <v>0</v>
      </c>
      <c r="BU28" s="10"/>
      <c r="BV28" s="11">
        <f>SUM(BV25:BV27)</f>
        <v>0</v>
      </c>
      <c r="BW28" s="10"/>
      <c r="BX28" s="11">
        <f>SUM(BX25:BX27)</f>
        <v>0</v>
      </c>
      <c r="BY28" s="10"/>
      <c r="BZ28" s="7">
        <f>SUM(BZ25:BZ27)</f>
        <v>0</v>
      </c>
      <c r="CA28" s="11">
        <f>SUM(CA25:CA27)</f>
        <v>0</v>
      </c>
      <c r="CB28" s="10"/>
      <c r="CC28" s="11">
        <f>SUM(CC25:CC27)</f>
        <v>0</v>
      </c>
      <c r="CD28" s="10"/>
      <c r="CE28" s="11">
        <f>SUM(CE25:CE27)</f>
        <v>0</v>
      </c>
      <c r="CF28" s="10"/>
      <c r="CG28" s="7">
        <f>SUM(CG25:CG27)</f>
        <v>0</v>
      </c>
      <c r="CH28" s="7">
        <f>SUM(CH25:CH27)</f>
        <v>0</v>
      </c>
    </row>
    <row r="29" spans="1:86" ht="19.5" customHeight="1">
      <c r="A29" s="12" t="s">
        <v>74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2"/>
      <c r="CH29" s="13"/>
    </row>
    <row r="30" spans="1:86" ht="12.75">
      <c r="A30" s="6"/>
      <c r="B30" s="6"/>
      <c r="C30" s="6"/>
      <c r="D30" s="6" t="s">
        <v>75</v>
      </c>
      <c r="E30" s="3" t="s">
        <v>76</v>
      </c>
      <c r="F30" s="6">
        <f aca="true" t="shared" si="16" ref="F30:F36">COUNTIF(S30:CF30,"e")</f>
        <v>1</v>
      </c>
      <c r="G30" s="6">
        <f aca="true" t="shared" si="17" ref="G30:G36">COUNTIF(S30:CF30,"z")</f>
        <v>1</v>
      </c>
      <c r="H30" s="6">
        <f aca="true" t="shared" si="18" ref="H30:H36">SUM(I30:O30)</f>
        <v>75</v>
      </c>
      <c r="I30" s="6">
        <f aca="true" t="shared" si="19" ref="I30:I36">S30+AJ30+BA30+BR30</f>
        <v>30</v>
      </c>
      <c r="J30" s="6">
        <f aca="true" t="shared" si="20" ref="J30:J36">U30+AL30+BC30+BT30</f>
        <v>0</v>
      </c>
      <c r="K30" s="6">
        <f aca="true" t="shared" si="21" ref="K30:K36">W30+AN30+BE30+BV30</f>
        <v>0</v>
      </c>
      <c r="L30" s="6">
        <f aca="true" t="shared" si="22" ref="L30:L36">Y30+AP30+BG30+BX30</f>
        <v>0</v>
      </c>
      <c r="M30" s="6">
        <f aca="true" t="shared" si="23" ref="M30:M36">AB30+AS30+BJ30+CA30</f>
        <v>45</v>
      </c>
      <c r="N30" s="6">
        <f aca="true" t="shared" si="24" ref="N30:N36">AD30+AU30+BL30+CC30</f>
        <v>0</v>
      </c>
      <c r="O30" s="6">
        <f aca="true" t="shared" si="25" ref="O30:O36">AF30+AW30+BN30+CE30</f>
        <v>0</v>
      </c>
      <c r="P30" s="7">
        <f aca="true" t="shared" si="26" ref="P30:P36">AI30+AZ30+BQ30+CH30</f>
        <v>4</v>
      </c>
      <c r="Q30" s="7">
        <f aca="true" t="shared" si="27" ref="Q30:Q36">AH30+AY30+BP30+CG30</f>
        <v>2</v>
      </c>
      <c r="R30" s="7">
        <v>4</v>
      </c>
      <c r="S30" s="11">
        <v>30</v>
      </c>
      <c r="T30" s="10" t="s">
        <v>65</v>
      </c>
      <c r="U30" s="11"/>
      <c r="V30" s="10"/>
      <c r="W30" s="11"/>
      <c r="X30" s="10"/>
      <c r="Y30" s="11"/>
      <c r="Z30" s="10"/>
      <c r="AA30" s="7">
        <v>2</v>
      </c>
      <c r="AB30" s="11">
        <v>45</v>
      </c>
      <c r="AC30" s="10" t="s">
        <v>54</v>
      </c>
      <c r="AD30" s="11"/>
      <c r="AE30" s="10"/>
      <c r="AF30" s="11"/>
      <c r="AG30" s="10"/>
      <c r="AH30" s="7">
        <v>2</v>
      </c>
      <c r="AI30" s="7">
        <f aca="true" t="shared" si="28" ref="AI30:AI36">AA30+AH30</f>
        <v>4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29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0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1" ref="CH30:CH36">BZ30+CG30</f>
        <v>0</v>
      </c>
    </row>
    <row r="31" spans="1:86" ht="12.75">
      <c r="A31" s="6"/>
      <c r="B31" s="6"/>
      <c r="C31" s="6"/>
      <c r="D31" s="6" t="s">
        <v>77</v>
      </c>
      <c r="E31" s="3" t="s">
        <v>78</v>
      </c>
      <c r="F31" s="6">
        <f t="shared" si="16"/>
        <v>1</v>
      </c>
      <c r="G31" s="6">
        <f t="shared" si="17"/>
        <v>1</v>
      </c>
      <c r="H31" s="6">
        <f t="shared" si="18"/>
        <v>60</v>
      </c>
      <c r="I31" s="6">
        <f t="shared" si="19"/>
        <v>30</v>
      </c>
      <c r="J31" s="6">
        <f t="shared" si="20"/>
        <v>0</v>
      </c>
      <c r="K31" s="6">
        <f t="shared" si="21"/>
        <v>0</v>
      </c>
      <c r="L31" s="6">
        <f t="shared" si="22"/>
        <v>0</v>
      </c>
      <c r="M31" s="6">
        <f t="shared" si="23"/>
        <v>30</v>
      </c>
      <c r="N31" s="6">
        <f t="shared" si="24"/>
        <v>0</v>
      </c>
      <c r="O31" s="6">
        <f t="shared" si="25"/>
        <v>0</v>
      </c>
      <c r="P31" s="7">
        <f t="shared" si="26"/>
        <v>4</v>
      </c>
      <c r="Q31" s="7">
        <f t="shared" si="27"/>
        <v>2</v>
      </c>
      <c r="R31" s="7">
        <v>2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30</v>
      </c>
      <c r="AK31" s="10" t="s">
        <v>65</v>
      </c>
      <c r="AL31" s="11"/>
      <c r="AM31" s="10"/>
      <c r="AN31" s="11"/>
      <c r="AO31" s="10"/>
      <c r="AP31" s="11"/>
      <c r="AQ31" s="10"/>
      <c r="AR31" s="7">
        <v>2</v>
      </c>
      <c r="AS31" s="11">
        <v>30</v>
      </c>
      <c r="AT31" s="10" t="s">
        <v>54</v>
      </c>
      <c r="AU31" s="11"/>
      <c r="AV31" s="10"/>
      <c r="AW31" s="11"/>
      <c r="AX31" s="10"/>
      <c r="AY31" s="7">
        <v>2</v>
      </c>
      <c r="AZ31" s="7">
        <f t="shared" si="29"/>
        <v>4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79</v>
      </c>
      <c r="E32" s="3" t="s">
        <v>80</v>
      </c>
      <c r="F32" s="6">
        <f t="shared" si="16"/>
        <v>1</v>
      </c>
      <c r="G32" s="6">
        <f t="shared" si="17"/>
        <v>1</v>
      </c>
      <c r="H32" s="6">
        <f t="shared" si="18"/>
        <v>45</v>
      </c>
      <c r="I32" s="6">
        <f t="shared" si="19"/>
        <v>15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30</v>
      </c>
      <c r="N32" s="6">
        <f t="shared" si="24"/>
        <v>0</v>
      </c>
      <c r="O32" s="6">
        <f t="shared" si="25"/>
        <v>0</v>
      </c>
      <c r="P32" s="7">
        <f t="shared" si="26"/>
        <v>3</v>
      </c>
      <c r="Q32" s="7">
        <f t="shared" si="27"/>
        <v>2</v>
      </c>
      <c r="R32" s="7">
        <v>3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15</v>
      </c>
      <c r="AK32" s="10" t="s">
        <v>65</v>
      </c>
      <c r="AL32" s="11"/>
      <c r="AM32" s="10"/>
      <c r="AN32" s="11"/>
      <c r="AO32" s="10"/>
      <c r="AP32" s="11"/>
      <c r="AQ32" s="10"/>
      <c r="AR32" s="7">
        <v>1</v>
      </c>
      <c r="AS32" s="11">
        <v>30</v>
      </c>
      <c r="AT32" s="10" t="s">
        <v>54</v>
      </c>
      <c r="AU32" s="11"/>
      <c r="AV32" s="10"/>
      <c r="AW32" s="11"/>
      <c r="AX32" s="10"/>
      <c r="AY32" s="7">
        <v>2</v>
      </c>
      <c r="AZ32" s="7">
        <f t="shared" si="29"/>
        <v>3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81</v>
      </c>
      <c r="E33" s="3" t="s">
        <v>82</v>
      </c>
      <c r="F33" s="6">
        <f t="shared" si="16"/>
        <v>0</v>
      </c>
      <c r="G33" s="6">
        <f t="shared" si="17"/>
        <v>1</v>
      </c>
      <c r="H33" s="6">
        <f t="shared" si="18"/>
        <v>20</v>
      </c>
      <c r="I33" s="6">
        <f t="shared" si="19"/>
        <v>0</v>
      </c>
      <c r="J33" s="6">
        <f t="shared" si="20"/>
        <v>20</v>
      </c>
      <c r="K33" s="6">
        <f t="shared" si="21"/>
        <v>0</v>
      </c>
      <c r="L33" s="6">
        <f t="shared" si="22"/>
        <v>0</v>
      </c>
      <c r="M33" s="6">
        <f t="shared" si="23"/>
        <v>0</v>
      </c>
      <c r="N33" s="6">
        <f t="shared" si="24"/>
        <v>0</v>
      </c>
      <c r="O33" s="6">
        <f t="shared" si="25"/>
        <v>0</v>
      </c>
      <c r="P33" s="7">
        <f t="shared" si="26"/>
        <v>1</v>
      </c>
      <c r="Q33" s="7">
        <f t="shared" si="27"/>
        <v>0</v>
      </c>
      <c r="R33" s="7">
        <v>1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>
        <v>20</v>
      </c>
      <c r="AM33" s="10" t="s">
        <v>54</v>
      </c>
      <c r="AN33" s="11"/>
      <c r="AO33" s="10"/>
      <c r="AP33" s="11"/>
      <c r="AQ33" s="10"/>
      <c r="AR33" s="7">
        <v>1</v>
      </c>
      <c r="AS33" s="11"/>
      <c r="AT33" s="10"/>
      <c r="AU33" s="11"/>
      <c r="AV33" s="10"/>
      <c r="AW33" s="11"/>
      <c r="AX33" s="10"/>
      <c r="AY33" s="7"/>
      <c r="AZ33" s="7">
        <f t="shared" si="29"/>
        <v>1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83</v>
      </c>
      <c r="E34" s="3" t="s">
        <v>84</v>
      </c>
      <c r="F34" s="6">
        <f t="shared" si="16"/>
        <v>1</v>
      </c>
      <c r="G34" s="6">
        <f t="shared" si="17"/>
        <v>1</v>
      </c>
      <c r="H34" s="6">
        <f t="shared" si="18"/>
        <v>60</v>
      </c>
      <c r="I34" s="6">
        <f t="shared" si="19"/>
        <v>30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30</v>
      </c>
      <c r="N34" s="6">
        <f t="shared" si="24"/>
        <v>0</v>
      </c>
      <c r="O34" s="6">
        <f t="shared" si="25"/>
        <v>0</v>
      </c>
      <c r="P34" s="7">
        <f t="shared" si="26"/>
        <v>4</v>
      </c>
      <c r="Q34" s="7">
        <f t="shared" si="27"/>
        <v>2</v>
      </c>
      <c r="R34" s="7">
        <v>3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28"/>
        <v>0</v>
      </c>
      <c r="AJ34" s="11">
        <v>30</v>
      </c>
      <c r="AK34" s="10" t="s">
        <v>65</v>
      </c>
      <c r="AL34" s="11"/>
      <c r="AM34" s="10"/>
      <c r="AN34" s="11"/>
      <c r="AO34" s="10"/>
      <c r="AP34" s="11"/>
      <c r="AQ34" s="10"/>
      <c r="AR34" s="7">
        <v>2</v>
      </c>
      <c r="AS34" s="11">
        <v>30</v>
      </c>
      <c r="AT34" s="10" t="s">
        <v>54</v>
      </c>
      <c r="AU34" s="11"/>
      <c r="AV34" s="10"/>
      <c r="AW34" s="11"/>
      <c r="AX34" s="10"/>
      <c r="AY34" s="7">
        <v>2</v>
      </c>
      <c r="AZ34" s="7">
        <f t="shared" si="29"/>
        <v>4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85</v>
      </c>
      <c r="E35" s="3" t="s">
        <v>86</v>
      </c>
      <c r="F35" s="6">
        <f t="shared" si="16"/>
        <v>0</v>
      </c>
      <c r="G35" s="6">
        <f t="shared" si="17"/>
        <v>2</v>
      </c>
      <c r="H35" s="6">
        <f t="shared" si="18"/>
        <v>45</v>
      </c>
      <c r="I35" s="6">
        <f t="shared" si="19"/>
        <v>15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30</v>
      </c>
      <c r="N35" s="6">
        <f t="shared" si="24"/>
        <v>0</v>
      </c>
      <c r="O35" s="6">
        <f t="shared" si="25"/>
        <v>0</v>
      </c>
      <c r="P35" s="7">
        <f t="shared" si="26"/>
        <v>1</v>
      </c>
      <c r="Q35" s="7">
        <f t="shared" si="27"/>
        <v>0.5</v>
      </c>
      <c r="R35" s="7">
        <v>1</v>
      </c>
      <c r="S35" s="11">
        <v>15</v>
      </c>
      <c r="T35" s="10" t="s">
        <v>54</v>
      </c>
      <c r="U35" s="11"/>
      <c r="V35" s="10"/>
      <c r="W35" s="11"/>
      <c r="X35" s="10"/>
      <c r="Y35" s="11"/>
      <c r="Z35" s="10"/>
      <c r="AA35" s="7">
        <v>0.5</v>
      </c>
      <c r="AB35" s="11">
        <v>30</v>
      </c>
      <c r="AC35" s="10" t="s">
        <v>54</v>
      </c>
      <c r="AD35" s="11"/>
      <c r="AE35" s="10"/>
      <c r="AF35" s="11"/>
      <c r="AG35" s="10"/>
      <c r="AH35" s="7">
        <v>0.5</v>
      </c>
      <c r="AI35" s="7">
        <f t="shared" si="28"/>
        <v>1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29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87</v>
      </c>
      <c r="E36" s="3" t="s">
        <v>88</v>
      </c>
      <c r="F36" s="6">
        <f t="shared" si="16"/>
        <v>0</v>
      </c>
      <c r="G36" s="6">
        <f t="shared" si="17"/>
        <v>2</v>
      </c>
      <c r="H36" s="6">
        <f t="shared" si="18"/>
        <v>45</v>
      </c>
      <c r="I36" s="6">
        <f t="shared" si="19"/>
        <v>15</v>
      </c>
      <c r="J36" s="6">
        <f t="shared" si="20"/>
        <v>0</v>
      </c>
      <c r="K36" s="6">
        <f t="shared" si="21"/>
        <v>0</v>
      </c>
      <c r="L36" s="6">
        <f t="shared" si="22"/>
        <v>0</v>
      </c>
      <c r="M36" s="6">
        <f t="shared" si="23"/>
        <v>30</v>
      </c>
      <c r="N36" s="6">
        <f t="shared" si="24"/>
        <v>0</v>
      </c>
      <c r="O36" s="6">
        <f t="shared" si="25"/>
        <v>0</v>
      </c>
      <c r="P36" s="7">
        <f t="shared" si="26"/>
        <v>1</v>
      </c>
      <c r="Q36" s="7">
        <f t="shared" si="27"/>
        <v>0.5</v>
      </c>
      <c r="R36" s="7">
        <v>1</v>
      </c>
      <c r="S36" s="11">
        <v>15</v>
      </c>
      <c r="T36" s="10" t="s">
        <v>54</v>
      </c>
      <c r="U36" s="11"/>
      <c r="V36" s="10"/>
      <c r="W36" s="11"/>
      <c r="X36" s="10"/>
      <c r="Y36" s="11"/>
      <c r="Z36" s="10"/>
      <c r="AA36" s="7">
        <v>0.5</v>
      </c>
      <c r="AB36" s="11">
        <v>30</v>
      </c>
      <c r="AC36" s="10" t="s">
        <v>54</v>
      </c>
      <c r="AD36" s="11"/>
      <c r="AE36" s="10"/>
      <c r="AF36" s="11"/>
      <c r="AG36" s="10"/>
      <c r="AH36" s="7">
        <v>0.5</v>
      </c>
      <c r="AI36" s="7">
        <f t="shared" si="28"/>
        <v>1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29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3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5.75" customHeight="1">
      <c r="A37" s="6"/>
      <c r="B37" s="6"/>
      <c r="C37" s="6"/>
      <c r="D37" s="6"/>
      <c r="E37" s="6" t="s">
        <v>66</v>
      </c>
      <c r="F37" s="6">
        <f aca="true" t="shared" si="32" ref="F37:S37">SUM(F30:F36)</f>
        <v>4</v>
      </c>
      <c r="G37" s="6">
        <f t="shared" si="32"/>
        <v>9</v>
      </c>
      <c r="H37" s="6">
        <f t="shared" si="32"/>
        <v>350</v>
      </c>
      <c r="I37" s="6">
        <f t="shared" si="32"/>
        <v>135</v>
      </c>
      <c r="J37" s="6">
        <f t="shared" si="32"/>
        <v>20</v>
      </c>
      <c r="K37" s="6">
        <f t="shared" si="32"/>
        <v>0</v>
      </c>
      <c r="L37" s="6">
        <f t="shared" si="32"/>
        <v>0</v>
      </c>
      <c r="M37" s="6">
        <f t="shared" si="32"/>
        <v>195</v>
      </c>
      <c r="N37" s="6">
        <f t="shared" si="32"/>
        <v>0</v>
      </c>
      <c r="O37" s="6">
        <f t="shared" si="32"/>
        <v>0</v>
      </c>
      <c r="P37" s="7">
        <f t="shared" si="32"/>
        <v>18</v>
      </c>
      <c r="Q37" s="7">
        <f t="shared" si="32"/>
        <v>9</v>
      </c>
      <c r="R37" s="7">
        <f t="shared" si="32"/>
        <v>15</v>
      </c>
      <c r="S37" s="11">
        <f t="shared" si="32"/>
        <v>60</v>
      </c>
      <c r="T37" s="10"/>
      <c r="U37" s="11">
        <f>SUM(U30:U36)</f>
        <v>0</v>
      </c>
      <c r="V37" s="10"/>
      <c r="W37" s="11">
        <f>SUM(W30:W36)</f>
        <v>0</v>
      </c>
      <c r="X37" s="10"/>
      <c r="Y37" s="11">
        <f>SUM(Y30:Y36)</f>
        <v>0</v>
      </c>
      <c r="Z37" s="10"/>
      <c r="AA37" s="7">
        <f>SUM(AA30:AA36)</f>
        <v>3</v>
      </c>
      <c r="AB37" s="11">
        <f>SUM(AB30:AB36)</f>
        <v>105</v>
      </c>
      <c r="AC37" s="10"/>
      <c r="AD37" s="11">
        <f>SUM(AD30:AD36)</f>
        <v>0</v>
      </c>
      <c r="AE37" s="10"/>
      <c r="AF37" s="11">
        <f>SUM(AF30:AF36)</f>
        <v>0</v>
      </c>
      <c r="AG37" s="10"/>
      <c r="AH37" s="7">
        <f>SUM(AH30:AH36)</f>
        <v>3</v>
      </c>
      <c r="AI37" s="7">
        <f>SUM(AI30:AI36)</f>
        <v>6</v>
      </c>
      <c r="AJ37" s="11">
        <f>SUM(AJ30:AJ36)</f>
        <v>75</v>
      </c>
      <c r="AK37" s="10"/>
      <c r="AL37" s="11">
        <f>SUM(AL30:AL36)</f>
        <v>20</v>
      </c>
      <c r="AM37" s="10"/>
      <c r="AN37" s="11">
        <f>SUM(AN30:AN36)</f>
        <v>0</v>
      </c>
      <c r="AO37" s="10"/>
      <c r="AP37" s="11">
        <f>SUM(AP30:AP36)</f>
        <v>0</v>
      </c>
      <c r="AQ37" s="10"/>
      <c r="AR37" s="7">
        <f>SUM(AR30:AR36)</f>
        <v>6</v>
      </c>
      <c r="AS37" s="11">
        <f>SUM(AS30:AS36)</f>
        <v>90</v>
      </c>
      <c r="AT37" s="10"/>
      <c r="AU37" s="11">
        <f>SUM(AU30:AU36)</f>
        <v>0</v>
      </c>
      <c r="AV37" s="10"/>
      <c r="AW37" s="11">
        <f>SUM(AW30:AW36)</f>
        <v>0</v>
      </c>
      <c r="AX37" s="10"/>
      <c r="AY37" s="7">
        <f>SUM(AY30:AY36)</f>
        <v>6</v>
      </c>
      <c r="AZ37" s="7">
        <f>SUM(AZ30:AZ36)</f>
        <v>12</v>
      </c>
      <c r="BA37" s="11">
        <f>SUM(BA30:BA36)</f>
        <v>0</v>
      </c>
      <c r="BB37" s="10"/>
      <c r="BC37" s="11">
        <f>SUM(BC30:BC36)</f>
        <v>0</v>
      </c>
      <c r="BD37" s="10"/>
      <c r="BE37" s="11">
        <f>SUM(BE30:BE36)</f>
        <v>0</v>
      </c>
      <c r="BF37" s="10"/>
      <c r="BG37" s="11">
        <f>SUM(BG30:BG36)</f>
        <v>0</v>
      </c>
      <c r="BH37" s="10"/>
      <c r="BI37" s="7">
        <f>SUM(BI30:BI36)</f>
        <v>0</v>
      </c>
      <c r="BJ37" s="11">
        <f>SUM(BJ30:BJ36)</f>
        <v>0</v>
      </c>
      <c r="BK37" s="10"/>
      <c r="BL37" s="11">
        <f>SUM(BL30:BL36)</f>
        <v>0</v>
      </c>
      <c r="BM37" s="10"/>
      <c r="BN37" s="11">
        <f>SUM(BN30:BN36)</f>
        <v>0</v>
      </c>
      <c r="BO37" s="10"/>
      <c r="BP37" s="7">
        <f>SUM(BP30:BP36)</f>
        <v>0</v>
      </c>
      <c r="BQ37" s="7">
        <f>SUM(BQ30:BQ36)</f>
        <v>0</v>
      </c>
      <c r="BR37" s="11">
        <f>SUM(BR30:BR36)</f>
        <v>0</v>
      </c>
      <c r="BS37" s="10"/>
      <c r="BT37" s="11">
        <f>SUM(BT30:BT36)</f>
        <v>0</v>
      </c>
      <c r="BU37" s="10"/>
      <c r="BV37" s="11">
        <f>SUM(BV30:BV36)</f>
        <v>0</v>
      </c>
      <c r="BW37" s="10"/>
      <c r="BX37" s="11">
        <f>SUM(BX30:BX36)</f>
        <v>0</v>
      </c>
      <c r="BY37" s="10"/>
      <c r="BZ37" s="7">
        <f>SUM(BZ30:BZ36)</f>
        <v>0</v>
      </c>
      <c r="CA37" s="11">
        <f>SUM(CA30:CA36)</f>
        <v>0</v>
      </c>
      <c r="CB37" s="10"/>
      <c r="CC37" s="11">
        <f>SUM(CC30:CC36)</f>
        <v>0</v>
      </c>
      <c r="CD37" s="10"/>
      <c r="CE37" s="11">
        <f>SUM(CE30:CE36)</f>
        <v>0</v>
      </c>
      <c r="CF37" s="10"/>
      <c r="CG37" s="7">
        <f>SUM(CG30:CG36)</f>
        <v>0</v>
      </c>
      <c r="CH37" s="7">
        <f>SUM(CH30:CH36)</f>
        <v>0</v>
      </c>
    </row>
    <row r="38" spans="1:86" ht="19.5" customHeight="1">
      <c r="A38" s="12" t="s">
        <v>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2"/>
      <c r="CH38" s="13"/>
    </row>
    <row r="39" spans="1:86" ht="12.75">
      <c r="A39" s="6">
        <v>6</v>
      </c>
      <c r="B39" s="6">
        <v>1</v>
      </c>
      <c r="C39" s="6"/>
      <c r="D39" s="6"/>
      <c r="E39" s="3" t="s">
        <v>93</v>
      </c>
      <c r="F39" s="6">
        <f>$B$39*COUNTIF(S39:CF39,"e")</f>
        <v>1</v>
      </c>
      <c r="G39" s="6">
        <f>$B$39*COUNTIF(S39:CF39,"z")</f>
        <v>1</v>
      </c>
      <c r="H39" s="6">
        <f aca="true" t="shared" si="33" ref="H39:H49">SUM(I39:O39)</f>
        <v>30</v>
      </c>
      <c r="I39" s="6">
        <f aca="true" t="shared" si="34" ref="I39:I49">S39+AJ39+BA39+BR39</f>
        <v>10</v>
      </c>
      <c r="J39" s="6">
        <f aca="true" t="shared" si="35" ref="J39:J49">U39+AL39+BC39+BT39</f>
        <v>0</v>
      </c>
      <c r="K39" s="6">
        <f aca="true" t="shared" si="36" ref="K39:K49">W39+AN39+BE39+BV39</f>
        <v>0</v>
      </c>
      <c r="L39" s="6">
        <f aca="true" t="shared" si="37" ref="L39:L49">Y39+AP39+BG39+BX39</f>
        <v>0</v>
      </c>
      <c r="M39" s="6">
        <f aca="true" t="shared" si="38" ref="M39:M49">AB39+AS39+BJ39+CA39</f>
        <v>20</v>
      </c>
      <c r="N39" s="6">
        <f aca="true" t="shared" si="39" ref="N39:N49">AD39+AU39+BL39+CC39</f>
        <v>0</v>
      </c>
      <c r="O39" s="6">
        <f aca="true" t="shared" si="40" ref="O39:O49">AF39+AW39+BN39+CE39</f>
        <v>0</v>
      </c>
      <c r="P39" s="7">
        <f aca="true" t="shared" si="41" ref="P39:P49">AI39+AZ39+BQ39+CH39</f>
        <v>2</v>
      </c>
      <c r="Q39" s="7">
        <f aca="true" t="shared" si="42" ref="Q39:Q49">AH39+AY39+BP39+CG39</f>
        <v>1</v>
      </c>
      <c r="R39" s="7">
        <f>$B$39*2</f>
        <v>2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aca="true" t="shared" si="43" ref="AI39:AI49">AA39+AH39</f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44" ref="AZ39:AZ49">AR39+AY39</f>
        <v>0</v>
      </c>
      <c r="BA39" s="11">
        <f>$B$39*10</f>
        <v>10</v>
      </c>
      <c r="BB39" s="10" t="s">
        <v>65</v>
      </c>
      <c r="BC39" s="11"/>
      <c r="BD39" s="10"/>
      <c r="BE39" s="11"/>
      <c r="BF39" s="10"/>
      <c r="BG39" s="11"/>
      <c r="BH39" s="10"/>
      <c r="BI39" s="7">
        <f>$B$39*1</f>
        <v>1</v>
      </c>
      <c r="BJ39" s="11">
        <f>$B$39*20</f>
        <v>20</v>
      </c>
      <c r="BK39" s="10" t="s">
        <v>54</v>
      </c>
      <c r="BL39" s="11"/>
      <c r="BM39" s="10"/>
      <c r="BN39" s="11"/>
      <c r="BO39" s="10"/>
      <c r="BP39" s="7">
        <f>$B$39*1</f>
        <v>1</v>
      </c>
      <c r="BQ39" s="7">
        <f aca="true" t="shared" si="45" ref="BQ39:BQ49">BI39+BP39</f>
        <v>2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46" ref="CH39:CH49">BZ39+CG39</f>
        <v>0</v>
      </c>
    </row>
    <row r="40" spans="1:86" ht="12.75">
      <c r="A40" s="6"/>
      <c r="B40" s="6"/>
      <c r="C40" s="6"/>
      <c r="D40" s="6" t="s">
        <v>94</v>
      </c>
      <c r="E40" s="3" t="s">
        <v>95</v>
      </c>
      <c r="F40" s="6">
        <f>COUNTIF(S40:CF40,"e")</f>
        <v>1</v>
      </c>
      <c r="G40" s="6">
        <f>COUNTIF(S40:CF40,"z")</f>
        <v>1</v>
      </c>
      <c r="H40" s="6">
        <f t="shared" si="33"/>
        <v>105</v>
      </c>
      <c r="I40" s="6">
        <f t="shared" si="34"/>
        <v>45</v>
      </c>
      <c r="J40" s="6">
        <f t="shared" si="35"/>
        <v>0</v>
      </c>
      <c r="K40" s="6">
        <f t="shared" si="36"/>
        <v>0</v>
      </c>
      <c r="L40" s="6">
        <f t="shared" si="37"/>
        <v>0</v>
      </c>
      <c r="M40" s="6">
        <f t="shared" si="38"/>
        <v>60</v>
      </c>
      <c r="N40" s="6">
        <f t="shared" si="39"/>
        <v>0</v>
      </c>
      <c r="O40" s="6">
        <f t="shared" si="40"/>
        <v>0</v>
      </c>
      <c r="P40" s="7">
        <f t="shared" si="41"/>
        <v>7</v>
      </c>
      <c r="Q40" s="7">
        <f t="shared" si="42"/>
        <v>4</v>
      </c>
      <c r="R40" s="7">
        <v>6.5</v>
      </c>
      <c r="S40" s="11">
        <v>45</v>
      </c>
      <c r="T40" s="10" t="s">
        <v>65</v>
      </c>
      <c r="U40" s="11"/>
      <c r="V40" s="10"/>
      <c r="W40" s="11"/>
      <c r="X40" s="10"/>
      <c r="Y40" s="11"/>
      <c r="Z40" s="10"/>
      <c r="AA40" s="7">
        <v>3</v>
      </c>
      <c r="AB40" s="11">
        <v>60</v>
      </c>
      <c r="AC40" s="10" t="s">
        <v>54</v>
      </c>
      <c r="AD40" s="11"/>
      <c r="AE40" s="10"/>
      <c r="AF40" s="11"/>
      <c r="AG40" s="10"/>
      <c r="AH40" s="7">
        <v>4</v>
      </c>
      <c r="AI40" s="7">
        <f t="shared" si="43"/>
        <v>7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44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45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6"/>
        <v>0</v>
      </c>
    </row>
    <row r="41" spans="1:86" ht="12.75">
      <c r="A41" s="6"/>
      <c r="B41" s="6"/>
      <c r="C41" s="6"/>
      <c r="D41" s="6" t="s">
        <v>96</v>
      </c>
      <c r="E41" s="3" t="s">
        <v>97</v>
      </c>
      <c r="F41" s="6">
        <f>COUNTIF(S41:CF41,"e")</f>
        <v>1</v>
      </c>
      <c r="G41" s="6">
        <f>COUNTIF(S41:CF41,"z")</f>
        <v>1</v>
      </c>
      <c r="H41" s="6">
        <f t="shared" si="33"/>
        <v>105</v>
      </c>
      <c r="I41" s="6">
        <f t="shared" si="34"/>
        <v>45</v>
      </c>
      <c r="J41" s="6">
        <f t="shared" si="35"/>
        <v>0</v>
      </c>
      <c r="K41" s="6">
        <f t="shared" si="36"/>
        <v>0</v>
      </c>
      <c r="L41" s="6">
        <f t="shared" si="37"/>
        <v>0</v>
      </c>
      <c r="M41" s="6">
        <f t="shared" si="38"/>
        <v>60</v>
      </c>
      <c r="N41" s="6">
        <f t="shared" si="39"/>
        <v>0</v>
      </c>
      <c r="O41" s="6">
        <f t="shared" si="40"/>
        <v>0</v>
      </c>
      <c r="P41" s="7">
        <f t="shared" si="41"/>
        <v>7</v>
      </c>
      <c r="Q41" s="7">
        <f t="shared" si="42"/>
        <v>4</v>
      </c>
      <c r="R41" s="7">
        <v>6.5</v>
      </c>
      <c r="S41" s="11">
        <v>45</v>
      </c>
      <c r="T41" s="10" t="s">
        <v>65</v>
      </c>
      <c r="U41" s="11"/>
      <c r="V41" s="10"/>
      <c r="W41" s="11"/>
      <c r="X41" s="10"/>
      <c r="Y41" s="11"/>
      <c r="Z41" s="10"/>
      <c r="AA41" s="7">
        <v>3</v>
      </c>
      <c r="AB41" s="11">
        <v>60</v>
      </c>
      <c r="AC41" s="10" t="s">
        <v>54</v>
      </c>
      <c r="AD41" s="11"/>
      <c r="AE41" s="10"/>
      <c r="AF41" s="11"/>
      <c r="AG41" s="10"/>
      <c r="AH41" s="7">
        <v>4</v>
      </c>
      <c r="AI41" s="7">
        <f t="shared" si="43"/>
        <v>7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44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45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6"/>
        <v>0</v>
      </c>
    </row>
    <row r="42" spans="1:86" ht="12.75">
      <c r="A42" s="6"/>
      <c r="B42" s="6"/>
      <c r="C42" s="6"/>
      <c r="D42" s="6" t="s">
        <v>98</v>
      </c>
      <c r="E42" s="3" t="s">
        <v>99</v>
      </c>
      <c r="F42" s="6">
        <f>COUNTIF(S42:CF42,"e")</f>
        <v>1</v>
      </c>
      <c r="G42" s="6">
        <f>COUNTIF(S42:CF42,"z")</f>
        <v>1</v>
      </c>
      <c r="H42" s="6">
        <f t="shared" si="33"/>
        <v>30</v>
      </c>
      <c r="I42" s="6">
        <f t="shared" si="34"/>
        <v>10</v>
      </c>
      <c r="J42" s="6">
        <f t="shared" si="35"/>
        <v>0</v>
      </c>
      <c r="K42" s="6">
        <f t="shared" si="36"/>
        <v>0</v>
      </c>
      <c r="L42" s="6">
        <f t="shared" si="37"/>
        <v>0</v>
      </c>
      <c r="M42" s="6">
        <f t="shared" si="38"/>
        <v>20</v>
      </c>
      <c r="N42" s="6">
        <f t="shared" si="39"/>
        <v>0</v>
      </c>
      <c r="O42" s="6">
        <f t="shared" si="40"/>
        <v>0</v>
      </c>
      <c r="P42" s="7">
        <f t="shared" si="41"/>
        <v>2</v>
      </c>
      <c r="Q42" s="7">
        <f t="shared" si="42"/>
        <v>1</v>
      </c>
      <c r="R42" s="7">
        <v>2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3"/>
        <v>0</v>
      </c>
      <c r="AJ42" s="11">
        <v>10</v>
      </c>
      <c r="AK42" s="10" t="s">
        <v>65</v>
      </c>
      <c r="AL42" s="11"/>
      <c r="AM42" s="10"/>
      <c r="AN42" s="11"/>
      <c r="AO42" s="10"/>
      <c r="AP42" s="11"/>
      <c r="AQ42" s="10"/>
      <c r="AR42" s="7">
        <v>1</v>
      </c>
      <c r="AS42" s="11">
        <v>20</v>
      </c>
      <c r="AT42" s="10" t="s">
        <v>54</v>
      </c>
      <c r="AU42" s="11"/>
      <c r="AV42" s="10"/>
      <c r="AW42" s="11"/>
      <c r="AX42" s="10"/>
      <c r="AY42" s="7">
        <v>1</v>
      </c>
      <c r="AZ42" s="7">
        <f t="shared" si="44"/>
        <v>2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5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6"/>
        <v>0</v>
      </c>
    </row>
    <row r="43" spans="1:86" ht="12.75">
      <c r="A43" s="6"/>
      <c r="B43" s="6"/>
      <c r="C43" s="6"/>
      <c r="D43" s="6" t="s">
        <v>100</v>
      </c>
      <c r="E43" s="3" t="s">
        <v>101</v>
      </c>
      <c r="F43" s="6">
        <f>COUNTIF(S43:CF43,"e")</f>
        <v>1</v>
      </c>
      <c r="G43" s="6">
        <f>COUNTIF(S43:CF43,"z")</f>
        <v>1</v>
      </c>
      <c r="H43" s="6">
        <f t="shared" si="33"/>
        <v>60</v>
      </c>
      <c r="I43" s="6">
        <f t="shared" si="34"/>
        <v>30</v>
      </c>
      <c r="J43" s="6">
        <f t="shared" si="35"/>
        <v>0</v>
      </c>
      <c r="K43" s="6">
        <f t="shared" si="36"/>
        <v>0</v>
      </c>
      <c r="L43" s="6">
        <f t="shared" si="37"/>
        <v>0</v>
      </c>
      <c r="M43" s="6">
        <f t="shared" si="38"/>
        <v>30</v>
      </c>
      <c r="N43" s="6">
        <f t="shared" si="39"/>
        <v>0</v>
      </c>
      <c r="O43" s="6">
        <f t="shared" si="40"/>
        <v>0</v>
      </c>
      <c r="P43" s="7">
        <f t="shared" si="41"/>
        <v>4</v>
      </c>
      <c r="Q43" s="7">
        <f t="shared" si="42"/>
        <v>2</v>
      </c>
      <c r="R43" s="7">
        <v>3.5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3"/>
        <v>0</v>
      </c>
      <c r="AJ43" s="11">
        <v>30</v>
      </c>
      <c r="AK43" s="10" t="s">
        <v>65</v>
      </c>
      <c r="AL43" s="11"/>
      <c r="AM43" s="10"/>
      <c r="AN43" s="11"/>
      <c r="AO43" s="10"/>
      <c r="AP43" s="11"/>
      <c r="AQ43" s="10"/>
      <c r="AR43" s="7">
        <v>2</v>
      </c>
      <c r="AS43" s="11">
        <v>30</v>
      </c>
      <c r="AT43" s="10" t="s">
        <v>54</v>
      </c>
      <c r="AU43" s="11"/>
      <c r="AV43" s="10"/>
      <c r="AW43" s="11"/>
      <c r="AX43" s="10"/>
      <c r="AY43" s="7">
        <v>2</v>
      </c>
      <c r="AZ43" s="7">
        <f t="shared" si="44"/>
        <v>4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45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6"/>
        <v>0</v>
      </c>
    </row>
    <row r="44" spans="1:86" ht="12.75">
      <c r="A44" s="6"/>
      <c r="B44" s="6"/>
      <c r="C44" s="6"/>
      <c r="D44" s="6" t="s">
        <v>102</v>
      </c>
      <c r="E44" s="3" t="s">
        <v>103</v>
      </c>
      <c r="F44" s="6">
        <f>COUNTIF(S44:CF44,"e")</f>
        <v>1</v>
      </c>
      <c r="G44" s="6">
        <f>COUNTIF(S44:CF44,"z")</f>
        <v>1</v>
      </c>
      <c r="H44" s="6">
        <f t="shared" si="33"/>
        <v>60</v>
      </c>
      <c r="I44" s="6">
        <f t="shared" si="34"/>
        <v>30</v>
      </c>
      <c r="J44" s="6">
        <f t="shared" si="35"/>
        <v>0</v>
      </c>
      <c r="K44" s="6">
        <f t="shared" si="36"/>
        <v>0</v>
      </c>
      <c r="L44" s="6">
        <f t="shared" si="37"/>
        <v>0</v>
      </c>
      <c r="M44" s="6">
        <f t="shared" si="38"/>
        <v>30</v>
      </c>
      <c r="N44" s="6">
        <f t="shared" si="39"/>
        <v>0</v>
      </c>
      <c r="O44" s="6">
        <f t="shared" si="40"/>
        <v>0</v>
      </c>
      <c r="P44" s="7">
        <f t="shared" si="41"/>
        <v>2</v>
      </c>
      <c r="Q44" s="7">
        <f t="shared" si="42"/>
        <v>1</v>
      </c>
      <c r="R44" s="7">
        <v>2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43"/>
        <v>0</v>
      </c>
      <c r="AJ44" s="11">
        <v>30</v>
      </c>
      <c r="AK44" s="10" t="s">
        <v>65</v>
      </c>
      <c r="AL44" s="11"/>
      <c r="AM44" s="10"/>
      <c r="AN44" s="11"/>
      <c r="AO44" s="10"/>
      <c r="AP44" s="11"/>
      <c r="AQ44" s="10"/>
      <c r="AR44" s="7">
        <v>1</v>
      </c>
      <c r="AS44" s="11">
        <v>30</v>
      </c>
      <c r="AT44" s="10" t="s">
        <v>54</v>
      </c>
      <c r="AU44" s="11"/>
      <c r="AV44" s="10"/>
      <c r="AW44" s="11"/>
      <c r="AX44" s="10"/>
      <c r="AY44" s="7">
        <v>1</v>
      </c>
      <c r="AZ44" s="7">
        <f t="shared" si="44"/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5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6"/>
        <v>0</v>
      </c>
    </row>
    <row r="45" spans="1:86" ht="12.75">
      <c r="A45" s="6">
        <v>4</v>
      </c>
      <c r="B45" s="6">
        <v>2</v>
      </c>
      <c r="C45" s="6"/>
      <c r="D45" s="6"/>
      <c r="E45" s="3" t="s">
        <v>104</v>
      </c>
      <c r="F45" s="6">
        <f>$B$45*COUNTIF(S45:CF45,"e")</f>
        <v>2</v>
      </c>
      <c r="G45" s="6">
        <f>$B$45*COUNTIF(S45:CF45,"z")</f>
        <v>2</v>
      </c>
      <c r="H45" s="6">
        <f t="shared" si="33"/>
        <v>60</v>
      </c>
      <c r="I45" s="6">
        <f t="shared" si="34"/>
        <v>20</v>
      </c>
      <c r="J45" s="6">
        <f t="shared" si="35"/>
        <v>0</v>
      </c>
      <c r="K45" s="6">
        <f t="shared" si="36"/>
        <v>0</v>
      </c>
      <c r="L45" s="6">
        <f t="shared" si="37"/>
        <v>0</v>
      </c>
      <c r="M45" s="6">
        <f t="shared" si="38"/>
        <v>40</v>
      </c>
      <c r="N45" s="6">
        <f t="shared" si="39"/>
        <v>0</v>
      </c>
      <c r="O45" s="6">
        <f t="shared" si="40"/>
        <v>0</v>
      </c>
      <c r="P45" s="7">
        <f t="shared" si="41"/>
        <v>4</v>
      </c>
      <c r="Q45" s="7">
        <f t="shared" si="42"/>
        <v>2</v>
      </c>
      <c r="R45" s="7">
        <f>$B$45*2</f>
        <v>4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43"/>
        <v>0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44"/>
        <v>0</v>
      </c>
      <c r="BA45" s="11">
        <f>$B$45*10</f>
        <v>20</v>
      </c>
      <c r="BB45" s="10" t="s">
        <v>65</v>
      </c>
      <c r="BC45" s="11"/>
      <c r="BD45" s="10"/>
      <c r="BE45" s="11"/>
      <c r="BF45" s="10"/>
      <c r="BG45" s="11"/>
      <c r="BH45" s="10"/>
      <c r="BI45" s="7">
        <f>$B$45*1</f>
        <v>2</v>
      </c>
      <c r="BJ45" s="11">
        <f>$B$45*20</f>
        <v>40</v>
      </c>
      <c r="BK45" s="10" t="s">
        <v>54</v>
      </c>
      <c r="BL45" s="11"/>
      <c r="BM45" s="10"/>
      <c r="BN45" s="11"/>
      <c r="BO45" s="10"/>
      <c r="BP45" s="7">
        <f>$B$45*1</f>
        <v>2</v>
      </c>
      <c r="BQ45" s="7">
        <f t="shared" si="45"/>
        <v>4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6"/>
        <v>0</v>
      </c>
    </row>
    <row r="46" spans="1:86" ht="12.75">
      <c r="A46" s="6">
        <v>5</v>
      </c>
      <c r="B46" s="6">
        <v>1</v>
      </c>
      <c r="C46" s="6"/>
      <c r="D46" s="6"/>
      <c r="E46" s="3" t="s">
        <v>105</v>
      </c>
      <c r="F46" s="6">
        <f>$B$46*COUNTIF(S46:CF46,"e")</f>
        <v>1</v>
      </c>
      <c r="G46" s="6">
        <f>$B$46*COUNTIF(S46:CF46,"z")</f>
        <v>1</v>
      </c>
      <c r="H46" s="6">
        <f t="shared" si="33"/>
        <v>30</v>
      </c>
      <c r="I46" s="6">
        <f t="shared" si="34"/>
        <v>10</v>
      </c>
      <c r="J46" s="6">
        <f t="shared" si="35"/>
        <v>0</v>
      </c>
      <c r="K46" s="6">
        <f t="shared" si="36"/>
        <v>0</v>
      </c>
      <c r="L46" s="6">
        <f t="shared" si="37"/>
        <v>0</v>
      </c>
      <c r="M46" s="6">
        <f t="shared" si="38"/>
        <v>20</v>
      </c>
      <c r="N46" s="6">
        <f t="shared" si="39"/>
        <v>0</v>
      </c>
      <c r="O46" s="6">
        <f t="shared" si="40"/>
        <v>0</v>
      </c>
      <c r="P46" s="7">
        <f t="shared" si="41"/>
        <v>2</v>
      </c>
      <c r="Q46" s="7">
        <f t="shared" si="42"/>
        <v>1</v>
      </c>
      <c r="R46" s="7">
        <f>$B$46*2</f>
        <v>2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43"/>
        <v>0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44"/>
        <v>0</v>
      </c>
      <c r="BA46" s="11">
        <f>$B$46*10</f>
        <v>10</v>
      </c>
      <c r="BB46" s="10" t="s">
        <v>65</v>
      </c>
      <c r="BC46" s="11"/>
      <c r="BD46" s="10"/>
      <c r="BE46" s="11"/>
      <c r="BF46" s="10"/>
      <c r="BG46" s="11"/>
      <c r="BH46" s="10"/>
      <c r="BI46" s="7">
        <f>$B$46*1</f>
        <v>1</v>
      </c>
      <c r="BJ46" s="11">
        <f>$B$46*20</f>
        <v>20</v>
      </c>
      <c r="BK46" s="10" t="s">
        <v>54</v>
      </c>
      <c r="BL46" s="11"/>
      <c r="BM46" s="10"/>
      <c r="BN46" s="11"/>
      <c r="BO46" s="10"/>
      <c r="BP46" s="7">
        <f>$B$46*1</f>
        <v>1</v>
      </c>
      <c r="BQ46" s="7">
        <f t="shared" si="45"/>
        <v>2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6"/>
        <v>0</v>
      </c>
    </row>
    <row r="47" spans="1:86" ht="12.75">
      <c r="A47" s="6"/>
      <c r="B47" s="6"/>
      <c r="C47" s="6"/>
      <c r="D47" s="6" t="s">
        <v>106</v>
      </c>
      <c r="E47" s="3" t="s">
        <v>107</v>
      </c>
      <c r="F47" s="6">
        <f>COUNTIF(S47:CF47,"e")</f>
        <v>1</v>
      </c>
      <c r="G47" s="6">
        <f>COUNTIF(S47:CF47,"z")</f>
        <v>1</v>
      </c>
      <c r="H47" s="6">
        <f t="shared" si="33"/>
        <v>30</v>
      </c>
      <c r="I47" s="6">
        <f t="shared" si="34"/>
        <v>10</v>
      </c>
      <c r="J47" s="6">
        <f t="shared" si="35"/>
        <v>0</v>
      </c>
      <c r="K47" s="6">
        <f t="shared" si="36"/>
        <v>0</v>
      </c>
      <c r="L47" s="6">
        <f t="shared" si="37"/>
        <v>0</v>
      </c>
      <c r="M47" s="6">
        <f t="shared" si="38"/>
        <v>20</v>
      </c>
      <c r="N47" s="6">
        <f t="shared" si="39"/>
        <v>0</v>
      </c>
      <c r="O47" s="6">
        <f t="shared" si="40"/>
        <v>0</v>
      </c>
      <c r="P47" s="7">
        <f t="shared" si="41"/>
        <v>2</v>
      </c>
      <c r="Q47" s="7">
        <f t="shared" si="42"/>
        <v>1</v>
      </c>
      <c r="R47" s="7">
        <v>2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3"/>
        <v>0</v>
      </c>
      <c r="AJ47" s="11">
        <v>10</v>
      </c>
      <c r="AK47" s="10" t="s">
        <v>65</v>
      </c>
      <c r="AL47" s="11"/>
      <c r="AM47" s="10"/>
      <c r="AN47" s="11"/>
      <c r="AO47" s="10"/>
      <c r="AP47" s="11"/>
      <c r="AQ47" s="10"/>
      <c r="AR47" s="7">
        <v>1</v>
      </c>
      <c r="AS47" s="11">
        <v>20</v>
      </c>
      <c r="AT47" s="10" t="s">
        <v>54</v>
      </c>
      <c r="AU47" s="11"/>
      <c r="AV47" s="10"/>
      <c r="AW47" s="11"/>
      <c r="AX47" s="10"/>
      <c r="AY47" s="7">
        <v>1</v>
      </c>
      <c r="AZ47" s="7">
        <f t="shared" si="44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45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6"/>
        <v>0</v>
      </c>
    </row>
    <row r="48" spans="1:86" ht="12.75">
      <c r="A48" s="6">
        <v>7</v>
      </c>
      <c r="B48" s="6">
        <v>1</v>
      </c>
      <c r="C48" s="6"/>
      <c r="D48" s="6"/>
      <c r="E48" s="3" t="s">
        <v>108</v>
      </c>
      <c r="F48" s="6">
        <f>$B$48*COUNTIF(S48:CF48,"e")</f>
        <v>1</v>
      </c>
      <c r="G48" s="6">
        <f>$B$48*COUNTIF(S48:CF48,"z")</f>
        <v>1</v>
      </c>
      <c r="H48" s="6">
        <f t="shared" si="33"/>
        <v>30</v>
      </c>
      <c r="I48" s="6">
        <f t="shared" si="34"/>
        <v>10</v>
      </c>
      <c r="J48" s="6">
        <f t="shared" si="35"/>
        <v>0</v>
      </c>
      <c r="K48" s="6">
        <f t="shared" si="36"/>
        <v>0</v>
      </c>
      <c r="L48" s="6">
        <f t="shared" si="37"/>
        <v>0</v>
      </c>
      <c r="M48" s="6">
        <f t="shared" si="38"/>
        <v>20</v>
      </c>
      <c r="N48" s="6">
        <f t="shared" si="39"/>
        <v>0</v>
      </c>
      <c r="O48" s="6">
        <f t="shared" si="40"/>
        <v>0</v>
      </c>
      <c r="P48" s="7">
        <f t="shared" si="41"/>
        <v>1</v>
      </c>
      <c r="Q48" s="7">
        <f t="shared" si="42"/>
        <v>0.67</v>
      </c>
      <c r="R48" s="7">
        <f>$B$48*0.97</f>
        <v>0.97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3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44"/>
        <v>0</v>
      </c>
      <c r="BA48" s="11">
        <f>$B$48*10</f>
        <v>10</v>
      </c>
      <c r="BB48" s="10" t="s">
        <v>65</v>
      </c>
      <c r="BC48" s="11"/>
      <c r="BD48" s="10"/>
      <c r="BE48" s="11"/>
      <c r="BF48" s="10"/>
      <c r="BG48" s="11"/>
      <c r="BH48" s="10"/>
      <c r="BI48" s="7">
        <f>$B$48*0.33</f>
        <v>0.33</v>
      </c>
      <c r="BJ48" s="11">
        <f>$B$48*20</f>
        <v>20</v>
      </c>
      <c r="BK48" s="10" t="s">
        <v>54</v>
      </c>
      <c r="BL48" s="11"/>
      <c r="BM48" s="10"/>
      <c r="BN48" s="11"/>
      <c r="BO48" s="10"/>
      <c r="BP48" s="7">
        <f>$B$48*0.67</f>
        <v>0.67</v>
      </c>
      <c r="BQ48" s="7">
        <f t="shared" si="45"/>
        <v>1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6"/>
        <v>0</v>
      </c>
    </row>
    <row r="49" spans="1:86" ht="12.75">
      <c r="A49" s="6"/>
      <c r="B49" s="6"/>
      <c r="C49" s="6"/>
      <c r="D49" s="6" t="s">
        <v>109</v>
      </c>
      <c r="E49" s="3" t="s">
        <v>110</v>
      </c>
      <c r="F49" s="6">
        <f>COUNTIF(S49:CF49,"e")</f>
        <v>1</v>
      </c>
      <c r="G49" s="6">
        <f>COUNTIF(S49:CF49,"z")</f>
        <v>1</v>
      </c>
      <c r="H49" s="6">
        <f t="shared" si="33"/>
        <v>60</v>
      </c>
      <c r="I49" s="6">
        <f t="shared" si="34"/>
        <v>30</v>
      </c>
      <c r="J49" s="6">
        <f t="shared" si="35"/>
        <v>0</v>
      </c>
      <c r="K49" s="6">
        <f t="shared" si="36"/>
        <v>0</v>
      </c>
      <c r="L49" s="6">
        <f t="shared" si="37"/>
        <v>0</v>
      </c>
      <c r="M49" s="6">
        <f t="shared" si="38"/>
        <v>30</v>
      </c>
      <c r="N49" s="6">
        <f t="shared" si="39"/>
        <v>0</v>
      </c>
      <c r="O49" s="6">
        <f t="shared" si="40"/>
        <v>0</v>
      </c>
      <c r="P49" s="7">
        <f t="shared" si="41"/>
        <v>2</v>
      </c>
      <c r="Q49" s="7">
        <f t="shared" si="42"/>
        <v>1</v>
      </c>
      <c r="R49" s="7">
        <v>2</v>
      </c>
      <c r="S49" s="11">
        <v>30</v>
      </c>
      <c r="T49" s="10" t="s">
        <v>65</v>
      </c>
      <c r="U49" s="11"/>
      <c r="V49" s="10"/>
      <c r="W49" s="11"/>
      <c r="X49" s="10"/>
      <c r="Y49" s="11"/>
      <c r="Z49" s="10"/>
      <c r="AA49" s="7">
        <v>1</v>
      </c>
      <c r="AB49" s="11">
        <v>30</v>
      </c>
      <c r="AC49" s="10" t="s">
        <v>54</v>
      </c>
      <c r="AD49" s="11"/>
      <c r="AE49" s="10"/>
      <c r="AF49" s="11"/>
      <c r="AG49" s="10"/>
      <c r="AH49" s="7">
        <v>1</v>
      </c>
      <c r="AI49" s="7">
        <f t="shared" si="43"/>
        <v>2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44"/>
        <v>0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45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6"/>
        <v>0</v>
      </c>
    </row>
    <row r="50" spans="1:86" ht="15.75" customHeight="1">
      <c r="A50" s="6"/>
      <c r="B50" s="6"/>
      <c r="C50" s="6"/>
      <c r="D50" s="6"/>
      <c r="E50" s="6" t="s">
        <v>66</v>
      </c>
      <c r="F50" s="6">
        <f aca="true" t="shared" si="47" ref="F50:S50">SUM(F39:F49)</f>
        <v>12</v>
      </c>
      <c r="G50" s="6">
        <f t="shared" si="47"/>
        <v>12</v>
      </c>
      <c r="H50" s="6">
        <f t="shared" si="47"/>
        <v>600</v>
      </c>
      <c r="I50" s="6">
        <f t="shared" si="47"/>
        <v>250</v>
      </c>
      <c r="J50" s="6">
        <f t="shared" si="47"/>
        <v>0</v>
      </c>
      <c r="K50" s="6">
        <f t="shared" si="47"/>
        <v>0</v>
      </c>
      <c r="L50" s="6">
        <f t="shared" si="47"/>
        <v>0</v>
      </c>
      <c r="M50" s="6">
        <f t="shared" si="47"/>
        <v>350</v>
      </c>
      <c r="N50" s="6">
        <f t="shared" si="47"/>
        <v>0</v>
      </c>
      <c r="O50" s="6">
        <f t="shared" si="47"/>
        <v>0</v>
      </c>
      <c r="P50" s="7">
        <f t="shared" si="47"/>
        <v>35</v>
      </c>
      <c r="Q50" s="7">
        <f t="shared" si="47"/>
        <v>18.67</v>
      </c>
      <c r="R50" s="7">
        <f t="shared" si="47"/>
        <v>33.47</v>
      </c>
      <c r="S50" s="11">
        <f t="shared" si="47"/>
        <v>120</v>
      </c>
      <c r="T50" s="10"/>
      <c r="U50" s="11">
        <f>SUM(U39:U49)</f>
        <v>0</v>
      </c>
      <c r="V50" s="10"/>
      <c r="W50" s="11">
        <f>SUM(W39:W49)</f>
        <v>0</v>
      </c>
      <c r="X50" s="10"/>
      <c r="Y50" s="11">
        <f>SUM(Y39:Y49)</f>
        <v>0</v>
      </c>
      <c r="Z50" s="10"/>
      <c r="AA50" s="7">
        <f>SUM(AA39:AA49)</f>
        <v>7</v>
      </c>
      <c r="AB50" s="11">
        <f>SUM(AB39:AB49)</f>
        <v>150</v>
      </c>
      <c r="AC50" s="10"/>
      <c r="AD50" s="11">
        <f>SUM(AD39:AD49)</f>
        <v>0</v>
      </c>
      <c r="AE50" s="10"/>
      <c r="AF50" s="11">
        <f>SUM(AF39:AF49)</f>
        <v>0</v>
      </c>
      <c r="AG50" s="10"/>
      <c r="AH50" s="7">
        <f>SUM(AH39:AH49)</f>
        <v>9</v>
      </c>
      <c r="AI50" s="7">
        <f>SUM(AI39:AI49)</f>
        <v>16</v>
      </c>
      <c r="AJ50" s="11">
        <f>SUM(AJ39:AJ49)</f>
        <v>80</v>
      </c>
      <c r="AK50" s="10"/>
      <c r="AL50" s="11">
        <f>SUM(AL39:AL49)</f>
        <v>0</v>
      </c>
      <c r="AM50" s="10"/>
      <c r="AN50" s="11">
        <f>SUM(AN39:AN49)</f>
        <v>0</v>
      </c>
      <c r="AO50" s="10"/>
      <c r="AP50" s="11">
        <f>SUM(AP39:AP49)</f>
        <v>0</v>
      </c>
      <c r="AQ50" s="10"/>
      <c r="AR50" s="7">
        <f>SUM(AR39:AR49)</f>
        <v>5</v>
      </c>
      <c r="AS50" s="11">
        <f>SUM(AS39:AS49)</f>
        <v>100</v>
      </c>
      <c r="AT50" s="10"/>
      <c r="AU50" s="11">
        <f>SUM(AU39:AU49)</f>
        <v>0</v>
      </c>
      <c r="AV50" s="10"/>
      <c r="AW50" s="11">
        <f>SUM(AW39:AW49)</f>
        <v>0</v>
      </c>
      <c r="AX50" s="10"/>
      <c r="AY50" s="7">
        <f>SUM(AY39:AY49)</f>
        <v>5</v>
      </c>
      <c r="AZ50" s="7">
        <f>SUM(AZ39:AZ49)</f>
        <v>10</v>
      </c>
      <c r="BA50" s="11">
        <f>SUM(BA39:BA49)</f>
        <v>50</v>
      </c>
      <c r="BB50" s="10"/>
      <c r="BC50" s="11">
        <f>SUM(BC39:BC49)</f>
        <v>0</v>
      </c>
      <c r="BD50" s="10"/>
      <c r="BE50" s="11">
        <f>SUM(BE39:BE49)</f>
        <v>0</v>
      </c>
      <c r="BF50" s="10"/>
      <c r="BG50" s="11">
        <f>SUM(BG39:BG49)</f>
        <v>0</v>
      </c>
      <c r="BH50" s="10"/>
      <c r="BI50" s="7">
        <f>SUM(BI39:BI49)</f>
        <v>4.33</v>
      </c>
      <c r="BJ50" s="11">
        <f>SUM(BJ39:BJ49)</f>
        <v>100</v>
      </c>
      <c r="BK50" s="10"/>
      <c r="BL50" s="11">
        <f>SUM(BL39:BL49)</f>
        <v>0</v>
      </c>
      <c r="BM50" s="10"/>
      <c r="BN50" s="11">
        <f>SUM(BN39:BN49)</f>
        <v>0</v>
      </c>
      <c r="BO50" s="10"/>
      <c r="BP50" s="7">
        <f>SUM(BP39:BP49)</f>
        <v>4.67</v>
      </c>
      <c r="BQ50" s="7">
        <f>SUM(BQ39:BQ49)</f>
        <v>9</v>
      </c>
      <c r="BR50" s="11">
        <f>SUM(BR39:BR49)</f>
        <v>0</v>
      </c>
      <c r="BS50" s="10"/>
      <c r="BT50" s="11">
        <f>SUM(BT39:BT49)</f>
        <v>0</v>
      </c>
      <c r="BU50" s="10"/>
      <c r="BV50" s="11">
        <f>SUM(BV39:BV49)</f>
        <v>0</v>
      </c>
      <c r="BW50" s="10"/>
      <c r="BX50" s="11">
        <f>SUM(BX39:BX49)</f>
        <v>0</v>
      </c>
      <c r="BY50" s="10"/>
      <c r="BZ50" s="7">
        <f>SUM(BZ39:BZ49)</f>
        <v>0</v>
      </c>
      <c r="CA50" s="11">
        <f>SUM(CA39:CA49)</f>
        <v>0</v>
      </c>
      <c r="CB50" s="10"/>
      <c r="CC50" s="11">
        <f>SUM(CC39:CC49)</f>
        <v>0</v>
      </c>
      <c r="CD50" s="10"/>
      <c r="CE50" s="11">
        <f>SUM(CE39:CE49)</f>
        <v>0</v>
      </c>
      <c r="CF50" s="10"/>
      <c r="CG50" s="7">
        <f>SUM(CG39:CG49)</f>
        <v>0</v>
      </c>
      <c r="CH50" s="7">
        <f>SUM(CH39:CH49)</f>
        <v>0</v>
      </c>
    </row>
    <row r="51" spans="1:86" ht="19.5" customHeight="1">
      <c r="A51" s="12" t="s">
        <v>111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2"/>
      <c r="CH51" s="13"/>
    </row>
    <row r="52" spans="1:86" ht="12.75">
      <c r="A52" s="15">
        <v>2</v>
      </c>
      <c r="B52" s="15">
        <v>1</v>
      </c>
      <c r="C52" s="15"/>
      <c r="D52" s="6" t="s">
        <v>112</v>
      </c>
      <c r="E52" s="3" t="s">
        <v>113</v>
      </c>
      <c r="F52" s="6">
        <f aca="true" t="shared" si="48" ref="F52:F92">COUNTIF(S52:CF52,"e")</f>
        <v>0</v>
      </c>
      <c r="G52" s="6">
        <f aca="true" t="shared" si="49" ref="G52:G92">COUNTIF(S52:CF52,"z")</f>
        <v>1</v>
      </c>
      <c r="H52" s="6">
        <f aca="true" t="shared" si="50" ref="H52:H92">SUM(I52:O52)</f>
        <v>45</v>
      </c>
      <c r="I52" s="6">
        <f aca="true" t="shared" si="51" ref="I52:I92">S52+AJ52+BA52+BR52</f>
        <v>45</v>
      </c>
      <c r="J52" s="6">
        <f aca="true" t="shared" si="52" ref="J52:J92">U52+AL52+BC52+BT52</f>
        <v>0</v>
      </c>
      <c r="K52" s="6">
        <f aca="true" t="shared" si="53" ref="K52:K92">W52+AN52+BE52+BV52</f>
        <v>0</v>
      </c>
      <c r="L52" s="6">
        <f aca="true" t="shared" si="54" ref="L52:L92">Y52+AP52+BG52+BX52</f>
        <v>0</v>
      </c>
      <c r="M52" s="6">
        <f aca="true" t="shared" si="55" ref="M52:M92">AB52+AS52+BJ52+CA52</f>
        <v>0</v>
      </c>
      <c r="N52" s="6">
        <f aca="true" t="shared" si="56" ref="N52:N92">AD52+AU52+BL52+CC52</f>
        <v>0</v>
      </c>
      <c r="O52" s="6">
        <f aca="true" t="shared" si="57" ref="O52:O92">AF52+AW52+BN52+CE52</f>
        <v>0</v>
      </c>
      <c r="P52" s="7">
        <f aca="true" t="shared" si="58" ref="P52:P92">AI52+AZ52+BQ52+CH52</f>
        <v>3</v>
      </c>
      <c r="Q52" s="7">
        <f aca="true" t="shared" si="59" ref="Q52:Q92">AH52+AY52+BP52+CG52</f>
        <v>0</v>
      </c>
      <c r="R52" s="7">
        <v>1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aca="true" t="shared" si="60" ref="AI52:AI92">AA52+AH52</f>
        <v>0</v>
      </c>
      <c r="AJ52" s="11">
        <v>45</v>
      </c>
      <c r="AK52" s="10" t="s">
        <v>54</v>
      </c>
      <c r="AL52" s="11"/>
      <c r="AM52" s="10"/>
      <c r="AN52" s="11"/>
      <c r="AO52" s="10"/>
      <c r="AP52" s="11"/>
      <c r="AQ52" s="10"/>
      <c r="AR52" s="7">
        <v>3</v>
      </c>
      <c r="AS52" s="11"/>
      <c r="AT52" s="10"/>
      <c r="AU52" s="11"/>
      <c r="AV52" s="10"/>
      <c r="AW52" s="11"/>
      <c r="AX52" s="10"/>
      <c r="AY52" s="7"/>
      <c r="AZ52" s="7">
        <f aca="true" t="shared" si="61" ref="AZ52:AZ92">AR52+AY52</f>
        <v>3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aca="true" t="shared" si="62" ref="BQ52:BQ92">BI52+BP52</f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aca="true" t="shared" si="63" ref="CH52:CH92">BZ52+CG52</f>
        <v>0</v>
      </c>
    </row>
    <row r="53" spans="1:86" ht="12.75">
      <c r="A53" s="15">
        <v>2</v>
      </c>
      <c r="B53" s="15">
        <v>1</v>
      </c>
      <c r="C53" s="15"/>
      <c r="D53" s="6" t="s">
        <v>114</v>
      </c>
      <c r="E53" s="3" t="s">
        <v>115</v>
      </c>
      <c r="F53" s="6">
        <f t="shared" si="48"/>
        <v>0</v>
      </c>
      <c r="G53" s="6">
        <f t="shared" si="49"/>
        <v>1</v>
      </c>
      <c r="H53" s="6">
        <f t="shared" si="50"/>
        <v>45</v>
      </c>
      <c r="I53" s="6">
        <f t="shared" si="51"/>
        <v>45</v>
      </c>
      <c r="J53" s="6">
        <f t="shared" si="52"/>
        <v>0</v>
      </c>
      <c r="K53" s="6">
        <f t="shared" si="53"/>
        <v>0</v>
      </c>
      <c r="L53" s="6">
        <f t="shared" si="54"/>
        <v>0</v>
      </c>
      <c r="M53" s="6">
        <f t="shared" si="55"/>
        <v>0</v>
      </c>
      <c r="N53" s="6">
        <f t="shared" si="56"/>
        <v>0</v>
      </c>
      <c r="O53" s="6">
        <f t="shared" si="57"/>
        <v>0</v>
      </c>
      <c r="P53" s="7">
        <f t="shared" si="58"/>
        <v>3</v>
      </c>
      <c r="Q53" s="7">
        <f t="shared" si="59"/>
        <v>0</v>
      </c>
      <c r="R53" s="7">
        <v>1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60"/>
        <v>0</v>
      </c>
      <c r="AJ53" s="11">
        <v>45</v>
      </c>
      <c r="AK53" s="10" t="s">
        <v>54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t="shared" si="61"/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62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63"/>
        <v>0</v>
      </c>
    </row>
    <row r="54" spans="1:86" ht="12.75">
      <c r="A54" s="15">
        <v>2</v>
      </c>
      <c r="B54" s="15">
        <v>1</v>
      </c>
      <c r="C54" s="15"/>
      <c r="D54" s="6" t="s">
        <v>116</v>
      </c>
      <c r="E54" s="3" t="s">
        <v>117</v>
      </c>
      <c r="F54" s="6">
        <f t="shared" si="48"/>
        <v>0</v>
      </c>
      <c r="G54" s="6">
        <f t="shared" si="49"/>
        <v>1</v>
      </c>
      <c r="H54" s="6">
        <f t="shared" si="50"/>
        <v>45</v>
      </c>
      <c r="I54" s="6">
        <f t="shared" si="51"/>
        <v>45</v>
      </c>
      <c r="J54" s="6">
        <f t="shared" si="52"/>
        <v>0</v>
      </c>
      <c r="K54" s="6">
        <f t="shared" si="53"/>
        <v>0</v>
      </c>
      <c r="L54" s="6">
        <f t="shared" si="54"/>
        <v>0</v>
      </c>
      <c r="M54" s="6">
        <f t="shared" si="55"/>
        <v>0</v>
      </c>
      <c r="N54" s="6">
        <f t="shared" si="56"/>
        <v>0</v>
      </c>
      <c r="O54" s="6">
        <f t="shared" si="57"/>
        <v>0</v>
      </c>
      <c r="P54" s="7">
        <f t="shared" si="58"/>
        <v>3</v>
      </c>
      <c r="Q54" s="7">
        <f t="shared" si="59"/>
        <v>0</v>
      </c>
      <c r="R54" s="7">
        <v>1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60"/>
        <v>0</v>
      </c>
      <c r="AJ54" s="11">
        <v>45</v>
      </c>
      <c r="AK54" s="10" t="s">
        <v>54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61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62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63"/>
        <v>0</v>
      </c>
    </row>
    <row r="55" spans="1:86" ht="12.75">
      <c r="A55" s="15">
        <v>2</v>
      </c>
      <c r="B55" s="15">
        <v>1</v>
      </c>
      <c r="C55" s="15"/>
      <c r="D55" s="6" t="s">
        <v>118</v>
      </c>
      <c r="E55" s="3" t="s">
        <v>119</v>
      </c>
      <c r="F55" s="6">
        <f t="shared" si="48"/>
        <v>0</v>
      </c>
      <c r="G55" s="6">
        <f t="shared" si="49"/>
        <v>1</v>
      </c>
      <c r="H55" s="6">
        <f t="shared" si="50"/>
        <v>45</v>
      </c>
      <c r="I55" s="6">
        <f t="shared" si="51"/>
        <v>45</v>
      </c>
      <c r="J55" s="6">
        <f t="shared" si="52"/>
        <v>0</v>
      </c>
      <c r="K55" s="6">
        <f t="shared" si="53"/>
        <v>0</v>
      </c>
      <c r="L55" s="6">
        <f t="shared" si="54"/>
        <v>0</v>
      </c>
      <c r="M55" s="6">
        <f t="shared" si="55"/>
        <v>0</v>
      </c>
      <c r="N55" s="6">
        <f t="shared" si="56"/>
        <v>0</v>
      </c>
      <c r="O55" s="6">
        <f t="shared" si="57"/>
        <v>0</v>
      </c>
      <c r="P55" s="7">
        <f t="shared" si="58"/>
        <v>3</v>
      </c>
      <c r="Q55" s="7">
        <f t="shared" si="59"/>
        <v>0</v>
      </c>
      <c r="R55" s="7">
        <v>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60"/>
        <v>0</v>
      </c>
      <c r="AJ55" s="11">
        <v>45</v>
      </c>
      <c r="AK55" s="10" t="s">
        <v>54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61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62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63"/>
        <v>0</v>
      </c>
    </row>
    <row r="56" spans="1:86" ht="12.75">
      <c r="A56" s="15">
        <v>1</v>
      </c>
      <c r="B56" s="15">
        <v>1</v>
      </c>
      <c r="C56" s="15"/>
      <c r="D56" s="6" t="s">
        <v>120</v>
      </c>
      <c r="E56" s="3" t="s">
        <v>121</v>
      </c>
      <c r="F56" s="6">
        <f t="shared" si="48"/>
        <v>1</v>
      </c>
      <c r="G56" s="6">
        <f t="shared" si="49"/>
        <v>0</v>
      </c>
      <c r="H56" s="6">
        <f t="shared" si="50"/>
        <v>30</v>
      </c>
      <c r="I56" s="6">
        <f t="shared" si="51"/>
        <v>0</v>
      </c>
      <c r="J56" s="6">
        <f t="shared" si="52"/>
        <v>0</v>
      </c>
      <c r="K56" s="6">
        <f t="shared" si="53"/>
        <v>0</v>
      </c>
      <c r="L56" s="6">
        <f t="shared" si="54"/>
        <v>0</v>
      </c>
      <c r="M56" s="6">
        <f t="shared" si="55"/>
        <v>0</v>
      </c>
      <c r="N56" s="6">
        <f t="shared" si="56"/>
        <v>30</v>
      </c>
      <c r="O56" s="6">
        <f t="shared" si="57"/>
        <v>0</v>
      </c>
      <c r="P56" s="7">
        <f t="shared" si="58"/>
        <v>3</v>
      </c>
      <c r="Q56" s="7">
        <f t="shared" si="59"/>
        <v>3</v>
      </c>
      <c r="R56" s="7">
        <v>1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>
        <v>30</v>
      </c>
      <c r="AE56" s="10" t="s">
        <v>65</v>
      </c>
      <c r="AF56" s="11"/>
      <c r="AG56" s="10"/>
      <c r="AH56" s="7">
        <v>3</v>
      </c>
      <c r="AI56" s="7">
        <f t="shared" si="60"/>
        <v>3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61"/>
        <v>0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62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63"/>
        <v>0</v>
      </c>
    </row>
    <row r="57" spans="1:86" ht="12.75">
      <c r="A57" s="15">
        <v>1</v>
      </c>
      <c r="B57" s="15">
        <v>1</v>
      </c>
      <c r="C57" s="15"/>
      <c r="D57" s="6" t="s">
        <v>122</v>
      </c>
      <c r="E57" s="3" t="s">
        <v>123</v>
      </c>
      <c r="F57" s="6">
        <f t="shared" si="48"/>
        <v>1</v>
      </c>
      <c r="G57" s="6">
        <f t="shared" si="49"/>
        <v>0</v>
      </c>
      <c r="H57" s="6">
        <f t="shared" si="50"/>
        <v>30</v>
      </c>
      <c r="I57" s="6">
        <f t="shared" si="51"/>
        <v>0</v>
      </c>
      <c r="J57" s="6">
        <f t="shared" si="52"/>
        <v>0</v>
      </c>
      <c r="K57" s="6">
        <f t="shared" si="53"/>
        <v>0</v>
      </c>
      <c r="L57" s="6">
        <f t="shared" si="54"/>
        <v>0</v>
      </c>
      <c r="M57" s="6">
        <f t="shared" si="55"/>
        <v>0</v>
      </c>
      <c r="N57" s="6">
        <f t="shared" si="56"/>
        <v>30</v>
      </c>
      <c r="O57" s="6">
        <f t="shared" si="57"/>
        <v>0</v>
      </c>
      <c r="P57" s="7">
        <f t="shared" si="58"/>
        <v>3</v>
      </c>
      <c r="Q57" s="7">
        <f t="shared" si="59"/>
        <v>3</v>
      </c>
      <c r="R57" s="7">
        <v>1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>
        <v>30</v>
      </c>
      <c r="AE57" s="10" t="s">
        <v>65</v>
      </c>
      <c r="AF57" s="11"/>
      <c r="AG57" s="10"/>
      <c r="AH57" s="7">
        <v>3</v>
      </c>
      <c r="AI57" s="7">
        <f t="shared" si="60"/>
        <v>3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61"/>
        <v>0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62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63"/>
        <v>0</v>
      </c>
    </row>
    <row r="58" spans="1:86" ht="12.75">
      <c r="A58" s="15">
        <v>6</v>
      </c>
      <c r="B58" s="15">
        <v>1</v>
      </c>
      <c r="C58" s="15"/>
      <c r="D58" s="6" t="s">
        <v>124</v>
      </c>
      <c r="E58" s="3" t="s">
        <v>125</v>
      </c>
      <c r="F58" s="6">
        <f t="shared" si="48"/>
        <v>1</v>
      </c>
      <c r="G58" s="6">
        <f t="shared" si="49"/>
        <v>1</v>
      </c>
      <c r="H58" s="6">
        <f t="shared" si="50"/>
        <v>30</v>
      </c>
      <c r="I58" s="6">
        <f t="shared" si="51"/>
        <v>10</v>
      </c>
      <c r="J58" s="6">
        <f t="shared" si="52"/>
        <v>0</v>
      </c>
      <c r="K58" s="6">
        <f t="shared" si="53"/>
        <v>0</v>
      </c>
      <c r="L58" s="6">
        <f t="shared" si="54"/>
        <v>0</v>
      </c>
      <c r="M58" s="6">
        <f t="shared" si="55"/>
        <v>20</v>
      </c>
      <c r="N58" s="6">
        <f t="shared" si="56"/>
        <v>0</v>
      </c>
      <c r="O58" s="6">
        <f t="shared" si="57"/>
        <v>0</v>
      </c>
      <c r="P58" s="7">
        <f t="shared" si="58"/>
        <v>2</v>
      </c>
      <c r="Q58" s="7">
        <f t="shared" si="59"/>
        <v>1</v>
      </c>
      <c r="R58" s="7">
        <v>2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60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61"/>
        <v>0</v>
      </c>
      <c r="BA58" s="11">
        <v>10</v>
      </c>
      <c r="BB58" s="10" t="s">
        <v>65</v>
      </c>
      <c r="BC58" s="11"/>
      <c r="BD58" s="10"/>
      <c r="BE58" s="11"/>
      <c r="BF58" s="10"/>
      <c r="BG58" s="11"/>
      <c r="BH58" s="10"/>
      <c r="BI58" s="7">
        <v>1</v>
      </c>
      <c r="BJ58" s="11">
        <v>20</v>
      </c>
      <c r="BK58" s="10" t="s">
        <v>54</v>
      </c>
      <c r="BL58" s="11"/>
      <c r="BM58" s="10"/>
      <c r="BN58" s="11"/>
      <c r="BO58" s="10"/>
      <c r="BP58" s="7">
        <v>1</v>
      </c>
      <c r="BQ58" s="7">
        <f t="shared" si="62"/>
        <v>2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63"/>
        <v>0</v>
      </c>
    </row>
    <row r="59" spans="1:86" ht="12.75">
      <c r="A59" s="15">
        <v>6</v>
      </c>
      <c r="B59" s="15">
        <v>1</v>
      </c>
      <c r="C59" s="15"/>
      <c r="D59" s="6" t="s">
        <v>126</v>
      </c>
      <c r="E59" s="3" t="s">
        <v>127</v>
      </c>
      <c r="F59" s="6">
        <f t="shared" si="48"/>
        <v>1</v>
      </c>
      <c r="G59" s="6">
        <f t="shared" si="49"/>
        <v>1</v>
      </c>
      <c r="H59" s="6">
        <f t="shared" si="50"/>
        <v>30</v>
      </c>
      <c r="I59" s="6">
        <f t="shared" si="51"/>
        <v>10</v>
      </c>
      <c r="J59" s="6">
        <f t="shared" si="52"/>
        <v>0</v>
      </c>
      <c r="K59" s="6">
        <f t="shared" si="53"/>
        <v>0</v>
      </c>
      <c r="L59" s="6">
        <f t="shared" si="54"/>
        <v>0</v>
      </c>
      <c r="M59" s="6">
        <f t="shared" si="55"/>
        <v>20</v>
      </c>
      <c r="N59" s="6">
        <f t="shared" si="56"/>
        <v>0</v>
      </c>
      <c r="O59" s="6">
        <f t="shared" si="57"/>
        <v>0</v>
      </c>
      <c r="P59" s="7">
        <f t="shared" si="58"/>
        <v>2</v>
      </c>
      <c r="Q59" s="7">
        <f t="shared" si="59"/>
        <v>1</v>
      </c>
      <c r="R59" s="7">
        <v>2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60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61"/>
        <v>0</v>
      </c>
      <c r="BA59" s="11">
        <v>10</v>
      </c>
      <c r="BB59" s="10" t="s">
        <v>65</v>
      </c>
      <c r="BC59" s="11"/>
      <c r="BD59" s="10"/>
      <c r="BE59" s="11"/>
      <c r="BF59" s="10"/>
      <c r="BG59" s="11"/>
      <c r="BH59" s="10"/>
      <c r="BI59" s="7">
        <v>1</v>
      </c>
      <c r="BJ59" s="11">
        <v>20</v>
      </c>
      <c r="BK59" s="10" t="s">
        <v>54</v>
      </c>
      <c r="BL59" s="11"/>
      <c r="BM59" s="10"/>
      <c r="BN59" s="11"/>
      <c r="BO59" s="10"/>
      <c r="BP59" s="7">
        <v>1</v>
      </c>
      <c r="BQ59" s="7">
        <f t="shared" si="62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63"/>
        <v>0</v>
      </c>
    </row>
    <row r="60" spans="1:86" ht="12.75">
      <c r="A60" s="15">
        <v>6</v>
      </c>
      <c r="B60" s="15">
        <v>1</v>
      </c>
      <c r="C60" s="15"/>
      <c r="D60" s="6" t="s">
        <v>128</v>
      </c>
      <c r="E60" s="3" t="s">
        <v>129</v>
      </c>
      <c r="F60" s="6">
        <f t="shared" si="48"/>
        <v>1</v>
      </c>
      <c r="G60" s="6">
        <f t="shared" si="49"/>
        <v>1</v>
      </c>
      <c r="H60" s="6">
        <f t="shared" si="50"/>
        <v>30</v>
      </c>
      <c r="I60" s="6">
        <f t="shared" si="51"/>
        <v>10</v>
      </c>
      <c r="J60" s="6">
        <f t="shared" si="52"/>
        <v>0</v>
      </c>
      <c r="K60" s="6">
        <f t="shared" si="53"/>
        <v>0</v>
      </c>
      <c r="L60" s="6">
        <f t="shared" si="54"/>
        <v>0</v>
      </c>
      <c r="M60" s="6">
        <f t="shared" si="55"/>
        <v>20</v>
      </c>
      <c r="N60" s="6">
        <f t="shared" si="56"/>
        <v>0</v>
      </c>
      <c r="O60" s="6">
        <f t="shared" si="57"/>
        <v>0</v>
      </c>
      <c r="P60" s="7">
        <f t="shared" si="58"/>
        <v>2</v>
      </c>
      <c r="Q60" s="7">
        <f t="shared" si="59"/>
        <v>1</v>
      </c>
      <c r="R60" s="7">
        <v>2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60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1"/>
        <v>0</v>
      </c>
      <c r="BA60" s="11">
        <v>10</v>
      </c>
      <c r="BB60" s="10" t="s">
        <v>65</v>
      </c>
      <c r="BC60" s="11"/>
      <c r="BD60" s="10"/>
      <c r="BE60" s="11"/>
      <c r="BF60" s="10"/>
      <c r="BG60" s="11"/>
      <c r="BH60" s="10"/>
      <c r="BI60" s="7">
        <v>1</v>
      </c>
      <c r="BJ60" s="11">
        <v>20</v>
      </c>
      <c r="BK60" s="10" t="s">
        <v>54</v>
      </c>
      <c r="BL60" s="11"/>
      <c r="BM60" s="10"/>
      <c r="BN60" s="11"/>
      <c r="BO60" s="10"/>
      <c r="BP60" s="7">
        <v>1</v>
      </c>
      <c r="BQ60" s="7">
        <f t="shared" si="62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63"/>
        <v>0</v>
      </c>
    </row>
    <row r="61" spans="1:86" ht="12.75">
      <c r="A61" s="15">
        <v>6</v>
      </c>
      <c r="B61" s="15">
        <v>1</v>
      </c>
      <c r="C61" s="15"/>
      <c r="D61" s="6" t="s">
        <v>130</v>
      </c>
      <c r="E61" s="3" t="s">
        <v>131</v>
      </c>
      <c r="F61" s="6">
        <f t="shared" si="48"/>
        <v>1</v>
      </c>
      <c r="G61" s="6">
        <f t="shared" si="49"/>
        <v>1</v>
      </c>
      <c r="H61" s="6">
        <f t="shared" si="50"/>
        <v>30</v>
      </c>
      <c r="I61" s="6">
        <f t="shared" si="51"/>
        <v>10</v>
      </c>
      <c r="J61" s="6">
        <f t="shared" si="52"/>
        <v>0</v>
      </c>
      <c r="K61" s="6">
        <f t="shared" si="53"/>
        <v>0</v>
      </c>
      <c r="L61" s="6">
        <f t="shared" si="54"/>
        <v>0</v>
      </c>
      <c r="M61" s="6">
        <f t="shared" si="55"/>
        <v>20</v>
      </c>
      <c r="N61" s="6">
        <f t="shared" si="56"/>
        <v>0</v>
      </c>
      <c r="O61" s="6">
        <f t="shared" si="57"/>
        <v>0</v>
      </c>
      <c r="P61" s="7">
        <f t="shared" si="58"/>
        <v>2</v>
      </c>
      <c r="Q61" s="7">
        <f t="shared" si="59"/>
        <v>1</v>
      </c>
      <c r="R61" s="7">
        <v>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60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61"/>
        <v>0</v>
      </c>
      <c r="BA61" s="11">
        <v>10</v>
      </c>
      <c r="BB61" s="10" t="s">
        <v>65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54</v>
      </c>
      <c r="BL61" s="11"/>
      <c r="BM61" s="10"/>
      <c r="BN61" s="11"/>
      <c r="BO61" s="10"/>
      <c r="BP61" s="7">
        <v>1</v>
      </c>
      <c r="BQ61" s="7">
        <f t="shared" si="62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63"/>
        <v>0</v>
      </c>
    </row>
    <row r="62" spans="1:86" ht="12.75">
      <c r="A62" s="15">
        <v>6</v>
      </c>
      <c r="B62" s="15">
        <v>1</v>
      </c>
      <c r="C62" s="15"/>
      <c r="D62" s="6" t="s">
        <v>132</v>
      </c>
      <c r="E62" s="3" t="s">
        <v>133</v>
      </c>
      <c r="F62" s="6">
        <f t="shared" si="48"/>
        <v>1</v>
      </c>
      <c r="G62" s="6">
        <f t="shared" si="49"/>
        <v>1</v>
      </c>
      <c r="H62" s="6">
        <f t="shared" si="50"/>
        <v>30</v>
      </c>
      <c r="I62" s="6">
        <f t="shared" si="51"/>
        <v>10</v>
      </c>
      <c r="J62" s="6">
        <f t="shared" si="52"/>
        <v>0</v>
      </c>
      <c r="K62" s="6">
        <f t="shared" si="53"/>
        <v>0</v>
      </c>
      <c r="L62" s="6">
        <f t="shared" si="54"/>
        <v>0</v>
      </c>
      <c r="M62" s="6">
        <f t="shared" si="55"/>
        <v>20</v>
      </c>
      <c r="N62" s="6">
        <f t="shared" si="56"/>
        <v>0</v>
      </c>
      <c r="O62" s="6">
        <f t="shared" si="57"/>
        <v>0</v>
      </c>
      <c r="P62" s="7">
        <f t="shared" si="58"/>
        <v>2</v>
      </c>
      <c r="Q62" s="7">
        <f t="shared" si="59"/>
        <v>1</v>
      </c>
      <c r="R62" s="7">
        <v>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60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61"/>
        <v>0</v>
      </c>
      <c r="BA62" s="11">
        <v>10</v>
      </c>
      <c r="BB62" s="10" t="s">
        <v>65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54</v>
      </c>
      <c r="BL62" s="11"/>
      <c r="BM62" s="10"/>
      <c r="BN62" s="11"/>
      <c r="BO62" s="10"/>
      <c r="BP62" s="7">
        <v>1</v>
      </c>
      <c r="BQ62" s="7">
        <f t="shared" si="62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63"/>
        <v>0</v>
      </c>
    </row>
    <row r="63" spans="1:86" ht="12.75">
      <c r="A63" s="15">
        <v>6</v>
      </c>
      <c r="B63" s="15">
        <v>1</v>
      </c>
      <c r="C63" s="15"/>
      <c r="D63" s="6" t="s">
        <v>134</v>
      </c>
      <c r="E63" s="3" t="s">
        <v>135</v>
      </c>
      <c r="F63" s="6">
        <f t="shared" si="48"/>
        <v>1</v>
      </c>
      <c r="G63" s="6">
        <f t="shared" si="49"/>
        <v>1</v>
      </c>
      <c r="H63" s="6">
        <f t="shared" si="50"/>
        <v>30</v>
      </c>
      <c r="I63" s="6">
        <f t="shared" si="51"/>
        <v>10</v>
      </c>
      <c r="J63" s="6">
        <f t="shared" si="52"/>
        <v>0</v>
      </c>
      <c r="K63" s="6">
        <f t="shared" si="53"/>
        <v>0</v>
      </c>
      <c r="L63" s="6">
        <f t="shared" si="54"/>
        <v>0</v>
      </c>
      <c r="M63" s="6">
        <f t="shared" si="55"/>
        <v>20</v>
      </c>
      <c r="N63" s="6">
        <f t="shared" si="56"/>
        <v>0</v>
      </c>
      <c r="O63" s="6">
        <f t="shared" si="57"/>
        <v>0</v>
      </c>
      <c r="P63" s="7">
        <f t="shared" si="58"/>
        <v>2</v>
      </c>
      <c r="Q63" s="7">
        <f t="shared" si="59"/>
        <v>1</v>
      </c>
      <c r="R63" s="7">
        <v>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60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1"/>
        <v>0</v>
      </c>
      <c r="BA63" s="11">
        <v>10</v>
      </c>
      <c r="BB63" s="10" t="s">
        <v>65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54</v>
      </c>
      <c r="BL63" s="11"/>
      <c r="BM63" s="10"/>
      <c r="BN63" s="11"/>
      <c r="BO63" s="10"/>
      <c r="BP63" s="7">
        <v>1</v>
      </c>
      <c r="BQ63" s="7">
        <f t="shared" si="62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63"/>
        <v>0</v>
      </c>
    </row>
    <row r="64" spans="1:86" ht="12.75">
      <c r="A64" s="15">
        <v>6</v>
      </c>
      <c r="B64" s="15">
        <v>1</v>
      </c>
      <c r="C64" s="15"/>
      <c r="D64" s="6" t="s">
        <v>136</v>
      </c>
      <c r="E64" s="3" t="s">
        <v>137</v>
      </c>
      <c r="F64" s="6">
        <f t="shared" si="48"/>
        <v>1</v>
      </c>
      <c r="G64" s="6">
        <f t="shared" si="49"/>
        <v>1</v>
      </c>
      <c r="H64" s="6">
        <f t="shared" si="50"/>
        <v>30</v>
      </c>
      <c r="I64" s="6">
        <f t="shared" si="51"/>
        <v>10</v>
      </c>
      <c r="J64" s="6">
        <f t="shared" si="52"/>
        <v>0</v>
      </c>
      <c r="K64" s="6">
        <f t="shared" si="53"/>
        <v>0</v>
      </c>
      <c r="L64" s="6">
        <f t="shared" si="54"/>
        <v>0</v>
      </c>
      <c r="M64" s="6">
        <f t="shared" si="55"/>
        <v>20</v>
      </c>
      <c r="N64" s="6">
        <f t="shared" si="56"/>
        <v>0</v>
      </c>
      <c r="O64" s="6">
        <f t="shared" si="57"/>
        <v>0</v>
      </c>
      <c r="P64" s="7">
        <f t="shared" si="58"/>
        <v>2</v>
      </c>
      <c r="Q64" s="7">
        <f t="shared" si="59"/>
        <v>1</v>
      </c>
      <c r="R64" s="7">
        <v>2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60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1"/>
        <v>0</v>
      </c>
      <c r="BA64" s="11">
        <v>10</v>
      </c>
      <c r="BB64" s="10" t="s">
        <v>65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54</v>
      </c>
      <c r="BL64" s="11"/>
      <c r="BM64" s="10"/>
      <c r="BN64" s="11"/>
      <c r="BO64" s="10"/>
      <c r="BP64" s="7">
        <v>1</v>
      </c>
      <c r="BQ64" s="7">
        <f t="shared" si="62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63"/>
        <v>0</v>
      </c>
    </row>
    <row r="65" spans="1:86" ht="12.75">
      <c r="A65" s="15">
        <v>6</v>
      </c>
      <c r="B65" s="15">
        <v>1</v>
      </c>
      <c r="C65" s="15"/>
      <c r="D65" s="6" t="s">
        <v>138</v>
      </c>
      <c r="E65" s="3" t="s">
        <v>139</v>
      </c>
      <c r="F65" s="6">
        <f t="shared" si="48"/>
        <v>1</v>
      </c>
      <c r="G65" s="6">
        <f t="shared" si="49"/>
        <v>1</v>
      </c>
      <c r="H65" s="6">
        <f t="shared" si="50"/>
        <v>30</v>
      </c>
      <c r="I65" s="6">
        <f t="shared" si="51"/>
        <v>10</v>
      </c>
      <c r="J65" s="6">
        <f t="shared" si="52"/>
        <v>0</v>
      </c>
      <c r="K65" s="6">
        <f t="shared" si="53"/>
        <v>0</v>
      </c>
      <c r="L65" s="6">
        <f t="shared" si="54"/>
        <v>0</v>
      </c>
      <c r="M65" s="6">
        <f t="shared" si="55"/>
        <v>20</v>
      </c>
      <c r="N65" s="6">
        <f t="shared" si="56"/>
        <v>0</v>
      </c>
      <c r="O65" s="6">
        <f t="shared" si="57"/>
        <v>0</v>
      </c>
      <c r="P65" s="7">
        <f t="shared" si="58"/>
        <v>2</v>
      </c>
      <c r="Q65" s="7">
        <f t="shared" si="59"/>
        <v>1</v>
      </c>
      <c r="R65" s="7">
        <v>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0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61"/>
        <v>0</v>
      </c>
      <c r="BA65" s="11">
        <v>10</v>
      </c>
      <c r="BB65" s="10" t="s">
        <v>65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54</v>
      </c>
      <c r="BL65" s="11"/>
      <c r="BM65" s="10"/>
      <c r="BN65" s="11"/>
      <c r="BO65" s="10"/>
      <c r="BP65" s="7">
        <v>1</v>
      </c>
      <c r="BQ65" s="7">
        <f t="shared" si="62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63"/>
        <v>0</v>
      </c>
    </row>
    <row r="66" spans="1:86" ht="12.75">
      <c r="A66" s="15">
        <v>4</v>
      </c>
      <c r="B66" s="15">
        <v>2</v>
      </c>
      <c r="C66" s="15"/>
      <c r="D66" s="6" t="s">
        <v>140</v>
      </c>
      <c r="E66" s="3" t="s">
        <v>141</v>
      </c>
      <c r="F66" s="6">
        <f t="shared" si="48"/>
        <v>1</v>
      </c>
      <c r="G66" s="6">
        <f t="shared" si="49"/>
        <v>1</v>
      </c>
      <c r="H66" s="6">
        <f t="shared" si="50"/>
        <v>30</v>
      </c>
      <c r="I66" s="6">
        <f t="shared" si="51"/>
        <v>10</v>
      </c>
      <c r="J66" s="6">
        <f t="shared" si="52"/>
        <v>0</v>
      </c>
      <c r="K66" s="6">
        <f t="shared" si="53"/>
        <v>0</v>
      </c>
      <c r="L66" s="6">
        <f t="shared" si="54"/>
        <v>0</v>
      </c>
      <c r="M66" s="6">
        <f t="shared" si="55"/>
        <v>20</v>
      </c>
      <c r="N66" s="6">
        <f t="shared" si="56"/>
        <v>0</v>
      </c>
      <c r="O66" s="6">
        <f t="shared" si="57"/>
        <v>0</v>
      </c>
      <c r="P66" s="7">
        <f t="shared" si="58"/>
        <v>2</v>
      </c>
      <c r="Q66" s="7">
        <f t="shared" si="59"/>
        <v>1</v>
      </c>
      <c r="R66" s="7">
        <v>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0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61"/>
        <v>0</v>
      </c>
      <c r="BA66" s="11">
        <v>10</v>
      </c>
      <c r="BB66" s="10" t="s">
        <v>65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54</v>
      </c>
      <c r="BL66" s="11"/>
      <c r="BM66" s="10"/>
      <c r="BN66" s="11"/>
      <c r="BO66" s="10"/>
      <c r="BP66" s="7">
        <v>1</v>
      </c>
      <c r="BQ66" s="7">
        <f t="shared" si="62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63"/>
        <v>0</v>
      </c>
    </row>
    <row r="67" spans="1:86" ht="12.75">
      <c r="A67" s="15">
        <v>4</v>
      </c>
      <c r="B67" s="15">
        <v>2</v>
      </c>
      <c r="C67" s="15"/>
      <c r="D67" s="6" t="s">
        <v>142</v>
      </c>
      <c r="E67" s="3" t="s">
        <v>143</v>
      </c>
      <c r="F67" s="6">
        <f t="shared" si="48"/>
        <v>1</v>
      </c>
      <c r="G67" s="6">
        <f t="shared" si="49"/>
        <v>1</v>
      </c>
      <c r="H67" s="6">
        <f t="shared" si="50"/>
        <v>30</v>
      </c>
      <c r="I67" s="6">
        <f t="shared" si="51"/>
        <v>10</v>
      </c>
      <c r="J67" s="6">
        <f t="shared" si="52"/>
        <v>0</v>
      </c>
      <c r="K67" s="6">
        <f t="shared" si="53"/>
        <v>0</v>
      </c>
      <c r="L67" s="6">
        <f t="shared" si="54"/>
        <v>0</v>
      </c>
      <c r="M67" s="6">
        <f t="shared" si="55"/>
        <v>20</v>
      </c>
      <c r="N67" s="6">
        <f t="shared" si="56"/>
        <v>0</v>
      </c>
      <c r="O67" s="6">
        <f t="shared" si="57"/>
        <v>0</v>
      </c>
      <c r="P67" s="7">
        <f t="shared" si="58"/>
        <v>2</v>
      </c>
      <c r="Q67" s="7">
        <f t="shared" si="59"/>
        <v>1</v>
      </c>
      <c r="R67" s="7">
        <v>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0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61"/>
        <v>0</v>
      </c>
      <c r="BA67" s="11">
        <v>10</v>
      </c>
      <c r="BB67" s="10" t="s">
        <v>65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54</v>
      </c>
      <c r="BL67" s="11"/>
      <c r="BM67" s="10"/>
      <c r="BN67" s="11"/>
      <c r="BO67" s="10"/>
      <c r="BP67" s="7">
        <v>1</v>
      </c>
      <c r="BQ67" s="7">
        <f t="shared" si="62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63"/>
        <v>0</v>
      </c>
    </row>
    <row r="68" spans="1:86" ht="12.75">
      <c r="A68" s="15">
        <v>4</v>
      </c>
      <c r="B68" s="15">
        <v>2</v>
      </c>
      <c r="C68" s="15"/>
      <c r="D68" s="6" t="s">
        <v>144</v>
      </c>
      <c r="E68" s="3" t="s">
        <v>145</v>
      </c>
      <c r="F68" s="6">
        <f t="shared" si="48"/>
        <v>1</v>
      </c>
      <c r="G68" s="6">
        <f t="shared" si="49"/>
        <v>1</v>
      </c>
      <c r="H68" s="6">
        <f t="shared" si="50"/>
        <v>30</v>
      </c>
      <c r="I68" s="6">
        <f t="shared" si="51"/>
        <v>10</v>
      </c>
      <c r="J68" s="6">
        <f t="shared" si="52"/>
        <v>0</v>
      </c>
      <c r="K68" s="6">
        <f t="shared" si="53"/>
        <v>0</v>
      </c>
      <c r="L68" s="6">
        <f t="shared" si="54"/>
        <v>0</v>
      </c>
      <c r="M68" s="6">
        <f t="shared" si="55"/>
        <v>20</v>
      </c>
      <c r="N68" s="6">
        <f t="shared" si="56"/>
        <v>0</v>
      </c>
      <c r="O68" s="6">
        <f t="shared" si="57"/>
        <v>0</v>
      </c>
      <c r="P68" s="7">
        <f t="shared" si="58"/>
        <v>2</v>
      </c>
      <c r="Q68" s="7">
        <f t="shared" si="59"/>
        <v>1</v>
      </c>
      <c r="R68" s="7">
        <v>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0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61"/>
        <v>0</v>
      </c>
      <c r="BA68" s="11">
        <v>10</v>
      </c>
      <c r="BB68" s="10" t="s">
        <v>65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54</v>
      </c>
      <c r="BL68" s="11"/>
      <c r="BM68" s="10"/>
      <c r="BN68" s="11"/>
      <c r="BO68" s="10"/>
      <c r="BP68" s="7">
        <v>1</v>
      </c>
      <c r="BQ68" s="7">
        <f t="shared" si="62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63"/>
        <v>0</v>
      </c>
    </row>
    <row r="69" spans="1:86" ht="12.75">
      <c r="A69" s="15">
        <v>4</v>
      </c>
      <c r="B69" s="15">
        <v>2</v>
      </c>
      <c r="C69" s="15"/>
      <c r="D69" s="6" t="s">
        <v>146</v>
      </c>
      <c r="E69" s="3" t="s">
        <v>147</v>
      </c>
      <c r="F69" s="6">
        <f t="shared" si="48"/>
        <v>1</v>
      </c>
      <c r="G69" s="6">
        <f t="shared" si="49"/>
        <v>1</v>
      </c>
      <c r="H69" s="6">
        <f t="shared" si="50"/>
        <v>30</v>
      </c>
      <c r="I69" s="6">
        <f t="shared" si="51"/>
        <v>10</v>
      </c>
      <c r="J69" s="6">
        <f t="shared" si="52"/>
        <v>0</v>
      </c>
      <c r="K69" s="6">
        <f t="shared" si="53"/>
        <v>0</v>
      </c>
      <c r="L69" s="6">
        <f t="shared" si="54"/>
        <v>0</v>
      </c>
      <c r="M69" s="6">
        <f t="shared" si="55"/>
        <v>20</v>
      </c>
      <c r="N69" s="6">
        <f t="shared" si="56"/>
        <v>0</v>
      </c>
      <c r="O69" s="6">
        <f t="shared" si="57"/>
        <v>0</v>
      </c>
      <c r="P69" s="7">
        <f t="shared" si="58"/>
        <v>2</v>
      </c>
      <c r="Q69" s="7">
        <f t="shared" si="59"/>
        <v>1</v>
      </c>
      <c r="R69" s="7">
        <v>2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60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61"/>
        <v>0</v>
      </c>
      <c r="BA69" s="11">
        <v>10</v>
      </c>
      <c r="BB69" s="10" t="s">
        <v>65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54</v>
      </c>
      <c r="BL69" s="11"/>
      <c r="BM69" s="10"/>
      <c r="BN69" s="11"/>
      <c r="BO69" s="10"/>
      <c r="BP69" s="7">
        <v>1</v>
      </c>
      <c r="BQ69" s="7">
        <f t="shared" si="62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63"/>
        <v>0</v>
      </c>
    </row>
    <row r="70" spans="1:86" ht="12.75">
      <c r="A70" s="15">
        <v>4</v>
      </c>
      <c r="B70" s="15">
        <v>2</v>
      </c>
      <c r="C70" s="15"/>
      <c r="D70" s="6" t="s">
        <v>148</v>
      </c>
      <c r="E70" s="3" t="s">
        <v>149</v>
      </c>
      <c r="F70" s="6">
        <f t="shared" si="48"/>
        <v>1</v>
      </c>
      <c r="G70" s="6">
        <f t="shared" si="49"/>
        <v>1</v>
      </c>
      <c r="H70" s="6">
        <f t="shared" si="50"/>
        <v>30</v>
      </c>
      <c r="I70" s="6">
        <f t="shared" si="51"/>
        <v>10</v>
      </c>
      <c r="J70" s="6">
        <f t="shared" si="52"/>
        <v>0</v>
      </c>
      <c r="K70" s="6">
        <f t="shared" si="53"/>
        <v>0</v>
      </c>
      <c r="L70" s="6">
        <f t="shared" si="54"/>
        <v>0</v>
      </c>
      <c r="M70" s="6">
        <f t="shared" si="55"/>
        <v>20</v>
      </c>
      <c r="N70" s="6">
        <f t="shared" si="56"/>
        <v>0</v>
      </c>
      <c r="O70" s="6">
        <f t="shared" si="57"/>
        <v>0</v>
      </c>
      <c r="P70" s="7">
        <f t="shared" si="58"/>
        <v>2</v>
      </c>
      <c r="Q70" s="7">
        <f t="shared" si="59"/>
        <v>1</v>
      </c>
      <c r="R70" s="7">
        <v>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60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61"/>
        <v>0</v>
      </c>
      <c r="BA70" s="11">
        <v>10</v>
      </c>
      <c r="BB70" s="10" t="s">
        <v>65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54</v>
      </c>
      <c r="BL70" s="11"/>
      <c r="BM70" s="10"/>
      <c r="BN70" s="11"/>
      <c r="BO70" s="10"/>
      <c r="BP70" s="7">
        <v>1</v>
      </c>
      <c r="BQ70" s="7">
        <f t="shared" si="62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63"/>
        <v>0</v>
      </c>
    </row>
    <row r="71" spans="1:86" ht="12.75">
      <c r="A71" s="15">
        <v>4</v>
      </c>
      <c r="B71" s="15">
        <v>2</v>
      </c>
      <c r="C71" s="15"/>
      <c r="D71" s="6" t="s">
        <v>150</v>
      </c>
      <c r="E71" s="3" t="s">
        <v>151</v>
      </c>
      <c r="F71" s="6">
        <f t="shared" si="48"/>
        <v>1</v>
      </c>
      <c r="G71" s="6">
        <f t="shared" si="49"/>
        <v>1</v>
      </c>
      <c r="H71" s="6">
        <f t="shared" si="50"/>
        <v>30</v>
      </c>
      <c r="I71" s="6">
        <f t="shared" si="51"/>
        <v>10</v>
      </c>
      <c r="J71" s="6">
        <f t="shared" si="52"/>
        <v>0</v>
      </c>
      <c r="K71" s="6">
        <f t="shared" si="53"/>
        <v>0</v>
      </c>
      <c r="L71" s="6">
        <f t="shared" si="54"/>
        <v>0</v>
      </c>
      <c r="M71" s="6">
        <f t="shared" si="55"/>
        <v>20</v>
      </c>
      <c r="N71" s="6">
        <f t="shared" si="56"/>
        <v>0</v>
      </c>
      <c r="O71" s="6">
        <f t="shared" si="57"/>
        <v>0</v>
      </c>
      <c r="P71" s="7">
        <f t="shared" si="58"/>
        <v>2</v>
      </c>
      <c r="Q71" s="7">
        <f t="shared" si="59"/>
        <v>1</v>
      </c>
      <c r="R71" s="7">
        <v>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60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61"/>
        <v>0</v>
      </c>
      <c r="BA71" s="11">
        <v>10</v>
      </c>
      <c r="BB71" s="10" t="s">
        <v>65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54</v>
      </c>
      <c r="BL71" s="11"/>
      <c r="BM71" s="10"/>
      <c r="BN71" s="11"/>
      <c r="BO71" s="10"/>
      <c r="BP71" s="7">
        <v>1</v>
      </c>
      <c r="BQ71" s="7">
        <f t="shared" si="62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63"/>
        <v>0</v>
      </c>
    </row>
    <row r="72" spans="1:86" ht="12.75">
      <c r="A72" s="15">
        <v>4</v>
      </c>
      <c r="B72" s="15">
        <v>2</v>
      </c>
      <c r="C72" s="15"/>
      <c r="D72" s="6" t="s">
        <v>152</v>
      </c>
      <c r="E72" s="3" t="s">
        <v>153</v>
      </c>
      <c r="F72" s="6">
        <f t="shared" si="48"/>
        <v>1</v>
      </c>
      <c r="G72" s="6">
        <f t="shared" si="49"/>
        <v>1</v>
      </c>
      <c r="H72" s="6">
        <f t="shared" si="50"/>
        <v>30</v>
      </c>
      <c r="I72" s="6">
        <f t="shared" si="51"/>
        <v>10</v>
      </c>
      <c r="J72" s="6">
        <f t="shared" si="52"/>
        <v>0</v>
      </c>
      <c r="K72" s="6">
        <f t="shared" si="53"/>
        <v>0</v>
      </c>
      <c r="L72" s="6">
        <f t="shared" si="54"/>
        <v>0</v>
      </c>
      <c r="M72" s="6">
        <f t="shared" si="55"/>
        <v>20</v>
      </c>
      <c r="N72" s="6">
        <f t="shared" si="56"/>
        <v>0</v>
      </c>
      <c r="O72" s="6">
        <f t="shared" si="57"/>
        <v>0</v>
      </c>
      <c r="P72" s="7">
        <f t="shared" si="58"/>
        <v>2</v>
      </c>
      <c r="Q72" s="7">
        <f t="shared" si="59"/>
        <v>1</v>
      </c>
      <c r="R72" s="7">
        <v>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60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61"/>
        <v>0</v>
      </c>
      <c r="BA72" s="11">
        <v>10</v>
      </c>
      <c r="BB72" s="10" t="s">
        <v>65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54</v>
      </c>
      <c r="BL72" s="11"/>
      <c r="BM72" s="10"/>
      <c r="BN72" s="11"/>
      <c r="BO72" s="10"/>
      <c r="BP72" s="7">
        <v>1</v>
      </c>
      <c r="BQ72" s="7">
        <f t="shared" si="62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63"/>
        <v>0</v>
      </c>
    </row>
    <row r="73" spans="1:86" ht="12.75">
      <c r="A73" s="15">
        <v>4</v>
      </c>
      <c r="B73" s="15">
        <v>2</v>
      </c>
      <c r="C73" s="15"/>
      <c r="D73" s="6" t="s">
        <v>154</v>
      </c>
      <c r="E73" s="3" t="s">
        <v>155</v>
      </c>
      <c r="F73" s="6">
        <f t="shared" si="48"/>
        <v>1</v>
      </c>
      <c r="G73" s="6">
        <f t="shared" si="49"/>
        <v>1</v>
      </c>
      <c r="H73" s="6">
        <f t="shared" si="50"/>
        <v>30</v>
      </c>
      <c r="I73" s="6">
        <f t="shared" si="51"/>
        <v>10</v>
      </c>
      <c r="J73" s="6">
        <f t="shared" si="52"/>
        <v>0</v>
      </c>
      <c r="K73" s="6">
        <f t="shared" si="53"/>
        <v>0</v>
      </c>
      <c r="L73" s="6">
        <f t="shared" si="54"/>
        <v>0</v>
      </c>
      <c r="M73" s="6">
        <f t="shared" si="55"/>
        <v>20</v>
      </c>
      <c r="N73" s="6">
        <f t="shared" si="56"/>
        <v>0</v>
      </c>
      <c r="O73" s="6">
        <f t="shared" si="57"/>
        <v>0</v>
      </c>
      <c r="P73" s="7">
        <f t="shared" si="58"/>
        <v>2</v>
      </c>
      <c r="Q73" s="7">
        <f t="shared" si="59"/>
        <v>1</v>
      </c>
      <c r="R73" s="7">
        <v>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60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1"/>
        <v>0</v>
      </c>
      <c r="BA73" s="11">
        <v>10</v>
      </c>
      <c r="BB73" s="10" t="s">
        <v>65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54</v>
      </c>
      <c r="BL73" s="11"/>
      <c r="BM73" s="10"/>
      <c r="BN73" s="11"/>
      <c r="BO73" s="10"/>
      <c r="BP73" s="7">
        <v>1</v>
      </c>
      <c r="BQ73" s="7">
        <f t="shared" si="62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63"/>
        <v>0</v>
      </c>
    </row>
    <row r="74" spans="1:86" ht="12.75">
      <c r="A74" s="15">
        <v>4</v>
      </c>
      <c r="B74" s="15">
        <v>2</v>
      </c>
      <c r="C74" s="15"/>
      <c r="D74" s="6" t="s">
        <v>124</v>
      </c>
      <c r="E74" s="3" t="s">
        <v>156</v>
      </c>
      <c r="F74" s="6">
        <f t="shared" si="48"/>
        <v>1</v>
      </c>
      <c r="G74" s="6">
        <f t="shared" si="49"/>
        <v>1</v>
      </c>
      <c r="H74" s="6">
        <f t="shared" si="50"/>
        <v>30</v>
      </c>
      <c r="I74" s="6">
        <f t="shared" si="51"/>
        <v>10</v>
      </c>
      <c r="J74" s="6">
        <f t="shared" si="52"/>
        <v>0</v>
      </c>
      <c r="K74" s="6">
        <f t="shared" si="53"/>
        <v>0</v>
      </c>
      <c r="L74" s="6">
        <f t="shared" si="54"/>
        <v>0</v>
      </c>
      <c r="M74" s="6">
        <f t="shared" si="55"/>
        <v>20</v>
      </c>
      <c r="N74" s="6">
        <f t="shared" si="56"/>
        <v>0</v>
      </c>
      <c r="O74" s="6">
        <f t="shared" si="57"/>
        <v>0</v>
      </c>
      <c r="P74" s="7">
        <f t="shared" si="58"/>
        <v>2</v>
      </c>
      <c r="Q74" s="7">
        <f t="shared" si="59"/>
        <v>1</v>
      </c>
      <c r="R74" s="7">
        <v>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60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1"/>
        <v>0</v>
      </c>
      <c r="BA74" s="11">
        <v>10</v>
      </c>
      <c r="BB74" s="10" t="s">
        <v>65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54</v>
      </c>
      <c r="BL74" s="11"/>
      <c r="BM74" s="10"/>
      <c r="BN74" s="11"/>
      <c r="BO74" s="10"/>
      <c r="BP74" s="7">
        <v>1</v>
      </c>
      <c r="BQ74" s="7">
        <f t="shared" si="62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63"/>
        <v>0</v>
      </c>
    </row>
    <row r="75" spans="1:86" ht="12.75">
      <c r="A75" s="15">
        <v>4</v>
      </c>
      <c r="B75" s="15">
        <v>2</v>
      </c>
      <c r="C75" s="15"/>
      <c r="D75" s="6" t="s">
        <v>157</v>
      </c>
      <c r="E75" s="3" t="s">
        <v>158</v>
      </c>
      <c r="F75" s="6">
        <f t="shared" si="48"/>
        <v>1</v>
      </c>
      <c r="G75" s="6">
        <f t="shared" si="49"/>
        <v>1</v>
      </c>
      <c r="H75" s="6">
        <f t="shared" si="50"/>
        <v>30</v>
      </c>
      <c r="I75" s="6">
        <f t="shared" si="51"/>
        <v>10</v>
      </c>
      <c r="J75" s="6">
        <f t="shared" si="52"/>
        <v>0</v>
      </c>
      <c r="K75" s="6">
        <f t="shared" si="53"/>
        <v>0</v>
      </c>
      <c r="L75" s="6">
        <f t="shared" si="54"/>
        <v>0</v>
      </c>
      <c r="M75" s="6">
        <f t="shared" si="55"/>
        <v>20</v>
      </c>
      <c r="N75" s="6">
        <f t="shared" si="56"/>
        <v>0</v>
      </c>
      <c r="O75" s="6">
        <f t="shared" si="57"/>
        <v>0</v>
      </c>
      <c r="P75" s="7">
        <f t="shared" si="58"/>
        <v>2</v>
      </c>
      <c r="Q75" s="7">
        <f t="shared" si="59"/>
        <v>1</v>
      </c>
      <c r="R75" s="7">
        <v>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60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1"/>
        <v>0</v>
      </c>
      <c r="BA75" s="11">
        <v>10</v>
      </c>
      <c r="BB75" s="10" t="s">
        <v>65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54</v>
      </c>
      <c r="BL75" s="11"/>
      <c r="BM75" s="10"/>
      <c r="BN75" s="11"/>
      <c r="BO75" s="10"/>
      <c r="BP75" s="7">
        <v>1</v>
      </c>
      <c r="BQ75" s="7">
        <f t="shared" si="62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63"/>
        <v>0</v>
      </c>
    </row>
    <row r="76" spans="1:86" ht="12.75">
      <c r="A76" s="15">
        <v>4</v>
      </c>
      <c r="B76" s="15">
        <v>2</v>
      </c>
      <c r="C76" s="15"/>
      <c r="D76" s="6" t="s">
        <v>159</v>
      </c>
      <c r="E76" s="3" t="s">
        <v>160</v>
      </c>
      <c r="F76" s="6">
        <f t="shared" si="48"/>
        <v>1</v>
      </c>
      <c r="G76" s="6">
        <f t="shared" si="49"/>
        <v>1</v>
      </c>
      <c r="H76" s="6">
        <f t="shared" si="50"/>
        <v>30</v>
      </c>
      <c r="I76" s="6">
        <f t="shared" si="51"/>
        <v>10</v>
      </c>
      <c r="J76" s="6">
        <f t="shared" si="52"/>
        <v>0</v>
      </c>
      <c r="K76" s="6">
        <f t="shared" si="53"/>
        <v>0</v>
      </c>
      <c r="L76" s="6">
        <f t="shared" si="54"/>
        <v>0</v>
      </c>
      <c r="M76" s="6">
        <f t="shared" si="55"/>
        <v>20</v>
      </c>
      <c r="N76" s="6">
        <f t="shared" si="56"/>
        <v>0</v>
      </c>
      <c r="O76" s="6">
        <f t="shared" si="57"/>
        <v>0</v>
      </c>
      <c r="P76" s="7">
        <f t="shared" si="58"/>
        <v>2</v>
      </c>
      <c r="Q76" s="7">
        <f t="shared" si="59"/>
        <v>1</v>
      </c>
      <c r="R76" s="7">
        <v>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60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1"/>
        <v>0</v>
      </c>
      <c r="BA76" s="11">
        <v>10</v>
      </c>
      <c r="BB76" s="10" t="s">
        <v>65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54</v>
      </c>
      <c r="BL76" s="11"/>
      <c r="BM76" s="10"/>
      <c r="BN76" s="11"/>
      <c r="BO76" s="10"/>
      <c r="BP76" s="7">
        <v>1</v>
      </c>
      <c r="BQ76" s="7">
        <f t="shared" si="62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63"/>
        <v>0</v>
      </c>
    </row>
    <row r="77" spans="1:86" ht="12.75">
      <c r="A77" s="15">
        <v>4</v>
      </c>
      <c r="B77" s="15">
        <v>2</v>
      </c>
      <c r="C77" s="15"/>
      <c r="D77" s="6" t="s">
        <v>124</v>
      </c>
      <c r="E77" s="3" t="s">
        <v>161</v>
      </c>
      <c r="F77" s="6">
        <f t="shared" si="48"/>
        <v>1</v>
      </c>
      <c r="G77" s="6">
        <f t="shared" si="49"/>
        <v>1</v>
      </c>
      <c r="H77" s="6">
        <f t="shared" si="50"/>
        <v>30</v>
      </c>
      <c r="I77" s="6">
        <f t="shared" si="51"/>
        <v>10</v>
      </c>
      <c r="J77" s="6">
        <f t="shared" si="52"/>
        <v>0</v>
      </c>
      <c r="K77" s="6">
        <f t="shared" si="53"/>
        <v>0</v>
      </c>
      <c r="L77" s="6">
        <f t="shared" si="54"/>
        <v>0</v>
      </c>
      <c r="M77" s="6">
        <f t="shared" si="55"/>
        <v>20</v>
      </c>
      <c r="N77" s="6">
        <f t="shared" si="56"/>
        <v>0</v>
      </c>
      <c r="O77" s="6">
        <f t="shared" si="57"/>
        <v>0</v>
      </c>
      <c r="P77" s="7">
        <f t="shared" si="58"/>
        <v>2</v>
      </c>
      <c r="Q77" s="7">
        <f t="shared" si="59"/>
        <v>1</v>
      </c>
      <c r="R77" s="7">
        <v>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60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61"/>
        <v>0</v>
      </c>
      <c r="BA77" s="11">
        <v>10</v>
      </c>
      <c r="BB77" s="10" t="s">
        <v>65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54</v>
      </c>
      <c r="BL77" s="11"/>
      <c r="BM77" s="10"/>
      <c r="BN77" s="11"/>
      <c r="BO77" s="10"/>
      <c r="BP77" s="7">
        <v>1</v>
      </c>
      <c r="BQ77" s="7">
        <f t="shared" si="62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63"/>
        <v>0</v>
      </c>
    </row>
    <row r="78" spans="1:86" ht="12.75">
      <c r="A78" s="15">
        <v>4</v>
      </c>
      <c r="B78" s="15">
        <v>2</v>
      </c>
      <c r="C78" s="15"/>
      <c r="D78" s="6" t="s">
        <v>124</v>
      </c>
      <c r="E78" s="3" t="s">
        <v>162</v>
      </c>
      <c r="F78" s="6">
        <f t="shared" si="48"/>
        <v>1</v>
      </c>
      <c r="G78" s="6">
        <f t="shared" si="49"/>
        <v>1</v>
      </c>
      <c r="H78" s="6">
        <f t="shared" si="50"/>
        <v>30</v>
      </c>
      <c r="I78" s="6">
        <f t="shared" si="51"/>
        <v>10</v>
      </c>
      <c r="J78" s="6">
        <f t="shared" si="52"/>
        <v>0</v>
      </c>
      <c r="K78" s="6">
        <f t="shared" si="53"/>
        <v>0</v>
      </c>
      <c r="L78" s="6">
        <f t="shared" si="54"/>
        <v>0</v>
      </c>
      <c r="M78" s="6">
        <f t="shared" si="55"/>
        <v>20</v>
      </c>
      <c r="N78" s="6">
        <f t="shared" si="56"/>
        <v>0</v>
      </c>
      <c r="O78" s="6">
        <f t="shared" si="57"/>
        <v>0</v>
      </c>
      <c r="P78" s="7">
        <f t="shared" si="58"/>
        <v>2</v>
      </c>
      <c r="Q78" s="7">
        <f t="shared" si="59"/>
        <v>1</v>
      </c>
      <c r="R78" s="7">
        <v>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60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61"/>
        <v>0</v>
      </c>
      <c r="BA78" s="11">
        <v>10</v>
      </c>
      <c r="BB78" s="10" t="s">
        <v>65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54</v>
      </c>
      <c r="BL78" s="11"/>
      <c r="BM78" s="10"/>
      <c r="BN78" s="11"/>
      <c r="BO78" s="10"/>
      <c r="BP78" s="7">
        <v>1</v>
      </c>
      <c r="BQ78" s="7">
        <f t="shared" si="62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63"/>
        <v>0</v>
      </c>
    </row>
    <row r="79" spans="1:86" ht="12.75">
      <c r="A79" s="15">
        <v>4</v>
      </c>
      <c r="B79" s="15">
        <v>2</v>
      </c>
      <c r="C79" s="15"/>
      <c r="D79" s="6" t="s">
        <v>124</v>
      </c>
      <c r="E79" s="3" t="s">
        <v>163</v>
      </c>
      <c r="F79" s="6">
        <f t="shared" si="48"/>
        <v>1</v>
      </c>
      <c r="G79" s="6">
        <f t="shared" si="49"/>
        <v>1</v>
      </c>
      <c r="H79" s="6">
        <f t="shared" si="50"/>
        <v>30</v>
      </c>
      <c r="I79" s="6">
        <f t="shared" si="51"/>
        <v>10</v>
      </c>
      <c r="J79" s="6">
        <f t="shared" si="52"/>
        <v>0</v>
      </c>
      <c r="K79" s="6">
        <f t="shared" si="53"/>
        <v>0</v>
      </c>
      <c r="L79" s="6">
        <f t="shared" si="54"/>
        <v>0</v>
      </c>
      <c r="M79" s="6">
        <f t="shared" si="55"/>
        <v>20</v>
      </c>
      <c r="N79" s="6">
        <f t="shared" si="56"/>
        <v>0</v>
      </c>
      <c r="O79" s="6">
        <f t="shared" si="57"/>
        <v>0</v>
      </c>
      <c r="P79" s="7">
        <f t="shared" si="58"/>
        <v>2</v>
      </c>
      <c r="Q79" s="7">
        <f t="shared" si="59"/>
        <v>1</v>
      </c>
      <c r="R79" s="7">
        <v>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60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61"/>
        <v>0</v>
      </c>
      <c r="BA79" s="11">
        <v>10</v>
      </c>
      <c r="BB79" s="10" t="s">
        <v>65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54</v>
      </c>
      <c r="BL79" s="11"/>
      <c r="BM79" s="10"/>
      <c r="BN79" s="11"/>
      <c r="BO79" s="10"/>
      <c r="BP79" s="7">
        <v>1</v>
      </c>
      <c r="BQ79" s="7">
        <f t="shared" si="62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63"/>
        <v>0</v>
      </c>
    </row>
    <row r="80" spans="1:86" ht="12.75">
      <c r="A80" s="15">
        <v>5</v>
      </c>
      <c r="B80" s="15">
        <v>1</v>
      </c>
      <c r="C80" s="15"/>
      <c r="D80" s="6" t="s">
        <v>124</v>
      </c>
      <c r="E80" s="3" t="s">
        <v>164</v>
      </c>
      <c r="F80" s="6">
        <f t="shared" si="48"/>
        <v>1</v>
      </c>
      <c r="G80" s="6">
        <f t="shared" si="49"/>
        <v>1</v>
      </c>
      <c r="H80" s="6">
        <f t="shared" si="50"/>
        <v>30</v>
      </c>
      <c r="I80" s="6">
        <f t="shared" si="51"/>
        <v>10</v>
      </c>
      <c r="J80" s="6">
        <f t="shared" si="52"/>
        <v>0</v>
      </c>
      <c r="K80" s="6">
        <f t="shared" si="53"/>
        <v>0</v>
      </c>
      <c r="L80" s="6">
        <f t="shared" si="54"/>
        <v>0</v>
      </c>
      <c r="M80" s="6">
        <f t="shared" si="55"/>
        <v>20</v>
      </c>
      <c r="N80" s="6">
        <f t="shared" si="56"/>
        <v>0</v>
      </c>
      <c r="O80" s="6">
        <f t="shared" si="57"/>
        <v>0</v>
      </c>
      <c r="P80" s="7">
        <f t="shared" si="58"/>
        <v>2</v>
      </c>
      <c r="Q80" s="7">
        <f t="shared" si="59"/>
        <v>1</v>
      </c>
      <c r="R80" s="7">
        <v>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60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61"/>
        <v>0</v>
      </c>
      <c r="BA80" s="11">
        <v>10</v>
      </c>
      <c r="BB80" s="10" t="s">
        <v>65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54</v>
      </c>
      <c r="BL80" s="11"/>
      <c r="BM80" s="10"/>
      <c r="BN80" s="11"/>
      <c r="BO80" s="10"/>
      <c r="BP80" s="7">
        <v>1</v>
      </c>
      <c r="BQ80" s="7">
        <f t="shared" si="62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63"/>
        <v>0</v>
      </c>
    </row>
    <row r="81" spans="1:86" ht="12.75">
      <c r="A81" s="15">
        <v>5</v>
      </c>
      <c r="B81" s="15">
        <v>1</v>
      </c>
      <c r="C81" s="15"/>
      <c r="D81" s="6" t="s">
        <v>124</v>
      </c>
      <c r="E81" s="3" t="s">
        <v>165</v>
      </c>
      <c r="F81" s="6">
        <f t="shared" si="48"/>
        <v>1</v>
      </c>
      <c r="G81" s="6">
        <f t="shared" si="49"/>
        <v>1</v>
      </c>
      <c r="H81" s="6">
        <f t="shared" si="50"/>
        <v>30</v>
      </c>
      <c r="I81" s="6">
        <f t="shared" si="51"/>
        <v>10</v>
      </c>
      <c r="J81" s="6">
        <f t="shared" si="52"/>
        <v>0</v>
      </c>
      <c r="K81" s="6">
        <f t="shared" si="53"/>
        <v>0</v>
      </c>
      <c r="L81" s="6">
        <f t="shared" si="54"/>
        <v>0</v>
      </c>
      <c r="M81" s="6">
        <f t="shared" si="55"/>
        <v>20</v>
      </c>
      <c r="N81" s="6">
        <f t="shared" si="56"/>
        <v>0</v>
      </c>
      <c r="O81" s="6">
        <f t="shared" si="57"/>
        <v>0</v>
      </c>
      <c r="P81" s="7">
        <f t="shared" si="58"/>
        <v>2</v>
      </c>
      <c r="Q81" s="7">
        <f t="shared" si="59"/>
        <v>1</v>
      </c>
      <c r="R81" s="7">
        <v>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60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61"/>
        <v>0</v>
      </c>
      <c r="BA81" s="11">
        <v>10</v>
      </c>
      <c r="BB81" s="10" t="s">
        <v>65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54</v>
      </c>
      <c r="BL81" s="11"/>
      <c r="BM81" s="10"/>
      <c r="BN81" s="11"/>
      <c r="BO81" s="10"/>
      <c r="BP81" s="7">
        <v>1</v>
      </c>
      <c r="BQ81" s="7">
        <f t="shared" si="62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63"/>
        <v>0</v>
      </c>
    </row>
    <row r="82" spans="1:86" ht="12.75">
      <c r="A82" s="15">
        <v>5</v>
      </c>
      <c r="B82" s="15">
        <v>1</v>
      </c>
      <c r="C82" s="15"/>
      <c r="D82" s="6" t="s">
        <v>166</v>
      </c>
      <c r="E82" s="3" t="s">
        <v>167</v>
      </c>
      <c r="F82" s="6">
        <f t="shared" si="48"/>
        <v>1</v>
      </c>
      <c r="G82" s="6">
        <f t="shared" si="49"/>
        <v>1</v>
      </c>
      <c r="H82" s="6">
        <f t="shared" si="50"/>
        <v>30</v>
      </c>
      <c r="I82" s="6">
        <f t="shared" si="51"/>
        <v>10</v>
      </c>
      <c r="J82" s="6">
        <f t="shared" si="52"/>
        <v>0</v>
      </c>
      <c r="K82" s="6">
        <f t="shared" si="53"/>
        <v>0</v>
      </c>
      <c r="L82" s="6">
        <f t="shared" si="54"/>
        <v>0</v>
      </c>
      <c r="M82" s="6">
        <f t="shared" si="55"/>
        <v>20</v>
      </c>
      <c r="N82" s="6">
        <f t="shared" si="56"/>
        <v>0</v>
      </c>
      <c r="O82" s="6">
        <f t="shared" si="57"/>
        <v>0</v>
      </c>
      <c r="P82" s="7">
        <f t="shared" si="58"/>
        <v>2</v>
      </c>
      <c r="Q82" s="7">
        <f t="shared" si="59"/>
        <v>1</v>
      </c>
      <c r="R82" s="7">
        <v>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60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61"/>
        <v>0</v>
      </c>
      <c r="BA82" s="11">
        <v>10</v>
      </c>
      <c r="BB82" s="10" t="s">
        <v>65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54</v>
      </c>
      <c r="BL82" s="11"/>
      <c r="BM82" s="10"/>
      <c r="BN82" s="11"/>
      <c r="BO82" s="10"/>
      <c r="BP82" s="7">
        <v>1</v>
      </c>
      <c r="BQ82" s="7">
        <f t="shared" si="62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63"/>
        <v>0</v>
      </c>
    </row>
    <row r="83" spans="1:86" ht="12.75">
      <c r="A83" s="15">
        <v>5</v>
      </c>
      <c r="B83" s="15">
        <v>1</v>
      </c>
      <c r="C83" s="15"/>
      <c r="D83" s="6" t="s">
        <v>168</v>
      </c>
      <c r="E83" s="3" t="s">
        <v>169</v>
      </c>
      <c r="F83" s="6">
        <f t="shared" si="48"/>
        <v>1</v>
      </c>
      <c r="G83" s="6">
        <f t="shared" si="49"/>
        <v>1</v>
      </c>
      <c r="H83" s="6">
        <f t="shared" si="50"/>
        <v>30</v>
      </c>
      <c r="I83" s="6">
        <f t="shared" si="51"/>
        <v>10</v>
      </c>
      <c r="J83" s="6">
        <f t="shared" si="52"/>
        <v>0</v>
      </c>
      <c r="K83" s="6">
        <f t="shared" si="53"/>
        <v>0</v>
      </c>
      <c r="L83" s="6">
        <f t="shared" si="54"/>
        <v>0</v>
      </c>
      <c r="M83" s="6">
        <f t="shared" si="55"/>
        <v>20</v>
      </c>
      <c r="N83" s="6">
        <f t="shared" si="56"/>
        <v>0</v>
      </c>
      <c r="O83" s="6">
        <f t="shared" si="57"/>
        <v>0</v>
      </c>
      <c r="P83" s="7">
        <f t="shared" si="58"/>
        <v>2</v>
      </c>
      <c r="Q83" s="7">
        <f t="shared" si="59"/>
        <v>1</v>
      </c>
      <c r="R83" s="7">
        <v>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60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61"/>
        <v>0</v>
      </c>
      <c r="BA83" s="11">
        <v>10</v>
      </c>
      <c r="BB83" s="10" t="s">
        <v>65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54</v>
      </c>
      <c r="BL83" s="11"/>
      <c r="BM83" s="10"/>
      <c r="BN83" s="11"/>
      <c r="BO83" s="10"/>
      <c r="BP83" s="7">
        <v>1</v>
      </c>
      <c r="BQ83" s="7">
        <f t="shared" si="62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63"/>
        <v>0</v>
      </c>
    </row>
    <row r="84" spans="1:86" ht="12.75">
      <c r="A84" s="15">
        <v>5</v>
      </c>
      <c r="B84" s="15">
        <v>1</v>
      </c>
      <c r="C84" s="15"/>
      <c r="D84" s="6" t="s">
        <v>124</v>
      </c>
      <c r="E84" s="3" t="s">
        <v>170</v>
      </c>
      <c r="F84" s="6">
        <f t="shared" si="48"/>
        <v>1</v>
      </c>
      <c r="G84" s="6">
        <f t="shared" si="49"/>
        <v>1</v>
      </c>
      <c r="H84" s="6">
        <f t="shared" si="50"/>
        <v>30</v>
      </c>
      <c r="I84" s="6">
        <f t="shared" si="51"/>
        <v>10</v>
      </c>
      <c r="J84" s="6">
        <f t="shared" si="52"/>
        <v>0</v>
      </c>
      <c r="K84" s="6">
        <f t="shared" si="53"/>
        <v>0</v>
      </c>
      <c r="L84" s="6">
        <f t="shared" si="54"/>
        <v>0</v>
      </c>
      <c r="M84" s="6">
        <f t="shared" si="55"/>
        <v>20</v>
      </c>
      <c r="N84" s="6">
        <f t="shared" si="56"/>
        <v>0</v>
      </c>
      <c r="O84" s="6">
        <f t="shared" si="57"/>
        <v>0</v>
      </c>
      <c r="P84" s="7">
        <f t="shared" si="58"/>
        <v>2</v>
      </c>
      <c r="Q84" s="7">
        <f t="shared" si="59"/>
        <v>1</v>
      </c>
      <c r="R84" s="7">
        <v>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60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61"/>
        <v>0</v>
      </c>
      <c r="BA84" s="11">
        <v>10</v>
      </c>
      <c r="BB84" s="10" t="s">
        <v>65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54</v>
      </c>
      <c r="BL84" s="11"/>
      <c r="BM84" s="10"/>
      <c r="BN84" s="11"/>
      <c r="BO84" s="10"/>
      <c r="BP84" s="7">
        <v>1</v>
      </c>
      <c r="BQ84" s="7">
        <f t="shared" si="62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63"/>
        <v>0</v>
      </c>
    </row>
    <row r="85" spans="1:86" ht="12.75">
      <c r="A85" s="15">
        <v>5</v>
      </c>
      <c r="B85" s="15">
        <v>1</v>
      </c>
      <c r="C85" s="15"/>
      <c r="D85" s="6" t="s">
        <v>124</v>
      </c>
      <c r="E85" s="3" t="s">
        <v>171</v>
      </c>
      <c r="F85" s="6">
        <f t="shared" si="48"/>
        <v>1</v>
      </c>
      <c r="G85" s="6">
        <f t="shared" si="49"/>
        <v>1</v>
      </c>
      <c r="H85" s="6">
        <f t="shared" si="50"/>
        <v>30</v>
      </c>
      <c r="I85" s="6">
        <f t="shared" si="51"/>
        <v>10</v>
      </c>
      <c r="J85" s="6">
        <f t="shared" si="52"/>
        <v>0</v>
      </c>
      <c r="K85" s="6">
        <f t="shared" si="53"/>
        <v>0</v>
      </c>
      <c r="L85" s="6">
        <f t="shared" si="54"/>
        <v>0</v>
      </c>
      <c r="M85" s="6">
        <f t="shared" si="55"/>
        <v>20</v>
      </c>
      <c r="N85" s="6">
        <f t="shared" si="56"/>
        <v>0</v>
      </c>
      <c r="O85" s="6">
        <f t="shared" si="57"/>
        <v>0</v>
      </c>
      <c r="P85" s="7">
        <f t="shared" si="58"/>
        <v>2</v>
      </c>
      <c r="Q85" s="7">
        <f t="shared" si="59"/>
        <v>1</v>
      </c>
      <c r="R85" s="7">
        <v>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60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61"/>
        <v>0</v>
      </c>
      <c r="BA85" s="11">
        <v>10</v>
      </c>
      <c r="BB85" s="10" t="s">
        <v>65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54</v>
      </c>
      <c r="BL85" s="11"/>
      <c r="BM85" s="10"/>
      <c r="BN85" s="11"/>
      <c r="BO85" s="10"/>
      <c r="BP85" s="7">
        <v>1</v>
      </c>
      <c r="BQ85" s="7">
        <f t="shared" si="62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63"/>
        <v>0</v>
      </c>
    </row>
    <row r="86" spans="1:86" ht="12.75">
      <c r="A86" s="15">
        <v>5</v>
      </c>
      <c r="B86" s="15">
        <v>1</v>
      </c>
      <c r="C86" s="15"/>
      <c r="D86" s="6" t="s">
        <v>124</v>
      </c>
      <c r="E86" s="3" t="s">
        <v>172</v>
      </c>
      <c r="F86" s="6">
        <f t="shared" si="48"/>
        <v>1</v>
      </c>
      <c r="G86" s="6">
        <f t="shared" si="49"/>
        <v>1</v>
      </c>
      <c r="H86" s="6">
        <f t="shared" si="50"/>
        <v>30</v>
      </c>
      <c r="I86" s="6">
        <f t="shared" si="51"/>
        <v>10</v>
      </c>
      <c r="J86" s="6">
        <f t="shared" si="52"/>
        <v>0</v>
      </c>
      <c r="K86" s="6">
        <f t="shared" si="53"/>
        <v>0</v>
      </c>
      <c r="L86" s="6">
        <f t="shared" si="54"/>
        <v>0</v>
      </c>
      <c r="M86" s="6">
        <f t="shared" si="55"/>
        <v>20</v>
      </c>
      <c r="N86" s="6">
        <f t="shared" si="56"/>
        <v>0</v>
      </c>
      <c r="O86" s="6">
        <f t="shared" si="57"/>
        <v>0</v>
      </c>
      <c r="P86" s="7">
        <f t="shared" si="58"/>
        <v>2</v>
      </c>
      <c r="Q86" s="7">
        <f t="shared" si="59"/>
        <v>1</v>
      </c>
      <c r="R86" s="7">
        <v>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60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61"/>
        <v>0</v>
      </c>
      <c r="BA86" s="11">
        <v>10</v>
      </c>
      <c r="BB86" s="10" t="s">
        <v>65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54</v>
      </c>
      <c r="BL86" s="11"/>
      <c r="BM86" s="10"/>
      <c r="BN86" s="11"/>
      <c r="BO86" s="10"/>
      <c r="BP86" s="7">
        <v>1</v>
      </c>
      <c r="BQ86" s="7">
        <f t="shared" si="62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63"/>
        <v>0</v>
      </c>
    </row>
    <row r="87" spans="1:86" ht="12.75">
      <c r="A87" s="15">
        <v>5</v>
      </c>
      <c r="B87" s="15">
        <v>1</v>
      </c>
      <c r="C87" s="15"/>
      <c r="D87" s="6" t="s">
        <v>173</v>
      </c>
      <c r="E87" s="3" t="s">
        <v>174</v>
      </c>
      <c r="F87" s="6">
        <f t="shared" si="48"/>
        <v>1</v>
      </c>
      <c r="G87" s="6">
        <f t="shared" si="49"/>
        <v>1</v>
      </c>
      <c r="H87" s="6">
        <f t="shared" si="50"/>
        <v>30</v>
      </c>
      <c r="I87" s="6">
        <f t="shared" si="51"/>
        <v>10</v>
      </c>
      <c r="J87" s="6">
        <f t="shared" si="52"/>
        <v>0</v>
      </c>
      <c r="K87" s="6">
        <f t="shared" si="53"/>
        <v>0</v>
      </c>
      <c r="L87" s="6">
        <f t="shared" si="54"/>
        <v>0</v>
      </c>
      <c r="M87" s="6">
        <f t="shared" si="55"/>
        <v>20</v>
      </c>
      <c r="N87" s="6">
        <f t="shared" si="56"/>
        <v>0</v>
      </c>
      <c r="O87" s="6">
        <f t="shared" si="57"/>
        <v>0</v>
      </c>
      <c r="P87" s="7">
        <f t="shared" si="58"/>
        <v>2</v>
      </c>
      <c r="Q87" s="7">
        <f t="shared" si="59"/>
        <v>1</v>
      </c>
      <c r="R87" s="7">
        <v>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60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61"/>
        <v>0</v>
      </c>
      <c r="BA87" s="11">
        <v>10</v>
      </c>
      <c r="BB87" s="10" t="s">
        <v>65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54</v>
      </c>
      <c r="BL87" s="11"/>
      <c r="BM87" s="10"/>
      <c r="BN87" s="11"/>
      <c r="BO87" s="10"/>
      <c r="BP87" s="7">
        <v>1</v>
      </c>
      <c r="BQ87" s="7">
        <f t="shared" si="62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63"/>
        <v>0</v>
      </c>
    </row>
    <row r="88" spans="1:86" ht="12.75">
      <c r="A88" s="15">
        <v>7</v>
      </c>
      <c r="B88" s="15">
        <v>1</v>
      </c>
      <c r="C88" s="15"/>
      <c r="D88" s="6" t="s">
        <v>175</v>
      </c>
      <c r="E88" s="3" t="s">
        <v>176</v>
      </c>
      <c r="F88" s="6">
        <f t="shared" si="48"/>
        <v>1</v>
      </c>
      <c r="G88" s="6">
        <f t="shared" si="49"/>
        <v>1</v>
      </c>
      <c r="H88" s="6">
        <f t="shared" si="50"/>
        <v>30</v>
      </c>
      <c r="I88" s="6">
        <f t="shared" si="51"/>
        <v>10</v>
      </c>
      <c r="J88" s="6">
        <f t="shared" si="52"/>
        <v>0</v>
      </c>
      <c r="K88" s="6">
        <f t="shared" si="53"/>
        <v>0</v>
      </c>
      <c r="L88" s="6">
        <f t="shared" si="54"/>
        <v>0</v>
      </c>
      <c r="M88" s="6">
        <f t="shared" si="55"/>
        <v>20</v>
      </c>
      <c r="N88" s="6">
        <f t="shared" si="56"/>
        <v>0</v>
      </c>
      <c r="O88" s="6">
        <f t="shared" si="57"/>
        <v>0</v>
      </c>
      <c r="P88" s="7">
        <f t="shared" si="58"/>
        <v>1</v>
      </c>
      <c r="Q88" s="7">
        <f t="shared" si="59"/>
        <v>0.67</v>
      </c>
      <c r="R88" s="7">
        <v>0.97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60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61"/>
        <v>0</v>
      </c>
      <c r="BA88" s="11">
        <v>10</v>
      </c>
      <c r="BB88" s="10" t="s">
        <v>65</v>
      </c>
      <c r="BC88" s="11"/>
      <c r="BD88" s="10"/>
      <c r="BE88" s="11"/>
      <c r="BF88" s="10"/>
      <c r="BG88" s="11"/>
      <c r="BH88" s="10"/>
      <c r="BI88" s="7">
        <v>0.33</v>
      </c>
      <c r="BJ88" s="11">
        <v>20</v>
      </c>
      <c r="BK88" s="10" t="s">
        <v>54</v>
      </c>
      <c r="BL88" s="11"/>
      <c r="BM88" s="10"/>
      <c r="BN88" s="11"/>
      <c r="BO88" s="10"/>
      <c r="BP88" s="7">
        <v>0.67</v>
      </c>
      <c r="BQ88" s="7">
        <f t="shared" si="62"/>
        <v>1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63"/>
        <v>0</v>
      </c>
    </row>
    <row r="89" spans="1:86" ht="12.75">
      <c r="A89" s="15">
        <v>7</v>
      </c>
      <c r="B89" s="15">
        <v>1</v>
      </c>
      <c r="C89" s="15"/>
      <c r="D89" s="6" t="s">
        <v>177</v>
      </c>
      <c r="E89" s="3" t="s">
        <v>178</v>
      </c>
      <c r="F89" s="6">
        <f t="shared" si="48"/>
        <v>1</v>
      </c>
      <c r="G89" s="6">
        <f t="shared" si="49"/>
        <v>1</v>
      </c>
      <c r="H89" s="6">
        <f t="shared" si="50"/>
        <v>30</v>
      </c>
      <c r="I89" s="6">
        <f t="shared" si="51"/>
        <v>10</v>
      </c>
      <c r="J89" s="6">
        <f t="shared" si="52"/>
        <v>0</v>
      </c>
      <c r="K89" s="6">
        <f t="shared" si="53"/>
        <v>0</v>
      </c>
      <c r="L89" s="6">
        <f t="shared" si="54"/>
        <v>0</v>
      </c>
      <c r="M89" s="6">
        <f t="shared" si="55"/>
        <v>20</v>
      </c>
      <c r="N89" s="6">
        <f t="shared" si="56"/>
        <v>0</v>
      </c>
      <c r="O89" s="6">
        <f t="shared" si="57"/>
        <v>0</v>
      </c>
      <c r="P89" s="7">
        <f t="shared" si="58"/>
        <v>1</v>
      </c>
      <c r="Q89" s="7">
        <f t="shared" si="59"/>
        <v>0.7</v>
      </c>
      <c r="R89" s="7">
        <v>0.8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60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61"/>
        <v>0</v>
      </c>
      <c r="BA89" s="11">
        <v>10</v>
      </c>
      <c r="BB89" s="10" t="s">
        <v>65</v>
      </c>
      <c r="BC89" s="11"/>
      <c r="BD89" s="10"/>
      <c r="BE89" s="11"/>
      <c r="BF89" s="10"/>
      <c r="BG89" s="11"/>
      <c r="BH89" s="10"/>
      <c r="BI89" s="7">
        <v>0.3</v>
      </c>
      <c r="BJ89" s="11">
        <v>20</v>
      </c>
      <c r="BK89" s="10" t="s">
        <v>54</v>
      </c>
      <c r="BL89" s="11"/>
      <c r="BM89" s="10"/>
      <c r="BN89" s="11"/>
      <c r="BO89" s="10"/>
      <c r="BP89" s="7">
        <v>0.7</v>
      </c>
      <c r="BQ89" s="7">
        <f t="shared" si="62"/>
        <v>1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63"/>
        <v>0</v>
      </c>
    </row>
    <row r="90" spans="1:86" ht="12.75">
      <c r="A90" s="15">
        <v>7</v>
      </c>
      <c r="B90" s="15">
        <v>1</v>
      </c>
      <c r="C90" s="15"/>
      <c r="D90" s="6" t="s">
        <v>179</v>
      </c>
      <c r="E90" s="3" t="s">
        <v>180</v>
      </c>
      <c r="F90" s="6">
        <f t="shared" si="48"/>
        <v>1</v>
      </c>
      <c r="G90" s="6">
        <f t="shared" si="49"/>
        <v>1</v>
      </c>
      <c r="H90" s="6">
        <f t="shared" si="50"/>
        <v>30</v>
      </c>
      <c r="I90" s="6">
        <f t="shared" si="51"/>
        <v>10</v>
      </c>
      <c r="J90" s="6">
        <f t="shared" si="52"/>
        <v>0</v>
      </c>
      <c r="K90" s="6">
        <f t="shared" si="53"/>
        <v>0</v>
      </c>
      <c r="L90" s="6">
        <f t="shared" si="54"/>
        <v>0</v>
      </c>
      <c r="M90" s="6">
        <f t="shared" si="55"/>
        <v>20</v>
      </c>
      <c r="N90" s="6">
        <f t="shared" si="56"/>
        <v>0</v>
      </c>
      <c r="O90" s="6">
        <f t="shared" si="57"/>
        <v>0</v>
      </c>
      <c r="P90" s="7">
        <f t="shared" si="58"/>
        <v>1</v>
      </c>
      <c r="Q90" s="7">
        <f t="shared" si="59"/>
        <v>0.7</v>
      </c>
      <c r="R90" s="7">
        <v>0.8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60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61"/>
        <v>0</v>
      </c>
      <c r="BA90" s="11">
        <v>10</v>
      </c>
      <c r="BB90" s="10" t="s">
        <v>54</v>
      </c>
      <c r="BC90" s="11"/>
      <c r="BD90" s="10"/>
      <c r="BE90" s="11"/>
      <c r="BF90" s="10"/>
      <c r="BG90" s="11"/>
      <c r="BH90" s="10"/>
      <c r="BI90" s="7">
        <v>0.3</v>
      </c>
      <c r="BJ90" s="11">
        <v>20</v>
      </c>
      <c r="BK90" s="10" t="s">
        <v>65</v>
      </c>
      <c r="BL90" s="11"/>
      <c r="BM90" s="10"/>
      <c r="BN90" s="11"/>
      <c r="BO90" s="10"/>
      <c r="BP90" s="7">
        <v>0.7</v>
      </c>
      <c r="BQ90" s="7">
        <f t="shared" si="62"/>
        <v>1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63"/>
        <v>0</v>
      </c>
    </row>
    <row r="91" spans="1:86" ht="12.75">
      <c r="A91" s="15">
        <v>7</v>
      </c>
      <c r="B91" s="15">
        <v>1</v>
      </c>
      <c r="C91" s="15"/>
      <c r="D91" s="6" t="s">
        <v>181</v>
      </c>
      <c r="E91" s="3" t="s">
        <v>182</v>
      </c>
      <c r="F91" s="6">
        <f t="shared" si="48"/>
        <v>1</v>
      </c>
      <c r="G91" s="6">
        <f t="shared" si="49"/>
        <v>1</v>
      </c>
      <c r="H91" s="6">
        <f t="shared" si="50"/>
        <v>30</v>
      </c>
      <c r="I91" s="6">
        <f t="shared" si="51"/>
        <v>10</v>
      </c>
      <c r="J91" s="6">
        <f t="shared" si="52"/>
        <v>0</v>
      </c>
      <c r="K91" s="6">
        <f t="shared" si="53"/>
        <v>0</v>
      </c>
      <c r="L91" s="6">
        <f t="shared" si="54"/>
        <v>0</v>
      </c>
      <c r="M91" s="6">
        <f t="shared" si="55"/>
        <v>20</v>
      </c>
      <c r="N91" s="6">
        <f t="shared" si="56"/>
        <v>0</v>
      </c>
      <c r="O91" s="6">
        <f t="shared" si="57"/>
        <v>0</v>
      </c>
      <c r="P91" s="7">
        <f t="shared" si="58"/>
        <v>1</v>
      </c>
      <c r="Q91" s="7">
        <f t="shared" si="59"/>
        <v>0.7</v>
      </c>
      <c r="R91" s="7">
        <v>0.8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60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61"/>
        <v>0</v>
      </c>
      <c r="BA91" s="11">
        <v>10</v>
      </c>
      <c r="BB91" s="10" t="s">
        <v>65</v>
      </c>
      <c r="BC91" s="11"/>
      <c r="BD91" s="10"/>
      <c r="BE91" s="11"/>
      <c r="BF91" s="10"/>
      <c r="BG91" s="11"/>
      <c r="BH91" s="10"/>
      <c r="BI91" s="7">
        <v>0.3</v>
      </c>
      <c r="BJ91" s="11">
        <v>20</v>
      </c>
      <c r="BK91" s="10" t="s">
        <v>54</v>
      </c>
      <c r="BL91" s="11"/>
      <c r="BM91" s="10"/>
      <c r="BN91" s="11"/>
      <c r="BO91" s="10"/>
      <c r="BP91" s="7">
        <v>0.7</v>
      </c>
      <c r="BQ91" s="7">
        <f t="shared" si="62"/>
        <v>1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63"/>
        <v>0</v>
      </c>
    </row>
    <row r="92" spans="1:86" ht="12.75">
      <c r="A92" s="15">
        <v>7</v>
      </c>
      <c r="B92" s="15">
        <v>1</v>
      </c>
      <c r="C92" s="15"/>
      <c r="D92" s="6" t="s">
        <v>183</v>
      </c>
      <c r="E92" s="3" t="s">
        <v>184</v>
      </c>
      <c r="F92" s="6">
        <f t="shared" si="48"/>
        <v>1</v>
      </c>
      <c r="G92" s="6">
        <f t="shared" si="49"/>
        <v>1</v>
      </c>
      <c r="H92" s="6">
        <f t="shared" si="50"/>
        <v>30</v>
      </c>
      <c r="I92" s="6">
        <f t="shared" si="51"/>
        <v>10</v>
      </c>
      <c r="J92" s="6">
        <f t="shared" si="52"/>
        <v>0</v>
      </c>
      <c r="K92" s="6">
        <f t="shared" si="53"/>
        <v>0</v>
      </c>
      <c r="L92" s="6">
        <f t="shared" si="54"/>
        <v>0</v>
      </c>
      <c r="M92" s="6">
        <f t="shared" si="55"/>
        <v>20</v>
      </c>
      <c r="N92" s="6">
        <f t="shared" si="56"/>
        <v>0</v>
      </c>
      <c r="O92" s="6">
        <f t="shared" si="57"/>
        <v>0</v>
      </c>
      <c r="P92" s="7">
        <f t="shared" si="58"/>
        <v>1</v>
      </c>
      <c r="Q92" s="7">
        <f t="shared" si="59"/>
        <v>0.7</v>
      </c>
      <c r="R92" s="7">
        <v>0.8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60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61"/>
        <v>0</v>
      </c>
      <c r="BA92" s="11">
        <v>10</v>
      </c>
      <c r="BB92" s="10" t="s">
        <v>65</v>
      </c>
      <c r="BC92" s="11"/>
      <c r="BD92" s="10"/>
      <c r="BE92" s="11"/>
      <c r="BF92" s="10"/>
      <c r="BG92" s="11"/>
      <c r="BH92" s="10"/>
      <c r="BI92" s="7">
        <v>0.3</v>
      </c>
      <c r="BJ92" s="11">
        <v>20</v>
      </c>
      <c r="BK92" s="10" t="s">
        <v>54</v>
      </c>
      <c r="BL92" s="11"/>
      <c r="BM92" s="10"/>
      <c r="BN92" s="11"/>
      <c r="BO92" s="10"/>
      <c r="BP92" s="7">
        <v>0.7</v>
      </c>
      <c r="BQ92" s="7">
        <f t="shared" si="62"/>
        <v>1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63"/>
        <v>0</v>
      </c>
    </row>
    <row r="93" spans="1:86" ht="19.5" customHeight="1">
      <c r="A93" s="12" t="s">
        <v>185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2"/>
      <c r="CH93" s="13"/>
    </row>
    <row r="94" spans="1:86" ht="12.75">
      <c r="A94" s="6"/>
      <c r="B94" s="6"/>
      <c r="C94" s="6"/>
      <c r="D94" s="6" t="s">
        <v>186</v>
      </c>
      <c r="E94" s="3" t="s">
        <v>187</v>
      </c>
      <c r="F94" s="6">
        <f>COUNTIF(S94:CF94,"e")</f>
        <v>0</v>
      </c>
      <c r="G94" s="6">
        <f>COUNTIF(S94:CF94,"z")</f>
        <v>1</v>
      </c>
      <c r="H94" s="6">
        <f>SUM(I94:O94)</f>
        <v>4</v>
      </c>
      <c r="I94" s="6">
        <f>S94+AJ94+BA94+BR94</f>
        <v>0</v>
      </c>
      <c r="J94" s="6">
        <f>U94+AL94+BC94+BT94</f>
        <v>0</v>
      </c>
      <c r="K94" s="6">
        <f>W94+AN94+BE94+BV94</f>
        <v>0</v>
      </c>
      <c r="L94" s="6">
        <f>Y94+AP94+BG94+BX94</f>
        <v>0</v>
      </c>
      <c r="M94" s="6">
        <f>AB94+AS94+BJ94+CA94</f>
        <v>0</v>
      </c>
      <c r="N94" s="6">
        <f>AD94+AU94+BL94+CC94</f>
        <v>0</v>
      </c>
      <c r="O94" s="6">
        <f>AF94+AW94+BN94+CE94</f>
        <v>4</v>
      </c>
      <c r="P94" s="7">
        <f>AI94+AZ94+BQ94+CH94</f>
        <v>4</v>
      </c>
      <c r="Q94" s="7">
        <f>AH94+AY94+BP94+CG94</f>
        <v>4</v>
      </c>
      <c r="R94" s="7">
        <v>0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>
        <v>4</v>
      </c>
      <c r="AG94" s="10" t="s">
        <v>54</v>
      </c>
      <c r="AH94" s="7">
        <v>4</v>
      </c>
      <c r="AI94" s="7">
        <f>AA94+AH94</f>
        <v>4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>AR94+AY94</f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>BI94+BP94</f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>BZ94+CG94</f>
        <v>0</v>
      </c>
    </row>
    <row r="95" spans="1:86" ht="15.75" customHeight="1">
      <c r="A95" s="6"/>
      <c r="B95" s="6"/>
      <c r="C95" s="6"/>
      <c r="D95" s="6"/>
      <c r="E95" s="6" t="s">
        <v>66</v>
      </c>
      <c r="F95" s="6">
        <f aca="true" t="shared" si="64" ref="F95:S95">SUM(F94:F94)</f>
        <v>0</v>
      </c>
      <c r="G95" s="6">
        <f t="shared" si="64"/>
        <v>1</v>
      </c>
      <c r="H95" s="6">
        <f t="shared" si="64"/>
        <v>4</v>
      </c>
      <c r="I95" s="6">
        <f t="shared" si="64"/>
        <v>0</v>
      </c>
      <c r="J95" s="6">
        <f t="shared" si="64"/>
        <v>0</v>
      </c>
      <c r="K95" s="6">
        <f t="shared" si="64"/>
        <v>0</v>
      </c>
      <c r="L95" s="6">
        <f t="shared" si="64"/>
        <v>0</v>
      </c>
      <c r="M95" s="6">
        <f t="shared" si="64"/>
        <v>0</v>
      </c>
      <c r="N95" s="6">
        <f t="shared" si="64"/>
        <v>0</v>
      </c>
      <c r="O95" s="6">
        <f t="shared" si="64"/>
        <v>4</v>
      </c>
      <c r="P95" s="7">
        <f t="shared" si="64"/>
        <v>4</v>
      </c>
      <c r="Q95" s="7">
        <f t="shared" si="64"/>
        <v>4</v>
      </c>
      <c r="R95" s="7">
        <f t="shared" si="64"/>
        <v>0</v>
      </c>
      <c r="S95" s="11">
        <f t="shared" si="64"/>
        <v>0</v>
      </c>
      <c r="T95" s="10"/>
      <c r="U95" s="11">
        <f>SUM(U94:U94)</f>
        <v>0</v>
      </c>
      <c r="V95" s="10"/>
      <c r="W95" s="11">
        <f>SUM(W94:W94)</f>
        <v>0</v>
      </c>
      <c r="X95" s="10"/>
      <c r="Y95" s="11">
        <f>SUM(Y94:Y94)</f>
        <v>0</v>
      </c>
      <c r="Z95" s="10"/>
      <c r="AA95" s="7">
        <f>SUM(AA94:AA94)</f>
        <v>0</v>
      </c>
      <c r="AB95" s="11">
        <f>SUM(AB94:AB94)</f>
        <v>0</v>
      </c>
      <c r="AC95" s="10"/>
      <c r="AD95" s="11">
        <f>SUM(AD94:AD94)</f>
        <v>0</v>
      </c>
      <c r="AE95" s="10"/>
      <c r="AF95" s="11">
        <f>SUM(AF94:AF94)</f>
        <v>4</v>
      </c>
      <c r="AG95" s="10"/>
      <c r="AH95" s="7">
        <f>SUM(AH94:AH94)</f>
        <v>4</v>
      </c>
      <c r="AI95" s="7">
        <f>SUM(AI94:AI94)</f>
        <v>4</v>
      </c>
      <c r="AJ95" s="11">
        <f>SUM(AJ94:AJ94)</f>
        <v>0</v>
      </c>
      <c r="AK95" s="10"/>
      <c r="AL95" s="11">
        <f>SUM(AL94:AL94)</f>
        <v>0</v>
      </c>
      <c r="AM95" s="10"/>
      <c r="AN95" s="11">
        <f>SUM(AN94:AN94)</f>
        <v>0</v>
      </c>
      <c r="AO95" s="10"/>
      <c r="AP95" s="11">
        <f>SUM(AP94:AP94)</f>
        <v>0</v>
      </c>
      <c r="AQ95" s="10"/>
      <c r="AR95" s="7">
        <f>SUM(AR94:AR94)</f>
        <v>0</v>
      </c>
      <c r="AS95" s="11">
        <f>SUM(AS94:AS94)</f>
        <v>0</v>
      </c>
      <c r="AT95" s="10"/>
      <c r="AU95" s="11">
        <f>SUM(AU94:AU94)</f>
        <v>0</v>
      </c>
      <c r="AV95" s="10"/>
      <c r="AW95" s="11">
        <f>SUM(AW94:AW94)</f>
        <v>0</v>
      </c>
      <c r="AX95" s="10"/>
      <c r="AY95" s="7">
        <f>SUM(AY94:AY94)</f>
        <v>0</v>
      </c>
      <c r="AZ95" s="7">
        <f>SUM(AZ94:AZ94)</f>
        <v>0</v>
      </c>
      <c r="BA95" s="11">
        <f>SUM(BA94:BA94)</f>
        <v>0</v>
      </c>
      <c r="BB95" s="10"/>
      <c r="BC95" s="11">
        <f>SUM(BC94:BC94)</f>
        <v>0</v>
      </c>
      <c r="BD95" s="10"/>
      <c r="BE95" s="11">
        <f>SUM(BE94:BE94)</f>
        <v>0</v>
      </c>
      <c r="BF95" s="10"/>
      <c r="BG95" s="11">
        <f>SUM(BG94:BG94)</f>
        <v>0</v>
      </c>
      <c r="BH95" s="10"/>
      <c r="BI95" s="7">
        <f>SUM(BI94:BI94)</f>
        <v>0</v>
      </c>
      <c r="BJ95" s="11">
        <f>SUM(BJ94:BJ94)</f>
        <v>0</v>
      </c>
      <c r="BK95" s="10"/>
      <c r="BL95" s="11">
        <f>SUM(BL94:BL94)</f>
        <v>0</v>
      </c>
      <c r="BM95" s="10"/>
      <c r="BN95" s="11">
        <f>SUM(BN94:BN94)</f>
        <v>0</v>
      </c>
      <c r="BO95" s="10"/>
      <c r="BP95" s="7">
        <f>SUM(BP94:BP94)</f>
        <v>0</v>
      </c>
      <c r="BQ95" s="7">
        <f>SUM(BQ94:BQ94)</f>
        <v>0</v>
      </c>
      <c r="BR95" s="11">
        <f>SUM(BR94:BR94)</f>
        <v>0</v>
      </c>
      <c r="BS95" s="10"/>
      <c r="BT95" s="11">
        <f>SUM(BT94:BT94)</f>
        <v>0</v>
      </c>
      <c r="BU95" s="10"/>
      <c r="BV95" s="11">
        <f>SUM(BV94:BV94)</f>
        <v>0</v>
      </c>
      <c r="BW95" s="10"/>
      <c r="BX95" s="11">
        <f>SUM(BX94:BX94)</f>
        <v>0</v>
      </c>
      <c r="BY95" s="10"/>
      <c r="BZ95" s="7">
        <f>SUM(BZ94:BZ94)</f>
        <v>0</v>
      </c>
      <c r="CA95" s="11">
        <f>SUM(CA94:CA94)</f>
        <v>0</v>
      </c>
      <c r="CB95" s="10"/>
      <c r="CC95" s="11">
        <f>SUM(CC94:CC94)</f>
        <v>0</v>
      </c>
      <c r="CD95" s="10"/>
      <c r="CE95" s="11">
        <f>SUM(CE94:CE94)</f>
        <v>0</v>
      </c>
      <c r="CF95" s="10"/>
      <c r="CG95" s="7">
        <f>SUM(CG94:CG94)</f>
        <v>0</v>
      </c>
      <c r="CH95" s="7">
        <f>SUM(CH94:CH94)</f>
        <v>0</v>
      </c>
    </row>
    <row r="96" spans="1:86" ht="19.5" customHeight="1">
      <c r="A96" s="12" t="s">
        <v>188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2"/>
      <c r="CH96" s="13"/>
    </row>
    <row r="97" spans="1:86" ht="12.75">
      <c r="A97" s="6"/>
      <c r="B97" s="6"/>
      <c r="C97" s="6"/>
      <c r="D97" s="6" t="s">
        <v>189</v>
      </c>
      <c r="E97" s="3" t="s">
        <v>190</v>
      </c>
      <c r="F97" s="6">
        <f>COUNTIF(S97:CF97,"e")</f>
        <v>0</v>
      </c>
      <c r="G97" s="6">
        <f>COUNTIF(S97:CF97,"z")</f>
        <v>1</v>
      </c>
      <c r="H97" s="6">
        <f>SUM(I97:O97)</f>
        <v>5</v>
      </c>
      <c r="I97" s="6">
        <f>S97+AJ97+BA97+BR97</f>
        <v>5</v>
      </c>
      <c r="J97" s="6">
        <f>U97+AL97+BC97+BT97</f>
        <v>0</v>
      </c>
      <c r="K97" s="6">
        <f>W97+AN97+BE97+BV97</f>
        <v>0</v>
      </c>
      <c r="L97" s="6">
        <f>Y97+AP97+BG97+BX97</f>
        <v>0</v>
      </c>
      <c r="M97" s="6">
        <f>AB97+AS97+BJ97+CA97</f>
        <v>0</v>
      </c>
      <c r="N97" s="6">
        <f>AD97+AU97+BL97+CC97</f>
        <v>0</v>
      </c>
      <c r="O97" s="6">
        <f>AF97+AW97+BN97+CE97</f>
        <v>0</v>
      </c>
      <c r="P97" s="7">
        <f>AI97+AZ97+BQ97+CH97</f>
        <v>0</v>
      </c>
      <c r="Q97" s="7">
        <f>AH97+AY97+BP97+CG97</f>
        <v>0</v>
      </c>
      <c r="R97" s="7">
        <v>0</v>
      </c>
      <c r="S97" s="11">
        <v>5</v>
      </c>
      <c r="T97" s="10" t="s">
        <v>54</v>
      </c>
      <c r="U97" s="11"/>
      <c r="V97" s="10"/>
      <c r="W97" s="11"/>
      <c r="X97" s="10"/>
      <c r="Y97" s="11"/>
      <c r="Z97" s="10"/>
      <c r="AA97" s="7">
        <v>0</v>
      </c>
      <c r="AB97" s="11"/>
      <c r="AC97" s="10"/>
      <c r="AD97" s="11"/>
      <c r="AE97" s="10"/>
      <c r="AF97" s="11"/>
      <c r="AG97" s="10"/>
      <c r="AH97" s="7"/>
      <c r="AI97" s="7">
        <f>AA97+AH97</f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>AR97+AY97</f>
        <v>0</v>
      </c>
      <c r="BA97" s="11"/>
      <c r="BB97" s="10"/>
      <c r="BC97" s="11"/>
      <c r="BD97" s="10"/>
      <c r="BE97" s="11"/>
      <c r="BF97" s="10"/>
      <c r="BG97" s="11"/>
      <c r="BH97" s="10"/>
      <c r="BI97" s="7"/>
      <c r="BJ97" s="11"/>
      <c r="BK97" s="10"/>
      <c r="BL97" s="11"/>
      <c r="BM97" s="10"/>
      <c r="BN97" s="11"/>
      <c r="BO97" s="10"/>
      <c r="BP97" s="7"/>
      <c r="BQ97" s="7">
        <f>BI97+BP97</f>
        <v>0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>BZ97+CG97</f>
        <v>0</v>
      </c>
    </row>
    <row r="98" spans="1:86" ht="12.75">
      <c r="A98" s="6"/>
      <c r="B98" s="6"/>
      <c r="C98" s="6"/>
      <c r="D98" s="6" t="s">
        <v>191</v>
      </c>
      <c r="E98" s="3" t="s">
        <v>192</v>
      </c>
      <c r="F98" s="6">
        <f>COUNTIF(S98:CF98,"e")</f>
        <v>0</v>
      </c>
      <c r="G98" s="6">
        <f>COUNTIF(S98:CF98,"z")</f>
        <v>1</v>
      </c>
      <c r="H98" s="6">
        <f>SUM(I98:O98)</f>
        <v>2</v>
      </c>
      <c r="I98" s="6">
        <f>S98+AJ98+BA98+BR98</f>
        <v>2</v>
      </c>
      <c r="J98" s="6">
        <f>U98+AL98+BC98+BT98</f>
        <v>0</v>
      </c>
      <c r="K98" s="6">
        <f>W98+AN98+BE98+BV98</f>
        <v>0</v>
      </c>
      <c r="L98" s="6">
        <f>Y98+AP98+BG98+BX98</f>
        <v>0</v>
      </c>
      <c r="M98" s="6">
        <f>AB98+AS98+BJ98+CA98</f>
        <v>0</v>
      </c>
      <c r="N98" s="6">
        <f>AD98+AU98+BL98+CC98</f>
        <v>0</v>
      </c>
      <c r="O98" s="6">
        <f>AF98+AW98+BN98+CE98</f>
        <v>0</v>
      </c>
      <c r="P98" s="7">
        <f>AI98+AZ98+BQ98+CH98</f>
        <v>0</v>
      </c>
      <c r="Q98" s="7">
        <f>AH98+AY98+BP98+CG98</f>
        <v>0</v>
      </c>
      <c r="R98" s="7">
        <v>0</v>
      </c>
      <c r="S98" s="11">
        <v>2</v>
      </c>
      <c r="T98" s="10" t="s">
        <v>54</v>
      </c>
      <c r="U98" s="11"/>
      <c r="V98" s="10"/>
      <c r="W98" s="11"/>
      <c r="X98" s="10"/>
      <c r="Y98" s="11"/>
      <c r="Z98" s="10"/>
      <c r="AA98" s="7">
        <v>0</v>
      </c>
      <c r="AB98" s="11"/>
      <c r="AC98" s="10"/>
      <c r="AD98" s="11"/>
      <c r="AE98" s="10"/>
      <c r="AF98" s="11"/>
      <c r="AG98" s="10"/>
      <c r="AH98" s="7"/>
      <c r="AI98" s="7">
        <f>AA98+AH98</f>
        <v>0</v>
      </c>
      <c r="AJ98" s="11"/>
      <c r="AK98" s="10"/>
      <c r="AL98" s="11"/>
      <c r="AM98" s="10"/>
      <c r="AN98" s="11"/>
      <c r="AO98" s="10"/>
      <c r="AP98" s="11"/>
      <c r="AQ98" s="10"/>
      <c r="AR98" s="7"/>
      <c r="AS98" s="11"/>
      <c r="AT98" s="10"/>
      <c r="AU98" s="11"/>
      <c r="AV98" s="10"/>
      <c r="AW98" s="11"/>
      <c r="AX98" s="10"/>
      <c r="AY98" s="7"/>
      <c r="AZ98" s="7">
        <f>AR98+AY98</f>
        <v>0</v>
      </c>
      <c r="BA98" s="11"/>
      <c r="BB98" s="10"/>
      <c r="BC98" s="11"/>
      <c r="BD98" s="10"/>
      <c r="BE98" s="11"/>
      <c r="BF98" s="10"/>
      <c r="BG98" s="11"/>
      <c r="BH98" s="10"/>
      <c r="BI98" s="7"/>
      <c r="BJ98" s="11"/>
      <c r="BK98" s="10"/>
      <c r="BL98" s="11"/>
      <c r="BM98" s="10"/>
      <c r="BN98" s="11"/>
      <c r="BO98" s="10"/>
      <c r="BP98" s="7"/>
      <c r="BQ98" s="7">
        <f>BI98+BP98</f>
        <v>0</v>
      </c>
      <c r="BR98" s="11"/>
      <c r="BS98" s="10"/>
      <c r="BT98" s="11"/>
      <c r="BU98" s="10"/>
      <c r="BV98" s="11"/>
      <c r="BW98" s="10"/>
      <c r="BX98" s="11"/>
      <c r="BY98" s="10"/>
      <c r="BZ98" s="7"/>
      <c r="CA98" s="11"/>
      <c r="CB98" s="10"/>
      <c r="CC98" s="11"/>
      <c r="CD98" s="10"/>
      <c r="CE98" s="11"/>
      <c r="CF98" s="10"/>
      <c r="CG98" s="7"/>
      <c r="CH98" s="7">
        <f>BZ98+CG98</f>
        <v>0</v>
      </c>
    </row>
    <row r="99" spans="1:86" ht="15.75" customHeight="1">
      <c r="A99" s="6"/>
      <c r="B99" s="6"/>
      <c r="C99" s="6"/>
      <c r="D99" s="6"/>
      <c r="E99" s="6" t="s">
        <v>66</v>
      </c>
      <c r="F99" s="6">
        <f aca="true" t="shared" si="65" ref="F99:S99">SUM(F97:F98)</f>
        <v>0</v>
      </c>
      <c r="G99" s="6">
        <f t="shared" si="65"/>
        <v>2</v>
      </c>
      <c r="H99" s="6">
        <f t="shared" si="65"/>
        <v>7</v>
      </c>
      <c r="I99" s="6">
        <f t="shared" si="65"/>
        <v>7</v>
      </c>
      <c r="J99" s="6">
        <f t="shared" si="65"/>
        <v>0</v>
      </c>
      <c r="K99" s="6">
        <f t="shared" si="65"/>
        <v>0</v>
      </c>
      <c r="L99" s="6">
        <f t="shared" si="65"/>
        <v>0</v>
      </c>
      <c r="M99" s="6">
        <f t="shared" si="65"/>
        <v>0</v>
      </c>
      <c r="N99" s="6">
        <f t="shared" si="65"/>
        <v>0</v>
      </c>
      <c r="O99" s="6">
        <f t="shared" si="65"/>
        <v>0</v>
      </c>
      <c r="P99" s="7">
        <f t="shared" si="65"/>
        <v>0</v>
      </c>
      <c r="Q99" s="7">
        <f t="shared" si="65"/>
        <v>0</v>
      </c>
      <c r="R99" s="7">
        <f t="shared" si="65"/>
        <v>0</v>
      </c>
      <c r="S99" s="11">
        <f t="shared" si="65"/>
        <v>7</v>
      </c>
      <c r="T99" s="10"/>
      <c r="U99" s="11">
        <f>SUM(U97:U98)</f>
        <v>0</v>
      </c>
      <c r="V99" s="10"/>
      <c r="W99" s="11">
        <f>SUM(W97:W98)</f>
        <v>0</v>
      </c>
      <c r="X99" s="10"/>
      <c r="Y99" s="11">
        <f>SUM(Y97:Y98)</f>
        <v>0</v>
      </c>
      <c r="Z99" s="10"/>
      <c r="AA99" s="7">
        <f>SUM(AA97:AA98)</f>
        <v>0</v>
      </c>
      <c r="AB99" s="11">
        <f>SUM(AB97:AB98)</f>
        <v>0</v>
      </c>
      <c r="AC99" s="10"/>
      <c r="AD99" s="11">
        <f>SUM(AD97:AD98)</f>
        <v>0</v>
      </c>
      <c r="AE99" s="10"/>
      <c r="AF99" s="11">
        <f>SUM(AF97:AF98)</f>
        <v>0</v>
      </c>
      <c r="AG99" s="10"/>
      <c r="AH99" s="7">
        <f>SUM(AH97:AH98)</f>
        <v>0</v>
      </c>
      <c r="AI99" s="7">
        <f>SUM(AI97:AI98)</f>
        <v>0</v>
      </c>
      <c r="AJ99" s="11">
        <f>SUM(AJ97:AJ98)</f>
        <v>0</v>
      </c>
      <c r="AK99" s="10"/>
      <c r="AL99" s="11">
        <f>SUM(AL97:AL98)</f>
        <v>0</v>
      </c>
      <c r="AM99" s="10"/>
      <c r="AN99" s="11">
        <f>SUM(AN97:AN98)</f>
        <v>0</v>
      </c>
      <c r="AO99" s="10"/>
      <c r="AP99" s="11">
        <f>SUM(AP97:AP98)</f>
        <v>0</v>
      </c>
      <c r="AQ99" s="10"/>
      <c r="AR99" s="7">
        <f>SUM(AR97:AR98)</f>
        <v>0</v>
      </c>
      <c r="AS99" s="11">
        <f>SUM(AS97:AS98)</f>
        <v>0</v>
      </c>
      <c r="AT99" s="10"/>
      <c r="AU99" s="11">
        <f>SUM(AU97:AU98)</f>
        <v>0</v>
      </c>
      <c r="AV99" s="10"/>
      <c r="AW99" s="11">
        <f>SUM(AW97:AW98)</f>
        <v>0</v>
      </c>
      <c r="AX99" s="10"/>
      <c r="AY99" s="7">
        <f>SUM(AY97:AY98)</f>
        <v>0</v>
      </c>
      <c r="AZ99" s="7">
        <f>SUM(AZ97:AZ98)</f>
        <v>0</v>
      </c>
      <c r="BA99" s="11">
        <f>SUM(BA97:BA98)</f>
        <v>0</v>
      </c>
      <c r="BB99" s="10"/>
      <c r="BC99" s="11">
        <f>SUM(BC97:BC98)</f>
        <v>0</v>
      </c>
      <c r="BD99" s="10"/>
      <c r="BE99" s="11">
        <f>SUM(BE97:BE98)</f>
        <v>0</v>
      </c>
      <c r="BF99" s="10"/>
      <c r="BG99" s="11">
        <f>SUM(BG97:BG98)</f>
        <v>0</v>
      </c>
      <c r="BH99" s="10"/>
      <c r="BI99" s="7">
        <f>SUM(BI97:BI98)</f>
        <v>0</v>
      </c>
      <c r="BJ99" s="11">
        <f>SUM(BJ97:BJ98)</f>
        <v>0</v>
      </c>
      <c r="BK99" s="10"/>
      <c r="BL99" s="11">
        <f>SUM(BL97:BL98)</f>
        <v>0</v>
      </c>
      <c r="BM99" s="10"/>
      <c r="BN99" s="11">
        <f>SUM(BN97:BN98)</f>
        <v>0</v>
      </c>
      <c r="BO99" s="10"/>
      <c r="BP99" s="7">
        <f>SUM(BP97:BP98)</f>
        <v>0</v>
      </c>
      <c r="BQ99" s="7">
        <f>SUM(BQ97:BQ98)</f>
        <v>0</v>
      </c>
      <c r="BR99" s="11">
        <f>SUM(BR97:BR98)</f>
        <v>0</v>
      </c>
      <c r="BS99" s="10"/>
      <c r="BT99" s="11">
        <f>SUM(BT97:BT98)</f>
        <v>0</v>
      </c>
      <c r="BU99" s="10"/>
      <c r="BV99" s="11">
        <f>SUM(BV97:BV98)</f>
        <v>0</v>
      </c>
      <c r="BW99" s="10"/>
      <c r="BX99" s="11">
        <f>SUM(BX97:BX98)</f>
        <v>0</v>
      </c>
      <c r="BY99" s="10"/>
      <c r="BZ99" s="7">
        <f>SUM(BZ97:BZ98)</f>
        <v>0</v>
      </c>
      <c r="CA99" s="11">
        <f>SUM(CA97:CA98)</f>
        <v>0</v>
      </c>
      <c r="CB99" s="10"/>
      <c r="CC99" s="11">
        <f>SUM(CC97:CC98)</f>
        <v>0</v>
      </c>
      <c r="CD99" s="10"/>
      <c r="CE99" s="11">
        <f>SUM(CE97:CE98)</f>
        <v>0</v>
      </c>
      <c r="CF99" s="10"/>
      <c r="CG99" s="7">
        <f>SUM(CG97:CG98)</f>
        <v>0</v>
      </c>
      <c r="CH99" s="7">
        <f>SUM(CH97:CH98)</f>
        <v>0</v>
      </c>
    </row>
    <row r="100" spans="1:86" ht="19.5" customHeight="1">
      <c r="A100" s="6"/>
      <c r="B100" s="6"/>
      <c r="C100" s="6"/>
      <c r="D100" s="6"/>
      <c r="E100" s="8" t="s">
        <v>193</v>
      </c>
      <c r="F100" s="6">
        <f>F23+F28+F37+F50+F95+F99</f>
        <v>18</v>
      </c>
      <c r="G100" s="6">
        <f>G23+G28+G37+G50+G95+G99</f>
        <v>32</v>
      </c>
      <c r="H100" s="6">
        <f aca="true" t="shared" si="66" ref="H100:O100">H23+H28+H37+H50+H99</f>
        <v>1142</v>
      </c>
      <c r="I100" s="6">
        <f t="shared" si="66"/>
        <v>487</v>
      </c>
      <c r="J100" s="6">
        <f t="shared" si="66"/>
        <v>50</v>
      </c>
      <c r="K100" s="6">
        <f t="shared" si="66"/>
        <v>0</v>
      </c>
      <c r="L100" s="6">
        <f t="shared" si="66"/>
        <v>15</v>
      </c>
      <c r="M100" s="6">
        <f t="shared" si="66"/>
        <v>560</v>
      </c>
      <c r="N100" s="6">
        <f t="shared" si="66"/>
        <v>30</v>
      </c>
      <c r="O100" s="6">
        <f t="shared" si="66"/>
        <v>0</v>
      </c>
      <c r="P100" s="7">
        <f>P23+P28+P37+P50+P95+P99</f>
        <v>90</v>
      </c>
      <c r="Q100" s="7">
        <f>Q23+Q28+Q37+Q50+Q95+Q99</f>
        <v>35.17</v>
      </c>
      <c r="R100" s="7">
        <f>R23+R28+R37+R50+R95+R99</f>
        <v>55.47</v>
      </c>
      <c r="S100" s="11">
        <f>S23+S28+S37+S50+S99</f>
        <v>187</v>
      </c>
      <c r="T100" s="10"/>
      <c r="U100" s="11">
        <f>U23+U28+U37+U50+U99</f>
        <v>15</v>
      </c>
      <c r="V100" s="10"/>
      <c r="W100" s="11">
        <f>W23+W28+W37+W50+W99</f>
        <v>0</v>
      </c>
      <c r="X100" s="10"/>
      <c r="Y100" s="11">
        <f>Y23+Y28+Y37+Y50+Y99</f>
        <v>0</v>
      </c>
      <c r="Z100" s="10"/>
      <c r="AA100" s="7">
        <f>AA23+AA28+AA37+AA50+AA95+AA99</f>
        <v>11</v>
      </c>
      <c r="AB100" s="11">
        <f>AB23+AB28+AB37+AB50+AB99</f>
        <v>255</v>
      </c>
      <c r="AC100" s="10"/>
      <c r="AD100" s="11">
        <f>AD23+AD28+AD37+AD50+AD99</f>
        <v>30</v>
      </c>
      <c r="AE100" s="10"/>
      <c r="AF100" s="11">
        <f>AF23+AF28+AF37+AF50+AF99</f>
        <v>0</v>
      </c>
      <c r="AG100" s="10"/>
      <c r="AH100" s="7">
        <f>AH23+AH28+AH37+AH50+AH95+AH99</f>
        <v>19</v>
      </c>
      <c r="AI100" s="7">
        <f>AI23+AI28+AI37+AI50+AI95+AI99</f>
        <v>30</v>
      </c>
      <c r="AJ100" s="11">
        <f>AJ23+AJ28+AJ37+AJ50+AJ99</f>
        <v>235</v>
      </c>
      <c r="AK100" s="10"/>
      <c r="AL100" s="11">
        <f>AL23+AL28+AL37+AL50+AL99</f>
        <v>35</v>
      </c>
      <c r="AM100" s="10"/>
      <c r="AN100" s="11">
        <f>AN23+AN28+AN37+AN50+AN99</f>
        <v>0</v>
      </c>
      <c r="AO100" s="10"/>
      <c r="AP100" s="11">
        <f>AP23+AP28+AP37+AP50+AP99</f>
        <v>15</v>
      </c>
      <c r="AQ100" s="10"/>
      <c r="AR100" s="7">
        <f>AR23+AR28+AR37+AR50+AR95+AR99</f>
        <v>19</v>
      </c>
      <c r="AS100" s="11">
        <f>AS23+AS28+AS37+AS50+AS99</f>
        <v>190</v>
      </c>
      <c r="AT100" s="10"/>
      <c r="AU100" s="11">
        <f>AU23+AU28+AU37+AU50+AU99</f>
        <v>0</v>
      </c>
      <c r="AV100" s="10"/>
      <c r="AW100" s="11">
        <f>AW23+AW28+AW37+AW50+AW99</f>
        <v>0</v>
      </c>
      <c r="AX100" s="10"/>
      <c r="AY100" s="7">
        <f>AY23+AY28+AY37+AY50+AY95+AY99</f>
        <v>11</v>
      </c>
      <c r="AZ100" s="7">
        <f>AZ23+AZ28+AZ37+AZ50+AZ95+AZ99</f>
        <v>30</v>
      </c>
      <c r="BA100" s="11">
        <f>BA23+BA28+BA37+BA50+BA99</f>
        <v>65</v>
      </c>
      <c r="BB100" s="10"/>
      <c r="BC100" s="11">
        <f>BC23+BC28+BC37+BC50+BC99</f>
        <v>0</v>
      </c>
      <c r="BD100" s="10"/>
      <c r="BE100" s="11">
        <f>BE23+BE28+BE37+BE50+BE99</f>
        <v>0</v>
      </c>
      <c r="BF100" s="10"/>
      <c r="BG100" s="11">
        <f>BG23+BG28+BG37+BG50+BG99</f>
        <v>0</v>
      </c>
      <c r="BH100" s="10"/>
      <c r="BI100" s="7">
        <f>BI23+BI28+BI37+BI50+BI95+BI99</f>
        <v>24.83</v>
      </c>
      <c r="BJ100" s="11">
        <f>BJ23+BJ28+BJ37+BJ50+BJ99</f>
        <v>115</v>
      </c>
      <c r="BK100" s="10"/>
      <c r="BL100" s="11">
        <f>BL23+BL28+BL37+BL50+BL99</f>
        <v>0</v>
      </c>
      <c r="BM100" s="10"/>
      <c r="BN100" s="11">
        <f>BN23+BN28+BN37+BN50+BN99</f>
        <v>0</v>
      </c>
      <c r="BO100" s="10"/>
      <c r="BP100" s="7">
        <f>BP23+BP28+BP37+BP50+BP95+BP99</f>
        <v>5.17</v>
      </c>
      <c r="BQ100" s="7">
        <f>BQ23+BQ28+BQ37+BQ50+BQ95+BQ99</f>
        <v>30</v>
      </c>
      <c r="BR100" s="11">
        <f>BR23+BR28+BR37+BR50+BR99</f>
        <v>0</v>
      </c>
      <c r="BS100" s="10"/>
      <c r="BT100" s="11">
        <f>BT23+BT28+BT37+BT50+BT99</f>
        <v>0</v>
      </c>
      <c r="BU100" s="10"/>
      <c r="BV100" s="11">
        <f>BV23+BV28+BV37+BV50+BV99</f>
        <v>0</v>
      </c>
      <c r="BW100" s="10"/>
      <c r="BX100" s="11">
        <f>BX23+BX28+BX37+BX50+BX99</f>
        <v>0</v>
      </c>
      <c r="BY100" s="10"/>
      <c r="BZ100" s="7">
        <f>BZ23+BZ28+BZ37+BZ50+BZ95+BZ99</f>
        <v>0</v>
      </c>
      <c r="CA100" s="11">
        <f>CA23+CA28+CA37+CA50+CA99</f>
        <v>0</v>
      </c>
      <c r="CB100" s="10"/>
      <c r="CC100" s="11">
        <f>CC23+CC28+CC37+CC50+CC99</f>
        <v>0</v>
      </c>
      <c r="CD100" s="10"/>
      <c r="CE100" s="11">
        <f>CE23+CE28+CE37+CE50+CE99</f>
        <v>0</v>
      </c>
      <c r="CF100" s="10"/>
      <c r="CG100" s="7">
        <f>CG23+CG28+CG37+CG50+CG95+CG99</f>
        <v>0</v>
      </c>
      <c r="CH100" s="7">
        <f>CH23+CH28+CH37+CH50+CH95+CH99</f>
        <v>0</v>
      </c>
    </row>
    <row r="102" spans="4:5" ht="12.75">
      <c r="D102" s="3" t="s">
        <v>23</v>
      </c>
      <c r="E102" s="3" t="s">
        <v>194</v>
      </c>
    </row>
    <row r="103" spans="4:5" ht="12.75">
      <c r="D103" s="3" t="s">
        <v>27</v>
      </c>
      <c r="E103" s="3" t="s">
        <v>195</v>
      </c>
    </row>
    <row r="104" spans="4:5" ht="12.75">
      <c r="D104" s="14" t="s">
        <v>45</v>
      </c>
      <c r="E104" s="14"/>
    </row>
    <row r="105" spans="4:5" ht="12.75">
      <c r="D105" s="3" t="s">
        <v>33</v>
      </c>
      <c r="E105" s="3" t="s">
        <v>196</v>
      </c>
    </row>
    <row r="106" spans="4:5" ht="12.75">
      <c r="D106" s="3" t="s">
        <v>34</v>
      </c>
      <c r="E106" s="3" t="s">
        <v>197</v>
      </c>
    </row>
    <row r="107" spans="4:5" ht="12.75">
      <c r="D107" s="3" t="s">
        <v>35</v>
      </c>
      <c r="E107" s="3" t="s">
        <v>198</v>
      </c>
    </row>
    <row r="108" spans="4:29" ht="12.75">
      <c r="D108" s="3" t="s">
        <v>36</v>
      </c>
      <c r="E108" s="3" t="s">
        <v>199</v>
      </c>
      <c r="M108" s="9"/>
      <c r="U108" s="9"/>
      <c r="AC108" s="9"/>
    </row>
    <row r="109" spans="4:5" ht="12.75">
      <c r="D109" s="14" t="s">
        <v>47</v>
      </c>
      <c r="E109" s="14"/>
    </row>
    <row r="110" spans="4:5" ht="12.75">
      <c r="D110" s="3" t="s">
        <v>37</v>
      </c>
      <c r="E110" s="3" t="s">
        <v>200</v>
      </c>
    </row>
    <row r="111" spans="4:5" ht="12.75">
      <c r="D111" s="3" t="s">
        <v>38</v>
      </c>
      <c r="E111" s="3" t="s">
        <v>201</v>
      </c>
    </row>
    <row r="112" spans="4:5" ht="12.75">
      <c r="D112" s="3" t="s">
        <v>39</v>
      </c>
      <c r="E112" s="3" t="s">
        <v>202</v>
      </c>
    </row>
  </sheetData>
  <sheetProtection/>
  <mergeCells count="94">
    <mergeCell ref="F13:F15"/>
    <mergeCell ref="G13:G15"/>
    <mergeCell ref="H12:O12"/>
    <mergeCell ref="H13:H15"/>
    <mergeCell ref="I13:O14"/>
    <mergeCell ref="S14:Z14"/>
    <mergeCell ref="S15:T15"/>
    <mergeCell ref="U15:V15"/>
    <mergeCell ref="W15:X15"/>
    <mergeCell ref="Y15:Z15"/>
    <mergeCell ref="A11:CG11"/>
    <mergeCell ref="A12:C14"/>
    <mergeCell ref="D12:D15"/>
    <mergeCell ref="E12:E15"/>
    <mergeCell ref="F12:G12"/>
    <mergeCell ref="AA14:AA15"/>
    <mergeCell ref="AB14:AG14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J13:AZ13"/>
    <mergeCell ref="AJ14:AQ14"/>
    <mergeCell ref="AJ15:AK15"/>
    <mergeCell ref="AL15:AM15"/>
    <mergeCell ref="AN15:AO15"/>
    <mergeCell ref="AP15:AQ15"/>
    <mergeCell ref="AR14:AR15"/>
    <mergeCell ref="AS14:AX14"/>
    <mergeCell ref="AS15:AT15"/>
    <mergeCell ref="AU15:AV15"/>
    <mergeCell ref="AW15:AX15"/>
    <mergeCell ref="AY14:AY15"/>
    <mergeCell ref="AH14:AH15"/>
    <mergeCell ref="AI14:AI15"/>
    <mergeCell ref="AZ14:AZ15"/>
    <mergeCell ref="BA12:CH12"/>
    <mergeCell ref="BA13:BQ13"/>
    <mergeCell ref="BA14:BH14"/>
    <mergeCell ref="BA15:BB15"/>
    <mergeCell ref="BC15:BD15"/>
    <mergeCell ref="BE15:BF15"/>
    <mergeCell ref="BG15:BH15"/>
    <mergeCell ref="BI14:BI15"/>
    <mergeCell ref="BJ14:BO14"/>
    <mergeCell ref="BX15:BY15"/>
    <mergeCell ref="BZ14:BZ15"/>
    <mergeCell ref="CA14:CF14"/>
    <mergeCell ref="CA15:CB15"/>
    <mergeCell ref="BJ15:BK15"/>
    <mergeCell ref="BL15:BM15"/>
    <mergeCell ref="BN15:BO15"/>
    <mergeCell ref="BP14:BP15"/>
    <mergeCell ref="CC15:CD15"/>
    <mergeCell ref="CE15:CF15"/>
    <mergeCell ref="CG14:CG15"/>
    <mergeCell ref="CH14:CH15"/>
    <mergeCell ref="BQ14:BQ15"/>
    <mergeCell ref="BR13:CH13"/>
    <mergeCell ref="BR14:BY14"/>
    <mergeCell ref="BR15:BS15"/>
    <mergeCell ref="BT15:BU15"/>
    <mergeCell ref="BV15:BW15"/>
    <mergeCell ref="A51:CH51"/>
    <mergeCell ref="C52:C55"/>
    <mergeCell ref="A52:A55"/>
    <mergeCell ref="B52:B55"/>
    <mergeCell ref="A16:CH16"/>
    <mergeCell ref="A24:CH24"/>
    <mergeCell ref="A29:CH29"/>
    <mergeCell ref="A38:CH38"/>
    <mergeCell ref="C56:C57"/>
    <mergeCell ref="A56:A57"/>
    <mergeCell ref="B56:B57"/>
    <mergeCell ref="C58:C65"/>
    <mergeCell ref="A58:A65"/>
    <mergeCell ref="B58:B65"/>
    <mergeCell ref="C66:C79"/>
    <mergeCell ref="A66:A79"/>
    <mergeCell ref="B66:B79"/>
    <mergeCell ref="C80:C87"/>
    <mergeCell ref="A80:A87"/>
    <mergeCell ref="B80:B87"/>
    <mergeCell ref="A96:CH96"/>
    <mergeCell ref="D104:E104"/>
    <mergeCell ref="D109:E109"/>
    <mergeCell ref="C88:C92"/>
    <mergeCell ref="A88:A92"/>
    <mergeCell ref="B88:B92"/>
    <mergeCell ref="A93:CH93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15"/>
  <sheetViews>
    <sheetView zoomScalePageLayoutView="0" workbookViewId="0" topLeftCell="A88">
      <selection activeCell="L105" sqref="L105:AK114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1" ht="12.75">
      <c r="E7" t="s">
        <v>11</v>
      </c>
      <c r="F7" s="1" t="s">
        <v>12</v>
      </c>
      <c r="AH7" t="s">
        <v>13</v>
      </c>
      <c r="AY7" t="s">
        <v>374</v>
      </c>
    </row>
    <row r="8" spans="5:34" ht="12.75">
      <c r="E8" t="s">
        <v>14</v>
      </c>
      <c r="F8" s="1" t="s">
        <v>90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47</v>
      </c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47</v>
      </c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47</v>
      </c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47</v>
      </c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7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6" t="s">
        <v>36</v>
      </c>
      <c r="AQ15" s="16"/>
      <c r="AR15" s="17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6" t="s">
        <v>36</v>
      </c>
      <c r="BH15" s="16"/>
      <c r="BI15" s="17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6" t="s">
        <v>36</v>
      </c>
      <c r="BY15" s="16"/>
      <c r="BZ15" s="17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/>
      <c r="B17" s="6"/>
      <c r="C17" s="6"/>
      <c r="D17" s="6" t="s">
        <v>55</v>
      </c>
      <c r="E17" s="3" t="s">
        <v>56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5</v>
      </c>
      <c r="I17" s="6">
        <f aca="true" t="shared" si="1" ref="I17:I22">S17+AJ17+BA17+BR17</f>
        <v>5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0</v>
      </c>
      <c r="Q17" s="7">
        <f aca="true" t="shared" si="9" ref="Q17:Q22"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>
        <v>5</v>
      </c>
      <c r="AK17" s="10" t="s">
        <v>54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 t="shared" si="0"/>
        <v>15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15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</v>
      </c>
      <c r="Q18" s="7">
        <f t="shared" si="9"/>
        <v>0</v>
      </c>
      <c r="R18" s="7">
        <v>1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54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 t="shared" si="11"/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/>
      <c r="B19" s="6"/>
      <c r="C19" s="6"/>
      <c r="D19" s="6" t="s">
        <v>59</v>
      </c>
      <c r="E19" s="3" t="s">
        <v>60</v>
      </c>
      <c r="F19" s="6">
        <f>COUNTIF(S19:CF19,"e")</f>
        <v>0</v>
      </c>
      <c r="G19" s="6">
        <f>COUNTIF(S19:CF19,"z")</f>
        <v>1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20</v>
      </c>
      <c r="Q19" s="7">
        <f t="shared" si="9"/>
        <v>0</v>
      </c>
      <c r="R19" s="7">
        <v>0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>
        <v>0</v>
      </c>
      <c r="BF19" s="10" t="s">
        <v>54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 t="shared" si="12"/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>
        <v>2</v>
      </c>
      <c r="B20" s="6">
        <v>1</v>
      </c>
      <c r="C20" s="6"/>
      <c r="D20" s="6"/>
      <c r="E20" s="3" t="s">
        <v>61</v>
      </c>
      <c r="F20" s="6">
        <f>$B$20*COUNTIF(S20:CF20,"e")</f>
        <v>0</v>
      </c>
      <c r="G20" s="6">
        <f>$B$20*COUNTIF(S20:CF20,"z")</f>
        <v>1</v>
      </c>
      <c r="H20" s="6">
        <f t="shared" si="0"/>
        <v>45</v>
      </c>
      <c r="I20" s="6">
        <f t="shared" si="1"/>
        <v>45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0</v>
      </c>
      <c r="R20" s="7">
        <f>$B$20*1</f>
        <v>1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f>$B$20*45</f>
        <v>45</v>
      </c>
      <c r="AK20" s="10" t="s">
        <v>54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 t="shared" si="11"/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/>
      <c r="B21" s="6"/>
      <c r="C21" s="6"/>
      <c r="D21" s="6" t="s">
        <v>62</v>
      </c>
      <c r="E21" s="3" t="s">
        <v>63</v>
      </c>
      <c r="F21" s="6">
        <f>COUNTIF(S21:CF21,"e")</f>
        <v>0</v>
      </c>
      <c r="G21" s="6">
        <f>COUNTIF(S21:CF21,"z")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v>1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v>30</v>
      </c>
      <c r="AK21" s="10" t="s">
        <v>54</v>
      </c>
      <c r="AL21" s="11"/>
      <c r="AM21" s="10"/>
      <c r="AN21" s="11"/>
      <c r="AO21" s="10"/>
      <c r="AP21" s="11"/>
      <c r="AQ21" s="10"/>
      <c r="AR21" s="7">
        <v>2</v>
      </c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>
        <v>1</v>
      </c>
      <c r="B22" s="6">
        <v>1</v>
      </c>
      <c r="C22" s="6"/>
      <c r="D22" s="6"/>
      <c r="E22" s="3" t="s">
        <v>64</v>
      </c>
      <c r="F22" s="6">
        <f>$B$22*COUNTIF(S22:CF22,"e")</f>
        <v>1</v>
      </c>
      <c r="G22" s="6">
        <f>$B$22*COUNTIF(S22:CF22,"z")</f>
        <v>0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30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$B$22*1</f>
        <v>1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>
        <f>$B$22*30</f>
        <v>30</v>
      </c>
      <c r="AE22" s="10" t="s">
        <v>65</v>
      </c>
      <c r="AF22" s="11"/>
      <c r="AG22" s="10"/>
      <c r="AH22" s="7">
        <f>$B$22*3</f>
        <v>3</v>
      </c>
      <c r="AI22" s="7">
        <f t="shared" si="10"/>
        <v>3</v>
      </c>
      <c r="AJ22" s="11"/>
      <c r="AK22" s="10"/>
      <c r="AL22" s="11"/>
      <c r="AM22" s="10"/>
      <c r="AN22" s="11"/>
      <c r="AO22" s="10"/>
      <c r="AP22" s="11"/>
      <c r="AQ22" s="10"/>
      <c r="AR22" s="7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66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125</v>
      </c>
      <c r="I23" s="6">
        <f t="shared" si="14"/>
        <v>80</v>
      </c>
      <c r="J23" s="6">
        <f t="shared" si="14"/>
        <v>0</v>
      </c>
      <c r="K23" s="6">
        <f t="shared" si="14"/>
        <v>0</v>
      </c>
      <c r="L23" s="6">
        <f t="shared" si="14"/>
        <v>15</v>
      </c>
      <c r="M23" s="6">
        <f t="shared" si="14"/>
        <v>0</v>
      </c>
      <c r="N23" s="6">
        <f t="shared" si="14"/>
        <v>30</v>
      </c>
      <c r="O23" s="6">
        <f t="shared" si="14"/>
        <v>0</v>
      </c>
      <c r="P23" s="7">
        <f t="shared" si="14"/>
        <v>30</v>
      </c>
      <c r="Q23" s="7">
        <f t="shared" si="14"/>
        <v>3</v>
      </c>
      <c r="R23" s="7">
        <f t="shared" si="14"/>
        <v>4</v>
      </c>
      <c r="S23" s="11">
        <f t="shared" si="14"/>
        <v>0</v>
      </c>
      <c r="T23" s="10"/>
      <c r="U23" s="11">
        <f>SUM(U17:U22)</f>
        <v>0</v>
      </c>
      <c r="V23" s="10"/>
      <c r="W23" s="11">
        <f>SUM(W17:W22)</f>
        <v>0</v>
      </c>
      <c r="X23" s="10"/>
      <c r="Y23" s="11">
        <f>SUM(Y17:Y22)</f>
        <v>0</v>
      </c>
      <c r="Z23" s="10"/>
      <c r="AA23" s="7">
        <f>SUM(AA17:AA22)</f>
        <v>0</v>
      </c>
      <c r="AB23" s="11">
        <f>SUM(AB17:AB22)</f>
        <v>0</v>
      </c>
      <c r="AC23" s="10"/>
      <c r="AD23" s="11">
        <f>SUM(AD17:AD22)</f>
        <v>30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80</v>
      </c>
      <c r="AK23" s="10"/>
      <c r="AL23" s="11">
        <f>SUM(AL17:AL22)</f>
        <v>0</v>
      </c>
      <c r="AM23" s="10"/>
      <c r="AN23" s="11">
        <f>SUM(AN17:AN22)</f>
        <v>0</v>
      </c>
      <c r="AO23" s="10"/>
      <c r="AP23" s="11">
        <f>SUM(AP17:AP22)</f>
        <v>15</v>
      </c>
      <c r="AQ23" s="10"/>
      <c r="AR23" s="7">
        <f>SUM(AR17:AR22)</f>
        <v>7</v>
      </c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7</v>
      </c>
      <c r="BA23" s="11">
        <f>SUM(BA17:BA22)</f>
        <v>0</v>
      </c>
      <c r="BB23" s="10"/>
      <c r="BC23" s="11">
        <f>SUM(BC17:BC22)</f>
        <v>0</v>
      </c>
      <c r="BD23" s="10"/>
      <c r="BE23" s="11">
        <f>SUM(BE17:BE22)</f>
        <v>0</v>
      </c>
      <c r="BF23" s="10"/>
      <c r="BG23" s="11">
        <f>SUM(BG17:BG22)</f>
        <v>0</v>
      </c>
      <c r="BH23" s="10"/>
      <c r="BI23" s="7">
        <f>SUM(BI17:BI22)</f>
        <v>20</v>
      </c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20</v>
      </c>
      <c r="BR23" s="11">
        <f>SUM(BR17:BR22)</f>
        <v>0</v>
      </c>
      <c r="BS23" s="10"/>
      <c r="BT23" s="11">
        <f>SUM(BT17:BT22)</f>
        <v>0</v>
      </c>
      <c r="BU23" s="10"/>
      <c r="BV23" s="11">
        <f>SUM(BV17:BV22)</f>
        <v>0</v>
      </c>
      <c r="BW23" s="10"/>
      <c r="BX23" s="11">
        <f>SUM(BX17:BX22)</f>
        <v>0</v>
      </c>
      <c r="BY23" s="10"/>
      <c r="BZ23" s="7">
        <f>SUM(BZ17:BZ22)</f>
        <v>0</v>
      </c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0</v>
      </c>
      <c r="CF23" s="10"/>
      <c r="CG23" s="7">
        <f>SUM(CG17:CG22)</f>
        <v>0</v>
      </c>
      <c r="CH23" s="7">
        <f>SUM(CH17:CH22)</f>
        <v>0</v>
      </c>
    </row>
    <row r="24" spans="1:86" ht="19.5" customHeight="1">
      <c r="A24" s="12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68</v>
      </c>
      <c r="E25" s="3" t="s">
        <v>69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1</v>
      </c>
      <c r="S25" s="11"/>
      <c r="T25" s="10"/>
      <c r="U25" s="11">
        <v>15</v>
      </c>
      <c r="V25" s="10" t="s">
        <v>54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.75">
      <c r="A26" s="6"/>
      <c r="B26" s="6"/>
      <c r="C26" s="6"/>
      <c r="D26" s="6" t="s">
        <v>70</v>
      </c>
      <c r="E26" s="3" t="s">
        <v>71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1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54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.75">
      <c r="A27" s="6"/>
      <c r="B27" s="6"/>
      <c r="C27" s="6"/>
      <c r="D27" s="6" t="s">
        <v>72</v>
      </c>
      <c r="E27" s="3" t="s">
        <v>73</v>
      </c>
      <c r="F27" s="6">
        <f>COUNTIF(S27:CF27,"e")</f>
        <v>1</v>
      </c>
      <c r="G27" s="6">
        <f>COUNTIF(S27:CF27,"z")</f>
        <v>1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15</v>
      </c>
      <c r="BB27" s="10" t="s">
        <v>65</v>
      </c>
      <c r="BC27" s="11"/>
      <c r="BD27" s="10"/>
      <c r="BE27" s="11"/>
      <c r="BF27" s="10"/>
      <c r="BG27" s="11"/>
      <c r="BH27" s="10"/>
      <c r="BI27" s="7">
        <v>0.5</v>
      </c>
      <c r="BJ27" s="11">
        <v>15</v>
      </c>
      <c r="BK27" s="10" t="s">
        <v>54</v>
      </c>
      <c r="BL27" s="11"/>
      <c r="BM27" s="10"/>
      <c r="BN27" s="11"/>
      <c r="BO27" s="10"/>
      <c r="BP27" s="7">
        <v>0.5</v>
      </c>
      <c r="BQ27" s="7">
        <f>BI27+BP27</f>
        <v>1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66</v>
      </c>
      <c r="F28" s="6">
        <f aca="true" t="shared" si="15" ref="F28:S28">SUM(F25:F27)</f>
        <v>1</v>
      </c>
      <c r="G28" s="6">
        <f t="shared" si="15"/>
        <v>3</v>
      </c>
      <c r="H28" s="6">
        <f t="shared" si="15"/>
        <v>60</v>
      </c>
      <c r="I28" s="6">
        <f t="shared" si="15"/>
        <v>15</v>
      </c>
      <c r="J28" s="6">
        <f t="shared" si="15"/>
        <v>30</v>
      </c>
      <c r="K28" s="6">
        <f t="shared" si="15"/>
        <v>0</v>
      </c>
      <c r="L28" s="6">
        <f t="shared" si="15"/>
        <v>0</v>
      </c>
      <c r="M28" s="6">
        <f t="shared" si="15"/>
        <v>15</v>
      </c>
      <c r="N28" s="6">
        <f t="shared" si="15"/>
        <v>0</v>
      </c>
      <c r="O28" s="6">
        <f t="shared" si="15"/>
        <v>0</v>
      </c>
      <c r="P28" s="7">
        <f t="shared" si="15"/>
        <v>3</v>
      </c>
      <c r="Q28" s="7">
        <f t="shared" si="15"/>
        <v>0.5</v>
      </c>
      <c r="R28" s="7">
        <f t="shared" si="15"/>
        <v>3</v>
      </c>
      <c r="S28" s="11">
        <f t="shared" si="15"/>
        <v>0</v>
      </c>
      <c r="T28" s="10"/>
      <c r="U28" s="11">
        <f>SUM(U25:U27)</f>
        <v>15</v>
      </c>
      <c r="V28" s="10"/>
      <c r="W28" s="11">
        <f>SUM(W25:W27)</f>
        <v>0</v>
      </c>
      <c r="X28" s="10"/>
      <c r="Y28" s="11">
        <f>SUM(Y25:Y27)</f>
        <v>0</v>
      </c>
      <c r="Z28" s="10"/>
      <c r="AA28" s="7">
        <f>SUM(AA25:AA27)</f>
        <v>1</v>
      </c>
      <c r="AB28" s="11">
        <f>SUM(AB25:AB27)</f>
        <v>0</v>
      </c>
      <c r="AC28" s="10"/>
      <c r="AD28" s="11">
        <f>SUM(AD25:AD27)</f>
        <v>0</v>
      </c>
      <c r="AE28" s="10"/>
      <c r="AF28" s="11">
        <f>SUM(AF25:AF27)</f>
        <v>0</v>
      </c>
      <c r="AG28" s="10"/>
      <c r="AH28" s="7">
        <f>SUM(AH25:AH27)</f>
        <v>0</v>
      </c>
      <c r="AI28" s="7">
        <f>SUM(AI25:AI27)</f>
        <v>1</v>
      </c>
      <c r="AJ28" s="11">
        <f>SUM(AJ25:AJ27)</f>
        <v>0</v>
      </c>
      <c r="AK28" s="10"/>
      <c r="AL28" s="11">
        <f>SUM(AL25:AL27)</f>
        <v>15</v>
      </c>
      <c r="AM28" s="10"/>
      <c r="AN28" s="11">
        <f>SUM(AN25:AN27)</f>
        <v>0</v>
      </c>
      <c r="AO28" s="10"/>
      <c r="AP28" s="11">
        <f>SUM(AP25:AP27)</f>
        <v>0</v>
      </c>
      <c r="AQ28" s="10"/>
      <c r="AR28" s="7">
        <f>SUM(AR25:AR27)</f>
        <v>1</v>
      </c>
      <c r="AS28" s="11">
        <f>SUM(AS25:AS27)</f>
        <v>0</v>
      </c>
      <c r="AT28" s="10"/>
      <c r="AU28" s="11">
        <f>SUM(AU25:AU27)</f>
        <v>0</v>
      </c>
      <c r="AV28" s="10"/>
      <c r="AW28" s="11">
        <f>SUM(AW25:AW27)</f>
        <v>0</v>
      </c>
      <c r="AX28" s="10"/>
      <c r="AY28" s="7">
        <f>SUM(AY25:AY27)</f>
        <v>0</v>
      </c>
      <c r="AZ28" s="7">
        <f>SUM(AZ25:AZ27)</f>
        <v>1</v>
      </c>
      <c r="BA28" s="11">
        <f>SUM(BA25:BA27)</f>
        <v>15</v>
      </c>
      <c r="BB28" s="10"/>
      <c r="BC28" s="11">
        <f>SUM(BC25:BC27)</f>
        <v>0</v>
      </c>
      <c r="BD28" s="10"/>
      <c r="BE28" s="11">
        <f>SUM(BE25:BE27)</f>
        <v>0</v>
      </c>
      <c r="BF28" s="10"/>
      <c r="BG28" s="11">
        <f>SUM(BG25:BG27)</f>
        <v>0</v>
      </c>
      <c r="BH28" s="10"/>
      <c r="BI28" s="7">
        <f>SUM(BI25:BI27)</f>
        <v>0.5</v>
      </c>
      <c r="BJ28" s="11">
        <f>SUM(BJ25:BJ27)</f>
        <v>15</v>
      </c>
      <c r="BK28" s="10"/>
      <c r="BL28" s="11">
        <f>SUM(BL25:BL27)</f>
        <v>0</v>
      </c>
      <c r="BM28" s="10"/>
      <c r="BN28" s="11">
        <f>SUM(BN25:BN27)</f>
        <v>0</v>
      </c>
      <c r="BO28" s="10"/>
      <c r="BP28" s="7">
        <f>SUM(BP25:BP27)</f>
        <v>0.5</v>
      </c>
      <c r="BQ28" s="7">
        <f>SUM(BQ25:BQ27)</f>
        <v>1</v>
      </c>
      <c r="BR28" s="11">
        <f>SUM(BR25:BR27)</f>
        <v>0</v>
      </c>
      <c r="BS28" s="10"/>
      <c r="BT28" s="11">
        <f>SUM(BT25:BT27)</f>
        <v>0</v>
      </c>
      <c r="BU28" s="10"/>
      <c r="BV28" s="11">
        <f>SUM(BV25:BV27)</f>
        <v>0</v>
      </c>
      <c r="BW28" s="10"/>
      <c r="BX28" s="11">
        <f>SUM(BX25:BX27)</f>
        <v>0</v>
      </c>
      <c r="BY28" s="10"/>
      <c r="BZ28" s="7">
        <f>SUM(BZ25:BZ27)</f>
        <v>0</v>
      </c>
      <c r="CA28" s="11">
        <f>SUM(CA25:CA27)</f>
        <v>0</v>
      </c>
      <c r="CB28" s="10"/>
      <c r="CC28" s="11">
        <f>SUM(CC25:CC27)</f>
        <v>0</v>
      </c>
      <c r="CD28" s="10"/>
      <c r="CE28" s="11">
        <f>SUM(CE25:CE27)</f>
        <v>0</v>
      </c>
      <c r="CF28" s="10"/>
      <c r="CG28" s="7">
        <f>SUM(CG25:CG27)</f>
        <v>0</v>
      </c>
      <c r="CH28" s="7">
        <f>SUM(CH25:CH27)</f>
        <v>0</v>
      </c>
    </row>
    <row r="29" spans="1:86" ht="19.5" customHeight="1">
      <c r="A29" s="12" t="s">
        <v>74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2"/>
      <c r="CH29" s="13"/>
    </row>
    <row r="30" spans="1:86" ht="12.75">
      <c r="A30" s="6"/>
      <c r="B30" s="6"/>
      <c r="C30" s="6"/>
      <c r="D30" s="6" t="s">
        <v>75</v>
      </c>
      <c r="E30" s="3" t="s">
        <v>76</v>
      </c>
      <c r="F30" s="6">
        <f aca="true" t="shared" si="16" ref="F30:F36">COUNTIF(S30:CF30,"e")</f>
        <v>1</v>
      </c>
      <c r="G30" s="6">
        <f aca="true" t="shared" si="17" ref="G30:G36">COUNTIF(S30:CF30,"z")</f>
        <v>1</v>
      </c>
      <c r="H30" s="6">
        <f aca="true" t="shared" si="18" ref="H30:H36">SUM(I30:O30)</f>
        <v>75</v>
      </c>
      <c r="I30" s="6">
        <f aca="true" t="shared" si="19" ref="I30:I36">S30+AJ30+BA30+BR30</f>
        <v>30</v>
      </c>
      <c r="J30" s="6">
        <f aca="true" t="shared" si="20" ref="J30:J36">U30+AL30+BC30+BT30</f>
        <v>0</v>
      </c>
      <c r="K30" s="6">
        <f aca="true" t="shared" si="21" ref="K30:K36">W30+AN30+BE30+BV30</f>
        <v>0</v>
      </c>
      <c r="L30" s="6">
        <f aca="true" t="shared" si="22" ref="L30:L36">Y30+AP30+BG30+BX30</f>
        <v>0</v>
      </c>
      <c r="M30" s="6">
        <f aca="true" t="shared" si="23" ref="M30:M36">AB30+AS30+BJ30+CA30</f>
        <v>45</v>
      </c>
      <c r="N30" s="6">
        <f aca="true" t="shared" si="24" ref="N30:N36">AD30+AU30+BL30+CC30</f>
        <v>0</v>
      </c>
      <c r="O30" s="6">
        <f aca="true" t="shared" si="25" ref="O30:O36">AF30+AW30+BN30+CE30</f>
        <v>0</v>
      </c>
      <c r="P30" s="7">
        <f aca="true" t="shared" si="26" ref="P30:P36">AI30+AZ30+BQ30+CH30</f>
        <v>4</v>
      </c>
      <c r="Q30" s="7">
        <f aca="true" t="shared" si="27" ref="Q30:Q36">AH30+AY30+BP30+CG30</f>
        <v>2</v>
      </c>
      <c r="R30" s="7">
        <v>4</v>
      </c>
      <c r="S30" s="11">
        <v>30</v>
      </c>
      <c r="T30" s="10" t="s">
        <v>65</v>
      </c>
      <c r="U30" s="11"/>
      <c r="V30" s="10"/>
      <c r="W30" s="11"/>
      <c r="X30" s="10"/>
      <c r="Y30" s="11"/>
      <c r="Z30" s="10"/>
      <c r="AA30" s="7">
        <v>2</v>
      </c>
      <c r="AB30" s="11">
        <v>45</v>
      </c>
      <c r="AC30" s="10" t="s">
        <v>54</v>
      </c>
      <c r="AD30" s="11"/>
      <c r="AE30" s="10"/>
      <c r="AF30" s="11"/>
      <c r="AG30" s="10"/>
      <c r="AH30" s="7">
        <v>2</v>
      </c>
      <c r="AI30" s="7">
        <f aca="true" t="shared" si="28" ref="AI30:AI36">AA30+AH30</f>
        <v>4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29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0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1" ref="CH30:CH36">BZ30+CG30</f>
        <v>0</v>
      </c>
    </row>
    <row r="31" spans="1:86" ht="12.75">
      <c r="A31" s="6"/>
      <c r="B31" s="6"/>
      <c r="C31" s="6"/>
      <c r="D31" s="6" t="s">
        <v>77</v>
      </c>
      <c r="E31" s="3" t="s">
        <v>78</v>
      </c>
      <c r="F31" s="6">
        <f t="shared" si="16"/>
        <v>1</v>
      </c>
      <c r="G31" s="6">
        <f t="shared" si="17"/>
        <v>1</v>
      </c>
      <c r="H31" s="6">
        <f t="shared" si="18"/>
        <v>60</v>
      </c>
      <c r="I31" s="6">
        <f t="shared" si="19"/>
        <v>30</v>
      </c>
      <c r="J31" s="6">
        <f t="shared" si="20"/>
        <v>0</v>
      </c>
      <c r="K31" s="6">
        <f t="shared" si="21"/>
        <v>0</v>
      </c>
      <c r="L31" s="6">
        <f t="shared" si="22"/>
        <v>0</v>
      </c>
      <c r="M31" s="6">
        <f t="shared" si="23"/>
        <v>30</v>
      </c>
      <c r="N31" s="6">
        <f t="shared" si="24"/>
        <v>0</v>
      </c>
      <c r="O31" s="6">
        <f t="shared" si="25"/>
        <v>0</v>
      </c>
      <c r="P31" s="7">
        <f t="shared" si="26"/>
        <v>4</v>
      </c>
      <c r="Q31" s="7">
        <f t="shared" si="27"/>
        <v>2</v>
      </c>
      <c r="R31" s="7">
        <v>2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30</v>
      </c>
      <c r="AK31" s="10" t="s">
        <v>65</v>
      </c>
      <c r="AL31" s="11"/>
      <c r="AM31" s="10"/>
      <c r="AN31" s="11"/>
      <c r="AO31" s="10"/>
      <c r="AP31" s="11"/>
      <c r="AQ31" s="10"/>
      <c r="AR31" s="7">
        <v>2</v>
      </c>
      <c r="AS31" s="11">
        <v>30</v>
      </c>
      <c r="AT31" s="10" t="s">
        <v>54</v>
      </c>
      <c r="AU31" s="11"/>
      <c r="AV31" s="10"/>
      <c r="AW31" s="11"/>
      <c r="AX31" s="10"/>
      <c r="AY31" s="7">
        <v>2</v>
      </c>
      <c r="AZ31" s="7">
        <f t="shared" si="29"/>
        <v>4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79</v>
      </c>
      <c r="E32" s="3" t="s">
        <v>80</v>
      </c>
      <c r="F32" s="6">
        <f t="shared" si="16"/>
        <v>1</v>
      </c>
      <c r="G32" s="6">
        <f t="shared" si="17"/>
        <v>1</v>
      </c>
      <c r="H32" s="6">
        <f t="shared" si="18"/>
        <v>45</v>
      </c>
      <c r="I32" s="6">
        <f t="shared" si="19"/>
        <v>15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30</v>
      </c>
      <c r="N32" s="6">
        <f t="shared" si="24"/>
        <v>0</v>
      </c>
      <c r="O32" s="6">
        <f t="shared" si="25"/>
        <v>0</v>
      </c>
      <c r="P32" s="7">
        <f t="shared" si="26"/>
        <v>3</v>
      </c>
      <c r="Q32" s="7">
        <f t="shared" si="27"/>
        <v>2</v>
      </c>
      <c r="R32" s="7">
        <v>3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15</v>
      </c>
      <c r="AK32" s="10" t="s">
        <v>65</v>
      </c>
      <c r="AL32" s="11"/>
      <c r="AM32" s="10"/>
      <c r="AN32" s="11"/>
      <c r="AO32" s="10"/>
      <c r="AP32" s="11"/>
      <c r="AQ32" s="10"/>
      <c r="AR32" s="7">
        <v>1</v>
      </c>
      <c r="AS32" s="11">
        <v>30</v>
      </c>
      <c r="AT32" s="10" t="s">
        <v>54</v>
      </c>
      <c r="AU32" s="11"/>
      <c r="AV32" s="10"/>
      <c r="AW32" s="11"/>
      <c r="AX32" s="10"/>
      <c r="AY32" s="7">
        <v>2</v>
      </c>
      <c r="AZ32" s="7">
        <f t="shared" si="29"/>
        <v>3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81</v>
      </c>
      <c r="E33" s="3" t="s">
        <v>82</v>
      </c>
      <c r="F33" s="6">
        <f t="shared" si="16"/>
        <v>0</v>
      </c>
      <c r="G33" s="6">
        <f t="shared" si="17"/>
        <v>1</v>
      </c>
      <c r="H33" s="6">
        <f t="shared" si="18"/>
        <v>20</v>
      </c>
      <c r="I33" s="6">
        <f t="shared" si="19"/>
        <v>0</v>
      </c>
      <c r="J33" s="6">
        <f t="shared" si="20"/>
        <v>20</v>
      </c>
      <c r="K33" s="6">
        <f t="shared" si="21"/>
        <v>0</v>
      </c>
      <c r="L33" s="6">
        <f t="shared" si="22"/>
        <v>0</v>
      </c>
      <c r="M33" s="6">
        <f t="shared" si="23"/>
        <v>0</v>
      </c>
      <c r="N33" s="6">
        <f t="shared" si="24"/>
        <v>0</v>
      </c>
      <c r="O33" s="6">
        <f t="shared" si="25"/>
        <v>0</v>
      </c>
      <c r="P33" s="7">
        <f t="shared" si="26"/>
        <v>1</v>
      </c>
      <c r="Q33" s="7">
        <f t="shared" si="27"/>
        <v>0</v>
      </c>
      <c r="R33" s="7">
        <v>1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>
        <v>20</v>
      </c>
      <c r="AM33" s="10" t="s">
        <v>54</v>
      </c>
      <c r="AN33" s="11"/>
      <c r="AO33" s="10"/>
      <c r="AP33" s="11"/>
      <c r="AQ33" s="10"/>
      <c r="AR33" s="7">
        <v>1</v>
      </c>
      <c r="AS33" s="11"/>
      <c r="AT33" s="10"/>
      <c r="AU33" s="11"/>
      <c r="AV33" s="10"/>
      <c r="AW33" s="11"/>
      <c r="AX33" s="10"/>
      <c r="AY33" s="7"/>
      <c r="AZ33" s="7">
        <f t="shared" si="29"/>
        <v>1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83</v>
      </c>
      <c r="E34" s="3" t="s">
        <v>84</v>
      </c>
      <c r="F34" s="6">
        <f t="shared" si="16"/>
        <v>1</v>
      </c>
      <c r="G34" s="6">
        <f t="shared" si="17"/>
        <v>1</v>
      </c>
      <c r="H34" s="6">
        <f t="shared" si="18"/>
        <v>60</v>
      </c>
      <c r="I34" s="6">
        <f t="shared" si="19"/>
        <v>30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30</v>
      </c>
      <c r="N34" s="6">
        <f t="shared" si="24"/>
        <v>0</v>
      </c>
      <c r="O34" s="6">
        <f t="shared" si="25"/>
        <v>0</v>
      </c>
      <c r="P34" s="7">
        <f t="shared" si="26"/>
        <v>4</v>
      </c>
      <c r="Q34" s="7">
        <f t="shared" si="27"/>
        <v>2</v>
      </c>
      <c r="R34" s="7">
        <v>3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28"/>
        <v>0</v>
      </c>
      <c r="AJ34" s="11">
        <v>30</v>
      </c>
      <c r="AK34" s="10" t="s">
        <v>65</v>
      </c>
      <c r="AL34" s="11"/>
      <c r="AM34" s="10"/>
      <c r="AN34" s="11"/>
      <c r="AO34" s="10"/>
      <c r="AP34" s="11"/>
      <c r="AQ34" s="10"/>
      <c r="AR34" s="7">
        <v>2</v>
      </c>
      <c r="AS34" s="11">
        <v>30</v>
      </c>
      <c r="AT34" s="10" t="s">
        <v>54</v>
      </c>
      <c r="AU34" s="11"/>
      <c r="AV34" s="10"/>
      <c r="AW34" s="11"/>
      <c r="AX34" s="10"/>
      <c r="AY34" s="7">
        <v>2</v>
      </c>
      <c r="AZ34" s="7">
        <f t="shared" si="29"/>
        <v>4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85</v>
      </c>
      <c r="E35" s="3" t="s">
        <v>86</v>
      </c>
      <c r="F35" s="6">
        <f t="shared" si="16"/>
        <v>0</v>
      </c>
      <c r="G35" s="6">
        <f t="shared" si="17"/>
        <v>2</v>
      </c>
      <c r="H35" s="6">
        <f t="shared" si="18"/>
        <v>45</v>
      </c>
      <c r="I35" s="6">
        <f t="shared" si="19"/>
        <v>15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30</v>
      </c>
      <c r="N35" s="6">
        <f t="shared" si="24"/>
        <v>0</v>
      </c>
      <c r="O35" s="6">
        <f t="shared" si="25"/>
        <v>0</v>
      </c>
      <c r="P35" s="7">
        <f t="shared" si="26"/>
        <v>1</v>
      </c>
      <c r="Q35" s="7">
        <f t="shared" si="27"/>
        <v>0.5</v>
      </c>
      <c r="R35" s="7">
        <v>1</v>
      </c>
      <c r="S35" s="11">
        <v>15</v>
      </c>
      <c r="T35" s="10" t="s">
        <v>54</v>
      </c>
      <c r="U35" s="11"/>
      <c r="V35" s="10"/>
      <c r="W35" s="11"/>
      <c r="X35" s="10"/>
      <c r="Y35" s="11"/>
      <c r="Z35" s="10"/>
      <c r="AA35" s="7">
        <v>0.5</v>
      </c>
      <c r="AB35" s="11">
        <v>30</v>
      </c>
      <c r="AC35" s="10" t="s">
        <v>54</v>
      </c>
      <c r="AD35" s="11"/>
      <c r="AE35" s="10"/>
      <c r="AF35" s="11"/>
      <c r="AG35" s="10"/>
      <c r="AH35" s="7">
        <v>0.5</v>
      </c>
      <c r="AI35" s="7">
        <f t="shared" si="28"/>
        <v>1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29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87</v>
      </c>
      <c r="E36" s="3" t="s">
        <v>88</v>
      </c>
      <c r="F36" s="6">
        <f t="shared" si="16"/>
        <v>0</v>
      </c>
      <c r="G36" s="6">
        <f t="shared" si="17"/>
        <v>2</v>
      </c>
      <c r="H36" s="6">
        <f t="shared" si="18"/>
        <v>45</v>
      </c>
      <c r="I36" s="6">
        <f t="shared" si="19"/>
        <v>15</v>
      </c>
      <c r="J36" s="6">
        <f t="shared" si="20"/>
        <v>0</v>
      </c>
      <c r="K36" s="6">
        <f t="shared" si="21"/>
        <v>0</v>
      </c>
      <c r="L36" s="6">
        <f t="shared" si="22"/>
        <v>0</v>
      </c>
      <c r="M36" s="6">
        <f t="shared" si="23"/>
        <v>30</v>
      </c>
      <c r="N36" s="6">
        <f t="shared" si="24"/>
        <v>0</v>
      </c>
      <c r="O36" s="6">
        <f t="shared" si="25"/>
        <v>0</v>
      </c>
      <c r="P36" s="7">
        <f t="shared" si="26"/>
        <v>1</v>
      </c>
      <c r="Q36" s="7">
        <f t="shared" si="27"/>
        <v>0.5</v>
      </c>
      <c r="R36" s="7">
        <v>1</v>
      </c>
      <c r="S36" s="11">
        <v>15</v>
      </c>
      <c r="T36" s="10" t="s">
        <v>54</v>
      </c>
      <c r="U36" s="11"/>
      <c r="V36" s="10"/>
      <c r="W36" s="11"/>
      <c r="X36" s="10"/>
      <c r="Y36" s="11"/>
      <c r="Z36" s="10"/>
      <c r="AA36" s="7">
        <v>0.5</v>
      </c>
      <c r="AB36" s="11">
        <v>30</v>
      </c>
      <c r="AC36" s="10" t="s">
        <v>54</v>
      </c>
      <c r="AD36" s="11"/>
      <c r="AE36" s="10"/>
      <c r="AF36" s="11"/>
      <c r="AG36" s="10"/>
      <c r="AH36" s="7">
        <v>0.5</v>
      </c>
      <c r="AI36" s="7">
        <f t="shared" si="28"/>
        <v>1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29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3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5.75" customHeight="1">
      <c r="A37" s="6"/>
      <c r="B37" s="6"/>
      <c r="C37" s="6"/>
      <c r="D37" s="6"/>
      <c r="E37" s="6" t="s">
        <v>66</v>
      </c>
      <c r="F37" s="6">
        <f aca="true" t="shared" si="32" ref="F37:S37">SUM(F30:F36)</f>
        <v>4</v>
      </c>
      <c r="G37" s="6">
        <f t="shared" si="32"/>
        <v>9</v>
      </c>
      <c r="H37" s="6">
        <f t="shared" si="32"/>
        <v>350</v>
      </c>
      <c r="I37" s="6">
        <f t="shared" si="32"/>
        <v>135</v>
      </c>
      <c r="J37" s="6">
        <f t="shared" si="32"/>
        <v>20</v>
      </c>
      <c r="K37" s="6">
        <f t="shared" si="32"/>
        <v>0</v>
      </c>
      <c r="L37" s="6">
        <f t="shared" si="32"/>
        <v>0</v>
      </c>
      <c r="M37" s="6">
        <f t="shared" si="32"/>
        <v>195</v>
      </c>
      <c r="N37" s="6">
        <f t="shared" si="32"/>
        <v>0</v>
      </c>
      <c r="O37" s="6">
        <f t="shared" si="32"/>
        <v>0</v>
      </c>
      <c r="P37" s="7">
        <f t="shared" si="32"/>
        <v>18</v>
      </c>
      <c r="Q37" s="7">
        <f t="shared" si="32"/>
        <v>9</v>
      </c>
      <c r="R37" s="7">
        <f t="shared" si="32"/>
        <v>15</v>
      </c>
      <c r="S37" s="11">
        <f t="shared" si="32"/>
        <v>60</v>
      </c>
      <c r="T37" s="10"/>
      <c r="U37" s="11">
        <f>SUM(U30:U36)</f>
        <v>0</v>
      </c>
      <c r="V37" s="10"/>
      <c r="W37" s="11">
        <f>SUM(W30:W36)</f>
        <v>0</v>
      </c>
      <c r="X37" s="10"/>
      <c r="Y37" s="11">
        <f>SUM(Y30:Y36)</f>
        <v>0</v>
      </c>
      <c r="Z37" s="10"/>
      <c r="AA37" s="7">
        <f>SUM(AA30:AA36)</f>
        <v>3</v>
      </c>
      <c r="AB37" s="11">
        <f>SUM(AB30:AB36)</f>
        <v>105</v>
      </c>
      <c r="AC37" s="10"/>
      <c r="AD37" s="11">
        <f>SUM(AD30:AD36)</f>
        <v>0</v>
      </c>
      <c r="AE37" s="10"/>
      <c r="AF37" s="11">
        <f>SUM(AF30:AF36)</f>
        <v>0</v>
      </c>
      <c r="AG37" s="10"/>
      <c r="AH37" s="7">
        <f>SUM(AH30:AH36)</f>
        <v>3</v>
      </c>
      <c r="AI37" s="7">
        <f>SUM(AI30:AI36)</f>
        <v>6</v>
      </c>
      <c r="AJ37" s="11">
        <f>SUM(AJ30:AJ36)</f>
        <v>75</v>
      </c>
      <c r="AK37" s="10"/>
      <c r="AL37" s="11">
        <f>SUM(AL30:AL36)</f>
        <v>20</v>
      </c>
      <c r="AM37" s="10"/>
      <c r="AN37" s="11">
        <f>SUM(AN30:AN36)</f>
        <v>0</v>
      </c>
      <c r="AO37" s="10"/>
      <c r="AP37" s="11">
        <f>SUM(AP30:AP36)</f>
        <v>0</v>
      </c>
      <c r="AQ37" s="10"/>
      <c r="AR37" s="7">
        <f>SUM(AR30:AR36)</f>
        <v>6</v>
      </c>
      <c r="AS37" s="11">
        <f>SUM(AS30:AS36)</f>
        <v>90</v>
      </c>
      <c r="AT37" s="10"/>
      <c r="AU37" s="11">
        <f>SUM(AU30:AU36)</f>
        <v>0</v>
      </c>
      <c r="AV37" s="10"/>
      <c r="AW37" s="11">
        <f>SUM(AW30:AW36)</f>
        <v>0</v>
      </c>
      <c r="AX37" s="10"/>
      <c r="AY37" s="7">
        <f>SUM(AY30:AY36)</f>
        <v>6</v>
      </c>
      <c r="AZ37" s="7">
        <f>SUM(AZ30:AZ36)</f>
        <v>12</v>
      </c>
      <c r="BA37" s="11">
        <f>SUM(BA30:BA36)</f>
        <v>0</v>
      </c>
      <c r="BB37" s="10"/>
      <c r="BC37" s="11">
        <f>SUM(BC30:BC36)</f>
        <v>0</v>
      </c>
      <c r="BD37" s="10"/>
      <c r="BE37" s="11">
        <f>SUM(BE30:BE36)</f>
        <v>0</v>
      </c>
      <c r="BF37" s="10"/>
      <c r="BG37" s="11">
        <f>SUM(BG30:BG36)</f>
        <v>0</v>
      </c>
      <c r="BH37" s="10"/>
      <c r="BI37" s="7">
        <f>SUM(BI30:BI36)</f>
        <v>0</v>
      </c>
      <c r="BJ37" s="11">
        <f>SUM(BJ30:BJ36)</f>
        <v>0</v>
      </c>
      <c r="BK37" s="10"/>
      <c r="BL37" s="11">
        <f>SUM(BL30:BL36)</f>
        <v>0</v>
      </c>
      <c r="BM37" s="10"/>
      <c r="BN37" s="11">
        <f>SUM(BN30:BN36)</f>
        <v>0</v>
      </c>
      <c r="BO37" s="10"/>
      <c r="BP37" s="7">
        <f>SUM(BP30:BP36)</f>
        <v>0</v>
      </c>
      <c r="BQ37" s="7">
        <f>SUM(BQ30:BQ36)</f>
        <v>0</v>
      </c>
      <c r="BR37" s="11">
        <f>SUM(BR30:BR36)</f>
        <v>0</v>
      </c>
      <c r="BS37" s="10"/>
      <c r="BT37" s="11">
        <f>SUM(BT30:BT36)</f>
        <v>0</v>
      </c>
      <c r="BU37" s="10"/>
      <c r="BV37" s="11">
        <f>SUM(BV30:BV36)</f>
        <v>0</v>
      </c>
      <c r="BW37" s="10"/>
      <c r="BX37" s="11">
        <f>SUM(BX30:BX36)</f>
        <v>0</v>
      </c>
      <c r="BY37" s="10"/>
      <c r="BZ37" s="7">
        <f>SUM(BZ30:BZ36)</f>
        <v>0</v>
      </c>
      <c r="CA37" s="11">
        <f>SUM(CA30:CA36)</f>
        <v>0</v>
      </c>
      <c r="CB37" s="10"/>
      <c r="CC37" s="11">
        <f>SUM(CC30:CC36)</f>
        <v>0</v>
      </c>
      <c r="CD37" s="10"/>
      <c r="CE37" s="11">
        <f>SUM(CE30:CE36)</f>
        <v>0</v>
      </c>
      <c r="CF37" s="10"/>
      <c r="CG37" s="7">
        <f>SUM(CG30:CG36)</f>
        <v>0</v>
      </c>
      <c r="CH37" s="7">
        <f>SUM(CH30:CH36)</f>
        <v>0</v>
      </c>
    </row>
    <row r="38" spans="1:86" ht="19.5" customHeight="1">
      <c r="A38" s="12" t="s">
        <v>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2"/>
      <c r="CH38" s="13"/>
    </row>
    <row r="39" spans="1:86" ht="12.75">
      <c r="A39" s="6"/>
      <c r="B39" s="6"/>
      <c r="C39" s="6"/>
      <c r="D39" s="6" t="s">
        <v>203</v>
      </c>
      <c r="E39" s="3" t="s">
        <v>204</v>
      </c>
      <c r="F39" s="6">
        <f aca="true" t="shared" si="33" ref="F39:F48">COUNTIF(S39:CF39,"e")</f>
        <v>1</v>
      </c>
      <c r="G39" s="6">
        <f aca="true" t="shared" si="34" ref="G39:G48">COUNTIF(S39:CF39,"z")</f>
        <v>1</v>
      </c>
      <c r="H39" s="6">
        <f aca="true" t="shared" si="35" ref="H39:H52">SUM(I39:O39)</f>
        <v>60</v>
      </c>
      <c r="I39" s="6">
        <f aca="true" t="shared" si="36" ref="I39:I52">S39+AJ39+BA39+BR39</f>
        <v>30</v>
      </c>
      <c r="J39" s="6">
        <f aca="true" t="shared" si="37" ref="J39:J52">U39+AL39+BC39+BT39</f>
        <v>0</v>
      </c>
      <c r="K39" s="6">
        <f aca="true" t="shared" si="38" ref="K39:K52">W39+AN39+BE39+BV39</f>
        <v>0</v>
      </c>
      <c r="L39" s="6">
        <f aca="true" t="shared" si="39" ref="L39:L52">Y39+AP39+BG39+BX39</f>
        <v>0</v>
      </c>
      <c r="M39" s="6">
        <f aca="true" t="shared" si="40" ref="M39:M52">AB39+AS39+BJ39+CA39</f>
        <v>30</v>
      </c>
      <c r="N39" s="6">
        <f aca="true" t="shared" si="41" ref="N39:N52">AD39+AU39+BL39+CC39</f>
        <v>0</v>
      </c>
      <c r="O39" s="6">
        <f aca="true" t="shared" si="42" ref="O39:O52">AF39+AW39+BN39+CE39</f>
        <v>0</v>
      </c>
      <c r="P39" s="7">
        <f aca="true" t="shared" si="43" ref="P39:P52">AI39+AZ39+BQ39+CH39</f>
        <v>2</v>
      </c>
      <c r="Q39" s="7">
        <f aca="true" t="shared" si="44" ref="Q39:Q52">AH39+AY39+BP39+CG39</f>
        <v>1</v>
      </c>
      <c r="R39" s="7">
        <v>2</v>
      </c>
      <c r="S39" s="11">
        <v>30</v>
      </c>
      <c r="T39" s="10" t="s">
        <v>65</v>
      </c>
      <c r="U39" s="11"/>
      <c r="V39" s="10"/>
      <c r="W39" s="11"/>
      <c r="X39" s="10"/>
      <c r="Y39" s="11"/>
      <c r="Z39" s="10"/>
      <c r="AA39" s="7">
        <v>1</v>
      </c>
      <c r="AB39" s="11">
        <v>30</v>
      </c>
      <c r="AC39" s="10" t="s">
        <v>54</v>
      </c>
      <c r="AD39" s="11"/>
      <c r="AE39" s="10"/>
      <c r="AF39" s="11"/>
      <c r="AG39" s="10"/>
      <c r="AH39" s="7">
        <v>1</v>
      </c>
      <c r="AI39" s="7">
        <f aca="true" t="shared" si="45" ref="AI39:AI52">AA39+AH39</f>
        <v>2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46" ref="AZ39:AZ52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47" ref="BQ39:BQ52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48" ref="CH39:CH52">BZ39+CG39</f>
        <v>0</v>
      </c>
    </row>
    <row r="40" spans="1:86" ht="12.75">
      <c r="A40" s="6"/>
      <c r="B40" s="6"/>
      <c r="C40" s="6"/>
      <c r="D40" s="6" t="s">
        <v>205</v>
      </c>
      <c r="E40" s="3" t="s">
        <v>206</v>
      </c>
      <c r="F40" s="6">
        <f t="shared" si="33"/>
        <v>1</v>
      </c>
      <c r="G40" s="6">
        <f t="shared" si="34"/>
        <v>1</v>
      </c>
      <c r="H40" s="6">
        <f t="shared" si="35"/>
        <v>75</v>
      </c>
      <c r="I40" s="6">
        <f t="shared" si="36"/>
        <v>30</v>
      </c>
      <c r="J40" s="6">
        <f t="shared" si="37"/>
        <v>0</v>
      </c>
      <c r="K40" s="6">
        <f t="shared" si="38"/>
        <v>0</v>
      </c>
      <c r="L40" s="6">
        <f t="shared" si="39"/>
        <v>0</v>
      </c>
      <c r="M40" s="6">
        <f t="shared" si="40"/>
        <v>45</v>
      </c>
      <c r="N40" s="6">
        <f t="shared" si="41"/>
        <v>0</v>
      </c>
      <c r="O40" s="6">
        <f t="shared" si="42"/>
        <v>0</v>
      </c>
      <c r="P40" s="7">
        <f t="shared" si="43"/>
        <v>5</v>
      </c>
      <c r="Q40" s="7">
        <f t="shared" si="44"/>
        <v>3</v>
      </c>
      <c r="R40" s="7">
        <v>4</v>
      </c>
      <c r="S40" s="11">
        <v>30</v>
      </c>
      <c r="T40" s="10" t="s">
        <v>65</v>
      </c>
      <c r="U40" s="11"/>
      <c r="V40" s="10"/>
      <c r="W40" s="11"/>
      <c r="X40" s="10"/>
      <c r="Y40" s="11"/>
      <c r="Z40" s="10"/>
      <c r="AA40" s="7">
        <v>2</v>
      </c>
      <c r="AB40" s="11">
        <v>45</v>
      </c>
      <c r="AC40" s="10" t="s">
        <v>54</v>
      </c>
      <c r="AD40" s="11"/>
      <c r="AE40" s="10"/>
      <c r="AF40" s="11"/>
      <c r="AG40" s="10"/>
      <c r="AH40" s="7">
        <v>3</v>
      </c>
      <c r="AI40" s="7">
        <f t="shared" si="45"/>
        <v>5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46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47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8"/>
        <v>0</v>
      </c>
    </row>
    <row r="41" spans="1:86" ht="12.75">
      <c r="A41" s="6"/>
      <c r="B41" s="6"/>
      <c r="C41" s="6"/>
      <c r="D41" s="6" t="s">
        <v>207</v>
      </c>
      <c r="E41" s="3" t="s">
        <v>208</v>
      </c>
      <c r="F41" s="6">
        <f t="shared" si="33"/>
        <v>1</v>
      </c>
      <c r="G41" s="6">
        <f t="shared" si="34"/>
        <v>1</v>
      </c>
      <c r="H41" s="6">
        <f t="shared" si="35"/>
        <v>45</v>
      </c>
      <c r="I41" s="6">
        <f t="shared" si="36"/>
        <v>15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30</v>
      </c>
      <c r="N41" s="6">
        <f t="shared" si="41"/>
        <v>0</v>
      </c>
      <c r="O41" s="6">
        <f t="shared" si="42"/>
        <v>0</v>
      </c>
      <c r="P41" s="7">
        <f t="shared" si="43"/>
        <v>3</v>
      </c>
      <c r="Q41" s="7">
        <f t="shared" si="44"/>
        <v>2</v>
      </c>
      <c r="R41" s="7">
        <v>2.5</v>
      </c>
      <c r="S41" s="11">
        <v>15</v>
      </c>
      <c r="T41" s="10" t="s">
        <v>65</v>
      </c>
      <c r="U41" s="11"/>
      <c r="V41" s="10"/>
      <c r="W41" s="11"/>
      <c r="X41" s="10"/>
      <c r="Y41" s="11"/>
      <c r="Z41" s="10"/>
      <c r="AA41" s="7">
        <v>1</v>
      </c>
      <c r="AB41" s="11">
        <v>30</v>
      </c>
      <c r="AC41" s="10" t="s">
        <v>54</v>
      </c>
      <c r="AD41" s="11"/>
      <c r="AE41" s="10"/>
      <c r="AF41" s="11"/>
      <c r="AG41" s="10"/>
      <c r="AH41" s="7">
        <v>2</v>
      </c>
      <c r="AI41" s="7">
        <f t="shared" si="45"/>
        <v>3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46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209</v>
      </c>
      <c r="E42" s="3" t="s">
        <v>210</v>
      </c>
      <c r="F42" s="6">
        <f t="shared" si="33"/>
        <v>1</v>
      </c>
      <c r="G42" s="6">
        <f t="shared" si="34"/>
        <v>1</v>
      </c>
      <c r="H42" s="6">
        <f t="shared" si="35"/>
        <v>60</v>
      </c>
      <c r="I42" s="6">
        <f t="shared" si="36"/>
        <v>30</v>
      </c>
      <c r="J42" s="6">
        <f t="shared" si="37"/>
        <v>0</v>
      </c>
      <c r="K42" s="6">
        <f t="shared" si="38"/>
        <v>0</v>
      </c>
      <c r="L42" s="6">
        <f t="shared" si="39"/>
        <v>0</v>
      </c>
      <c r="M42" s="6">
        <f t="shared" si="40"/>
        <v>30</v>
      </c>
      <c r="N42" s="6">
        <f t="shared" si="41"/>
        <v>0</v>
      </c>
      <c r="O42" s="6">
        <f t="shared" si="42"/>
        <v>0</v>
      </c>
      <c r="P42" s="7">
        <f t="shared" si="43"/>
        <v>4</v>
      </c>
      <c r="Q42" s="7">
        <f t="shared" si="44"/>
        <v>2</v>
      </c>
      <c r="R42" s="7">
        <v>3.5</v>
      </c>
      <c r="S42" s="11">
        <v>30</v>
      </c>
      <c r="T42" s="10" t="s">
        <v>65</v>
      </c>
      <c r="U42" s="11"/>
      <c r="V42" s="10"/>
      <c r="W42" s="11"/>
      <c r="X42" s="10"/>
      <c r="Y42" s="11"/>
      <c r="Z42" s="10"/>
      <c r="AA42" s="7">
        <v>2</v>
      </c>
      <c r="AB42" s="11">
        <v>30</v>
      </c>
      <c r="AC42" s="10" t="s">
        <v>54</v>
      </c>
      <c r="AD42" s="11"/>
      <c r="AE42" s="10"/>
      <c r="AF42" s="11"/>
      <c r="AG42" s="10"/>
      <c r="AH42" s="7">
        <v>2</v>
      </c>
      <c r="AI42" s="7">
        <f t="shared" si="45"/>
        <v>4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46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211</v>
      </c>
      <c r="E43" s="3" t="s">
        <v>212</v>
      </c>
      <c r="F43" s="6">
        <f t="shared" si="33"/>
        <v>1</v>
      </c>
      <c r="G43" s="6">
        <f t="shared" si="34"/>
        <v>1</v>
      </c>
      <c r="H43" s="6">
        <f t="shared" si="35"/>
        <v>30</v>
      </c>
      <c r="I43" s="6">
        <f t="shared" si="36"/>
        <v>15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15</v>
      </c>
      <c r="N43" s="6">
        <f t="shared" si="41"/>
        <v>0</v>
      </c>
      <c r="O43" s="6">
        <f t="shared" si="42"/>
        <v>0</v>
      </c>
      <c r="P43" s="7">
        <f t="shared" si="43"/>
        <v>2</v>
      </c>
      <c r="Q43" s="7">
        <f t="shared" si="44"/>
        <v>1</v>
      </c>
      <c r="R43" s="7">
        <v>2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15</v>
      </c>
      <c r="AK43" s="10" t="s">
        <v>65</v>
      </c>
      <c r="AL43" s="11"/>
      <c r="AM43" s="10"/>
      <c r="AN43" s="11"/>
      <c r="AO43" s="10"/>
      <c r="AP43" s="11"/>
      <c r="AQ43" s="10"/>
      <c r="AR43" s="7">
        <v>1</v>
      </c>
      <c r="AS43" s="11">
        <v>15</v>
      </c>
      <c r="AT43" s="10" t="s">
        <v>54</v>
      </c>
      <c r="AU43" s="11"/>
      <c r="AV43" s="10"/>
      <c r="AW43" s="11"/>
      <c r="AX43" s="10"/>
      <c r="AY43" s="7">
        <v>1</v>
      </c>
      <c r="AZ43" s="7">
        <f t="shared" si="46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213</v>
      </c>
      <c r="E44" s="3" t="s">
        <v>214</v>
      </c>
      <c r="F44" s="6">
        <f t="shared" si="33"/>
        <v>0</v>
      </c>
      <c r="G44" s="6">
        <f t="shared" si="34"/>
        <v>2</v>
      </c>
      <c r="H44" s="6">
        <f t="shared" si="35"/>
        <v>30</v>
      </c>
      <c r="I44" s="6">
        <f t="shared" si="36"/>
        <v>10</v>
      </c>
      <c r="J44" s="6">
        <f t="shared" si="37"/>
        <v>0</v>
      </c>
      <c r="K44" s="6">
        <f t="shared" si="38"/>
        <v>0</v>
      </c>
      <c r="L44" s="6">
        <f t="shared" si="39"/>
        <v>0</v>
      </c>
      <c r="M44" s="6">
        <f t="shared" si="40"/>
        <v>20</v>
      </c>
      <c r="N44" s="6">
        <f t="shared" si="41"/>
        <v>0</v>
      </c>
      <c r="O44" s="6">
        <f t="shared" si="42"/>
        <v>0</v>
      </c>
      <c r="P44" s="7">
        <f t="shared" si="43"/>
        <v>2</v>
      </c>
      <c r="Q44" s="7">
        <f t="shared" si="44"/>
        <v>1</v>
      </c>
      <c r="R44" s="7">
        <v>2</v>
      </c>
      <c r="S44" s="11">
        <v>10</v>
      </c>
      <c r="T44" s="10" t="s">
        <v>54</v>
      </c>
      <c r="U44" s="11"/>
      <c r="V44" s="10"/>
      <c r="W44" s="11"/>
      <c r="X44" s="10"/>
      <c r="Y44" s="11"/>
      <c r="Z44" s="10"/>
      <c r="AA44" s="7">
        <v>1</v>
      </c>
      <c r="AB44" s="11">
        <v>20</v>
      </c>
      <c r="AC44" s="10" t="s">
        <v>54</v>
      </c>
      <c r="AD44" s="11"/>
      <c r="AE44" s="10"/>
      <c r="AF44" s="11"/>
      <c r="AG44" s="10"/>
      <c r="AH44" s="7">
        <v>1</v>
      </c>
      <c r="AI44" s="7">
        <f t="shared" si="45"/>
        <v>2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46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215</v>
      </c>
      <c r="E45" s="3" t="s">
        <v>216</v>
      </c>
      <c r="F45" s="6">
        <f t="shared" si="33"/>
        <v>0</v>
      </c>
      <c r="G45" s="6">
        <f t="shared" si="34"/>
        <v>2</v>
      </c>
      <c r="H45" s="6">
        <f t="shared" si="35"/>
        <v>30</v>
      </c>
      <c r="I45" s="6">
        <f t="shared" si="36"/>
        <v>10</v>
      </c>
      <c r="J45" s="6">
        <f t="shared" si="37"/>
        <v>0</v>
      </c>
      <c r="K45" s="6">
        <f t="shared" si="38"/>
        <v>0</v>
      </c>
      <c r="L45" s="6">
        <f t="shared" si="39"/>
        <v>0</v>
      </c>
      <c r="M45" s="6">
        <f t="shared" si="40"/>
        <v>20</v>
      </c>
      <c r="N45" s="6">
        <f t="shared" si="41"/>
        <v>0</v>
      </c>
      <c r="O45" s="6">
        <f t="shared" si="42"/>
        <v>0</v>
      </c>
      <c r="P45" s="7">
        <f t="shared" si="43"/>
        <v>2</v>
      </c>
      <c r="Q45" s="7">
        <f t="shared" si="44"/>
        <v>1</v>
      </c>
      <c r="R45" s="7">
        <v>2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45"/>
        <v>0</v>
      </c>
      <c r="AJ45" s="11">
        <v>10</v>
      </c>
      <c r="AK45" s="10" t="s">
        <v>54</v>
      </c>
      <c r="AL45" s="11"/>
      <c r="AM45" s="10"/>
      <c r="AN45" s="11"/>
      <c r="AO45" s="10"/>
      <c r="AP45" s="11"/>
      <c r="AQ45" s="10"/>
      <c r="AR45" s="7">
        <v>1</v>
      </c>
      <c r="AS45" s="11">
        <v>20</v>
      </c>
      <c r="AT45" s="10" t="s">
        <v>54</v>
      </c>
      <c r="AU45" s="11"/>
      <c r="AV45" s="10"/>
      <c r="AW45" s="11"/>
      <c r="AX45" s="10"/>
      <c r="AY45" s="7">
        <v>1</v>
      </c>
      <c r="AZ45" s="7">
        <f t="shared" si="46"/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47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217</v>
      </c>
      <c r="E46" s="3" t="s">
        <v>107</v>
      </c>
      <c r="F46" s="6">
        <f t="shared" si="33"/>
        <v>1</v>
      </c>
      <c r="G46" s="6">
        <f t="shared" si="34"/>
        <v>1</v>
      </c>
      <c r="H46" s="6">
        <f t="shared" si="35"/>
        <v>30</v>
      </c>
      <c r="I46" s="6">
        <f t="shared" si="36"/>
        <v>10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20</v>
      </c>
      <c r="N46" s="6">
        <f t="shared" si="41"/>
        <v>0</v>
      </c>
      <c r="O46" s="6">
        <f t="shared" si="42"/>
        <v>0</v>
      </c>
      <c r="P46" s="7">
        <f t="shared" si="43"/>
        <v>2</v>
      </c>
      <c r="Q46" s="7">
        <f t="shared" si="44"/>
        <v>1</v>
      </c>
      <c r="R46" s="7">
        <v>2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45"/>
        <v>0</v>
      </c>
      <c r="AJ46" s="11">
        <v>10</v>
      </c>
      <c r="AK46" s="10" t="s">
        <v>65</v>
      </c>
      <c r="AL46" s="11"/>
      <c r="AM46" s="10"/>
      <c r="AN46" s="11"/>
      <c r="AO46" s="10"/>
      <c r="AP46" s="11"/>
      <c r="AQ46" s="10"/>
      <c r="AR46" s="7">
        <v>1</v>
      </c>
      <c r="AS46" s="11">
        <v>20</v>
      </c>
      <c r="AT46" s="10" t="s">
        <v>54</v>
      </c>
      <c r="AU46" s="11"/>
      <c r="AV46" s="10"/>
      <c r="AW46" s="11"/>
      <c r="AX46" s="10"/>
      <c r="AY46" s="7">
        <v>1</v>
      </c>
      <c r="AZ46" s="7">
        <f t="shared" si="46"/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47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/>
      <c r="B47" s="6"/>
      <c r="C47" s="6"/>
      <c r="D47" s="6" t="s">
        <v>218</v>
      </c>
      <c r="E47" s="3" t="s">
        <v>99</v>
      </c>
      <c r="F47" s="6">
        <f t="shared" si="33"/>
        <v>1</v>
      </c>
      <c r="G47" s="6">
        <f t="shared" si="34"/>
        <v>1</v>
      </c>
      <c r="H47" s="6">
        <f t="shared" si="35"/>
        <v>30</v>
      </c>
      <c r="I47" s="6">
        <f t="shared" si="36"/>
        <v>10</v>
      </c>
      <c r="J47" s="6">
        <f t="shared" si="37"/>
        <v>0</v>
      </c>
      <c r="K47" s="6">
        <f t="shared" si="38"/>
        <v>0</v>
      </c>
      <c r="L47" s="6">
        <f t="shared" si="39"/>
        <v>0</v>
      </c>
      <c r="M47" s="6">
        <f t="shared" si="40"/>
        <v>20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</v>
      </c>
      <c r="R47" s="7">
        <v>2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>
        <v>10</v>
      </c>
      <c r="AK47" s="10" t="s">
        <v>65</v>
      </c>
      <c r="AL47" s="11"/>
      <c r="AM47" s="10"/>
      <c r="AN47" s="11"/>
      <c r="AO47" s="10"/>
      <c r="AP47" s="11"/>
      <c r="AQ47" s="10"/>
      <c r="AR47" s="7">
        <v>1</v>
      </c>
      <c r="AS47" s="11">
        <v>20</v>
      </c>
      <c r="AT47" s="10" t="s">
        <v>54</v>
      </c>
      <c r="AU47" s="11"/>
      <c r="AV47" s="10"/>
      <c r="AW47" s="11"/>
      <c r="AX47" s="10"/>
      <c r="AY47" s="7">
        <v>1</v>
      </c>
      <c r="AZ47" s="7">
        <f t="shared" si="46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47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219</v>
      </c>
      <c r="E48" s="3" t="s">
        <v>220</v>
      </c>
      <c r="F48" s="6">
        <f t="shared" si="33"/>
        <v>1</v>
      </c>
      <c r="G48" s="6">
        <f t="shared" si="34"/>
        <v>1</v>
      </c>
      <c r="H48" s="6">
        <f t="shared" si="35"/>
        <v>50</v>
      </c>
      <c r="I48" s="6">
        <f t="shared" si="36"/>
        <v>20</v>
      </c>
      <c r="J48" s="6">
        <f t="shared" si="37"/>
        <v>0</v>
      </c>
      <c r="K48" s="6">
        <f t="shared" si="38"/>
        <v>0</v>
      </c>
      <c r="L48" s="6">
        <f t="shared" si="39"/>
        <v>0</v>
      </c>
      <c r="M48" s="6">
        <f t="shared" si="40"/>
        <v>30</v>
      </c>
      <c r="N48" s="6">
        <f t="shared" si="41"/>
        <v>0</v>
      </c>
      <c r="O48" s="6">
        <f t="shared" si="42"/>
        <v>0</v>
      </c>
      <c r="P48" s="7">
        <f t="shared" si="43"/>
        <v>2</v>
      </c>
      <c r="Q48" s="7">
        <f t="shared" si="44"/>
        <v>1</v>
      </c>
      <c r="R48" s="7">
        <v>2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>
        <v>20</v>
      </c>
      <c r="AK48" s="10" t="s">
        <v>65</v>
      </c>
      <c r="AL48" s="11"/>
      <c r="AM48" s="10"/>
      <c r="AN48" s="11"/>
      <c r="AO48" s="10"/>
      <c r="AP48" s="11"/>
      <c r="AQ48" s="10"/>
      <c r="AR48" s="7">
        <v>1</v>
      </c>
      <c r="AS48" s="11">
        <v>30</v>
      </c>
      <c r="AT48" s="10" t="s">
        <v>54</v>
      </c>
      <c r="AU48" s="11"/>
      <c r="AV48" s="10"/>
      <c r="AW48" s="11"/>
      <c r="AX48" s="10"/>
      <c r="AY48" s="7">
        <v>1</v>
      </c>
      <c r="AZ48" s="7">
        <f t="shared" si="46"/>
        <v>2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47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>
        <v>4</v>
      </c>
      <c r="B49" s="6">
        <v>1</v>
      </c>
      <c r="C49" s="6"/>
      <c r="D49" s="6"/>
      <c r="E49" s="3" t="s">
        <v>104</v>
      </c>
      <c r="F49" s="6">
        <f>$B$49*COUNTIF(S49:CF49,"e")</f>
        <v>1</v>
      </c>
      <c r="G49" s="6">
        <f>$B$49*COUNTIF(S49:CF49,"z")</f>
        <v>1</v>
      </c>
      <c r="H49" s="6">
        <f t="shared" si="35"/>
        <v>30</v>
      </c>
      <c r="I49" s="6">
        <f t="shared" si="36"/>
        <v>10</v>
      </c>
      <c r="J49" s="6">
        <f t="shared" si="37"/>
        <v>0</v>
      </c>
      <c r="K49" s="6">
        <f t="shared" si="38"/>
        <v>0</v>
      </c>
      <c r="L49" s="6">
        <f t="shared" si="39"/>
        <v>0</v>
      </c>
      <c r="M49" s="6">
        <f t="shared" si="40"/>
        <v>20</v>
      </c>
      <c r="N49" s="6">
        <f t="shared" si="41"/>
        <v>0</v>
      </c>
      <c r="O49" s="6">
        <f t="shared" si="42"/>
        <v>0</v>
      </c>
      <c r="P49" s="7">
        <f t="shared" si="43"/>
        <v>2</v>
      </c>
      <c r="Q49" s="7">
        <f t="shared" si="44"/>
        <v>1</v>
      </c>
      <c r="R49" s="7">
        <f>$B$49*2</f>
        <v>2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46"/>
        <v>0</v>
      </c>
      <c r="BA49" s="11">
        <f>$B$49*10</f>
        <v>10</v>
      </c>
      <c r="BB49" s="10" t="s">
        <v>65</v>
      </c>
      <c r="BC49" s="11"/>
      <c r="BD49" s="10"/>
      <c r="BE49" s="11"/>
      <c r="BF49" s="10"/>
      <c r="BG49" s="11"/>
      <c r="BH49" s="10"/>
      <c r="BI49" s="7">
        <f>$B$49*1</f>
        <v>1</v>
      </c>
      <c r="BJ49" s="11">
        <f>$B$49*20</f>
        <v>20</v>
      </c>
      <c r="BK49" s="10" t="s">
        <v>54</v>
      </c>
      <c r="BL49" s="11"/>
      <c r="BM49" s="10"/>
      <c r="BN49" s="11"/>
      <c r="BO49" s="10"/>
      <c r="BP49" s="7">
        <f>$B$49*1</f>
        <v>1</v>
      </c>
      <c r="BQ49" s="7">
        <f t="shared" si="47"/>
        <v>2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8"/>
        <v>0</v>
      </c>
    </row>
    <row r="50" spans="1:86" ht="12.75">
      <c r="A50" s="6">
        <v>5</v>
      </c>
      <c r="B50" s="6">
        <v>2</v>
      </c>
      <c r="C50" s="6"/>
      <c r="D50" s="6"/>
      <c r="E50" s="3" t="s">
        <v>105</v>
      </c>
      <c r="F50" s="6">
        <f>$B$50*COUNTIF(S50:CF50,"e")</f>
        <v>2</v>
      </c>
      <c r="G50" s="6">
        <f>$B$50*COUNTIF(S50:CF50,"z")</f>
        <v>2</v>
      </c>
      <c r="H50" s="6">
        <f t="shared" si="35"/>
        <v>60</v>
      </c>
      <c r="I50" s="6">
        <f t="shared" si="36"/>
        <v>20</v>
      </c>
      <c r="J50" s="6">
        <f t="shared" si="37"/>
        <v>0</v>
      </c>
      <c r="K50" s="6">
        <f t="shared" si="38"/>
        <v>0</v>
      </c>
      <c r="L50" s="6">
        <f t="shared" si="39"/>
        <v>0</v>
      </c>
      <c r="M50" s="6">
        <f t="shared" si="40"/>
        <v>40</v>
      </c>
      <c r="N50" s="6">
        <f t="shared" si="41"/>
        <v>0</v>
      </c>
      <c r="O50" s="6">
        <f t="shared" si="42"/>
        <v>0</v>
      </c>
      <c r="P50" s="7">
        <f t="shared" si="43"/>
        <v>4</v>
      </c>
      <c r="Q50" s="7">
        <f t="shared" si="44"/>
        <v>2</v>
      </c>
      <c r="R50" s="7">
        <f>$B$50*2</f>
        <v>4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46"/>
        <v>0</v>
      </c>
      <c r="BA50" s="11">
        <f>$B$50*10</f>
        <v>20</v>
      </c>
      <c r="BB50" s="10" t="s">
        <v>65</v>
      </c>
      <c r="BC50" s="11"/>
      <c r="BD50" s="10"/>
      <c r="BE50" s="11"/>
      <c r="BF50" s="10"/>
      <c r="BG50" s="11"/>
      <c r="BH50" s="10"/>
      <c r="BI50" s="7">
        <f>$B$50*1</f>
        <v>2</v>
      </c>
      <c r="BJ50" s="11">
        <f>$B$50*20</f>
        <v>40</v>
      </c>
      <c r="BK50" s="10" t="s">
        <v>54</v>
      </c>
      <c r="BL50" s="11"/>
      <c r="BM50" s="10"/>
      <c r="BN50" s="11"/>
      <c r="BO50" s="10"/>
      <c r="BP50" s="7">
        <f>$B$50*1</f>
        <v>2</v>
      </c>
      <c r="BQ50" s="7">
        <f t="shared" si="47"/>
        <v>4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2.75">
      <c r="A51" s="6">
        <v>6</v>
      </c>
      <c r="B51" s="6">
        <v>1</v>
      </c>
      <c r="C51" s="6"/>
      <c r="D51" s="6"/>
      <c r="E51" s="3" t="s">
        <v>93</v>
      </c>
      <c r="F51" s="6">
        <f>$B$51*COUNTIF(S51:CF51,"e")</f>
        <v>1</v>
      </c>
      <c r="G51" s="6">
        <f>$B$51*COUNTIF(S51:CF51,"z")</f>
        <v>1</v>
      </c>
      <c r="H51" s="6">
        <f t="shared" si="35"/>
        <v>30</v>
      </c>
      <c r="I51" s="6">
        <f t="shared" si="36"/>
        <v>10</v>
      </c>
      <c r="J51" s="6">
        <f t="shared" si="37"/>
        <v>0</v>
      </c>
      <c r="K51" s="6">
        <f t="shared" si="38"/>
        <v>0</v>
      </c>
      <c r="L51" s="6">
        <f t="shared" si="39"/>
        <v>0</v>
      </c>
      <c r="M51" s="6">
        <f t="shared" si="40"/>
        <v>20</v>
      </c>
      <c r="N51" s="6">
        <f t="shared" si="41"/>
        <v>0</v>
      </c>
      <c r="O51" s="6">
        <f t="shared" si="42"/>
        <v>0</v>
      </c>
      <c r="P51" s="7">
        <f t="shared" si="43"/>
        <v>2</v>
      </c>
      <c r="Q51" s="7">
        <f t="shared" si="44"/>
        <v>1</v>
      </c>
      <c r="R51" s="7">
        <f>$B$51*2</f>
        <v>2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5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46"/>
        <v>0</v>
      </c>
      <c r="BA51" s="11">
        <f>$B$51*10</f>
        <v>10</v>
      </c>
      <c r="BB51" s="10" t="s">
        <v>65</v>
      </c>
      <c r="BC51" s="11"/>
      <c r="BD51" s="10"/>
      <c r="BE51" s="11"/>
      <c r="BF51" s="10"/>
      <c r="BG51" s="11"/>
      <c r="BH51" s="10"/>
      <c r="BI51" s="7">
        <f>$B$51*1</f>
        <v>1</v>
      </c>
      <c r="BJ51" s="11">
        <f>$B$51*20</f>
        <v>20</v>
      </c>
      <c r="BK51" s="10" t="s">
        <v>54</v>
      </c>
      <c r="BL51" s="11"/>
      <c r="BM51" s="10"/>
      <c r="BN51" s="11"/>
      <c r="BO51" s="10"/>
      <c r="BP51" s="7">
        <f>$B$51*1</f>
        <v>1</v>
      </c>
      <c r="BQ51" s="7">
        <f t="shared" si="47"/>
        <v>2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8"/>
        <v>0</v>
      </c>
    </row>
    <row r="52" spans="1:86" ht="12.75">
      <c r="A52" s="6">
        <v>7</v>
      </c>
      <c r="B52" s="6">
        <v>1</v>
      </c>
      <c r="C52" s="6"/>
      <c r="D52" s="6"/>
      <c r="E52" s="3" t="s">
        <v>108</v>
      </c>
      <c r="F52" s="6">
        <f>$B$52*COUNTIF(S52:CF52,"e")</f>
        <v>1</v>
      </c>
      <c r="G52" s="6">
        <f>$B$52*COUNTIF(S52:CF52,"z")</f>
        <v>1</v>
      </c>
      <c r="H52" s="6">
        <f t="shared" si="35"/>
        <v>30</v>
      </c>
      <c r="I52" s="6">
        <f t="shared" si="36"/>
        <v>10</v>
      </c>
      <c r="J52" s="6">
        <f t="shared" si="37"/>
        <v>0</v>
      </c>
      <c r="K52" s="6">
        <f t="shared" si="38"/>
        <v>0</v>
      </c>
      <c r="L52" s="6">
        <f t="shared" si="39"/>
        <v>0</v>
      </c>
      <c r="M52" s="6">
        <f t="shared" si="40"/>
        <v>20</v>
      </c>
      <c r="N52" s="6">
        <f t="shared" si="41"/>
        <v>0</v>
      </c>
      <c r="O52" s="6">
        <f t="shared" si="42"/>
        <v>0</v>
      </c>
      <c r="P52" s="7">
        <f t="shared" si="43"/>
        <v>1</v>
      </c>
      <c r="Q52" s="7">
        <f t="shared" si="44"/>
        <v>0.67</v>
      </c>
      <c r="R52" s="7">
        <f>$B$52*1</f>
        <v>1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5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46"/>
        <v>0</v>
      </c>
      <c r="BA52" s="11">
        <f>$B$52*10</f>
        <v>10</v>
      </c>
      <c r="BB52" s="10" t="s">
        <v>65</v>
      </c>
      <c r="BC52" s="11"/>
      <c r="BD52" s="10"/>
      <c r="BE52" s="11"/>
      <c r="BF52" s="10"/>
      <c r="BG52" s="11"/>
      <c r="BH52" s="10"/>
      <c r="BI52" s="7">
        <f>$B$52*0.33</f>
        <v>0.33</v>
      </c>
      <c r="BJ52" s="11">
        <f>$B$52*20</f>
        <v>20</v>
      </c>
      <c r="BK52" s="10" t="s">
        <v>54</v>
      </c>
      <c r="BL52" s="11"/>
      <c r="BM52" s="10"/>
      <c r="BN52" s="11"/>
      <c r="BO52" s="10"/>
      <c r="BP52" s="7">
        <f>$B$52*0.67</f>
        <v>0.67</v>
      </c>
      <c r="BQ52" s="7">
        <f t="shared" si="47"/>
        <v>1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8"/>
        <v>0</v>
      </c>
    </row>
    <row r="53" spans="1:86" ht="15.75" customHeight="1">
      <c r="A53" s="6"/>
      <c r="B53" s="6"/>
      <c r="C53" s="6"/>
      <c r="D53" s="6"/>
      <c r="E53" s="6" t="s">
        <v>66</v>
      </c>
      <c r="F53" s="6">
        <f aca="true" t="shared" si="49" ref="F53:S53">SUM(F39:F52)</f>
        <v>13</v>
      </c>
      <c r="G53" s="6">
        <f t="shared" si="49"/>
        <v>17</v>
      </c>
      <c r="H53" s="6">
        <f t="shared" si="49"/>
        <v>590</v>
      </c>
      <c r="I53" s="6">
        <f t="shared" si="49"/>
        <v>230</v>
      </c>
      <c r="J53" s="6">
        <f t="shared" si="49"/>
        <v>0</v>
      </c>
      <c r="K53" s="6">
        <f t="shared" si="49"/>
        <v>0</v>
      </c>
      <c r="L53" s="6">
        <f t="shared" si="49"/>
        <v>0</v>
      </c>
      <c r="M53" s="6">
        <f t="shared" si="49"/>
        <v>360</v>
      </c>
      <c r="N53" s="6">
        <f t="shared" si="49"/>
        <v>0</v>
      </c>
      <c r="O53" s="6">
        <f t="shared" si="49"/>
        <v>0</v>
      </c>
      <c r="P53" s="7">
        <f t="shared" si="49"/>
        <v>35</v>
      </c>
      <c r="Q53" s="7">
        <f t="shared" si="49"/>
        <v>18.67</v>
      </c>
      <c r="R53" s="7">
        <f t="shared" si="49"/>
        <v>33</v>
      </c>
      <c r="S53" s="11">
        <f t="shared" si="49"/>
        <v>115</v>
      </c>
      <c r="T53" s="10"/>
      <c r="U53" s="11">
        <f>SUM(U39:U52)</f>
        <v>0</v>
      </c>
      <c r="V53" s="10"/>
      <c r="W53" s="11">
        <f>SUM(W39:W52)</f>
        <v>0</v>
      </c>
      <c r="X53" s="10"/>
      <c r="Y53" s="11">
        <f>SUM(Y39:Y52)</f>
        <v>0</v>
      </c>
      <c r="Z53" s="10"/>
      <c r="AA53" s="7">
        <f>SUM(AA39:AA52)</f>
        <v>7</v>
      </c>
      <c r="AB53" s="11">
        <f>SUM(AB39:AB52)</f>
        <v>155</v>
      </c>
      <c r="AC53" s="10"/>
      <c r="AD53" s="11">
        <f>SUM(AD39:AD52)</f>
        <v>0</v>
      </c>
      <c r="AE53" s="10"/>
      <c r="AF53" s="11">
        <f>SUM(AF39:AF52)</f>
        <v>0</v>
      </c>
      <c r="AG53" s="10"/>
      <c r="AH53" s="7">
        <f>SUM(AH39:AH52)</f>
        <v>9</v>
      </c>
      <c r="AI53" s="7">
        <f>SUM(AI39:AI52)</f>
        <v>16</v>
      </c>
      <c r="AJ53" s="11">
        <f>SUM(AJ39:AJ52)</f>
        <v>65</v>
      </c>
      <c r="AK53" s="10"/>
      <c r="AL53" s="11">
        <f>SUM(AL39:AL52)</f>
        <v>0</v>
      </c>
      <c r="AM53" s="10"/>
      <c r="AN53" s="11">
        <f>SUM(AN39:AN52)</f>
        <v>0</v>
      </c>
      <c r="AO53" s="10"/>
      <c r="AP53" s="11">
        <f>SUM(AP39:AP52)</f>
        <v>0</v>
      </c>
      <c r="AQ53" s="10"/>
      <c r="AR53" s="7">
        <f>SUM(AR39:AR52)</f>
        <v>5</v>
      </c>
      <c r="AS53" s="11">
        <f>SUM(AS39:AS52)</f>
        <v>105</v>
      </c>
      <c r="AT53" s="10"/>
      <c r="AU53" s="11">
        <f>SUM(AU39:AU52)</f>
        <v>0</v>
      </c>
      <c r="AV53" s="10"/>
      <c r="AW53" s="11">
        <f>SUM(AW39:AW52)</f>
        <v>0</v>
      </c>
      <c r="AX53" s="10"/>
      <c r="AY53" s="7">
        <f>SUM(AY39:AY52)</f>
        <v>5</v>
      </c>
      <c r="AZ53" s="7">
        <f>SUM(AZ39:AZ52)</f>
        <v>10</v>
      </c>
      <c r="BA53" s="11">
        <f>SUM(BA39:BA52)</f>
        <v>50</v>
      </c>
      <c r="BB53" s="10"/>
      <c r="BC53" s="11">
        <f>SUM(BC39:BC52)</f>
        <v>0</v>
      </c>
      <c r="BD53" s="10"/>
      <c r="BE53" s="11">
        <f>SUM(BE39:BE52)</f>
        <v>0</v>
      </c>
      <c r="BF53" s="10"/>
      <c r="BG53" s="11">
        <f>SUM(BG39:BG52)</f>
        <v>0</v>
      </c>
      <c r="BH53" s="10"/>
      <c r="BI53" s="7">
        <f>SUM(BI39:BI52)</f>
        <v>4.33</v>
      </c>
      <c r="BJ53" s="11">
        <f>SUM(BJ39:BJ52)</f>
        <v>100</v>
      </c>
      <c r="BK53" s="10"/>
      <c r="BL53" s="11">
        <f>SUM(BL39:BL52)</f>
        <v>0</v>
      </c>
      <c r="BM53" s="10"/>
      <c r="BN53" s="11">
        <f>SUM(BN39:BN52)</f>
        <v>0</v>
      </c>
      <c r="BO53" s="10"/>
      <c r="BP53" s="7">
        <f>SUM(BP39:BP52)</f>
        <v>4.67</v>
      </c>
      <c r="BQ53" s="7">
        <f>SUM(BQ39:BQ52)</f>
        <v>9</v>
      </c>
      <c r="BR53" s="11">
        <f>SUM(BR39:BR52)</f>
        <v>0</v>
      </c>
      <c r="BS53" s="10"/>
      <c r="BT53" s="11">
        <f>SUM(BT39:BT52)</f>
        <v>0</v>
      </c>
      <c r="BU53" s="10"/>
      <c r="BV53" s="11">
        <f>SUM(BV39:BV52)</f>
        <v>0</v>
      </c>
      <c r="BW53" s="10"/>
      <c r="BX53" s="11">
        <f>SUM(BX39:BX52)</f>
        <v>0</v>
      </c>
      <c r="BY53" s="10"/>
      <c r="BZ53" s="7">
        <f>SUM(BZ39:BZ52)</f>
        <v>0</v>
      </c>
      <c r="CA53" s="11">
        <f>SUM(CA39:CA52)</f>
        <v>0</v>
      </c>
      <c r="CB53" s="10"/>
      <c r="CC53" s="11">
        <f>SUM(CC39:CC52)</f>
        <v>0</v>
      </c>
      <c r="CD53" s="10"/>
      <c r="CE53" s="11">
        <f>SUM(CE39:CE52)</f>
        <v>0</v>
      </c>
      <c r="CF53" s="10"/>
      <c r="CG53" s="7">
        <f>SUM(CG39:CG52)</f>
        <v>0</v>
      </c>
      <c r="CH53" s="7">
        <f>SUM(CH39:CH52)</f>
        <v>0</v>
      </c>
    </row>
    <row r="54" spans="1:86" ht="19.5" customHeight="1">
      <c r="A54" s="12" t="s">
        <v>111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2"/>
      <c r="CH54" s="13"/>
    </row>
    <row r="55" spans="1:86" ht="12.75">
      <c r="A55" s="15">
        <v>2</v>
      </c>
      <c r="B55" s="15">
        <v>1</v>
      </c>
      <c r="C55" s="15"/>
      <c r="D55" s="6" t="s">
        <v>112</v>
      </c>
      <c r="E55" s="3" t="s">
        <v>113</v>
      </c>
      <c r="F55" s="6">
        <f aca="true" t="shared" si="50" ref="F55:F95">COUNTIF(S55:CF55,"e")</f>
        <v>0</v>
      </c>
      <c r="G55" s="6">
        <f aca="true" t="shared" si="51" ref="G55:G95">COUNTIF(S55:CF55,"z")</f>
        <v>1</v>
      </c>
      <c r="H55" s="6">
        <f aca="true" t="shared" si="52" ref="H55:H95">SUM(I55:O55)</f>
        <v>45</v>
      </c>
      <c r="I55" s="6">
        <f aca="true" t="shared" si="53" ref="I55:I95">S55+AJ55+BA55+BR55</f>
        <v>45</v>
      </c>
      <c r="J55" s="6">
        <f aca="true" t="shared" si="54" ref="J55:J95">U55+AL55+BC55+BT55</f>
        <v>0</v>
      </c>
      <c r="K55" s="6">
        <f aca="true" t="shared" si="55" ref="K55:K95">W55+AN55+BE55+BV55</f>
        <v>0</v>
      </c>
      <c r="L55" s="6">
        <f aca="true" t="shared" si="56" ref="L55:L95">Y55+AP55+BG55+BX55</f>
        <v>0</v>
      </c>
      <c r="M55" s="6">
        <f aca="true" t="shared" si="57" ref="M55:M95">AB55+AS55+BJ55+CA55</f>
        <v>0</v>
      </c>
      <c r="N55" s="6">
        <f aca="true" t="shared" si="58" ref="N55:N95">AD55+AU55+BL55+CC55</f>
        <v>0</v>
      </c>
      <c r="O55" s="6">
        <f aca="true" t="shared" si="59" ref="O55:O95">AF55+AW55+BN55+CE55</f>
        <v>0</v>
      </c>
      <c r="P55" s="7">
        <f aca="true" t="shared" si="60" ref="P55:P95">AI55+AZ55+BQ55+CH55</f>
        <v>3</v>
      </c>
      <c r="Q55" s="7">
        <f aca="true" t="shared" si="61" ref="Q55:Q95">AH55+AY55+BP55+CG55</f>
        <v>0</v>
      </c>
      <c r="R55" s="7">
        <v>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aca="true" t="shared" si="62" ref="AI55:AI95">AA55+AH55</f>
        <v>0</v>
      </c>
      <c r="AJ55" s="11">
        <v>45</v>
      </c>
      <c r="AK55" s="10" t="s">
        <v>54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aca="true" t="shared" si="63" ref="AZ55:AZ95">AR55+AY55</f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aca="true" t="shared" si="64" ref="BQ55:BQ95">BI55+BP55</f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aca="true" t="shared" si="65" ref="CH55:CH95">BZ55+CG55</f>
        <v>0</v>
      </c>
    </row>
    <row r="56" spans="1:86" ht="12.75">
      <c r="A56" s="15">
        <v>2</v>
      </c>
      <c r="B56" s="15">
        <v>1</v>
      </c>
      <c r="C56" s="15"/>
      <c r="D56" s="6" t="s">
        <v>114</v>
      </c>
      <c r="E56" s="3" t="s">
        <v>115</v>
      </c>
      <c r="F56" s="6">
        <f t="shared" si="50"/>
        <v>0</v>
      </c>
      <c r="G56" s="6">
        <f t="shared" si="51"/>
        <v>1</v>
      </c>
      <c r="H56" s="6">
        <f t="shared" si="52"/>
        <v>45</v>
      </c>
      <c r="I56" s="6">
        <f t="shared" si="53"/>
        <v>45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7">
        <f t="shared" si="60"/>
        <v>3</v>
      </c>
      <c r="Q56" s="7">
        <f t="shared" si="61"/>
        <v>0</v>
      </c>
      <c r="R56" s="7">
        <v>1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62"/>
        <v>0</v>
      </c>
      <c r="AJ56" s="11">
        <v>45</v>
      </c>
      <c r="AK56" s="10" t="s">
        <v>54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63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64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65"/>
        <v>0</v>
      </c>
    </row>
    <row r="57" spans="1:86" ht="12.75">
      <c r="A57" s="15">
        <v>2</v>
      </c>
      <c r="B57" s="15">
        <v>1</v>
      </c>
      <c r="C57" s="15"/>
      <c r="D57" s="6" t="s">
        <v>116</v>
      </c>
      <c r="E57" s="3" t="s">
        <v>117</v>
      </c>
      <c r="F57" s="6">
        <f t="shared" si="50"/>
        <v>0</v>
      </c>
      <c r="G57" s="6">
        <f t="shared" si="51"/>
        <v>1</v>
      </c>
      <c r="H57" s="6">
        <f t="shared" si="52"/>
        <v>45</v>
      </c>
      <c r="I57" s="6">
        <f t="shared" si="53"/>
        <v>45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3</v>
      </c>
      <c r="Q57" s="7">
        <f t="shared" si="61"/>
        <v>0</v>
      </c>
      <c r="R57" s="7">
        <v>1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>
        <v>45</v>
      </c>
      <c r="AK57" s="10" t="s">
        <v>54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63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64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65"/>
        <v>0</v>
      </c>
    </row>
    <row r="58" spans="1:86" ht="12.75">
      <c r="A58" s="15">
        <v>2</v>
      </c>
      <c r="B58" s="15">
        <v>1</v>
      </c>
      <c r="C58" s="15"/>
      <c r="D58" s="6" t="s">
        <v>118</v>
      </c>
      <c r="E58" s="3" t="s">
        <v>119</v>
      </c>
      <c r="F58" s="6">
        <f t="shared" si="50"/>
        <v>0</v>
      </c>
      <c r="G58" s="6">
        <f t="shared" si="51"/>
        <v>1</v>
      </c>
      <c r="H58" s="6">
        <f t="shared" si="52"/>
        <v>45</v>
      </c>
      <c r="I58" s="6">
        <f t="shared" si="53"/>
        <v>45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3</v>
      </c>
      <c r="Q58" s="7">
        <f t="shared" si="61"/>
        <v>0</v>
      </c>
      <c r="R58" s="7">
        <v>1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>
        <v>45</v>
      </c>
      <c r="AK58" s="10" t="s">
        <v>54</v>
      </c>
      <c r="AL58" s="11"/>
      <c r="AM58" s="10"/>
      <c r="AN58" s="11"/>
      <c r="AO58" s="10"/>
      <c r="AP58" s="11"/>
      <c r="AQ58" s="10"/>
      <c r="AR58" s="7">
        <v>3</v>
      </c>
      <c r="AS58" s="11"/>
      <c r="AT58" s="10"/>
      <c r="AU58" s="11"/>
      <c r="AV58" s="10"/>
      <c r="AW58" s="11"/>
      <c r="AX58" s="10"/>
      <c r="AY58" s="7"/>
      <c r="AZ58" s="7">
        <f t="shared" si="63"/>
        <v>3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64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65"/>
        <v>0</v>
      </c>
    </row>
    <row r="59" spans="1:86" ht="12.75">
      <c r="A59" s="15">
        <v>1</v>
      </c>
      <c r="B59" s="15">
        <v>1</v>
      </c>
      <c r="C59" s="15"/>
      <c r="D59" s="6" t="s">
        <v>120</v>
      </c>
      <c r="E59" s="3" t="s">
        <v>121</v>
      </c>
      <c r="F59" s="6">
        <f t="shared" si="50"/>
        <v>1</v>
      </c>
      <c r="G59" s="6">
        <f t="shared" si="51"/>
        <v>0</v>
      </c>
      <c r="H59" s="6">
        <f t="shared" si="52"/>
        <v>30</v>
      </c>
      <c r="I59" s="6">
        <f t="shared" si="53"/>
        <v>0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30</v>
      </c>
      <c r="O59" s="6">
        <f t="shared" si="59"/>
        <v>0</v>
      </c>
      <c r="P59" s="7">
        <f t="shared" si="60"/>
        <v>3</v>
      </c>
      <c r="Q59" s="7">
        <f t="shared" si="61"/>
        <v>3</v>
      </c>
      <c r="R59" s="7">
        <v>1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>
        <v>30</v>
      </c>
      <c r="AE59" s="10" t="s">
        <v>65</v>
      </c>
      <c r="AF59" s="11"/>
      <c r="AG59" s="10"/>
      <c r="AH59" s="7">
        <v>3</v>
      </c>
      <c r="AI59" s="7">
        <f t="shared" si="62"/>
        <v>3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63"/>
        <v>0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64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65"/>
        <v>0</v>
      </c>
    </row>
    <row r="60" spans="1:86" ht="12.75">
      <c r="A60" s="15">
        <v>1</v>
      </c>
      <c r="B60" s="15">
        <v>1</v>
      </c>
      <c r="C60" s="15"/>
      <c r="D60" s="6" t="s">
        <v>122</v>
      </c>
      <c r="E60" s="3" t="s">
        <v>123</v>
      </c>
      <c r="F60" s="6">
        <f t="shared" si="50"/>
        <v>1</v>
      </c>
      <c r="G60" s="6">
        <f t="shared" si="51"/>
        <v>0</v>
      </c>
      <c r="H60" s="6">
        <f t="shared" si="52"/>
        <v>30</v>
      </c>
      <c r="I60" s="6">
        <f t="shared" si="53"/>
        <v>0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30</v>
      </c>
      <c r="O60" s="6">
        <f t="shared" si="59"/>
        <v>0</v>
      </c>
      <c r="P60" s="7">
        <f t="shared" si="60"/>
        <v>3</v>
      </c>
      <c r="Q60" s="7">
        <f t="shared" si="61"/>
        <v>3</v>
      </c>
      <c r="R60" s="7">
        <v>1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>
        <v>30</v>
      </c>
      <c r="AE60" s="10" t="s">
        <v>65</v>
      </c>
      <c r="AF60" s="11"/>
      <c r="AG60" s="10"/>
      <c r="AH60" s="7">
        <v>3</v>
      </c>
      <c r="AI60" s="7">
        <f t="shared" si="62"/>
        <v>3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64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65"/>
        <v>0</v>
      </c>
    </row>
    <row r="61" spans="1:86" ht="12.75">
      <c r="A61" s="15">
        <v>4</v>
      </c>
      <c r="B61" s="15">
        <v>1</v>
      </c>
      <c r="C61" s="15"/>
      <c r="D61" s="6" t="s">
        <v>221</v>
      </c>
      <c r="E61" s="3" t="s">
        <v>141</v>
      </c>
      <c r="F61" s="6">
        <f t="shared" si="50"/>
        <v>1</v>
      </c>
      <c r="G61" s="6">
        <f t="shared" si="51"/>
        <v>1</v>
      </c>
      <c r="H61" s="6">
        <f t="shared" si="52"/>
        <v>30</v>
      </c>
      <c r="I61" s="6">
        <f t="shared" si="53"/>
        <v>10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20</v>
      </c>
      <c r="N61" s="6">
        <f t="shared" si="58"/>
        <v>0</v>
      </c>
      <c r="O61" s="6">
        <f t="shared" si="59"/>
        <v>0</v>
      </c>
      <c r="P61" s="7">
        <f t="shared" si="60"/>
        <v>2</v>
      </c>
      <c r="Q61" s="7">
        <f t="shared" si="61"/>
        <v>1</v>
      </c>
      <c r="R61" s="7">
        <v>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62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63"/>
        <v>0</v>
      </c>
      <c r="BA61" s="11">
        <v>10</v>
      </c>
      <c r="BB61" s="10" t="s">
        <v>65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54</v>
      </c>
      <c r="BL61" s="11"/>
      <c r="BM61" s="10"/>
      <c r="BN61" s="11"/>
      <c r="BO61" s="10"/>
      <c r="BP61" s="7">
        <v>1</v>
      </c>
      <c r="BQ61" s="7">
        <f t="shared" si="64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65"/>
        <v>0</v>
      </c>
    </row>
    <row r="62" spans="1:86" ht="12.75">
      <c r="A62" s="15">
        <v>4</v>
      </c>
      <c r="B62" s="15">
        <v>1</v>
      </c>
      <c r="C62" s="15"/>
      <c r="D62" s="6" t="s">
        <v>222</v>
      </c>
      <c r="E62" s="3" t="s">
        <v>143</v>
      </c>
      <c r="F62" s="6">
        <f t="shared" si="50"/>
        <v>1</v>
      </c>
      <c r="G62" s="6">
        <f t="shared" si="51"/>
        <v>1</v>
      </c>
      <c r="H62" s="6">
        <f t="shared" si="52"/>
        <v>30</v>
      </c>
      <c r="I62" s="6">
        <f t="shared" si="53"/>
        <v>10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20</v>
      </c>
      <c r="N62" s="6">
        <f t="shared" si="58"/>
        <v>0</v>
      </c>
      <c r="O62" s="6">
        <f t="shared" si="59"/>
        <v>0</v>
      </c>
      <c r="P62" s="7">
        <f t="shared" si="60"/>
        <v>2</v>
      </c>
      <c r="Q62" s="7">
        <f t="shared" si="61"/>
        <v>1</v>
      </c>
      <c r="R62" s="7">
        <v>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62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63"/>
        <v>0</v>
      </c>
      <c r="BA62" s="11">
        <v>10</v>
      </c>
      <c r="BB62" s="10" t="s">
        <v>65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54</v>
      </c>
      <c r="BL62" s="11"/>
      <c r="BM62" s="10"/>
      <c r="BN62" s="11"/>
      <c r="BO62" s="10"/>
      <c r="BP62" s="7">
        <v>1</v>
      </c>
      <c r="BQ62" s="7">
        <f t="shared" si="64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65"/>
        <v>0</v>
      </c>
    </row>
    <row r="63" spans="1:86" ht="12.75">
      <c r="A63" s="15">
        <v>4</v>
      </c>
      <c r="B63" s="15">
        <v>1</v>
      </c>
      <c r="C63" s="15"/>
      <c r="D63" s="6" t="s">
        <v>223</v>
      </c>
      <c r="E63" s="3" t="s">
        <v>145</v>
      </c>
      <c r="F63" s="6">
        <f t="shared" si="50"/>
        <v>1</v>
      </c>
      <c r="G63" s="6">
        <f t="shared" si="51"/>
        <v>1</v>
      </c>
      <c r="H63" s="6">
        <f t="shared" si="52"/>
        <v>30</v>
      </c>
      <c r="I63" s="6">
        <f t="shared" si="53"/>
        <v>10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20</v>
      </c>
      <c r="N63" s="6">
        <f t="shared" si="58"/>
        <v>0</v>
      </c>
      <c r="O63" s="6">
        <f t="shared" si="59"/>
        <v>0</v>
      </c>
      <c r="P63" s="7">
        <f t="shared" si="60"/>
        <v>2</v>
      </c>
      <c r="Q63" s="7">
        <f t="shared" si="61"/>
        <v>1</v>
      </c>
      <c r="R63" s="7">
        <v>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62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>
        <v>10</v>
      </c>
      <c r="BB63" s="10" t="s">
        <v>65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54</v>
      </c>
      <c r="BL63" s="11"/>
      <c r="BM63" s="10"/>
      <c r="BN63" s="11"/>
      <c r="BO63" s="10"/>
      <c r="BP63" s="7">
        <v>1</v>
      </c>
      <c r="BQ63" s="7">
        <f t="shared" si="64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65"/>
        <v>0</v>
      </c>
    </row>
    <row r="64" spans="1:86" ht="12.75">
      <c r="A64" s="15">
        <v>4</v>
      </c>
      <c r="B64" s="15">
        <v>1</v>
      </c>
      <c r="C64" s="15"/>
      <c r="D64" s="6" t="s">
        <v>224</v>
      </c>
      <c r="E64" s="3" t="s">
        <v>147</v>
      </c>
      <c r="F64" s="6">
        <f t="shared" si="50"/>
        <v>1</v>
      </c>
      <c r="G64" s="6">
        <f t="shared" si="51"/>
        <v>1</v>
      </c>
      <c r="H64" s="6">
        <f t="shared" si="52"/>
        <v>30</v>
      </c>
      <c r="I64" s="6">
        <f t="shared" si="53"/>
        <v>10</v>
      </c>
      <c r="J64" s="6">
        <f t="shared" si="54"/>
        <v>0</v>
      </c>
      <c r="K64" s="6">
        <f t="shared" si="55"/>
        <v>0</v>
      </c>
      <c r="L64" s="6">
        <f t="shared" si="56"/>
        <v>0</v>
      </c>
      <c r="M64" s="6">
        <f t="shared" si="57"/>
        <v>20</v>
      </c>
      <c r="N64" s="6">
        <f t="shared" si="58"/>
        <v>0</v>
      </c>
      <c r="O64" s="6">
        <f t="shared" si="59"/>
        <v>0</v>
      </c>
      <c r="P64" s="7">
        <f t="shared" si="60"/>
        <v>2</v>
      </c>
      <c r="Q64" s="7">
        <f t="shared" si="61"/>
        <v>1</v>
      </c>
      <c r="R64" s="7">
        <v>2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62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>
        <v>10</v>
      </c>
      <c r="BB64" s="10" t="s">
        <v>65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54</v>
      </c>
      <c r="BL64" s="11"/>
      <c r="BM64" s="10"/>
      <c r="BN64" s="11"/>
      <c r="BO64" s="10"/>
      <c r="BP64" s="7">
        <v>1</v>
      </c>
      <c r="BQ64" s="7">
        <f t="shared" si="64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4</v>
      </c>
      <c r="B65" s="15">
        <v>1</v>
      </c>
      <c r="C65" s="15"/>
      <c r="D65" s="6" t="s">
        <v>225</v>
      </c>
      <c r="E65" s="3" t="s">
        <v>158</v>
      </c>
      <c r="F65" s="6">
        <f t="shared" si="50"/>
        <v>1</v>
      </c>
      <c r="G65" s="6">
        <f t="shared" si="51"/>
        <v>1</v>
      </c>
      <c r="H65" s="6">
        <f t="shared" si="52"/>
        <v>30</v>
      </c>
      <c r="I65" s="6">
        <f t="shared" si="53"/>
        <v>10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20</v>
      </c>
      <c r="N65" s="6">
        <f t="shared" si="58"/>
        <v>0</v>
      </c>
      <c r="O65" s="6">
        <f t="shared" si="59"/>
        <v>0</v>
      </c>
      <c r="P65" s="7">
        <f t="shared" si="60"/>
        <v>2</v>
      </c>
      <c r="Q65" s="7">
        <f t="shared" si="61"/>
        <v>1</v>
      </c>
      <c r="R65" s="7">
        <v>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2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63"/>
        <v>0</v>
      </c>
      <c r="BA65" s="11">
        <v>10</v>
      </c>
      <c r="BB65" s="10" t="s">
        <v>65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54</v>
      </c>
      <c r="BL65" s="11"/>
      <c r="BM65" s="10"/>
      <c r="BN65" s="11"/>
      <c r="BO65" s="10"/>
      <c r="BP65" s="7">
        <v>1</v>
      </c>
      <c r="BQ65" s="7">
        <f t="shared" si="64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65"/>
        <v>0</v>
      </c>
    </row>
    <row r="66" spans="1:86" ht="12.75">
      <c r="A66" s="15">
        <v>4</v>
      </c>
      <c r="B66" s="15">
        <v>1</v>
      </c>
      <c r="C66" s="15"/>
      <c r="D66" s="6" t="s">
        <v>226</v>
      </c>
      <c r="E66" s="3" t="s">
        <v>149</v>
      </c>
      <c r="F66" s="6">
        <f t="shared" si="50"/>
        <v>1</v>
      </c>
      <c r="G66" s="6">
        <f t="shared" si="51"/>
        <v>1</v>
      </c>
      <c r="H66" s="6">
        <f t="shared" si="52"/>
        <v>30</v>
      </c>
      <c r="I66" s="6">
        <f t="shared" si="53"/>
        <v>10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20</v>
      </c>
      <c r="N66" s="6">
        <f t="shared" si="58"/>
        <v>0</v>
      </c>
      <c r="O66" s="6">
        <f t="shared" si="59"/>
        <v>0</v>
      </c>
      <c r="P66" s="7">
        <f t="shared" si="60"/>
        <v>2</v>
      </c>
      <c r="Q66" s="7">
        <f t="shared" si="61"/>
        <v>1</v>
      </c>
      <c r="R66" s="7">
        <v>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63"/>
        <v>0</v>
      </c>
      <c r="BA66" s="11">
        <v>10</v>
      </c>
      <c r="BB66" s="10" t="s">
        <v>65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54</v>
      </c>
      <c r="BL66" s="11"/>
      <c r="BM66" s="10"/>
      <c r="BN66" s="11"/>
      <c r="BO66" s="10"/>
      <c r="BP66" s="7">
        <v>1</v>
      </c>
      <c r="BQ66" s="7">
        <f t="shared" si="64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65"/>
        <v>0</v>
      </c>
    </row>
    <row r="67" spans="1:86" ht="12.75">
      <c r="A67" s="15">
        <v>4</v>
      </c>
      <c r="B67" s="15">
        <v>1</v>
      </c>
      <c r="C67" s="15"/>
      <c r="D67" s="6" t="s">
        <v>227</v>
      </c>
      <c r="E67" s="3" t="s">
        <v>160</v>
      </c>
      <c r="F67" s="6">
        <f t="shared" si="50"/>
        <v>1</v>
      </c>
      <c r="G67" s="6">
        <f t="shared" si="51"/>
        <v>1</v>
      </c>
      <c r="H67" s="6">
        <f t="shared" si="52"/>
        <v>30</v>
      </c>
      <c r="I67" s="6">
        <f t="shared" si="53"/>
        <v>10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20</v>
      </c>
      <c r="N67" s="6">
        <f t="shared" si="58"/>
        <v>0</v>
      </c>
      <c r="O67" s="6">
        <f t="shared" si="59"/>
        <v>0</v>
      </c>
      <c r="P67" s="7">
        <f t="shared" si="60"/>
        <v>2</v>
      </c>
      <c r="Q67" s="7">
        <f t="shared" si="61"/>
        <v>1</v>
      </c>
      <c r="R67" s="7">
        <v>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63"/>
        <v>0</v>
      </c>
      <c r="BA67" s="11">
        <v>10</v>
      </c>
      <c r="BB67" s="10" t="s">
        <v>65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54</v>
      </c>
      <c r="BL67" s="11"/>
      <c r="BM67" s="10"/>
      <c r="BN67" s="11"/>
      <c r="BO67" s="10"/>
      <c r="BP67" s="7">
        <v>1</v>
      </c>
      <c r="BQ67" s="7">
        <f t="shared" si="64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65"/>
        <v>0</v>
      </c>
    </row>
    <row r="68" spans="1:86" ht="12.75">
      <c r="A68" s="15">
        <v>4</v>
      </c>
      <c r="B68" s="15">
        <v>1</v>
      </c>
      <c r="C68" s="15"/>
      <c r="D68" s="6" t="s">
        <v>228</v>
      </c>
      <c r="E68" s="3" t="s">
        <v>151</v>
      </c>
      <c r="F68" s="6">
        <f t="shared" si="50"/>
        <v>1</v>
      </c>
      <c r="G68" s="6">
        <f t="shared" si="51"/>
        <v>1</v>
      </c>
      <c r="H68" s="6">
        <f t="shared" si="52"/>
        <v>30</v>
      </c>
      <c r="I68" s="6">
        <f t="shared" si="53"/>
        <v>10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20</v>
      </c>
      <c r="N68" s="6">
        <f t="shared" si="58"/>
        <v>0</v>
      </c>
      <c r="O68" s="6">
        <f t="shared" si="59"/>
        <v>0</v>
      </c>
      <c r="P68" s="7">
        <f t="shared" si="60"/>
        <v>2</v>
      </c>
      <c r="Q68" s="7">
        <f t="shared" si="61"/>
        <v>1</v>
      </c>
      <c r="R68" s="7">
        <v>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63"/>
        <v>0</v>
      </c>
      <c r="BA68" s="11">
        <v>10</v>
      </c>
      <c r="BB68" s="10" t="s">
        <v>65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54</v>
      </c>
      <c r="BL68" s="11"/>
      <c r="BM68" s="10"/>
      <c r="BN68" s="11"/>
      <c r="BO68" s="10"/>
      <c r="BP68" s="7">
        <v>1</v>
      </c>
      <c r="BQ68" s="7">
        <f t="shared" si="64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65"/>
        <v>0</v>
      </c>
    </row>
    <row r="69" spans="1:86" ht="12.75">
      <c r="A69" s="15">
        <v>4</v>
      </c>
      <c r="B69" s="15">
        <v>1</v>
      </c>
      <c r="C69" s="15"/>
      <c r="D69" s="6" t="s">
        <v>229</v>
      </c>
      <c r="E69" s="3" t="s">
        <v>153</v>
      </c>
      <c r="F69" s="6">
        <f t="shared" si="50"/>
        <v>1</v>
      </c>
      <c r="G69" s="6">
        <f t="shared" si="51"/>
        <v>1</v>
      </c>
      <c r="H69" s="6">
        <f t="shared" si="52"/>
        <v>30</v>
      </c>
      <c r="I69" s="6">
        <f t="shared" si="53"/>
        <v>10</v>
      </c>
      <c r="J69" s="6">
        <f t="shared" si="54"/>
        <v>0</v>
      </c>
      <c r="K69" s="6">
        <f t="shared" si="55"/>
        <v>0</v>
      </c>
      <c r="L69" s="6">
        <f t="shared" si="56"/>
        <v>0</v>
      </c>
      <c r="M69" s="6">
        <f t="shared" si="57"/>
        <v>20</v>
      </c>
      <c r="N69" s="6">
        <f t="shared" si="58"/>
        <v>0</v>
      </c>
      <c r="O69" s="6">
        <f t="shared" si="59"/>
        <v>0</v>
      </c>
      <c r="P69" s="7">
        <f t="shared" si="60"/>
        <v>2</v>
      </c>
      <c r="Q69" s="7">
        <f t="shared" si="61"/>
        <v>1</v>
      </c>
      <c r="R69" s="7">
        <v>2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63"/>
        <v>0</v>
      </c>
      <c r="BA69" s="11">
        <v>10</v>
      </c>
      <c r="BB69" s="10" t="s">
        <v>65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54</v>
      </c>
      <c r="BL69" s="11"/>
      <c r="BM69" s="10"/>
      <c r="BN69" s="11"/>
      <c r="BO69" s="10"/>
      <c r="BP69" s="7">
        <v>1</v>
      </c>
      <c r="BQ69" s="7">
        <f t="shared" si="64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65"/>
        <v>0</v>
      </c>
    </row>
    <row r="70" spans="1:86" ht="12.75">
      <c r="A70" s="15">
        <v>4</v>
      </c>
      <c r="B70" s="15">
        <v>1</v>
      </c>
      <c r="C70" s="15"/>
      <c r="D70" s="6" t="s">
        <v>230</v>
      </c>
      <c r="E70" s="3" t="s">
        <v>162</v>
      </c>
      <c r="F70" s="6">
        <f t="shared" si="50"/>
        <v>1</v>
      </c>
      <c r="G70" s="6">
        <f t="shared" si="51"/>
        <v>1</v>
      </c>
      <c r="H70" s="6">
        <f t="shared" si="52"/>
        <v>30</v>
      </c>
      <c r="I70" s="6">
        <f t="shared" si="53"/>
        <v>10</v>
      </c>
      <c r="J70" s="6">
        <f t="shared" si="54"/>
        <v>0</v>
      </c>
      <c r="K70" s="6">
        <f t="shared" si="55"/>
        <v>0</v>
      </c>
      <c r="L70" s="6">
        <f t="shared" si="56"/>
        <v>0</v>
      </c>
      <c r="M70" s="6">
        <f t="shared" si="57"/>
        <v>20</v>
      </c>
      <c r="N70" s="6">
        <f t="shared" si="58"/>
        <v>0</v>
      </c>
      <c r="O70" s="6">
        <f t="shared" si="59"/>
        <v>0</v>
      </c>
      <c r="P70" s="7">
        <f t="shared" si="60"/>
        <v>2</v>
      </c>
      <c r="Q70" s="7">
        <f t="shared" si="61"/>
        <v>1</v>
      </c>
      <c r="R70" s="7">
        <v>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63"/>
        <v>0</v>
      </c>
      <c r="BA70" s="11">
        <v>10</v>
      </c>
      <c r="BB70" s="10" t="s">
        <v>65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54</v>
      </c>
      <c r="BL70" s="11"/>
      <c r="BM70" s="10"/>
      <c r="BN70" s="11"/>
      <c r="BO70" s="10"/>
      <c r="BP70" s="7">
        <v>1</v>
      </c>
      <c r="BQ70" s="7">
        <f t="shared" si="64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65"/>
        <v>0</v>
      </c>
    </row>
    <row r="71" spans="1:86" ht="12.75">
      <c r="A71" s="15">
        <v>4</v>
      </c>
      <c r="B71" s="15">
        <v>1</v>
      </c>
      <c r="C71" s="15"/>
      <c r="D71" s="6" t="s">
        <v>231</v>
      </c>
      <c r="E71" s="3" t="s">
        <v>163</v>
      </c>
      <c r="F71" s="6">
        <f t="shared" si="50"/>
        <v>1</v>
      </c>
      <c r="G71" s="6">
        <f t="shared" si="51"/>
        <v>1</v>
      </c>
      <c r="H71" s="6">
        <f t="shared" si="52"/>
        <v>30</v>
      </c>
      <c r="I71" s="6">
        <f t="shared" si="53"/>
        <v>10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20</v>
      </c>
      <c r="N71" s="6">
        <f t="shared" si="58"/>
        <v>0</v>
      </c>
      <c r="O71" s="6">
        <f t="shared" si="59"/>
        <v>0</v>
      </c>
      <c r="P71" s="7">
        <f t="shared" si="60"/>
        <v>2</v>
      </c>
      <c r="Q71" s="7">
        <f t="shared" si="61"/>
        <v>1</v>
      </c>
      <c r="R71" s="7">
        <v>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63"/>
        <v>0</v>
      </c>
      <c r="BA71" s="11">
        <v>10</v>
      </c>
      <c r="BB71" s="10" t="s">
        <v>65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54</v>
      </c>
      <c r="BL71" s="11"/>
      <c r="BM71" s="10"/>
      <c r="BN71" s="11"/>
      <c r="BO71" s="10"/>
      <c r="BP71" s="7">
        <v>1</v>
      </c>
      <c r="BQ71" s="7">
        <f t="shared" si="64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65"/>
        <v>0</v>
      </c>
    </row>
    <row r="72" spans="1:86" ht="12.75">
      <c r="A72" s="15">
        <v>4</v>
      </c>
      <c r="B72" s="15">
        <v>1</v>
      </c>
      <c r="C72" s="15"/>
      <c r="D72" s="6" t="s">
        <v>232</v>
      </c>
      <c r="E72" s="3" t="s">
        <v>155</v>
      </c>
      <c r="F72" s="6">
        <f t="shared" si="50"/>
        <v>1</v>
      </c>
      <c r="G72" s="6">
        <f t="shared" si="51"/>
        <v>1</v>
      </c>
      <c r="H72" s="6">
        <f t="shared" si="52"/>
        <v>30</v>
      </c>
      <c r="I72" s="6">
        <f t="shared" si="53"/>
        <v>10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20</v>
      </c>
      <c r="N72" s="6">
        <f t="shared" si="58"/>
        <v>0</v>
      </c>
      <c r="O72" s="6">
        <f t="shared" si="59"/>
        <v>0</v>
      </c>
      <c r="P72" s="7">
        <f t="shared" si="60"/>
        <v>2</v>
      </c>
      <c r="Q72" s="7">
        <f t="shared" si="61"/>
        <v>1</v>
      </c>
      <c r="R72" s="7">
        <v>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63"/>
        <v>0</v>
      </c>
      <c r="BA72" s="11">
        <v>10</v>
      </c>
      <c r="BB72" s="10" t="s">
        <v>65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54</v>
      </c>
      <c r="BL72" s="11"/>
      <c r="BM72" s="10"/>
      <c r="BN72" s="11"/>
      <c r="BO72" s="10"/>
      <c r="BP72" s="7">
        <v>1</v>
      </c>
      <c r="BQ72" s="7">
        <f t="shared" si="64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65"/>
        <v>0</v>
      </c>
    </row>
    <row r="73" spans="1:86" ht="12.75">
      <c r="A73" s="15">
        <v>4</v>
      </c>
      <c r="B73" s="15">
        <v>1</v>
      </c>
      <c r="C73" s="15"/>
      <c r="D73" s="6" t="s">
        <v>233</v>
      </c>
      <c r="E73" s="3" t="s">
        <v>156</v>
      </c>
      <c r="F73" s="6">
        <f t="shared" si="50"/>
        <v>1</v>
      </c>
      <c r="G73" s="6">
        <f t="shared" si="51"/>
        <v>1</v>
      </c>
      <c r="H73" s="6">
        <f t="shared" si="52"/>
        <v>30</v>
      </c>
      <c r="I73" s="6">
        <f t="shared" si="53"/>
        <v>10</v>
      </c>
      <c r="J73" s="6">
        <f t="shared" si="54"/>
        <v>0</v>
      </c>
      <c r="K73" s="6">
        <f t="shared" si="55"/>
        <v>0</v>
      </c>
      <c r="L73" s="6">
        <f t="shared" si="56"/>
        <v>0</v>
      </c>
      <c r="M73" s="6">
        <f t="shared" si="57"/>
        <v>20</v>
      </c>
      <c r="N73" s="6">
        <f t="shared" si="58"/>
        <v>0</v>
      </c>
      <c r="O73" s="6">
        <f t="shared" si="59"/>
        <v>0</v>
      </c>
      <c r="P73" s="7">
        <f t="shared" si="60"/>
        <v>2</v>
      </c>
      <c r="Q73" s="7">
        <f t="shared" si="61"/>
        <v>1</v>
      </c>
      <c r="R73" s="7">
        <v>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>
        <v>10</v>
      </c>
      <c r="BB73" s="10" t="s">
        <v>65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54</v>
      </c>
      <c r="BL73" s="11"/>
      <c r="BM73" s="10"/>
      <c r="BN73" s="11"/>
      <c r="BO73" s="10"/>
      <c r="BP73" s="7">
        <v>1</v>
      </c>
      <c r="BQ73" s="7">
        <f t="shared" si="64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65"/>
        <v>0</v>
      </c>
    </row>
    <row r="74" spans="1:86" ht="12.75">
      <c r="A74" s="15">
        <v>4</v>
      </c>
      <c r="B74" s="15">
        <v>1</v>
      </c>
      <c r="C74" s="15"/>
      <c r="D74" s="6" t="s">
        <v>234</v>
      </c>
      <c r="E74" s="3" t="s">
        <v>161</v>
      </c>
      <c r="F74" s="6">
        <f t="shared" si="50"/>
        <v>1</v>
      </c>
      <c r="G74" s="6">
        <f t="shared" si="51"/>
        <v>1</v>
      </c>
      <c r="H74" s="6">
        <f t="shared" si="52"/>
        <v>30</v>
      </c>
      <c r="I74" s="6">
        <f t="shared" si="53"/>
        <v>10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20</v>
      </c>
      <c r="N74" s="6">
        <f t="shared" si="58"/>
        <v>0</v>
      </c>
      <c r="O74" s="6">
        <f t="shared" si="59"/>
        <v>0</v>
      </c>
      <c r="P74" s="7">
        <f t="shared" si="60"/>
        <v>2</v>
      </c>
      <c r="Q74" s="7">
        <f t="shared" si="61"/>
        <v>1</v>
      </c>
      <c r="R74" s="7">
        <v>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>
        <v>10</v>
      </c>
      <c r="BB74" s="10" t="s">
        <v>65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54</v>
      </c>
      <c r="BL74" s="11"/>
      <c r="BM74" s="10"/>
      <c r="BN74" s="11"/>
      <c r="BO74" s="10"/>
      <c r="BP74" s="7">
        <v>1</v>
      </c>
      <c r="BQ74" s="7">
        <f t="shared" si="64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65"/>
        <v>0</v>
      </c>
    </row>
    <row r="75" spans="1:86" ht="12.75">
      <c r="A75" s="15">
        <v>5</v>
      </c>
      <c r="B75" s="15">
        <v>2</v>
      </c>
      <c r="C75" s="15"/>
      <c r="D75" s="6" t="s">
        <v>235</v>
      </c>
      <c r="E75" s="3" t="s">
        <v>165</v>
      </c>
      <c r="F75" s="6">
        <f t="shared" si="50"/>
        <v>1</v>
      </c>
      <c r="G75" s="6">
        <f t="shared" si="51"/>
        <v>1</v>
      </c>
      <c r="H75" s="6">
        <f t="shared" si="52"/>
        <v>30</v>
      </c>
      <c r="I75" s="6">
        <f t="shared" si="53"/>
        <v>10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20</v>
      </c>
      <c r="N75" s="6">
        <f t="shared" si="58"/>
        <v>0</v>
      </c>
      <c r="O75" s="6">
        <f t="shared" si="59"/>
        <v>0</v>
      </c>
      <c r="P75" s="7">
        <f t="shared" si="60"/>
        <v>2</v>
      </c>
      <c r="Q75" s="7">
        <f t="shared" si="61"/>
        <v>1</v>
      </c>
      <c r="R75" s="7">
        <v>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>
        <v>10</v>
      </c>
      <c r="BB75" s="10" t="s">
        <v>65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54</v>
      </c>
      <c r="BL75" s="11"/>
      <c r="BM75" s="10"/>
      <c r="BN75" s="11"/>
      <c r="BO75" s="10"/>
      <c r="BP75" s="7">
        <v>1</v>
      </c>
      <c r="BQ75" s="7">
        <f t="shared" si="64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65"/>
        <v>0</v>
      </c>
    </row>
    <row r="76" spans="1:86" ht="12.75">
      <c r="A76" s="15">
        <v>5</v>
      </c>
      <c r="B76" s="15">
        <v>2</v>
      </c>
      <c r="C76" s="15"/>
      <c r="D76" s="6" t="s">
        <v>236</v>
      </c>
      <c r="E76" s="3" t="s">
        <v>164</v>
      </c>
      <c r="F76" s="6">
        <f t="shared" si="50"/>
        <v>1</v>
      </c>
      <c r="G76" s="6">
        <f t="shared" si="51"/>
        <v>1</v>
      </c>
      <c r="H76" s="6">
        <f t="shared" si="52"/>
        <v>30</v>
      </c>
      <c r="I76" s="6">
        <f t="shared" si="53"/>
        <v>10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20</v>
      </c>
      <c r="N76" s="6">
        <f t="shared" si="58"/>
        <v>0</v>
      </c>
      <c r="O76" s="6">
        <f t="shared" si="59"/>
        <v>0</v>
      </c>
      <c r="P76" s="7">
        <f t="shared" si="60"/>
        <v>2</v>
      </c>
      <c r="Q76" s="7">
        <f t="shared" si="61"/>
        <v>1</v>
      </c>
      <c r="R76" s="7">
        <v>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>
        <v>10</v>
      </c>
      <c r="BB76" s="10" t="s">
        <v>65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54</v>
      </c>
      <c r="BL76" s="11"/>
      <c r="BM76" s="10"/>
      <c r="BN76" s="11"/>
      <c r="BO76" s="10"/>
      <c r="BP76" s="7">
        <v>1</v>
      </c>
      <c r="BQ76" s="7">
        <f t="shared" si="64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65"/>
        <v>0</v>
      </c>
    </row>
    <row r="77" spans="1:86" ht="12.75">
      <c r="A77" s="15">
        <v>5</v>
      </c>
      <c r="B77" s="15">
        <v>2</v>
      </c>
      <c r="C77" s="15"/>
      <c r="D77" s="6" t="s">
        <v>237</v>
      </c>
      <c r="E77" s="3" t="s">
        <v>170</v>
      </c>
      <c r="F77" s="6">
        <f t="shared" si="50"/>
        <v>1</v>
      </c>
      <c r="G77" s="6">
        <f t="shared" si="51"/>
        <v>1</v>
      </c>
      <c r="H77" s="6">
        <f t="shared" si="52"/>
        <v>30</v>
      </c>
      <c r="I77" s="6">
        <f t="shared" si="53"/>
        <v>10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20</v>
      </c>
      <c r="N77" s="6">
        <f t="shared" si="58"/>
        <v>0</v>
      </c>
      <c r="O77" s="6">
        <f t="shared" si="59"/>
        <v>0</v>
      </c>
      <c r="P77" s="7">
        <f t="shared" si="60"/>
        <v>2</v>
      </c>
      <c r="Q77" s="7">
        <f t="shared" si="61"/>
        <v>1</v>
      </c>
      <c r="R77" s="7">
        <v>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63"/>
        <v>0</v>
      </c>
      <c r="BA77" s="11">
        <v>10</v>
      </c>
      <c r="BB77" s="10" t="s">
        <v>65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54</v>
      </c>
      <c r="BL77" s="11"/>
      <c r="BM77" s="10"/>
      <c r="BN77" s="11"/>
      <c r="BO77" s="10"/>
      <c r="BP77" s="7">
        <v>1</v>
      </c>
      <c r="BQ77" s="7">
        <f t="shared" si="64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65"/>
        <v>0</v>
      </c>
    </row>
    <row r="78" spans="1:86" ht="12.75">
      <c r="A78" s="15">
        <v>5</v>
      </c>
      <c r="B78" s="15">
        <v>2</v>
      </c>
      <c r="C78" s="15"/>
      <c r="D78" s="6" t="s">
        <v>238</v>
      </c>
      <c r="E78" s="3" t="s">
        <v>167</v>
      </c>
      <c r="F78" s="6">
        <f t="shared" si="50"/>
        <v>1</v>
      </c>
      <c r="G78" s="6">
        <f t="shared" si="51"/>
        <v>1</v>
      </c>
      <c r="H78" s="6">
        <f t="shared" si="52"/>
        <v>30</v>
      </c>
      <c r="I78" s="6">
        <f t="shared" si="53"/>
        <v>10</v>
      </c>
      <c r="J78" s="6">
        <f t="shared" si="54"/>
        <v>0</v>
      </c>
      <c r="K78" s="6">
        <f t="shared" si="55"/>
        <v>0</v>
      </c>
      <c r="L78" s="6">
        <f t="shared" si="56"/>
        <v>0</v>
      </c>
      <c r="M78" s="6">
        <f t="shared" si="57"/>
        <v>20</v>
      </c>
      <c r="N78" s="6">
        <f t="shared" si="58"/>
        <v>0</v>
      </c>
      <c r="O78" s="6">
        <f t="shared" si="59"/>
        <v>0</v>
      </c>
      <c r="P78" s="7">
        <f t="shared" si="60"/>
        <v>2</v>
      </c>
      <c r="Q78" s="7">
        <f t="shared" si="61"/>
        <v>1</v>
      </c>
      <c r="R78" s="7">
        <v>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62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63"/>
        <v>0</v>
      </c>
      <c r="BA78" s="11">
        <v>10</v>
      </c>
      <c r="BB78" s="10" t="s">
        <v>65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54</v>
      </c>
      <c r="BL78" s="11"/>
      <c r="BM78" s="10"/>
      <c r="BN78" s="11"/>
      <c r="BO78" s="10"/>
      <c r="BP78" s="7">
        <v>1</v>
      </c>
      <c r="BQ78" s="7">
        <f t="shared" si="64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65"/>
        <v>0</v>
      </c>
    </row>
    <row r="79" spans="1:86" ht="12.75">
      <c r="A79" s="15">
        <v>5</v>
      </c>
      <c r="B79" s="15">
        <v>2</v>
      </c>
      <c r="C79" s="15"/>
      <c r="D79" s="6" t="s">
        <v>239</v>
      </c>
      <c r="E79" s="3" t="s">
        <v>169</v>
      </c>
      <c r="F79" s="6">
        <f t="shared" si="50"/>
        <v>1</v>
      </c>
      <c r="G79" s="6">
        <f t="shared" si="51"/>
        <v>1</v>
      </c>
      <c r="H79" s="6">
        <f t="shared" si="52"/>
        <v>30</v>
      </c>
      <c r="I79" s="6">
        <f t="shared" si="53"/>
        <v>10</v>
      </c>
      <c r="J79" s="6">
        <f t="shared" si="54"/>
        <v>0</v>
      </c>
      <c r="K79" s="6">
        <f t="shared" si="55"/>
        <v>0</v>
      </c>
      <c r="L79" s="6">
        <f t="shared" si="56"/>
        <v>0</v>
      </c>
      <c r="M79" s="6">
        <f t="shared" si="57"/>
        <v>20</v>
      </c>
      <c r="N79" s="6">
        <f t="shared" si="58"/>
        <v>0</v>
      </c>
      <c r="O79" s="6">
        <f t="shared" si="59"/>
        <v>0</v>
      </c>
      <c r="P79" s="7">
        <f t="shared" si="60"/>
        <v>2</v>
      </c>
      <c r="Q79" s="7">
        <f t="shared" si="61"/>
        <v>1</v>
      </c>
      <c r="R79" s="7">
        <v>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62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63"/>
        <v>0</v>
      </c>
      <c r="BA79" s="11">
        <v>10</v>
      </c>
      <c r="BB79" s="10" t="s">
        <v>65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54</v>
      </c>
      <c r="BL79" s="11"/>
      <c r="BM79" s="10"/>
      <c r="BN79" s="11"/>
      <c r="BO79" s="10"/>
      <c r="BP79" s="7">
        <v>1</v>
      </c>
      <c r="BQ79" s="7">
        <f t="shared" si="64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65"/>
        <v>0</v>
      </c>
    </row>
    <row r="80" spans="1:86" ht="12.75">
      <c r="A80" s="15">
        <v>5</v>
      </c>
      <c r="B80" s="15">
        <v>2</v>
      </c>
      <c r="C80" s="15"/>
      <c r="D80" s="6" t="s">
        <v>240</v>
      </c>
      <c r="E80" s="3" t="s">
        <v>171</v>
      </c>
      <c r="F80" s="6">
        <f t="shared" si="50"/>
        <v>1</v>
      </c>
      <c r="G80" s="6">
        <f t="shared" si="51"/>
        <v>1</v>
      </c>
      <c r="H80" s="6">
        <f t="shared" si="52"/>
        <v>30</v>
      </c>
      <c r="I80" s="6">
        <f t="shared" si="53"/>
        <v>10</v>
      </c>
      <c r="J80" s="6">
        <f t="shared" si="54"/>
        <v>0</v>
      </c>
      <c r="K80" s="6">
        <f t="shared" si="55"/>
        <v>0</v>
      </c>
      <c r="L80" s="6">
        <f t="shared" si="56"/>
        <v>0</v>
      </c>
      <c r="M80" s="6">
        <f t="shared" si="57"/>
        <v>20</v>
      </c>
      <c r="N80" s="6">
        <f t="shared" si="58"/>
        <v>0</v>
      </c>
      <c r="O80" s="6">
        <f t="shared" si="59"/>
        <v>0</v>
      </c>
      <c r="P80" s="7">
        <f t="shared" si="60"/>
        <v>2</v>
      </c>
      <c r="Q80" s="7">
        <f t="shared" si="61"/>
        <v>1</v>
      </c>
      <c r="R80" s="7">
        <v>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62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63"/>
        <v>0</v>
      </c>
      <c r="BA80" s="11">
        <v>10</v>
      </c>
      <c r="BB80" s="10" t="s">
        <v>65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54</v>
      </c>
      <c r="BL80" s="11"/>
      <c r="BM80" s="10"/>
      <c r="BN80" s="11"/>
      <c r="BO80" s="10"/>
      <c r="BP80" s="7">
        <v>1</v>
      </c>
      <c r="BQ80" s="7">
        <f t="shared" si="64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65"/>
        <v>0</v>
      </c>
    </row>
    <row r="81" spans="1:86" ht="12.75">
      <c r="A81" s="15">
        <v>5</v>
      </c>
      <c r="B81" s="15">
        <v>2</v>
      </c>
      <c r="C81" s="15"/>
      <c r="D81" s="6" t="s">
        <v>241</v>
      </c>
      <c r="E81" s="3" t="s">
        <v>172</v>
      </c>
      <c r="F81" s="6">
        <f t="shared" si="50"/>
        <v>1</v>
      </c>
      <c r="G81" s="6">
        <f t="shared" si="51"/>
        <v>1</v>
      </c>
      <c r="H81" s="6">
        <f t="shared" si="52"/>
        <v>30</v>
      </c>
      <c r="I81" s="6">
        <f t="shared" si="53"/>
        <v>10</v>
      </c>
      <c r="J81" s="6">
        <f t="shared" si="54"/>
        <v>0</v>
      </c>
      <c r="K81" s="6">
        <f t="shared" si="55"/>
        <v>0</v>
      </c>
      <c r="L81" s="6">
        <f t="shared" si="56"/>
        <v>0</v>
      </c>
      <c r="M81" s="6">
        <f t="shared" si="57"/>
        <v>20</v>
      </c>
      <c r="N81" s="6">
        <f t="shared" si="58"/>
        <v>0</v>
      </c>
      <c r="O81" s="6">
        <f t="shared" si="59"/>
        <v>0</v>
      </c>
      <c r="P81" s="7">
        <f t="shared" si="60"/>
        <v>2</v>
      </c>
      <c r="Q81" s="7">
        <f t="shared" si="61"/>
        <v>1</v>
      </c>
      <c r="R81" s="7">
        <v>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62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63"/>
        <v>0</v>
      </c>
      <c r="BA81" s="11">
        <v>10</v>
      </c>
      <c r="BB81" s="10" t="s">
        <v>65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54</v>
      </c>
      <c r="BL81" s="11"/>
      <c r="BM81" s="10"/>
      <c r="BN81" s="11"/>
      <c r="BO81" s="10"/>
      <c r="BP81" s="7">
        <v>1</v>
      </c>
      <c r="BQ81" s="7">
        <f t="shared" si="64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65"/>
        <v>0</v>
      </c>
    </row>
    <row r="82" spans="1:86" ht="12.75">
      <c r="A82" s="15">
        <v>5</v>
      </c>
      <c r="B82" s="15">
        <v>2</v>
      </c>
      <c r="C82" s="15"/>
      <c r="D82" s="6" t="s">
        <v>242</v>
      </c>
      <c r="E82" s="3" t="s">
        <v>174</v>
      </c>
      <c r="F82" s="6">
        <f t="shared" si="50"/>
        <v>1</v>
      </c>
      <c r="G82" s="6">
        <f t="shared" si="51"/>
        <v>1</v>
      </c>
      <c r="H82" s="6">
        <f t="shared" si="52"/>
        <v>30</v>
      </c>
      <c r="I82" s="6">
        <f t="shared" si="53"/>
        <v>10</v>
      </c>
      <c r="J82" s="6">
        <f t="shared" si="54"/>
        <v>0</v>
      </c>
      <c r="K82" s="6">
        <f t="shared" si="55"/>
        <v>0</v>
      </c>
      <c r="L82" s="6">
        <f t="shared" si="56"/>
        <v>0</v>
      </c>
      <c r="M82" s="6">
        <f t="shared" si="57"/>
        <v>20</v>
      </c>
      <c r="N82" s="6">
        <f t="shared" si="58"/>
        <v>0</v>
      </c>
      <c r="O82" s="6">
        <f t="shared" si="59"/>
        <v>0</v>
      </c>
      <c r="P82" s="7">
        <f t="shared" si="60"/>
        <v>2</v>
      </c>
      <c r="Q82" s="7">
        <f t="shared" si="61"/>
        <v>1</v>
      </c>
      <c r="R82" s="7">
        <v>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62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63"/>
        <v>0</v>
      </c>
      <c r="BA82" s="11">
        <v>10</v>
      </c>
      <c r="BB82" s="10" t="s">
        <v>65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54</v>
      </c>
      <c r="BL82" s="11"/>
      <c r="BM82" s="10"/>
      <c r="BN82" s="11"/>
      <c r="BO82" s="10"/>
      <c r="BP82" s="7">
        <v>1</v>
      </c>
      <c r="BQ82" s="7">
        <f t="shared" si="64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65"/>
        <v>0</v>
      </c>
    </row>
    <row r="83" spans="1:86" ht="12.75">
      <c r="A83" s="15">
        <v>6</v>
      </c>
      <c r="B83" s="15">
        <v>1</v>
      </c>
      <c r="C83" s="15"/>
      <c r="D83" s="6" t="s">
        <v>243</v>
      </c>
      <c r="E83" s="3" t="s">
        <v>125</v>
      </c>
      <c r="F83" s="6">
        <f t="shared" si="50"/>
        <v>1</v>
      </c>
      <c r="G83" s="6">
        <f t="shared" si="51"/>
        <v>1</v>
      </c>
      <c r="H83" s="6">
        <f t="shared" si="52"/>
        <v>30</v>
      </c>
      <c r="I83" s="6">
        <f t="shared" si="53"/>
        <v>10</v>
      </c>
      <c r="J83" s="6">
        <f t="shared" si="54"/>
        <v>0</v>
      </c>
      <c r="K83" s="6">
        <f t="shared" si="55"/>
        <v>0</v>
      </c>
      <c r="L83" s="6">
        <f t="shared" si="56"/>
        <v>0</v>
      </c>
      <c r="M83" s="6">
        <f t="shared" si="57"/>
        <v>20</v>
      </c>
      <c r="N83" s="6">
        <f t="shared" si="58"/>
        <v>0</v>
      </c>
      <c r="O83" s="6">
        <f t="shared" si="59"/>
        <v>0</v>
      </c>
      <c r="P83" s="7">
        <f t="shared" si="60"/>
        <v>2</v>
      </c>
      <c r="Q83" s="7">
        <f t="shared" si="61"/>
        <v>1</v>
      </c>
      <c r="R83" s="7">
        <v>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62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63"/>
        <v>0</v>
      </c>
      <c r="BA83" s="11">
        <v>10</v>
      </c>
      <c r="BB83" s="10" t="s">
        <v>65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54</v>
      </c>
      <c r="BL83" s="11"/>
      <c r="BM83" s="10"/>
      <c r="BN83" s="11"/>
      <c r="BO83" s="10"/>
      <c r="BP83" s="7">
        <v>1</v>
      </c>
      <c r="BQ83" s="7">
        <f t="shared" si="64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65"/>
        <v>0</v>
      </c>
    </row>
    <row r="84" spans="1:86" ht="12.75">
      <c r="A84" s="15">
        <v>6</v>
      </c>
      <c r="B84" s="15">
        <v>1</v>
      </c>
      <c r="C84" s="15"/>
      <c r="D84" s="6" t="s">
        <v>244</v>
      </c>
      <c r="E84" s="3" t="s">
        <v>133</v>
      </c>
      <c r="F84" s="6">
        <f t="shared" si="50"/>
        <v>1</v>
      </c>
      <c r="G84" s="6">
        <f t="shared" si="51"/>
        <v>1</v>
      </c>
      <c r="H84" s="6">
        <f t="shared" si="52"/>
        <v>30</v>
      </c>
      <c r="I84" s="6">
        <f t="shared" si="53"/>
        <v>10</v>
      </c>
      <c r="J84" s="6">
        <f t="shared" si="54"/>
        <v>0</v>
      </c>
      <c r="K84" s="6">
        <f t="shared" si="55"/>
        <v>0</v>
      </c>
      <c r="L84" s="6">
        <f t="shared" si="56"/>
        <v>0</v>
      </c>
      <c r="M84" s="6">
        <f t="shared" si="57"/>
        <v>20</v>
      </c>
      <c r="N84" s="6">
        <f t="shared" si="58"/>
        <v>0</v>
      </c>
      <c r="O84" s="6">
        <f t="shared" si="59"/>
        <v>0</v>
      </c>
      <c r="P84" s="7">
        <f t="shared" si="60"/>
        <v>2</v>
      </c>
      <c r="Q84" s="7">
        <f t="shared" si="61"/>
        <v>1</v>
      </c>
      <c r="R84" s="7">
        <v>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62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63"/>
        <v>0</v>
      </c>
      <c r="BA84" s="11">
        <v>10</v>
      </c>
      <c r="BB84" s="10" t="s">
        <v>65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54</v>
      </c>
      <c r="BL84" s="11"/>
      <c r="BM84" s="10"/>
      <c r="BN84" s="11"/>
      <c r="BO84" s="10"/>
      <c r="BP84" s="7">
        <v>1</v>
      </c>
      <c r="BQ84" s="7">
        <f t="shared" si="64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65"/>
        <v>0</v>
      </c>
    </row>
    <row r="85" spans="1:86" ht="12.75">
      <c r="A85" s="15">
        <v>6</v>
      </c>
      <c r="B85" s="15">
        <v>1</v>
      </c>
      <c r="C85" s="15"/>
      <c r="D85" s="6" t="s">
        <v>245</v>
      </c>
      <c r="E85" s="3" t="s">
        <v>135</v>
      </c>
      <c r="F85" s="6">
        <f t="shared" si="50"/>
        <v>1</v>
      </c>
      <c r="G85" s="6">
        <f t="shared" si="51"/>
        <v>1</v>
      </c>
      <c r="H85" s="6">
        <f t="shared" si="52"/>
        <v>30</v>
      </c>
      <c r="I85" s="6">
        <f t="shared" si="53"/>
        <v>10</v>
      </c>
      <c r="J85" s="6">
        <f t="shared" si="54"/>
        <v>0</v>
      </c>
      <c r="K85" s="6">
        <f t="shared" si="55"/>
        <v>0</v>
      </c>
      <c r="L85" s="6">
        <f t="shared" si="56"/>
        <v>0</v>
      </c>
      <c r="M85" s="6">
        <f t="shared" si="57"/>
        <v>20</v>
      </c>
      <c r="N85" s="6">
        <f t="shared" si="58"/>
        <v>0</v>
      </c>
      <c r="O85" s="6">
        <f t="shared" si="59"/>
        <v>0</v>
      </c>
      <c r="P85" s="7">
        <f t="shared" si="60"/>
        <v>2</v>
      </c>
      <c r="Q85" s="7">
        <f t="shared" si="61"/>
        <v>1</v>
      </c>
      <c r="R85" s="7">
        <v>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62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63"/>
        <v>0</v>
      </c>
      <c r="BA85" s="11">
        <v>10</v>
      </c>
      <c r="BB85" s="10" t="s">
        <v>65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54</v>
      </c>
      <c r="BL85" s="11"/>
      <c r="BM85" s="10"/>
      <c r="BN85" s="11"/>
      <c r="BO85" s="10"/>
      <c r="BP85" s="7">
        <v>1</v>
      </c>
      <c r="BQ85" s="7">
        <f t="shared" si="64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65"/>
        <v>0</v>
      </c>
    </row>
    <row r="86" spans="1:86" ht="12.75">
      <c r="A86" s="15">
        <v>6</v>
      </c>
      <c r="B86" s="15">
        <v>1</v>
      </c>
      <c r="C86" s="15"/>
      <c r="D86" s="6" t="s">
        <v>246</v>
      </c>
      <c r="E86" s="3" t="s">
        <v>137</v>
      </c>
      <c r="F86" s="6">
        <f t="shared" si="50"/>
        <v>1</v>
      </c>
      <c r="G86" s="6">
        <f t="shared" si="51"/>
        <v>1</v>
      </c>
      <c r="H86" s="6">
        <f t="shared" si="52"/>
        <v>30</v>
      </c>
      <c r="I86" s="6">
        <f t="shared" si="53"/>
        <v>10</v>
      </c>
      <c r="J86" s="6">
        <f t="shared" si="54"/>
        <v>0</v>
      </c>
      <c r="K86" s="6">
        <f t="shared" si="55"/>
        <v>0</v>
      </c>
      <c r="L86" s="6">
        <f t="shared" si="56"/>
        <v>0</v>
      </c>
      <c r="M86" s="6">
        <f t="shared" si="57"/>
        <v>20</v>
      </c>
      <c r="N86" s="6">
        <f t="shared" si="58"/>
        <v>0</v>
      </c>
      <c r="O86" s="6">
        <f t="shared" si="59"/>
        <v>0</v>
      </c>
      <c r="P86" s="7">
        <f t="shared" si="60"/>
        <v>2</v>
      </c>
      <c r="Q86" s="7">
        <f t="shared" si="61"/>
        <v>1</v>
      </c>
      <c r="R86" s="7">
        <v>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62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63"/>
        <v>0</v>
      </c>
      <c r="BA86" s="11">
        <v>10</v>
      </c>
      <c r="BB86" s="10" t="s">
        <v>65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54</v>
      </c>
      <c r="BL86" s="11"/>
      <c r="BM86" s="10"/>
      <c r="BN86" s="11"/>
      <c r="BO86" s="10"/>
      <c r="BP86" s="7">
        <v>1</v>
      </c>
      <c r="BQ86" s="7">
        <f t="shared" si="64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65"/>
        <v>0</v>
      </c>
    </row>
    <row r="87" spans="1:86" ht="12.75">
      <c r="A87" s="15">
        <v>6</v>
      </c>
      <c r="B87" s="15">
        <v>1</v>
      </c>
      <c r="C87" s="15"/>
      <c r="D87" s="6" t="s">
        <v>247</v>
      </c>
      <c r="E87" s="3" t="s">
        <v>127</v>
      </c>
      <c r="F87" s="6">
        <f t="shared" si="50"/>
        <v>1</v>
      </c>
      <c r="G87" s="6">
        <f t="shared" si="51"/>
        <v>1</v>
      </c>
      <c r="H87" s="6">
        <f t="shared" si="52"/>
        <v>30</v>
      </c>
      <c r="I87" s="6">
        <f t="shared" si="53"/>
        <v>10</v>
      </c>
      <c r="J87" s="6">
        <f t="shared" si="54"/>
        <v>0</v>
      </c>
      <c r="K87" s="6">
        <f t="shared" si="55"/>
        <v>0</v>
      </c>
      <c r="L87" s="6">
        <f t="shared" si="56"/>
        <v>0</v>
      </c>
      <c r="M87" s="6">
        <f t="shared" si="57"/>
        <v>20</v>
      </c>
      <c r="N87" s="6">
        <f t="shared" si="58"/>
        <v>0</v>
      </c>
      <c r="O87" s="6">
        <f t="shared" si="59"/>
        <v>0</v>
      </c>
      <c r="P87" s="7">
        <f t="shared" si="60"/>
        <v>2</v>
      </c>
      <c r="Q87" s="7">
        <f t="shared" si="61"/>
        <v>1</v>
      </c>
      <c r="R87" s="7">
        <v>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62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63"/>
        <v>0</v>
      </c>
      <c r="BA87" s="11">
        <v>10</v>
      </c>
      <c r="BB87" s="10" t="s">
        <v>65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54</v>
      </c>
      <c r="BL87" s="11"/>
      <c r="BM87" s="10"/>
      <c r="BN87" s="11"/>
      <c r="BO87" s="10"/>
      <c r="BP87" s="7">
        <v>1</v>
      </c>
      <c r="BQ87" s="7">
        <f t="shared" si="64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65"/>
        <v>0</v>
      </c>
    </row>
    <row r="88" spans="1:86" ht="12.75">
      <c r="A88" s="15">
        <v>6</v>
      </c>
      <c r="B88" s="15">
        <v>1</v>
      </c>
      <c r="C88" s="15"/>
      <c r="D88" s="6" t="s">
        <v>248</v>
      </c>
      <c r="E88" s="3" t="s">
        <v>129</v>
      </c>
      <c r="F88" s="6">
        <f t="shared" si="50"/>
        <v>1</v>
      </c>
      <c r="G88" s="6">
        <f t="shared" si="51"/>
        <v>1</v>
      </c>
      <c r="H88" s="6">
        <f t="shared" si="52"/>
        <v>30</v>
      </c>
      <c r="I88" s="6">
        <f t="shared" si="53"/>
        <v>10</v>
      </c>
      <c r="J88" s="6">
        <f t="shared" si="54"/>
        <v>0</v>
      </c>
      <c r="K88" s="6">
        <f t="shared" si="55"/>
        <v>0</v>
      </c>
      <c r="L88" s="6">
        <f t="shared" si="56"/>
        <v>0</v>
      </c>
      <c r="M88" s="6">
        <f t="shared" si="57"/>
        <v>20</v>
      </c>
      <c r="N88" s="6">
        <f t="shared" si="58"/>
        <v>0</v>
      </c>
      <c r="O88" s="6">
        <f t="shared" si="59"/>
        <v>0</v>
      </c>
      <c r="P88" s="7">
        <f t="shared" si="60"/>
        <v>2</v>
      </c>
      <c r="Q88" s="7">
        <f t="shared" si="61"/>
        <v>1</v>
      </c>
      <c r="R88" s="7">
        <v>2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62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63"/>
        <v>0</v>
      </c>
      <c r="BA88" s="11">
        <v>10</v>
      </c>
      <c r="BB88" s="10" t="s">
        <v>65</v>
      </c>
      <c r="BC88" s="11"/>
      <c r="BD88" s="10"/>
      <c r="BE88" s="11"/>
      <c r="BF88" s="10"/>
      <c r="BG88" s="11"/>
      <c r="BH88" s="10"/>
      <c r="BI88" s="7">
        <v>1</v>
      </c>
      <c r="BJ88" s="11">
        <v>20</v>
      </c>
      <c r="BK88" s="10" t="s">
        <v>54</v>
      </c>
      <c r="BL88" s="11"/>
      <c r="BM88" s="10"/>
      <c r="BN88" s="11"/>
      <c r="BO88" s="10"/>
      <c r="BP88" s="7">
        <v>1</v>
      </c>
      <c r="BQ88" s="7">
        <f t="shared" si="64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65"/>
        <v>0</v>
      </c>
    </row>
    <row r="89" spans="1:86" ht="12.75">
      <c r="A89" s="15">
        <v>6</v>
      </c>
      <c r="B89" s="15">
        <v>1</v>
      </c>
      <c r="C89" s="15"/>
      <c r="D89" s="6" t="s">
        <v>249</v>
      </c>
      <c r="E89" s="3" t="s">
        <v>139</v>
      </c>
      <c r="F89" s="6">
        <f t="shared" si="50"/>
        <v>1</v>
      </c>
      <c r="G89" s="6">
        <f t="shared" si="51"/>
        <v>1</v>
      </c>
      <c r="H89" s="6">
        <f t="shared" si="52"/>
        <v>30</v>
      </c>
      <c r="I89" s="6">
        <f t="shared" si="53"/>
        <v>10</v>
      </c>
      <c r="J89" s="6">
        <f t="shared" si="54"/>
        <v>0</v>
      </c>
      <c r="K89" s="6">
        <f t="shared" si="55"/>
        <v>0</v>
      </c>
      <c r="L89" s="6">
        <f t="shared" si="56"/>
        <v>0</v>
      </c>
      <c r="M89" s="6">
        <f t="shared" si="57"/>
        <v>20</v>
      </c>
      <c r="N89" s="6">
        <f t="shared" si="58"/>
        <v>0</v>
      </c>
      <c r="O89" s="6">
        <f t="shared" si="59"/>
        <v>0</v>
      </c>
      <c r="P89" s="7">
        <f t="shared" si="60"/>
        <v>2</v>
      </c>
      <c r="Q89" s="7">
        <f t="shared" si="61"/>
        <v>1</v>
      </c>
      <c r="R89" s="7">
        <v>2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62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63"/>
        <v>0</v>
      </c>
      <c r="BA89" s="11">
        <v>10</v>
      </c>
      <c r="BB89" s="10" t="s">
        <v>65</v>
      </c>
      <c r="BC89" s="11"/>
      <c r="BD89" s="10"/>
      <c r="BE89" s="11"/>
      <c r="BF89" s="10"/>
      <c r="BG89" s="11"/>
      <c r="BH89" s="10"/>
      <c r="BI89" s="7">
        <v>1</v>
      </c>
      <c r="BJ89" s="11">
        <v>20</v>
      </c>
      <c r="BK89" s="10" t="s">
        <v>54</v>
      </c>
      <c r="BL89" s="11"/>
      <c r="BM89" s="10"/>
      <c r="BN89" s="11"/>
      <c r="BO89" s="10"/>
      <c r="BP89" s="7">
        <v>1</v>
      </c>
      <c r="BQ89" s="7">
        <f t="shared" si="64"/>
        <v>2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65"/>
        <v>0</v>
      </c>
    </row>
    <row r="90" spans="1:86" ht="12.75">
      <c r="A90" s="15">
        <v>6</v>
      </c>
      <c r="B90" s="15">
        <v>1</v>
      </c>
      <c r="C90" s="15"/>
      <c r="D90" s="6" t="s">
        <v>250</v>
      </c>
      <c r="E90" s="3" t="s">
        <v>131</v>
      </c>
      <c r="F90" s="6">
        <f t="shared" si="50"/>
        <v>1</v>
      </c>
      <c r="G90" s="6">
        <f t="shared" si="51"/>
        <v>1</v>
      </c>
      <c r="H90" s="6">
        <f t="shared" si="52"/>
        <v>30</v>
      </c>
      <c r="I90" s="6">
        <f t="shared" si="53"/>
        <v>10</v>
      </c>
      <c r="J90" s="6">
        <f t="shared" si="54"/>
        <v>0</v>
      </c>
      <c r="K90" s="6">
        <f t="shared" si="55"/>
        <v>0</v>
      </c>
      <c r="L90" s="6">
        <f t="shared" si="56"/>
        <v>0</v>
      </c>
      <c r="M90" s="6">
        <f t="shared" si="57"/>
        <v>20</v>
      </c>
      <c r="N90" s="6">
        <f t="shared" si="58"/>
        <v>0</v>
      </c>
      <c r="O90" s="6">
        <f t="shared" si="59"/>
        <v>0</v>
      </c>
      <c r="P90" s="7">
        <f t="shared" si="60"/>
        <v>2</v>
      </c>
      <c r="Q90" s="7">
        <f t="shared" si="61"/>
        <v>1</v>
      </c>
      <c r="R90" s="7">
        <v>2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62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63"/>
        <v>0</v>
      </c>
      <c r="BA90" s="11">
        <v>10</v>
      </c>
      <c r="BB90" s="10" t="s">
        <v>65</v>
      </c>
      <c r="BC90" s="11"/>
      <c r="BD90" s="10"/>
      <c r="BE90" s="11"/>
      <c r="BF90" s="10"/>
      <c r="BG90" s="11"/>
      <c r="BH90" s="10"/>
      <c r="BI90" s="7">
        <v>1</v>
      </c>
      <c r="BJ90" s="11">
        <v>20</v>
      </c>
      <c r="BK90" s="10" t="s">
        <v>54</v>
      </c>
      <c r="BL90" s="11"/>
      <c r="BM90" s="10"/>
      <c r="BN90" s="11"/>
      <c r="BO90" s="10"/>
      <c r="BP90" s="7">
        <v>1</v>
      </c>
      <c r="BQ90" s="7">
        <f t="shared" si="64"/>
        <v>2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65"/>
        <v>0</v>
      </c>
    </row>
    <row r="91" spans="1:86" ht="12.75">
      <c r="A91" s="15">
        <v>7</v>
      </c>
      <c r="B91" s="15">
        <v>1</v>
      </c>
      <c r="C91" s="15"/>
      <c r="D91" s="6" t="s">
        <v>251</v>
      </c>
      <c r="E91" s="3" t="s">
        <v>176</v>
      </c>
      <c r="F91" s="6">
        <f t="shared" si="50"/>
        <v>1</v>
      </c>
      <c r="G91" s="6">
        <f t="shared" si="51"/>
        <v>1</v>
      </c>
      <c r="H91" s="6">
        <f t="shared" si="52"/>
        <v>30</v>
      </c>
      <c r="I91" s="6">
        <f t="shared" si="53"/>
        <v>10</v>
      </c>
      <c r="J91" s="6">
        <f t="shared" si="54"/>
        <v>0</v>
      </c>
      <c r="K91" s="6">
        <f t="shared" si="55"/>
        <v>0</v>
      </c>
      <c r="L91" s="6">
        <f t="shared" si="56"/>
        <v>0</v>
      </c>
      <c r="M91" s="6">
        <f t="shared" si="57"/>
        <v>20</v>
      </c>
      <c r="N91" s="6">
        <f t="shared" si="58"/>
        <v>0</v>
      </c>
      <c r="O91" s="6">
        <f t="shared" si="59"/>
        <v>0</v>
      </c>
      <c r="P91" s="7">
        <f t="shared" si="60"/>
        <v>1</v>
      </c>
      <c r="Q91" s="7">
        <f t="shared" si="61"/>
        <v>0.67</v>
      </c>
      <c r="R91" s="7">
        <v>1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62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63"/>
        <v>0</v>
      </c>
      <c r="BA91" s="11">
        <v>10</v>
      </c>
      <c r="BB91" s="10" t="s">
        <v>65</v>
      </c>
      <c r="BC91" s="11"/>
      <c r="BD91" s="10"/>
      <c r="BE91" s="11"/>
      <c r="BF91" s="10"/>
      <c r="BG91" s="11"/>
      <c r="BH91" s="10"/>
      <c r="BI91" s="7">
        <v>0.33</v>
      </c>
      <c r="BJ91" s="11">
        <v>20</v>
      </c>
      <c r="BK91" s="10" t="s">
        <v>54</v>
      </c>
      <c r="BL91" s="11"/>
      <c r="BM91" s="10"/>
      <c r="BN91" s="11"/>
      <c r="BO91" s="10"/>
      <c r="BP91" s="7">
        <v>0.67</v>
      </c>
      <c r="BQ91" s="7">
        <f t="shared" si="64"/>
        <v>1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65"/>
        <v>0</v>
      </c>
    </row>
    <row r="92" spans="1:86" ht="12.75">
      <c r="A92" s="15">
        <v>7</v>
      </c>
      <c r="B92" s="15">
        <v>1</v>
      </c>
      <c r="C92" s="15"/>
      <c r="D92" s="6" t="s">
        <v>252</v>
      </c>
      <c r="E92" s="3" t="s">
        <v>178</v>
      </c>
      <c r="F92" s="6">
        <f t="shared" si="50"/>
        <v>1</v>
      </c>
      <c r="G92" s="6">
        <f t="shared" si="51"/>
        <v>1</v>
      </c>
      <c r="H92" s="6">
        <f t="shared" si="52"/>
        <v>30</v>
      </c>
      <c r="I92" s="6">
        <f t="shared" si="53"/>
        <v>10</v>
      </c>
      <c r="J92" s="6">
        <f t="shared" si="54"/>
        <v>0</v>
      </c>
      <c r="K92" s="6">
        <f t="shared" si="55"/>
        <v>0</v>
      </c>
      <c r="L92" s="6">
        <f t="shared" si="56"/>
        <v>0</v>
      </c>
      <c r="M92" s="6">
        <f t="shared" si="57"/>
        <v>20</v>
      </c>
      <c r="N92" s="6">
        <f t="shared" si="58"/>
        <v>0</v>
      </c>
      <c r="O92" s="6">
        <f t="shared" si="59"/>
        <v>0</v>
      </c>
      <c r="P92" s="7">
        <f t="shared" si="60"/>
        <v>1</v>
      </c>
      <c r="Q92" s="7">
        <f t="shared" si="61"/>
        <v>0.7</v>
      </c>
      <c r="R92" s="7">
        <v>0.8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62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63"/>
        <v>0</v>
      </c>
      <c r="BA92" s="11">
        <v>10</v>
      </c>
      <c r="BB92" s="10" t="s">
        <v>65</v>
      </c>
      <c r="BC92" s="11"/>
      <c r="BD92" s="10"/>
      <c r="BE92" s="11"/>
      <c r="BF92" s="10"/>
      <c r="BG92" s="11"/>
      <c r="BH92" s="10"/>
      <c r="BI92" s="7">
        <v>0.3</v>
      </c>
      <c r="BJ92" s="11">
        <v>20</v>
      </c>
      <c r="BK92" s="10" t="s">
        <v>54</v>
      </c>
      <c r="BL92" s="11"/>
      <c r="BM92" s="10"/>
      <c r="BN92" s="11"/>
      <c r="BO92" s="10"/>
      <c r="BP92" s="7">
        <v>0.7</v>
      </c>
      <c r="BQ92" s="7">
        <f t="shared" si="64"/>
        <v>1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65"/>
        <v>0</v>
      </c>
    </row>
    <row r="93" spans="1:86" ht="12.75">
      <c r="A93" s="15">
        <v>7</v>
      </c>
      <c r="B93" s="15">
        <v>1</v>
      </c>
      <c r="C93" s="15"/>
      <c r="D93" s="6" t="s">
        <v>253</v>
      </c>
      <c r="E93" s="3" t="s">
        <v>180</v>
      </c>
      <c r="F93" s="6">
        <f t="shared" si="50"/>
        <v>1</v>
      </c>
      <c r="G93" s="6">
        <f t="shared" si="51"/>
        <v>1</v>
      </c>
      <c r="H93" s="6">
        <f t="shared" si="52"/>
        <v>30</v>
      </c>
      <c r="I93" s="6">
        <f t="shared" si="53"/>
        <v>10</v>
      </c>
      <c r="J93" s="6">
        <f t="shared" si="54"/>
        <v>0</v>
      </c>
      <c r="K93" s="6">
        <f t="shared" si="55"/>
        <v>0</v>
      </c>
      <c r="L93" s="6">
        <f t="shared" si="56"/>
        <v>0</v>
      </c>
      <c r="M93" s="6">
        <f t="shared" si="57"/>
        <v>20</v>
      </c>
      <c r="N93" s="6">
        <f t="shared" si="58"/>
        <v>0</v>
      </c>
      <c r="O93" s="6">
        <f t="shared" si="59"/>
        <v>0</v>
      </c>
      <c r="P93" s="7">
        <f t="shared" si="60"/>
        <v>1</v>
      </c>
      <c r="Q93" s="7">
        <f t="shared" si="61"/>
        <v>0.7</v>
      </c>
      <c r="R93" s="7">
        <v>0.8</v>
      </c>
      <c r="S93" s="11"/>
      <c r="T93" s="10"/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7"/>
      <c r="AI93" s="7">
        <f t="shared" si="62"/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63"/>
        <v>0</v>
      </c>
      <c r="BA93" s="11">
        <v>10</v>
      </c>
      <c r="BB93" s="10" t="s">
        <v>54</v>
      </c>
      <c r="BC93" s="11"/>
      <c r="BD93" s="10"/>
      <c r="BE93" s="11"/>
      <c r="BF93" s="10"/>
      <c r="BG93" s="11"/>
      <c r="BH93" s="10"/>
      <c r="BI93" s="7">
        <v>0.3</v>
      </c>
      <c r="BJ93" s="11">
        <v>20</v>
      </c>
      <c r="BK93" s="10" t="s">
        <v>65</v>
      </c>
      <c r="BL93" s="11"/>
      <c r="BM93" s="10"/>
      <c r="BN93" s="11"/>
      <c r="BO93" s="10"/>
      <c r="BP93" s="7">
        <v>0.7</v>
      </c>
      <c r="BQ93" s="7">
        <f t="shared" si="64"/>
        <v>1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65"/>
        <v>0</v>
      </c>
    </row>
    <row r="94" spans="1:86" ht="12.75">
      <c r="A94" s="15">
        <v>7</v>
      </c>
      <c r="B94" s="15">
        <v>1</v>
      </c>
      <c r="C94" s="15"/>
      <c r="D94" s="6" t="s">
        <v>254</v>
      </c>
      <c r="E94" s="3" t="s">
        <v>182</v>
      </c>
      <c r="F94" s="6">
        <f t="shared" si="50"/>
        <v>1</v>
      </c>
      <c r="G94" s="6">
        <f t="shared" si="51"/>
        <v>1</v>
      </c>
      <c r="H94" s="6">
        <f t="shared" si="52"/>
        <v>30</v>
      </c>
      <c r="I94" s="6">
        <f t="shared" si="53"/>
        <v>10</v>
      </c>
      <c r="J94" s="6">
        <f t="shared" si="54"/>
        <v>0</v>
      </c>
      <c r="K94" s="6">
        <f t="shared" si="55"/>
        <v>0</v>
      </c>
      <c r="L94" s="6">
        <f t="shared" si="56"/>
        <v>0</v>
      </c>
      <c r="M94" s="6">
        <f t="shared" si="57"/>
        <v>20</v>
      </c>
      <c r="N94" s="6">
        <f t="shared" si="58"/>
        <v>0</v>
      </c>
      <c r="O94" s="6">
        <f t="shared" si="59"/>
        <v>0</v>
      </c>
      <c r="P94" s="7">
        <f t="shared" si="60"/>
        <v>1</v>
      </c>
      <c r="Q94" s="7">
        <f t="shared" si="61"/>
        <v>0.7</v>
      </c>
      <c r="R94" s="7">
        <v>0.8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7"/>
      <c r="AI94" s="7">
        <f t="shared" si="62"/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 t="shared" si="63"/>
        <v>0</v>
      </c>
      <c r="BA94" s="11">
        <v>10</v>
      </c>
      <c r="BB94" s="10" t="s">
        <v>65</v>
      </c>
      <c r="BC94" s="11"/>
      <c r="BD94" s="10"/>
      <c r="BE94" s="11"/>
      <c r="BF94" s="10"/>
      <c r="BG94" s="11"/>
      <c r="BH94" s="10"/>
      <c r="BI94" s="7">
        <v>0.3</v>
      </c>
      <c r="BJ94" s="11">
        <v>20</v>
      </c>
      <c r="BK94" s="10" t="s">
        <v>54</v>
      </c>
      <c r="BL94" s="11"/>
      <c r="BM94" s="10"/>
      <c r="BN94" s="11"/>
      <c r="BO94" s="10"/>
      <c r="BP94" s="7">
        <v>0.7</v>
      </c>
      <c r="BQ94" s="7">
        <f t="shared" si="64"/>
        <v>1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 t="shared" si="65"/>
        <v>0</v>
      </c>
    </row>
    <row r="95" spans="1:86" ht="12.75">
      <c r="A95" s="15">
        <v>7</v>
      </c>
      <c r="B95" s="15">
        <v>1</v>
      </c>
      <c r="C95" s="15"/>
      <c r="D95" s="6" t="s">
        <v>255</v>
      </c>
      <c r="E95" s="3" t="s">
        <v>184</v>
      </c>
      <c r="F95" s="6">
        <f t="shared" si="50"/>
        <v>1</v>
      </c>
      <c r="G95" s="6">
        <f t="shared" si="51"/>
        <v>1</v>
      </c>
      <c r="H95" s="6">
        <f t="shared" si="52"/>
        <v>30</v>
      </c>
      <c r="I95" s="6">
        <f t="shared" si="53"/>
        <v>10</v>
      </c>
      <c r="J95" s="6">
        <f t="shared" si="54"/>
        <v>0</v>
      </c>
      <c r="K95" s="6">
        <f t="shared" si="55"/>
        <v>0</v>
      </c>
      <c r="L95" s="6">
        <f t="shared" si="56"/>
        <v>0</v>
      </c>
      <c r="M95" s="6">
        <f t="shared" si="57"/>
        <v>20</v>
      </c>
      <c r="N95" s="6">
        <f t="shared" si="58"/>
        <v>0</v>
      </c>
      <c r="O95" s="6">
        <f t="shared" si="59"/>
        <v>0</v>
      </c>
      <c r="P95" s="7">
        <f t="shared" si="60"/>
        <v>1</v>
      </c>
      <c r="Q95" s="7">
        <f t="shared" si="61"/>
        <v>0.7</v>
      </c>
      <c r="R95" s="7">
        <v>0.8</v>
      </c>
      <c r="S95" s="11"/>
      <c r="T95" s="10"/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7"/>
      <c r="AI95" s="7">
        <f t="shared" si="62"/>
        <v>0</v>
      </c>
      <c r="AJ95" s="11"/>
      <c r="AK95" s="10"/>
      <c r="AL95" s="11"/>
      <c r="AM95" s="10"/>
      <c r="AN95" s="11"/>
      <c r="AO95" s="10"/>
      <c r="AP95" s="11"/>
      <c r="AQ95" s="10"/>
      <c r="AR95" s="7"/>
      <c r="AS95" s="11"/>
      <c r="AT95" s="10"/>
      <c r="AU95" s="11"/>
      <c r="AV95" s="10"/>
      <c r="AW95" s="11"/>
      <c r="AX95" s="10"/>
      <c r="AY95" s="7"/>
      <c r="AZ95" s="7">
        <f t="shared" si="63"/>
        <v>0</v>
      </c>
      <c r="BA95" s="11">
        <v>10</v>
      </c>
      <c r="BB95" s="10" t="s">
        <v>65</v>
      </c>
      <c r="BC95" s="11"/>
      <c r="BD95" s="10"/>
      <c r="BE95" s="11"/>
      <c r="BF95" s="10"/>
      <c r="BG95" s="11"/>
      <c r="BH95" s="10"/>
      <c r="BI95" s="7">
        <v>0.3</v>
      </c>
      <c r="BJ95" s="11">
        <v>20</v>
      </c>
      <c r="BK95" s="10" t="s">
        <v>54</v>
      </c>
      <c r="BL95" s="11"/>
      <c r="BM95" s="10"/>
      <c r="BN95" s="11"/>
      <c r="BO95" s="10"/>
      <c r="BP95" s="7">
        <v>0.7</v>
      </c>
      <c r="BQ95" s="7">
        <f t="shared" si="64"/>
        <v>1</v>
      </c>
      <c r="BR95" s="11"/>
      <c r="BS95" s="10"/>
      <c r="BT95" s="11"/>
      <c r="BU95" s="10"/>
      <c r="BV95" s="11"/>
      <c r="BW95" s="10"/>
      <c r="BX95" s="11"/>
      <c r="BY95" s="10"/>
      <c r="BZ95" s="7"/>
      <c r="CA95" s="11"/>
      <c r="CB95" s="10"/>
      <c r="CC95" s="11"/>
      <c r="CD95" s="10"/>
      <c r="CE95" s="11"/>
      <c r="CF95" s="10"/>
      <c r="CG95" s="7"/>
      <c r="CH95" s="7">
        <f t="shared" si="65"/>
        <v>0</v>
      </c>
    </row>
    <row r="96" spans="1:86" ht="19.5" customHeight="1">
      <c r="A96" s="12" t="s">
        <v>185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2"/>
      <c r="CH96" s="13"/>
    </row>
    <row r="97" spans="1:86" ht="12.75">
      <c r="A97" s="6"/>
      <c r="B97" s="6"/>
      <c r="C97" s="6"/>
      <c r="D97" s="6" t="s">
        <v>186</v>
      </c>
      <c r="E97" s="3" t="s">
        <v>187</v>
      </c>
      <c r="F97" s="6">
        <f>COUNTIF(S97:CF97,"e")</f>
        <v>0</v>
      </c>
      <c r="G97" s="6">
        <f>COUNTIF(S97:CF97,"z")</f>
        <v>1</v>
      </c>
      <c r="H97" s="6">
        <f>SUM(I97:O97)</f>
        <v>4</v>
      </c>
      <c r="I97" s="6">
        <f>S97+AJ97+BA97+BR97</f>
        <v>0</v>
      </c>
      <c r="J97" s="6">
        <f>U97+AL97+BC97+BT97</f>
        <v>0</v>
      </c>
      <c r="K97" s="6">
        <f>W97+AN97+BE97+BV97</f>
        <v>0</v>
      </c>
      <c r="L97" s="6">
        <f>Y97+AP97+BG97+BX97</f>
        <v>0</v>
      </c>
      <c r="M97" s="6">
        <f>AB97+AS97+BJ97+CA97</f>
        <v>0</v>
      </c>
      <c r="N97" s="6">
        <f>AD97+AU97+BL97+CC97</f>
        <v>0</v>
      </c>
      <c r="O97" s="6">
        <f>AF97+AW97+BN97+CE97</f>
        <v>4</v>
      </c>
      <c r="P97" s="7">
        <f>AI97+AZ97+BQ97+CH97</f>
        <v>4</v>
      </c>
      <c r="Q97" s="7">
        <f>AH97+AY97+BP97+CG97</f>
        <v>4</v>
      </c>
      <c r="R97" s="7">
        <v>0</v>
      </c>
      <c r="S97" s="11"/>
      <c r="T97" s="10"/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>
        <v>4</v>
      </c>
      <c r="AG97" s="10" t="s">
        <v>54</v>
      </c>
      <c r="AH97" s="7">
        <v>4</v>
      </c>
      <c r="AI97" s="7">
        <f>AA97+AH97</f>
        <v>4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>AR97+AY97</f>
        <v>0</v>
      </c>
      <c r="BA97" s="11"/>
      <c r="BB97" s="10"/>
      <c r="BC97" s="11"/>
      <c r="BD97" s="10"/>
      <c r="BE97" s="11"/>
      <c r="BF97" s="10"/>
      <c r="BG97" s="11"/>
      <c r="BH97" s="10"/>
      <c r="BI97" s="7"/>
      <c r="BJ97" s="11"/>
      <c r="BK97" s="10"/>
      <c r="BL97" s="11"/>
      <c r="BM97" s="10"/>
      <c r="BN97" s="11"/>
      <c r="BO97" s="10"/>
      <c r="BP97" s="7"/>
      <c r="BQ97" s="7">
        <f>BI97+BP97</f>
        <v>0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>BZ97+CG97</f>
        <v>0</v>
      </c>
    </row>
    <row r="98" spans="1:86" ht="15.75" customHeight="1">
      <c r="A98" s="6"/>
      <c r="B98" s="6"/>
      <c r="C98" s="6"/>
      <c r="D98" s="6"/>
      <c r="E98" s="6" t="s">
        <v>66</v>
      </c>
      <c r="F98" s="6">
        <f aca="true" t="shared" si="66" ref="F98:S98">SUM(F97:F97)</f>
        <v>0</v>
      </c>
      <c r="G98" s="6">
        <f t="shared" si="66"/>
        <v>1</v>
      </c>
      <c r="H98" s="6">
        <f t="shared" si="66"/>
        <v>4</v>
      </c>
      <c r="I98" s="6">
        <f t="shared" si="66"/>
        <v>0</v>
      </c>
      <c r="J98" s="6">
        <f t="shared" si="66"/>
        <v>0</v>
      </c>
      <c r="K98" s="6">
        <f t="shared" si="66"/>
        <v>0</v>
      </c>
      <c r="L98" s="6">
        <f t="shared" si="66"/>
        <v>0</v>
      </c>
      <c r="M98" s="6">
        <f t="shared" si="66"/>
        <v>0</v>
      </c>
      <c r="N98" s="6">
        <f t="shared" si="66"/>
        <v>0</v>
      </c>
      <c r="O98" s="6">
        <f t="shared" si="66"/>
        <v>4</v>
      </c>
      <c r="P98" s="7">
        <f t="shared" si="66"/>
        <v>4</v>
      </c>
      <c r="Q98" s="7">
        <f t="shared" si="66"/>
        <v>4</v>
      </c>
      <c r="R98" s="7">
        <f t="shared" si="66"/>
        <v>0</v>
      </c>
      <c r="S98" s="11">
        <f t="shared" si="66"/>
        <v>0</v>
      </c>
      <c r="T98" s="10"/>
      <c r="U98" s="11">
        <f>SUM(U97:U97)</f>
        <v>0</v>
      </c>
      <c r="V98" s="10"/>
      <c r="W98" s="11">
        <f>SUM(W97:W97)</f>
        <v>0</v>
      </c>
      <c r="X98" s="10"/>
      <c r="Y98" s="11">
        <f>SUM(Y97:Y97)</f>
        <v>0</v>
      </c>
      <c r="Z98" s="10"/>
      <c r="AA98" s="7">
        <f>SUM(AA97:AA97)</f>
        <v>0</v>
      </c>
      <c r="AB98" s="11">
        <f>SUM(AB97:AB97)</f>
        <v>0</v>
      </c>
      <c r="AC98" s="10"/>
      <c r="AD98" s="11">
        <f>SUM(AD97:AD97)</f>
        <v>0</v>
      </c>
      <c r="AE98" s="10"/>
      <c r="AF98" s="11">
        <f>SUM(AF97:AF97)</f>
        <v>4</v>
      </c>
      <c r="AG98" s="10"/>
      <c r="AH98" s="7">
        <f>SUM(AH97:AH97)</f>
        <v>4</v>
      </c>
      <c r="AI98" s="7">
        <f>SUM(AI97:AI97)</f>
        <v>4</v>
      </c>
      <c r="AJ98" s="11">
        <f>SUM(AJ97:AJ97)</f>
        <v>0</v>
      </c>
      <c r="AK98" s="10"/>
      <c r="AL98" s="11">
        <f>SUM(AL97:AL97)</f>
        <v>0</v>
      </c>
      <c r="AM98" s="10"/>
      <c r="AN98" s="11">
        <f>SUM(AN97:AN97)</f>
        <v>0</v>
      </c>
      <c r="AO98" s="10"/>
      <c r="AP98" s="11">
        <f>SUM(AP97:AP97)</f>
        <v>0</v>
      </c>
      <c r="AQ98" s="10"/>
      <c r="AR98" s="7">
        <f>SUM(AR97:AR97)</f>
        <v>0</v>
      </c>
      <c r="AS98" s="11">
        <f>SUM(AS97:AS97)</f>
        <v>0</v>
      </c>
      <c r="AT98" s="10"/>
      <c r="AU98" s="11">
        <f>SUM(AU97:AU97)</f>
        <v>0</v>
      </c>
      <c r="AV98" s="10"/>
      <c r="AW98" s="11">
        <f>SUM(AW97:AW97)</f>
        <v>0</v>
      </c>
      <c r="AX98" s="10"/>
      <c r="AY98" s="7">
        <f>SUM(AY97:AY97)</f>
        <v>0</v>
      </c>
      <c r="AZ98" s="7">
        <f>SUM(AZ97:AZ97)</f>
        <v>0</v>
      </c>
      <c r="BA98" s="11">
        <f>SUM(BA97:BA97)</f>
        <v>0</v>
      </c>
      <c r="BB98" s="10"/>
      <c r="BC98" s="11">
        <f>SUM(BC97:BC97)</f>
        <v>0</v>
      </c>
      <c r="BD98" s="10"/>
      <c r="BE98" s="11">
        <f>SUM(BE97:BE97)</f>
        <v>0</v>
      </c>
      <c r="BF98" s="10"/>
      <c r="BG98" s="11">
        <f>SUM(BG97:BG97)</f>
        <v>0</v>
      </c>
      <c r="BH98" s="10"/>
      <c r="BI98" s="7">
        <f>SUM(BI97:BI97)</f>
        <v>0</v>
      </c>
      <c r="BJ98" s="11">
        <f>SUM(BJ97:BJ97)</f>
        <v>0</v>
      </c>
      <c r="BK98" s="10"/>
      <c r="BL98" s="11">
        <f>SUM(BL97:BL97)</f>
        <v>0</v>
      </c>
      <c r="BM98" s="10"/>
      <c r="BN98" s="11">
        <f>SUM(BN97:BN97)</f>
        <v>0</v>
      </c>
      <c r="BO98" s="10"/>
      <c r="BP98" s="7">
        <f>SUM(BP97:BP97)</f>
        <v>0</v>
      </c>
      <c r="BQ98" s="7">
        <f>SUM(BQ97:BQ97)</f>
        <v>0</v>
      </c>
      <c r="BR98" s="11">
        <f>SUM(BR97:BR97)</f>
        <v>0</v>
      </c>
      <c r="BS98" s="10"/>
      <c r="BT98" s="11">
        <f>SUM(BT97:BT97)</f>
        <v>0</v>
      </c>
      <c r="BU98" s="10"/>
      <c r="BV98" s="11">
        <f>SUM(BV97:BV97)</f>
        <v>0</v>
      </c>
      <c r="BW98" s="10"/>
      <c r="BX98" s="11">
        <f>SUM(BX97:BX97)</f>
        <v>0</v>
      </c>
      <c r="BY98" s="10"/>
      <c r="BZ98" s="7">
        <f>SUM(BZ97:BZ97)</f>
        <v>0</v>
      </c>
      <c r="CA98" s="11">
        <f>SUM(CA97:CA97)</f>
        <v>0</v>
      </c>
      <c r="CB98" s="10"/>
      <c r="CC98" s="11">
        <f>SUM(CC97:CC97)</f>
        <v>0</v>
      </c>
      <c r="CD98" s="10"/>
      <c r="CE98" s="11">
        <f>SUM(CE97:CE97)</f>
        <v>0</v>
      </c>
      <c r="CF98" s="10"/>
      <c r="CG98" s="7">
        <f>SUM(CG97:CG97)</f>
        <v>0</v>
      </c>
      <c r="CH98" s="7">
        <f>SUM(CH97:CH97)</f>
        <v>0</v>
      </c>
    </row>
    <row r="99" spans="1:86" ht="19.5" customHeight="1">
      <c r="A99" s="12" t="s">
        <v>188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2"/>
      <c r="CH99" s="13"/>
    </row>
    <row r="100" spans="1:86" ht="12.75">
      <c r="A100" s="6"/>
      <c r="B100" s="6"/>
      <c r="C100" s="6"/>
      <c r="D100" s="6" t="s">
        <v>189</v>
      </c>
      <c r="E100" s="3" t="s">
        <v>190</v>
      </c>
      <c r="F100" s="6">
        <f>COUNTIF(S100:CF100,"e")</f>
        <v>0</v>
      </c>
      <c r="G100" s="6">
        <f>COUNTIF(S100:CF100,"z")</f>
        <v>1</v>
      </c>
      <c r="H100" s="6">
        <f>SUM(I100:O100)</f>
        <v>5</v>
      </c>
      <c r="I100" s="6">
        <f>S100+AJ100+BA100+BR100</f>
        <v>5</v>
      </c>
      <c r="J100" s="6">
        <f>U100+AL100+BC100+BT100</f>
        <v>0</v>
      </c>
      <c r="K100" s="6">
        <f>W100+AN100+BE100+BV100</f>
        <v>0</v>
      </c>
      <c r="L100" s="6">
        <f>Y100+AP100+BG100+BX100</f>
        <v>0</v>
      </c>
      <c r="M100" s="6">
        <f>AB100+AS100+BJ100+CA100</f>
        <v>0</v>
      </c>
      <c r="N100" s="6">
        <f>AD100+AU100+BL100+CC100</f>
        <v>0</v>
      </c>
      <c r="O100" s="6">
        <f>AF100+AW100+BN100+CE100</f>
        <v>0</v>
      </c>
      <c r="P100" s="7">
        <f>AI100+AZ100+BQ100+CH100</f>
        <v>0</v>
      </c>
      <c r="Q100" s="7">
        <f>AH100+AY100+BP100+CG100</f>
        <v>0</v>
      </c>
      <c r="R100" s="7">
        <v>0</v>
      </c>
      <c r="S100" s="11">
        <v>5</v>
      </c>
      <c r="T100" s="10" t="s">
        <v>54</v>
      </c>
      <c r="U100" s="11"/>
      <c r="V100" s="10"/>
      <c r="W100" s="11"/>
      <c r="X100" s="10"/>
      <c r="Y100" s="11"/>
      <c r="Z100" s="10"/>
      <c r="AA100" s="7">
        <v>0</v>
      </c>
      <c r="AB100" s="11"/>
      <c r="AC100" s="10"/>
      <c r="AD100" s="11"/>
      <c r="AE100" s="10"/>
      <c r="AF100" s="11"/>
      <c r="AG100" s="10"/>
      <c r="AH100" s="7"/>
      <c r="AI100" s="7">
        <f>AA100+AH100</f>
        <v>0</v>
      </c>
      <c r="AJ100" s="11"/>
      <c r="AK100" s="10"/>
      <c r="AL100" s="11"/>
      <c r="AM100" s="10"/>
      <c r="AN100" s="11"/>
      <c r="AO100" s="10"/>
      <c r="AP100" s="11"/>
      <c r="AQ100" s="10"/>
      <c r="AR100" s="7"/>
      <c r="AS100" s="11"/>
      <c r="AT100" s="10"/>
      <c r="AU100" s="11"/>
      <c r="AV100" s="10"/>
      <c r="AW100" s="11"/>
      <c r="AX100" s="10"/>
      <c r="AY100" s="7"/>
      <c r="AZ100" s="7">
        <f>AR100+AY100</f>
        <v>0</v>
      </c>
      <c r="BA100" s="11"/>
      <c r="BB100" s="10"/>
      <c r="BC100" s="11"/>
      <c r="BD100" s="10"/>
      <c r="BE100" s="11"/>
      <c r="BF100" s="10"/>
      <c r="BG100" s="11"/>
      <c r="BH100" s="10"/>
      <c r="BI100" s="7"/>
      <c r="BJ100" s="11"/>
      <c r="BK100" s="10"/>
      <c r="BL100" s="11"/>
      <c r="BM100" s="10"/>
      <c r="BN100" s="11"/>
      <c r="BO100" s="10"/>
      <c r="BP100" s="7"/>
      <c r="BQ100" s="7">
        <f>BI100+BP100</f>
        <v>0</v>
      </c>
      <c r="BR100" s="11"/>
      <c r="BS100" s="10"/>
      <c r="BT100" s="11"/>
      <c r="BU100" s="10"/>
      <c r="BV100" s="11"/>
      <c r="BW100" s="10"/>
      <c r="BX100" s="11"/>
      <c r="BY100" s="10"/>
      <c r="BZ100" s="7"/>
      <c r="CA100" s="11"/>
      <c r="CB100" s="10"/>
      <c r="CC100" s="11"/>
      <c r="CD100" s="10"/>
      <c r="CE100" s="11"/>
      <c r="CF100" s="10"/>
      <c r="CG100" s="7"/>
      <c r="CH100" s="7">
        <f>BZ100+CG100</f>
        <v>0</v>
      </c>
    </row>
    <row r="101" spans="1:86" ht="12.75">
      <c r="A101" s="6"/>
      <c r="B101" s="6"/>
      <c r="C101" s="6"/>
      <c r="D101" s="6" t="s">
        <v>191</v>
      </c>
      <c r="E101" s="3" t="s">
        <v>192</v>
      </c>
      <c r="F101" s="6">
        <f>COUNTIF(S101:CF101,"e")</f>
        <v>0</v>
      </c>
      <c r="G101" s="6">
        <f>COUNTIF(S101:CF101,"z")</f>
        <v>1</v>
      </c>
      <c r="H101" s="6">
        <f>SUM(I101:O101)</f>
        <v>2</v>
      </c>
      <c r="I101" s="6">
        <f>S101+AJ101+BA101+BR101</f>
        <v>2</v>
      </c>
      <c r="J101" s="6">
        <f>U101+AL101+BC101+BT101</f>
        <v>0</v>
      </c>
      <c r="K101" s="6">
        <f>W101+AN101+BE101+BV101</f>
        <v>0</v>
      </c>
      <c r="L101" s="6">
        <f>Y101+AP101+BG101+BX101</f>
        <v>0</v>
      </c>
      <c r="M101" s="6">
        <f>AB101+AS101+BJ101+CA101</f>
        <v>0</v>
      </c>
      <c r="N101" s="6">
        <f>AD101+AU101+BL101+CC101</f>
        <v>0</v>
      </c>
      <c r="O101" s="6">
        <f>AF101+AW101+BN101+CE101</f>
        <v>0</v>
      </c>
      <c r="P101" s="7">
        <f>AI101+AZ101+BQ101+CH101</f>
        <v>0</v>
      </c>
      <c r="Q101" s="7">
        <f>AH101+AY101+BP101+CG101</f>
        <v>0</v>
      </c>
      <c r="R101" s="7">
        <v>0</v>
      </c>
      <c r="S101" s="11">
        <v>2</v>
      </c>
      <c r="T101" s="10" t="s">
        <v>54</v>
      </c>
      <c r="U101" s="11"/>
      <c r="V101" s="10"/>
      <c r="W101" s="11"/>
      <c r="X101" s="10"/>
      <c r="Y101" s="11"/>
      <c r="Z101" s="10"/>
      <c r="AA101" s="7">
        <v>0</v>
      </c>
      <c r="AB101" s="11"/>
      <c r="AC101" s="10"/>
      <c r="AD101" s="11"/>
      <c r="AE101" s="10"/>
      <c r="AF101" s="11"/>
      <c r="AG101" s="10"/>
      <c r="AH101" s="7"/>
      <c r="AI101" s="7">
        <f>AA101+AH101</f>
        <v>0</v>
      </c>
      <c r="AJ101" s="11"/>
      <c r="AK101" s="10"/>
      <c r="AL101" s="11"/>
      <c r="AM101" s="10"/>
      <c r="AN101" s="11"/>
      <c r="AO101" s="10"/>
      <c r="AP101" s="11"/>
      <c r="AQ101" s="10"/>
      <c r="AR101" s="7"/>
      <c r="AS101" s="11"/>
      <c r="AT101" s="10"/>
      <c r="AU101" s="11"/>
      <c r="AV101" s="10"/>
      <c r="AW101" s="11"/>
      <c r="AX101" s="10"/>
      <c r="AY101" s="7"/>
      <c r="AZ101" s="7">
        <f>AR101+AY101</f>
        <v>0</v>
      </c>
      <c r="BA101" s="11"/>
      <c r="BB101" s="10"/>
      <c r="BC101" s="11"/>
      <c r="BD101" s="10"/>
      <c r="BE101" s="11"/>
      <c r="BF101" s="10"/>
      <c r="BG101" s="11"/>
      <c r="BH101" s="10"/>
      <c r="BI101" s="7"/>
      <c r="BJ101" s="11"/>
      <c r="BK101" s="10"/>
      <c r="BL101" s="11"/>
      <c r="BM101" s="10"/>
      <c r="BN101" s="11"/>
      <c r="BO101" s="10"/>
      <c r="BP101" s="7"/>
      <c r="BQ101" s="7">
        <f>BI101+BP101</f>
        <v>0</v>
      </c>
      <c r="BR101" s="11"/>
      <c r="BS101" s="10"/>
      <c r="BT101" s="11"/>
      <c r="BU101" s="10"/>
      <c r="BV101" s="11"/>
      <c r="BW101" s="10"/>
      <c r="BX101" s="11"/>
      <c r="BY101" s="10"/>
      <c r="BZ101" s="7"/>
      <c r="CA101" s="11"/>
      <c r="CB101" s="10"/>
      <c r="CC101" s="11"/>
      <c r="CD101" s="10"/>
      <c r="CE101" s="11"/>
      <c r="CF101" s="10"/>
      <c r="CG101" s="7"/>
      <c r="CH101" s="7">
        <f>BZ101+CG101</f>
        <v>0</v>
      </c>
    </row>
    <row r="102" spans="1:86" ht="15.75" customHeight="1">
      <c r="A102" s="6"/>
      <c r="B102" s="6"/>
      <c r="C102" s="6"/>
      <c r="D102" s="6"/>
      <c r="E102" s="6" t="s">
        <v>66</v>
      </c>
      <c r="F102" s="6">
        <f aca="true" t="shared" si="67" ref="F102:S102">SUM(F100:F101)</f>
        <v>0</v>
      </c>
      <c r="G102" s="6">
        <f t="shared" si="67"/>
        <v>2</v>
      </c>
      <c r="H102" s="6">
        <f t="shared" si="67"/>
        <v>7</v>
      </c>
      <c r="I102" s="6">
        <f t="shared" si="67"/>
        <v>7</v>
      </c>
      <c r="J102" s="6">
        <f t="shared" si="67"/>
        <v>0</v>
      </c>
      <c r="K102" s="6">
        <f t="shared" si="67"/>
        <v>0</v>
      </c>
      <c r="L102" s="6">
        <f t="shared" si="67"/>
        <v>0</v>
      </c>
      <c r="M102" s="6">
        <f t="shared" si="67"/>
        <v>0</v>
      </c>
      <c r="N102" s="6">
        <f t="shared" si="67"/>
        <v>0</v>
      </c>
      <c r="O102" s="6">
        <f t="shared" si="67"/>
        <v>0</v>
      </c>
      <c r="P102" s="7">
        <f t="shared" si="67"/>
        <v>0</v>
      </c>
      <c r="Q102" s="7">
        <f t="shared" si="67"/>
        <v>0</v>
      </c>
      <c r="R102" s="7">
        <f t="shared" si="67"/>
        <v>0</v>
      </c>
      <c r="S102" s="11">
        <f t="shared" si="67"/>
        <v>7</v>
      </c>
      <c r="T102" s="10"/>
      <c r="U102" s="11">
        <f>SUM(U100:U101)</f>
        <v>0</v>
      </c>
      <c r="V102" s="10"/>
      <c r="W102" s="11">
        <f>SUM(W100:W101)</f>
        <v>0</v>
      </c>
      <c r="X102" s="10"/>
      <c r="Y102" s="11">
        <f>SUM(Y100:Y101)</f>
        <v>0</v>
      </c>
      <c r="Z102" s="10"/>
      <c r="AA102" s="7">
        <f>SUM(AA100:AA101)</f>
        <v>0</v>
      </c>
      <c r="AB102" s="11">
        <f>SUM(AB100:AB101)</f>
        <v>0</v>
      </c>
      <c r="AC102" s="10"/>
      <c r="AD102" s="11">
        <f>SUM(AD100:AD101)</f>
        <v>0</v>
      </c>
      <c r="AE102" s="10"/>
      <c r="AF102" s="11">
        <f>SUM(AF100:AF101)</f>
        <v>0</v>
      </c>
      <c r="AG102" s="10"/>
      <c r="AH102" s="7">
        <f>SUM(AH100:AH101)</f>
        <v>0</v>
      </c>
      <c r="AI102" s="7">
        <f>SUM(AI100:AI101)</f>
        <v>0</v>
      </c>
      <c r="AJ102" s="11">
        <f>SUM(AJ100:AJ101)</f>
        <v>0</v>
      </c>
      <c r="AK102" s="10"/>
      <c r="AL102" s="11">
        <f>SUM(AL100:AL101)</f>
        <v>0</v>
      </c>
      <c r="AM102" s="10"/>
      <c r="AN102" s="11">
        <f>SUM(AN100:AN101)</f>
        <v>0</v>
      </c>
      <c r="AO102" s="10"/>
      <c r="AP102" s="11">
        <f>SUM(AP100:AP101)</f>
        <v>0</v>
      </c>
      <c r="AQ102" s="10"/>
      <c r="AR102" s="7">
        <f>SUM(AR100:AR101)</f>
        <v>0</v>
      </c>
      <c r="AS102" s="11">
        <f>SUM(AS100:AS101)</f>
        <v>0</v>
      </c>
      <c r="AT102" s="10"/>
      <c r="AU102" s="11">
        <f>SUM(AU100:AU101)</f>
        <v>0</v>
      </c>
      <c r="AV102" s="10"/>
      <c r="AW102" s="11">
        <f>SUM(AW100:AW101)</f>
        <v>0</v>
      </c>
      <c r="AX102" s="10"/>
      <c r="AY102" s="7">
        <f>SUM(AY100:AY101)</f>
        <v>0</v>
      </c>
      <c r="AZ102" s="7">
        <f>SUM(AZ100:AZ101)</f>
        <v>0</v>
      </c>
      <c r="BA102" s="11">
        <f>SUM(BA100:BA101)</f>
        <v>0</v>
      </c>
      <c r="BB102" s="10"/>
      <c r="BC102" s="11">
        <f>SUM(BC100:BC101)</f>
        <v>0</v>
      </c>
      <c r="BD102" s="10"/>
      <c r="BE102" s="11">
        <f>SUM(BE100:BE101)</f>
        <v>0</v>
      </c>
      <c r="BF102" s="10"/>
      <c r="BG102" s="11">
        <f>SUM(BG100:BG101)</f>
        <v>0</v>
      </c>
      <c r="BH102" s="10"/>
      <c r="BI102" s="7">
        <f>SUM(BI100:BI101)</f>
        <v>0</v>
      </c>
      <c r="BJ102" s="11">
        <f>SUM(BJ100:BJ101)</f>
        <v>0</v>
      </c>
      <c r="BK102" s="10"/>
      <c r="BL102" s="11">
        <f>SUM(BL100:BL101)</f>
        <v>0</v>
      </c>
      <c r="BM102" s="10"/>
      <c r="BN102" s="11">
        <f>SUM(BN100:BN101)</f>
        <v>0</v>
      </c>
      <c r="BO102" s="10"/>
      <c r="BP102" s="7">
        <f>SUM(BP100:BP101)</f>
        <v>0</v>
      </c>
      <c r="BQ102" s="7">
        <f>SUM(BQ100:BQ101)</f>
        <v>0</v>
      </c>
      <c r="BR102" s="11">
        <f>SUM(BR100:BR101)</f>
        <v>0</v>
      </c>
      <c r="BS102" s="10"/>
      <c r="BT102" s="11">
        <f>SUM(BT100:BT101)</f>
        <v>0</v>
      </c>
      <c r="BU102" s="10"/>
      <c r="BV102" s="11">
        <f>SUM(BV100:BV101)</f>
        <v>0</v>
      </c>
      <c r="BW102" s="10"/>
      <c r="BX102" s="11">
        <f>SUM(BX100:BX101)</f>
        <v>0</v>
      </c>
      <c r="BY102" s="10"/>
      <c r="BZ102" s="7">
        <f>SUM(BZ100:BZ101)</f>
        <v>0</v>
      </c>
      <c r="CA102" s="11">
        <f>SUM(CA100:CA101)</f>
        <v>0</v>
      </c>
      <c r="CB102" s="10"/>
      <c r="CC102" s="11">
        <f>SUM(CC100:CC101)</f>
        <v>0</v>
      </c>
      <c r="CD102" s="10"/>
      <c r="CE102" s="11">
        <f>SUM(CE100:CE101)</f>
        <v>0</v>
      </c>
      <c r="CF102" s="10"/>
      <c r="CG102" s="7">
        <f>SUM(CG100:CG101)</f>
        <v>0</v>
      </c>
      <c r="CH102" s="7">
        <f>SUM(CH100:CH101)</f>
        <v>0</v>
      </c>
    </row>
    <row r="103" spans="1:86" ht="19.5" customHeight="1">
      <c r="A103" s="6"/>
      <c r="B103" s="6"/>
      <c r="C103" s="6"/>
      <c r="D103" s="6"/>
      <c r="E103" s="8" t="s">
        <v>193</v>
      </c>
      <c r="F103" s="6">
        <f>F23+F28+F37+F53+F98+F102</f>
        <v>19</v>
      </c>
      <c r="G103" s="6">
        <f>G23+G28+G37+G53+G98+G102</f>
        <v>37</v>
      </c>
      <c r="H103" s="6">
        <f aca="true" t="shared" si="68" ref="H103:O103">H23+H28+H37+H53+H102</f>
        <v>1132</v>
      </c>
      <c r="I103" s="6">
        <f t="shared" si="68"/>
        <v>467</v>
      </c>
      <c r="J103" s="6">
        <f t="shared" si="68"/>
        <v>50</v>
      </c>
      <c r="K103" s="6">
        <f t="shared" si="68"/>
        <v>0</v>
      </c>
      <c r="L103" s="6">
        <f t="shared" si="68"/>
        <v>15</v>
      </c>
      <c r="M103" s="6">
        <f t="shared" si="68"/>
        <v>570</v>
      </c>
      <c r="N103" s="6">
        <f t="shared" si="68"/>
        <v>30</v>
      </c>
      <c r="O103" s="6">
        <f t="shared" si="68"/>
        <v>0</v>
      </c>
      <c r="P103" s="7">
        <f>P23+P28+P37+P53+P98+P102</f>
        <v>90</v>
      </c>
      <c r="Q103" s="7">
        <f>Q23+Q28+Q37+Q53+Q98+Q102</f>
        <v>35.17</v>
      </c>
      <c r="R103" s="7">
        <f>R23+R28+R37+R53+R98+R102</f>
        <v>55</v>
      </c>
      <c r="S103" s="11">
        <f>S23+S28+S37+S53+S102</f>
        <v>182</v>
      </c>
      <c r="T103" s="10"/>
      <c r="U103" s="11">
        <f>U23+U28+U37+U53+U102</f>
        <v>15</v>
      </c>
      <c r="V103" s="10"/>
      <c r="W103" s="11">
        <f>W23+W28+W37+W53+W102</f>
        <v>0</v>
      </c>
      <c r="X103" s="10"/>
      <c r="Y103" s="11">
        <f>Y23+Y28+Y37+Y53+Y102</f>
        <v>0</v>
      </c>
      <c r="Z103" s="10"/>
      <c r="AA103" s="7">
        <f>AA23+AA28+AA37+AA53+AA98+AA102</f>
        <v>11</v>
      </c>
      <c r="AB103" s="11">
        <f>AB23+AB28+AB37+AB53+AB102</f>
        <v>260</v>
      </c>
      <c r="AC103" s="10"/>
      <c r="AD103" s="11">
        <f>AD23+AD28+AD37+AD53+AD102</f>
        <v>30</v>
      </c>
      <c r="AE103" s="10"/>
      <c r="AF103" s="11">
        <f>AF23+AF28+AF37+AF53+AF102</f>
        <v>0</v>
      </c>
      <c r="AG103" s="10"/>
      <c r="AH103" s="7">
        <f>AH23+AH28+AH37+AH53+AH98+AH102</f>
        <v>19</v>
      </c>
      <c r="AI103" s="7">
        <f>AI23+AI28+AI37+AI53+AI98+AI102</f>
        <v>30</v>
      </c>
      <c r="AJ103" s="11">
        <f>AJ23+AJ28+AJ37+AJ53+AJ102</f>
        <v>220</v>
      </c>
      <c r="AK103" s="10"/>
      <c r="AL103" s="11">
        <f>AL23+AL28+AL37+AL53+AL102</f>
        <v>35</v>
      </c>
      <c r="AM103" s="10"/>
      <c r="AN103" s="11">
        <f>AN23+AN28+AN37+AN53+AN102</f>
        <v>0</v>
      </c>
      <c r="AO103" s="10"/>
      <c r="AP103" s="11">
        <f>AP23+AP28+AP37+AP53+AP102</f>
        <v>15</v>
      </c>
      <c r="AQ103" s="10"/>
      <c r="AR103" s="7">
        <f>AR23+AR28+AR37+AR53+AR98+AR102</f>
        <v>19</v>
      </c>
      <c r="AS103" s="11">
        <f>AS23+AS28+AS37+AS53+AS102</f>
        <v>195</v>
      </c>
      <c r="AT103" s="10"/>
      <c r="AU103" s="11">
        <f>AU23+AU28+AU37+AU53+AU102</f>
        <v>0</v>
      </c>
      <c r="AV103" s="10"/>
      <c r="AW103" s="11">
        <f>AW23+AW28+AW37+AW53+AW102</f>
        <v>0</v>
      </c>
      <c r="AX103" s="10"/>
      <c r="AY103" s="7">
        <f>AY23+AY28+AY37+AY53+AY98+AY102</f>
        <v>11</v>
      </c>
      <c r="AZ103" s="7">
        <f>AZ23+AZ28+AZ37+AZ53+AZ98+AZ102</f>
        <v>30</v>
      </c>
      <c r="BA103" s="11">
        <f>BA23+BA28+BA37+BA53+BA102</f>
        <v>65</v>
      </c>
      <c r="BB103" s="10"/>
      <c r="BC103" s="11">
        <f>BC23+BC28+BC37+BC53+BC102</f>
        <v>0</v>
      </c>
      <c r="BD103" s="10"/>
      <c r="BE103" s="11">
        <f>BE23+BE28+BE37+BE53+BE102</f>
        <v>0</v>
      </c>
      <c r="BF103" s="10"/>
      <c r="BG103" s="11">
        <f>BG23+BG28+BG37+BG53+BG102</f>
        <v>0</v>
      </c>
      <c r="BH103" s="10"/>
      <c r="BI103" s="7">
        <f>BI23+BI28+BI37+BI53+BI98+BI102</f>
        <v>24.83</v>
      </c>
      <c r="BJ103" s="11">
        <f>BJ23+BJ28+BJ37+BJ53+BJ102</f>
        <v>115</v>
      </c>
      <c r="BK103" s="10"/>
      <c r="BL103" s="11">
        <f>BL23+BL28+BL37+BL53+BL102</f>
        <v>0</v>
      </c>
      <c r="BM103" s="10"/>
      <c r="BN103" s="11">
        <f>BN23+BN28+BN37+BN53+BN102</f>
        <v>0</v>
      </c>
      <c r="BO103" s="10"/>
      <c r="BP103" s="7">
        <f>BP23+BP28+BP37+BP53+BP98+BP102</f>
        <v>5.17</v>
      </c>
      <c r="BQ103" s="7">
        <f>BQ23+BQ28+BQ37+BQ53+BQ98+BQ102</f>
        <v>30</v>
      </c>
      <c r="BR103" s="11">
        <f>BR23+BR28+BR37+BR53+BR102</f>
        <v>0</v>
      </c>
      <c r="BS103" s="10"/>
      <c r="BT103" s="11">
        <f>BT23+BT28+BT37+BT53+BT102</f>
        <v>0</v>
      </c>
      <c r="BU103" s="10"/>
      <c r="BV103" s="11">
        <f>BV23+BV28+BV37+BV53+BV102</f>
        <v>0</v>
      </c>
      <c r="BW103" s="10"/>
      <c r="BX103" s="11">
        <f>BX23+BX28+BX37+BX53+BX102</f>
        <v>0</v>
      </c>
      <c r="BY103" s="10"/>
      <c r="BZ103" s="7">
        <f>BZ23+BZ28+BZ37+BZ53+BZ98+BZ102</f>
        <v>0</v>
      </c>
      <c r="CA103" s="11">
        <f>CA23+CA28+CA37+CA53+CA102</f>
        <v>0</v>
      </c>
      <c r="CB103" s="10"/>
      <c r="CC103" s="11">
        <f>CC23+CC28+CC37+CC53+CC102</f>
        <v>0</v>
      </c>
      <c r="CD103" s="10"/>
      <c r="CE103" s="11">
        <f>CE23+CE28+CE37+CE53+CE102</f>
        <v>0</v>
      </c>
      <c r="CF103" s="10"/>
      <c r="CG103" s="7">
        <f>CG23+CG28+CG37+CG53+CG98+CG102</f>
        <v>0</v>
      </c>
      <c r="CH103" s="7">
        <f>CH23+CH28+CH37+CH53+CH98+CH102</f>
        <v>0</v>
      </c>
    </row>
    <row r="105" spans="4:5" ht="12.75">
      <c r="D105" s="3" t="s">
        <v>23</v>
      </c>
      <c r="E105" s="3" t="s">
        <v>194</v>
      </c>
    </row>
    <row r="106" spans="4:5" ht="12.75">
      <c r="D106" s="3" t="s">
        <v>27</v>
      </c>
      <c r="E106" s="3" t="s">
        <v>195</v>
      </c>
    </row>
    <row r="107" spans="4:5" ht="12.75">
      <c r="D107" s="14" t="s">
        <v>45</v>
      </c>
      <c r="E107" s="14"/>
    </row>
    <row r="108" spans="4:5" ht="12.75">
      <c r="D108" s="3" t="s">
        <v>33</v>
      </c>
      <c r="E108" s="3" t="s">
        <v>196</v>
      </c>
    </row>
    <row r="109" spans="4:5" ht="12.75">
      <c r="D109" s="3" t="s">
        <v>34</v>
      </c>
      <c r="E109" s="3" t="s">
        <v>197</v>
      </c>
    </row>
    <row r="110" spans="4:5" ht="12.75">
      <c r="D110" s="3" t="s">
        <v>35</v>
      </c>
      <c r="E110" s="3" t="s">
        <v>198</v>
      </c>
    </row>
    <row r="111" spans="4:29" ht="12.75">
      <c r="D111" s="3" t="s">
        <v>36</v>
      </c>
      <c r="E111" s="3" t="s">
        <v>199</v>
      </c>
      <c r="M111" s="9"/>
      <c r="U111" s="9"/>
      <c r="AC111" s="9"/>
    </row>
    <row r="112" spans="4:5" ht="12.75">
      <c r="D112" s="14" t="s">
        <v>47</v>
      </c>
      <c r="E112" s="14"/>
    </row>
    <row r="113" spans="4:5" ht="12.75">
      <c r="D113" s="3" t="s">
        <v>37</v>
      </c>
      <c r="E113" s="3" t="s">
        <v>200</v>
      </c>
    </row>
    <row r="114" spans="4:5" ht="12.75">
      <c r="D114" s="3" t="s">
        <v>38</v>
      </c>
      <c r="E114" s="3" t="s">
        <v>201</v>
      </c>
    </row>
    <row r="115" spans="4:5" ht="12.75">
      <c r="D115" s="3" t="s">
        <v>39</v>
      </c>
      <c r="E115" s="3" t="s">
        <v>202</v>
      </c>
    </row>
  </sheetData>
  <sheetProtection/>
  <mergeCells count="94">
    <mergeCell ref="F13:F15"/>
    <mergeCell ref="G13:G15"/>
    <mergeCell ref="H12:O12"/>
    <mergeCell ref="H13:H15"/>
    <mergeCell ref="I13:O14"/>
    <mergeCell ref="S14:Z14"/>
    <mergeCell ref="S15:T15"/>
    <mergeCell ref="U15:V15"/>
    <mergeCell ref="W15:X15"/>
    <mergeCell ref="Y15:Z15"/>
    <mergeCell ref="A11:CG11"/>
    <mergeCell ref="A12:C14"/>
    <mergeCell ref="D12:D15"/>
    <mergeCell ref="E12:E15"/>
    <mergeCell ref="F12:G12"/>
    <mergeCell ref="AA14:AA15"/>
    <mergeCell ref="AB14:AG14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J13:AZ13"/>
    <mergeCell ref="AJ14:AQ14"/>
    <mergeCell ref="AJ15:AK15"/>
    <mergeCell ref="AL15:AM15"/>
    <mergeCell ref="AN15:AO15"/>
    <mergeCell ref="AP15:AQ15"/>
    <mergeCell ref="AR14:AR15"/>
    <mergeCell ref="AS14:AX14"/>
    <mergeCell ref="AS15:AT15"/>
    <mergeCell ref="AU15:AV15"/>
    <mergeCell ref="AW15:AX15"/>
    <mergeCell ref="AY14:AY15"/>
    <mergeCell ref="AH14:AH15"/>
    <mergeCell ref="AI14:AI15"/>
    <mergeCell ref="AZ14:AZ15"/>
    <mergeCell ref="BA12:CH12"/>
    <mergeCell ref="BA13:BQ13"/>
    <mergeCell ref="BA14:BH14"/>
    <mergeCell ref="BA15:BB15"/>
    <mergeCell ref="BC15:BD15"/>
    <mergeCell ref="BE15:BF15"/>
    <mergeCell ref="BG15:BH15"/>
    <mergeCell ref="BI14:BI15"/>
    <mergeCell ref="BJ14:BO14"/>
    <mergeCell ref="BX15:BY15"/>
    <mergeCell ref="BZ14:BZ15"/>
    <mergeCell ref="CA14:CF14"/>
    <mergeCell ref="CA15:CB15"/>
    <mergeCell ref="BJ15:BK15"/>
    <mergeCell ref="BL15:BM15"/>
    <mergeCell ref="BN15:BO15"/>
    <mergeCell ref="BP14:BP15"/>
    <mergeCell ref="CC15:CD15"/>
    <mergeCell ref="CE15:CF15"/>
    <mergeCell ref="CG14:CG15"/>
    <mergeCell ref="CH14:CH15"/>
    <mergeCell ref="BQ14:BQ15"/>
    <mergeCell ref="BR13:CH13"/>
    <mergeCell ref="BR14:BY14"/>
    <mergeCell ref="BR15:BS15"/>
    <mergeCell ref="BT15:BU15"/>
    <mergeCell ref="BV15:BW15"/>
    <mergeCell ref="A54:CH54"/>
    <mergeCell ref="C55:C58"/>
    <mergeCell ref="A55:A58"/>
    <mergeCell ref="B55:B58"/>
    <mergeCell ref="A16:CH16"/>
    <mergeCell ref="A24:CH24"/>
    <mergeCell ref="A29:CH29"/>
    <mergeCell ref="A38:CH38"/>
    <mergeCell ref="C59:C60"/>
    <mergeCell ref="A59:A60"/>
    <mergeCell ref="B59:B60"/>
    <mergeCell ref="C61:C74"/>
    <mergeCell ref="A61:A74"/>
    <mergeCell ref="B61:B74"/>
    <mergeCell ref="C75:C82"/>
    <mergeCell ref="A75:A82"/>
    <mergeCell ref="B75:B82"/>
    <mergeCell ref="C83:C90"/>
    <mergeCell ref="A83:A90"/>
    <mergeCell ref="B83:B90"/>
    <mergeCell ref="A99:CH99"/>
    <mergeCell ref="D107:E107"/>
    <mergeCell ref="D112:E112"/>
    <mergeCell ref="C91:C95"/>
    <mergeCell ref="A91:A95"/>
    <mergeCell ref="B91:B95"/>
    <mergeCell ref="A96:CH96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24"/>
  <sheetViews>
    <sheetView zoomScalePageLayoutView="0" workbookViewId="0" topLeftCell="A100">
      <selection activeCell="K114" sqref="K114:AL12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51" ht="12.75">
      <c r="E6" t="s">
        <v>9</v>
      </c>
      <c r="F6" s="1" t="s">
        <v>10</v>
      </c>
      <c r="AY6" t="s">
        <v>374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91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47</v>
      </c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47</v>
      </c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47</v>
      </c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47</v>
      </c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7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6" t="s">
        <v>36</v>
      </c>
      <c r="AQ15" s="16"/>
      <c r="AR15" s="17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6" t="s">
        <v>36</v>
      </c>
      <c r="BH15" s="16"/>
      <c r="BI15" s="17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6" t="s">
        <v>36</v>
      </c>
      <c r="BY15" s="16"/>
      <c r="BZ15" s="17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/>
      <c r="B17" s="6"/>
      <c r="C17" s="6"/>
      <c r="D17" s="6" t="s">
        <v>55</v>
      </c>
      <c r="E17" s="3" t="s">
        <v>56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5</v>
      </c>
      <c r="I17" s="6">
        <f aca="true" t="shared" si="1" ref="I17:I22">S17+AJ17+BA17+BR17</f>
        <v>5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0</v>
      </c>
      <c r="Q17" s="7">
        <f aca="true" t="shared" si="9" ref="Q17:Q22"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>
        <v>5</v>
      </c>
      <c r="AK17" s="10" t="s">
        <v>54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 t="shared" si="0"/>
        <v>15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15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</v>
      </c>
      <c r="Q18" s="7">
        <f t="shared" si="9"/>
        <v>0</v>
      </c>
      <c r="R18" s="7">
        <v>1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54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 t="shared" si="11"/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/>
      <c r="B19" s="6"/>
      <c r="C19" s="6"/>
      <c r="D19" s="6" t="s">
        <v>59</v>
      </c>
      <c r="E19" s="3" t="s">
        <v>60</v>
      </c>
      <c r="F19" s="6">
        <f>COUNTIF(S19:CF19,"e")</f>
        <v>0</v>
      </c>
      <c r="G19" s="6">
        <f>COUNTIF(S19:CF19,"z")</f>
        <v>1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20</v>
      </c>
      <c r="Q19" s="7">
        <f t="shared" si="9"/>
        <v>0</v>
      </c>
      <c r="R19" s="7">
        <v>0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>
        <v>0</v>
      </c>
      <c r="BF19" s="10" t="s">
        <v>54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 t="shared" si="12"/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>
        <v>2</v>
      </c>
      <c r="B20" s="6">
        <v>1</v>
      </c>
      <c r="C20" s="6"/>
      <c r="D20" s="6"/>
      <c r="E20" s="3" t="s">
        <v>61</v>
      </c>
      <c r="F20" s="6">
        <f>$B$20*COUNTIF(S20:CF20,"e")</f>
        <v>0</v>
      </c>
      <c r="G20" s="6">
        <f>$B$20*COUNTIF(S20:CF20,"z")</f>
        <v>1</v>
      </c>
      <c r="H20" s="6">
        <f t="shared" si="0"/>
        <v>45</v>
      </c>
      <c r="I20" s="6">
        <f t="shared" si="1"/>
        <v>45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0</v>
      </c>
      <c r="R20" s="7">
        <f>$B$20*1</f>
        <v>1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f>$B$20*45</f>
        <v>45</v>
      </c>
      <c r="AK20" s="10" t="s">
        <v>54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 t="shared" si="11"/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/>
      <c r="B21" s="6"/>
      <c r="C21" s="6"/>
      <c r="D21" s="6" t="s">
        <v>62</v>
      </c>
      <c r="E21" s="3" t="s">
        <v>63</v>
      </c>
      <c r="F21" s="6">
        <f>COUNTIF(S21:CF21,"e")</f>
        <v>0</v>
      </c>
      <c r="G21" s="6">
        <f>COUNTIF(S21:CF21,"z")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v>1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v>30</v>
      </c>
      <c r="AK21" s="10" t="s">
        <v>54</v>
      </c>
      <c r="AL21" s="11"/>
      <c r="AM21" s="10"/>
      <c r="AN21" s="11"/>
      <c r="AO21" s="10"/>
      <c r="AP21" s="11"/>
      <c r="AQ21" s="10"/>
      <c r="AR21" s="7">
        <v>2</v>
      </c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>
        <v>1</v>
      </c>
      <c r="B22" s="6">
        <v>1</v>
      </c>
      <c r="C22" s="6"/>
      <c r="D22" s="6"/>
      <c r="E22" s="3" t="s">
        <v>64</v>
      </c>
      <c r="F22" s="6">
        <f>$B$22*COUNTIF(S22:CF22,"e")</f>
        <v>1</v>
      </c>
      <c r="G22" s="6">
        <f>$B$22*COUNTIF(S22:CF22,"z")</f>
        <v>0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30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$B$22*1</f>
        <v>1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>
        <f>$B$22*30</f>
        <v>30</v>
      </c>
      <c r="AE22" s="10" t="s">
        <v>65</v>
      </c>
      <c r="AF22" s="11"/>
      <c r="AG22" s="10"/>
      <c r="AH22" s="7">
        <f>$B$22*3</f>
        <v>3</v>
      </c>
      <c r="AI22" s="7">
        <f t="shared" si="10"/>
        <v>3</v>
      </c>
      <c r="AJ22" s="11"/>
      <c r="AK22" s="10"/>
      <c r="AL22" s="11"/>
      <c r="AM22" s="10"/>
      <c r="AN22" s="11"/>
      <c r="AO22" s="10"/>
      <c r="AP22" s="11"/>
      <c r="AQ22" s="10"/>
      <c r="AR22" s="7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66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125</v>
      </c>
      <c r="I23" s="6">
        <f t="shared" si="14"/>
        <v>80</v>
      </c>
      <c r="J23" s="6">
        <f t="shared" si="14"/>
        <v>0</v>
      </c>
      <c r="K23" s="6">
        <f t="shared" si="14"/>
        <v>0</v>
      </c>
      <c r="L23" s="6">
        <f t="shared" si="14"/>
        <v>15</v>
      </c>
      <c r="M23" s="6">
        <f t="shared" si="14"/>
        <v>0</v>
      </c>
      <c r="N23" s="6">
        <f t="shared" si="14"/>
        <v>30</v>
      </c>
      <c r="O23" s="6">
        <f t="shared" si="14"/>
        <v>0</v>
      </c>
      <c r="P23" s="7">
        <f t="shared" si="14"/>
        <v>30</v>
      </c>
      <c r="Q23" s="7">
        <f t="shared" si="14"/>
        <v>3</v>
      </c>
      <c r="R23" s="7">
        <f t="shared" si="14"/>
        <v>4</v>
      </c>
      <c r="S23" s="11">
        <f t="shared" si="14"/>
        <v>0</v>
      </c>
      <c r="T23" s="10"/>
      <c r="U23" s="11">
        <f>SUM(U17:U22)</f>
        <v>0</v>
      </c>
      <c r="V23" s="10"/>
      <c r="W23" s="11">
        <f>SUM(W17:W22)</f>
        <v>0</v>
      </c>
      <c r="X23" s="10"/>
      <c r="Y23" s="11">
        <f>SUM(Y17:Y22)</f>
        <v>0</v>
      </c>
      <c r="Z23" s="10"/>
      <c r="AA23" s="7">
        <f>SUM(AA17:AA22)</f>
        <v>0</v>
      </c>
      <c r="AB23" s="11">
        <f>SUM(AB17:AB22)</f>
        <v>0</v>
      </c>
      <c r="AC23" s="10"/>
      <c r="AD23" s="11">
        <f>SUM(AD17:AD22)</f>
        <v>30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80</v>
      </c>
      <c r="AK23" s="10"/>
      <c r="AL23" s="11">
        <f>SUM(AL17:AL22)</f>
        <v>0</v>
      </c>
      <c r="AM23" s="10"/>
      <c r="AN23" s="11">
        <f>SUM(AN17:AN22)</f>
        <v>0</v>
      </c>
      <c r="AO23" s="10"/>
      <c r="AP23" s="11">
        <f>SUM(AP17:AP22)</f>
        <v>15</v>
      </c>
      <c r="AQ23" s="10"/>
      <c r="AR23" s="7">
        <f>SUM(AR17:AR22)</f>
        <v>7</v>
      </c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7</v>
      </c>
      <c r="BA23" s="11">
        <f>SUM(BA17:BA22)</f>
        <v>0</v>
      </c>
      <c r="BB23" s="10"/>
      <c r="BC23" s="11">
        <f>SUM(BC17:BC22)</f>
        <v>0</v>
      </c>
      <c r="BD23" s="10"/>
      <c r="BE23" s="11">
        <f>SUM(BE17:BE22)</f>
        <v>0</v>
      </c>
      <c r="BF23" s="10"/>
      <c r="BG23" s="11">
        <f>SUM(BG17:BG22)</f>
        <v>0</v>
      </c>
      <c r="BH23" s="10"/>
      <c r="BI23" s="7">
        <f>SUM(BI17:BI22)</f>
        <v>20</v>
      </c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20</v>
      </c>
      <c r="BR23" s="11">
        <f>SUM(BR17:BR22)</f>
        <v>0</v>
      </c>
      <c r="BS23" s="10"/>
      <c r="BT23" s="11">
        <f>SUM(BT17:BT22)</f>
        <v>0</v>
      </c>
      <c r="BU23" s="10"/>
      <c r="BV23" s="11">
        <f>SUM(BV17:BV22)</f>
        <v>0</v>
      </c>
      <c r="BW23" s="10"/>
      <c r="BX23" s="11">
        <f>SUM(BX17:BX22)</f>
        <v>0</v>
      </c>
      <c r="BY23" s="10"/>
      <c r="BZ23" s="7">
        <f>SUM(BZ17:BZ22)</f>
        <v>0</v>
      </c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0</v>
      </c>
      <c r="CF23" s="10"/>
      <c r="CG23" s="7">
        <f>SUM(CG17:CG22)</f>
        <v>0</v>
      </c>
      <c r="CH23" s="7">
        <f>SUM(CH17:CH22)</f>
        <v>0</v>
      </c>
    </row>
    <row r="24" spans="1:86" ht="19.5" customHeight="1">
      <c r="A24" s="12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68</v>
      </c>
      <c r="E25" s="3" t="s">
        <v>69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1</v>
      </c>
      <c r="S25" s="11"/>
      <c r="T25" s="10"/>
      <c r="U25" s="11">
        <v>15</v>
      </c>
      <c r="V25" s="10" t="s">
        <v>54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.75">
      <c r="A26" s="6"/>
      <c r="B26" s="6"/>
      <c r="C26" s="6"/>
      <c r="D26" s="6" t="s">
        <v>70</v>
      </c>
      <c r="E26" s="3" t="s">
        <v>71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1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54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.75">
      <c r="A27" s="6"/>
      <c r="B27" s="6"/>
      <c r="C27" s="6"/>
      <c r="D27" s="6" t="s">
        <v>72</v>
      </c>
      <c r="E27" s="3" t="s">
        <v>73</v>
      </c>
      <c r="F27" s="6">
        <f>COUNTIF(S27:CF27,"e")</f>
        <v>1</v>
      </c>
      <c r="G27" s="6">
        <f>COUNTIF(S27:CF27,"z")</f>
        <v>1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15</v>
      </c>
      <c r="BB27" s="10" t="s">
        <v>65</v>
      </c>
      <c r="BC27" s="11"/>
      <c r="BD27" s="10"/>
      <c r="BE27" s="11"/>
      <c r="BF27" s="10"/>
      <c r="BG27" s="11"/>
      <c r="BH27" s="10"/>
      <c r="BI27" s="7">
        <v>0.5</v>
      </c>
      <c r="BJ27" s="11">
        <v>15</v>
      </c>
      <c r="BK27" s="10" t="s">
        <v>54</v>
      </c>
      <c r="BL27" s="11"/>
      <c r="BM27" s="10"/>
      <c r="BN27" s="11"/>
      <c r="BO27" s="10"/>
      <c r="BP27" s="7">
        <v>0.5</v>
      </c>
      <c r="BQ27" s="7">
        <f>BI27+BP27</f>
        <v>1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66</v>
      </c>
      <c r="F28" s="6">
        <f aca="true" t="shared" si="15" ref="F28:S28">SUM(F25:F27)</f>
        <v>1</v>
      </c>
      <c r="G28" s="6">
        <f t="shared" si="15"/>
        <v>3</v>
      </c>
      <c r="H28" s="6">
        <f t="shared" si="15"/>
        <v>60</v>
      </c>
      <c r="I28" s="6">
        <f t="shared" si="15"/>
        <v>15</v>
      </c>
      <c r="J28" s="6">
        <f t="shared" si="15"/>
        <v>30</v>
      </c>
      <c r="K28" s="6">
        <f t="shared" si="15"/>
        <v>0</v>
      </c>
      <c r="L28" s="6">
        <f t="shared" si="15"/>
        <v>0</v>
      </c>
      <c r="M28" s="6">
        <f t="shared" si="15"/>
        <v>15</v>
      </c>
      <c r="N28" s="6">
        <f t="shared" si="15"/>
        <v>0</v>
      </c>
      <c r="O28" s="6">
        <f t="shared" si="15"/>
        <v>0</v>
      </c>
      <c r="P28" s="7">
        <f t="shared" si="15"/>
        <v>3</v>
      </c>
      <c r="Q28" s="7">
        <f t="shared" si="15"/>
        <v>0.5</v>
      </c>
      <c r="R28" s="7">
        <f t="shared" si="15"/>
        <v>3</v>
      </c>
      <c r="S28" s="11">
        <f t="shared" si="15"/>
        <v>0</v>
      </c>
      <c r="T28" s="10"/>
      <c r="U28" s="11">
        <f>SUM(U25:U27)</f>
        <v>15</v>
      </c>
      <c r="V28" s="10"/>
      <c r="W28" s="11">
        <f>SUM(W25:W27)</f>
        <v>0</v>
      </c>
      <c r="X28" s="10"/>
      <c r="Y28" s="11">
        <f>SUM(Y25:Y27)</f>
        <v>0</v>
      </c>
      <c r="Z28" s="10"/>
      <c r="AA28" s="7">
        <f>SUM(AA25:AA27)</f>
        <v>1</v>
      </c>
      <c r="AB28" s="11">
        <f>SUM(AB25:AB27)</f>
        <v>0</v>
      </c>
      <c r="AC28" s="10"/>
      <c r="AD28" s="11">
        <f>SUM(AD25:AD27)</f>
        <v>0</v>
      </c>
      <c r="AE28" s="10"/>
      <c r="AF28" s="11">
        <f>SUM(AF25:AF27)</f>
        <v>0</v>
      </c>
      <c r="AG28" s="10"/>
      <c r="AH28" s="7">
        <f>SUM(AH25:AH27)</f>
        <v>0</v>
      </c>
      <c r="AI28" s="7">
        <f>SUM(AI25:AI27)</f>
        <v>1</v>
      </c>
      <c r="AJ28" s="11">
        <f>SUM(AJ25:AJ27)</f>
        <v>0</v>
      </c>
      <c r="AK28" s="10"/>
      <c r="AL28" s="11">
        <f>SUM(AL25:AL27)</f>
        <v>15</v>
      </c>
      <c r="AM28" s="10"/>
      <c r="AN28" s="11">
        <f>SUM(AN25:AN27)</f>
        <v>0</v>
      </c>
      <c r="AO28" s="10"/>
      <c r="AP28" s="11">
        <f>SUM(AP25:AP27)</f>
        <v>0</v>
      </c>
      <c r="AQ28" s="10"/>
      <c r="AR28" s="7">
        <f>SUM(AR25:AR27)</f>
        <v>1</v>
      </c>
      <c r="AS28" s="11">
        <f>SUM(AS25:AS27)</f>
        <v>0</v>
      </c>
      <c r="AT28" s="10"/>
      <c r="AU28" s="11">
        <f>SUM(AU25:AU27)</f>
        <v>0</v>
      </c>
      <c r="AV28" s="10"/>
      <c r="AW28" s="11">
        <f>SUM(AW25:AW27)</f>
        <v>0</v>
      </c>
      <c r="AX28" s="10"/>
      <c r="AY28" s="7">
        <f>SUM(AY25:AY27)</f>
        <v>0</v>
      </c>
      <c r="AZ28" s="7">
        <f>SUM(AZ25:AZ27)</f>
        <v>1</v>
      </c>
      <c r="BA28" s="11">
        <f>SUM(BA25:BA27)</f>
        <v>15</v>
      </c>
      <c r="BB28" s="10"/>
      <c r="BC28" s="11">
        <f>SUM(BC25:BC27)</f>
        <v>0</v>
      </c>
      <c r="BD28" s="10"/>
      <c r="BE28" s="11">
        <f>SUM(BE25:BE27)</f>
        <v>0</v>
      </c>
      <c r="BF28" s="10"/>
      <c r="BG28" s="11">
        <f>SUM(BG25:BG27)</f>
        <v>0</v>
      </c>
      <c r="BH28" s="10"/>
      <c r="BI28" s="7">
        <f>SUM(BI25:BI27)</f>
        <v>0.5</v>
      </c>
      <c r="BJ28" s="11">
        <f>SUM(BJ25:BJ27)</f>
        <v>15</v>
      </c>
      <c r="BK28" s="10"/>
      <c r="BL28" s="11">
        <f>SUM(BL25:BL27)</f>
        <v>0</v>
      </c>
      <c r="BM28" s="10"/>
      <c r="BN28" s="11">
        <f>SUM(BN25:BN27)</f>
        <v>0</v>
      </c>
      <c r="BO28" s="10"/>
      <c r="BP28" s="7">
        <f>SUM(BP25:BP27)</f>
        <v>0.5</v>
      </c>
      <c r="BQ28" s="7">
        <f>SUM(BQ25:BQ27)</f>
        <v>1</v>
      </c>
      <c r="BR28" s="11">
        <f>SUM(BR25:BR27)</f>
        <v>0</v>
      </c>
      <c r="BS28" s="10"/>
      <c r="BT28" s="11">
        <f>SUM(BT25:BT27)</f>
        <v>0</v>
      </c>
      <c r="BU28" s="10"/>
      <c r="BV28" s="11">
        <f>SUM(BV25:BV27)</f>
        <v>0</v>
      </c>
      <c r="BW28" s="10"/>
      <c r="BX28" s="11">
        <f>SUM(BX25:BX27)</f>
        <v>0</v>
      </c>
      <c r="BY28" s="10"/>
      <c r="BZ28" s="7">
        <f>SUM(BZ25:BZ27)</f>
        <v>0</v>
      </c>
      <c r="CA28" s="11">
        <f>SUM(CA25:CA27)</f>
        <v>0</v>
      </c>
      <c r="CB28" s="10"/>
      <c r="CC28" s="11">
        <f>SUM(CC25:CC27)</f>
        <v>0</v>
      </c>
      <c r="CD28" s="10"/>
      <c r="CE28" s="11">
        <f>SUM(CE25:CE27)</f>
        <v>0</v>
      </c>
      <c r="CF28" s="10"/>
      <c r="CG28" s="7">
        <f>SUM(CG25:CG27)</f>
        <v>0</v>
      </c>
      <c r="CH28" s="7">
        <f>SUM(CH25:CH27)</f>
        <v>0</v>
      </c>
    </row>
    <row r="29" spans="1:86" ht="19.5" customHeight="1">
      <c r="A29" s="12" t="s">
        <v>74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2"/>
      <c r="CH29" s="13"/>
    </row>
    <row r="30" spans="1:86" ht="12.75">
      <c r="A30" s="6"/>
      <c r="B30" s="6"/>
      <c r="C30" s="6"/>
      <c r="D30" s="6" t="s">
        <v>75</v>
      </c>
      <c r="E30" s="3" t="s">
        <v>76</v>
      </c>
      <c r="F30" s="6">
        <f aca="true" t="shared" si="16" ref="F30:F36">COUNTIF(S30:CF30,"e")</f>
        <v>1</v>
      </c>
      <c r="G30" s="6">
        <f aca="true" t="shared" si="17" ref="G30:G36">COUNTIF(S30:CF30,"z")</f>
        <v>1</v>
      </c>
      <c r="H30" s="6">
        <f aca="true" t="shared" si="18" ref="H30:H36">SUM(I30:O30)</f>
        <v>75</v>
      </c>
      <c r="I30" s="6">
        <f aca="true" t="shared" si="19" ref="I30:I36">S30+AJ30+BA30+BR30</f>
        <v>30</v>
      </c>
      <c r="J30" s="6">
        <f aca="true" t="shared" si="20" ref="J30:J36">U30+AL30+BC30+BT30</f>
        <v>0</v>
      </c>
      <c r="K30" s="6">
        <f aca="true" t="shared" si="21" ref="K30:K36">W30+AN30+BE30+BV30</f>
        <v>0</v>
      </c>
      <c r="L30" s="6">
        <f aca="true" t="shared" si="22" ref="L30:L36">Y30+AP30+BG30+BX30</f>
        <v>0</v>
      </c>
      <c r="M30" s="6">
        <f aca="true" t="shared" si="23" ref="M30:M36">AB30+AS30+BJ30+CA30</f>
        <v>45</v>
      </c>
      <c r="N30" s="6">
        <f aca="true" t="shared" si="24" ref="N30:N36">AD30+AU30+BL30+CC30</f>
        <v>0</v>
      </c>
      <c r="O30" s="6">
        <f aca="true" t="shared" si="25" ref="O30:O36">AF30+AW30+BN30+CE30</f>
        <v>0</v>
      </c>
      <c r="P30" s="7">
        <f aca="true" t="shared" si="26" ref="P30:P36">AI30+AZ30+BQ30+CH30</f>
        <v>4</v>
      </c>
      <c r="Q30" s="7">
        <f aca="true" t="shared" si="27" ref="Q30:Q36">AH30+AY30+BP30+CG30</f>
        <v>2</v>
      </c>
      <c r="R30" s="7">
        <v>4</v>
      </c>
      <c r="S30" s="11">
        <v>30</v>
      </c>
      <c r="T30" s="10" t="s">
        <v>65</v>
      </c>
      <c r="U30" s="11"/>
      <c r="V30" s="10"/>
      <c r="W30" s="11"/>
      <c r="X30" s="10"/>
      <c r="Y30" s="11"/>
      <c r="Z30" s="10"/>
      <c r="AA30" s="7">
        <v>2</v>
      </c>
      <c r="AB30" s="11">
        <v>45</v>
      </c>
      <c r="AC30" s="10" t="s">
        <v>54</v>
      </c>
      <c r="AD30" s="11"/>
      <c r="AE30" s="10"/>
      <c r="AF30" s="11"/>
      <c r="AG30" s="10"/>
      <c r="AH30" s="7">
        <v>2</v>
      </c>
      <c r="AI30" s="7">
        <f aca="true" t="shared" si="28" ref="AI30:AI36">AA30+AH30</f>
        <v>4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29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0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1" ref="CH30:CH36">BZ30+CG30</f>
        <v>0</v>
      </c>
    </row>
    <row r="31" spans="1:86" ht="12.75">
      <c r="A31" s="6"/>
      <c r="B31" s="6"/>
      <c r="C31" s="6"/>
      <c r="D31" s="6" t="s">
        <v>77</v>
      </c>
      <c r="E31" s="3" t="s">
        <v>78</v>
      </c>
      <c r="F31" s="6">
        <f t="shared" si="16"/>
        <v>1</v>
      </c>
      <c r="G31" s="6">
        <f t="shared" si="17"/>
        <v>1</v>
      </c>
      <c r="H31" s="6">
        <f t="shared" si="18"/>
        <v>60</v>
      </c>
      <c r="I31" s="6">
        <f t="shared" si="19"/>
        <v>30</v>
      </c>
      <c r="J31" s="6">
        <f t="shared" si="20"/>
        <v>0</v>
      </c>
      <c r="K31" s="6">
        <f t="shared" si="21"/>
        <v>0</v>
      </c>
      <c r="L31" s="6">
        <f t="shared" si="22"/>
        <v>0</v>
      </c>
      <c r="M31" s="6">
        <f t="shared" si="23"/>
        <v>30</v>
      </c>
      <c r="N31" s="6">
        <f t="shared" si="24"/>
        <v>0</v>
      </c>
      <c r="O31" s="6">
        <f t="shared" si="25"/>
        <v>0</v>
      </c>
      <c r="P31" s="7">
        <f t="shared" si="26"/>
        <v>4</v>
      </c>
      <c r="Q31" s="7">
        <f t="shared" si="27"/>
        <v>2</v>
      </c>
      <c r="R31" s="7">
        <v>2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30</v>
      </c>
      <c r="AK31" s="10" t="s">
        <v>65</v>
      </c>
      <c r="AL31" s="11"/>
      <c r="AM31" s="10"/>
      <c r="AN31" s="11"/>
      <c r="AO31" s="10"/>
      <c r="AP31" s="11"/>
      <c r="AQ31" s="10"/>
      <c r="AR31" s="7">
        <v>2</v>
      </c>
      <c r="AS31" s="11">
        <v>30</v>
      </c>
      <c r="AT31" s="10" t="s">
        <v>54</v>
      </c>
      <c r="AU31" s="11"/>
      <c r="AV31" s="10"/>
      <c r="AW31" s="11"/>
      <c r="AX31" s="10"/>
      <c r="AY31" s="7">
        <v>2</v>
      </c>
      <c r="AZ31" s="7">
        <f t="shared" si="29"/>
        <v>4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79</v>
      </c>
      <c r="E32" s="3" t="s">
        <v>80</v>
      </c>
      <c r="F32" s="6">
        <f t="shared" si="16"/>
        <v>1</v>
      </c>
      <c r="G32" s="6">
        <f t="shared" si="17"/>
        <v>1</v>
      </c>
      <c r="H32" s="6">
        <f t="shared" si="18"/>
        <v>45</v>
      </c>
      <c r="I32" s="6">
        <f t="shared" si="19"/>
        <v>15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30</v>
      </c>
      <c r="N32" s="6">
        <f t="shared" si="24"/>
        <v>0</v>
      </c>
      <c r="O32" s="6">
        <f t="shared" si="25"/>
        <v>0</v>
      </c>
      <c r="P32" s="7">
        <f t="shared" si="26"/>
        <v>3</v>
      </c>
      <c r="Q32" s="7">
        <f t="shared" si="27"/>
        <v>2</v>
      </c>
      <c r="R32" s="7">
        <v>3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15</v>
      </c>
      <c r="AK32" s="10" t="s">
        <v>65</v>
      </c>
      <c r="AL32" s="11"/>
      <c r="AM32" s="10"/>
      <c r="AN32" s="11"/>
      <c r="AO32" s="10"/>
      <c r="AP32" s="11"/>
      <c r="AQ32" s="10"/>
      <c r="AR32" s="7">
        <v>1</v>
      </c>
      <c r="AS32" s="11">
        <v>30</v>
      </c>
      <c r="AT32" s="10" t="s">
        <v>54</v>
      </c>
      <c r="AU32" s="11"/>
      <c r="AV32" s="10"/>
      <c r="AW32" s="11"/>
      <c r="AX32" s="10"/>
      <c r="AY32" s="7">
        <v>2</v>
      </c>
      <c r="AZ32" s="7">
        <f t="shared" si="29"/>
        <v>3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81</v>
      </c>
      <c r="E33" s="3" t="s">
        <v>82</v>
      </c>
      <c r="F33" s="6">
        <f t="shared" si="16"/>
        <v>0</v>
      </c>
      <c r="G33" s="6">
        <f t="shared" si="17"/>
        <v>1</v>
      </c>
      <c r="H33" s="6">
        <f t="shared" si="18"/>
        <v>20</v>
      </c>
      <c r="I33" s="6">
        <f t="shared" si="19"/>
        <v>0</v>
      </c>
      <c r="J33" s="6">
        <f t="shared" si="20"/>
        <v>20</v>
      </c>
      <c r="K33" s="6">
        <f t="shared" si="21"/>
        <v>0</v>
      </c>
      <c r="L33" s="6">
        <f t="shared" si="22"/>
        <v>0</v>
      </c>
      <c r="M33" s="6">
        <f t="shared" si="23"/>
        <v>0</v>
      </c>
      <c r="N33" s="6">
        <f t="shared" si="24"/>
        <v>0</v>
      </c>
      <c r="O33" s="6">
        <f t="shared" si="25"/>
        <v>0</v>
      </c>
      <c r="P33" s="7">
        <f t="shared" si="26"/>
        <v>1</v>
      </c>
      <c r="Q33" s="7">
        <f t="shared" si="27"/>
        <v>0</v>
      </c>
      <c r="R33" s="7">
        <v>1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>
        <v>20</v>
      </c>
      <c r="AM33" s="10" t="s">
        <v>54</v>
      </c>
      <c r="AN33" s="11"/>
      <c r="AO33" s="10"/>
      <c r="AP33" s="11"/>
      <c r="AQ33" s="10"/>
      <c r="AR33" s="7">
        <v>1</v>
      </c>
      <c r="AS33" s="11"/>
      <c r="AT33" s="10"/>
      <c r="AU33" s="11"/>
      <c r="AV33" s="10"/>
      <c r="AW33" s="11"/>
      <c r="AX33" s="10"/>
      <c r="AY33" s="7"/>
      <c r="AZ33" s="7">
        <f t="shared" si="29"/>
        <v>1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83</v>
      </c>
      <c r="E34" s="3" t="s">
        <v>84</v>
      </c>
      <c r="F34" s="6">
        <f t="shared" si="16"/>
        <v>1</v>
      </c>
      <c r="G34" s="6">
        <f t="shared" si="17"/>
        <v>1</v>
      </c>
      <c r="H34" s="6">
        <f t="shared" si="18"/>
        <v>60</v>
      </c>
      <c r="I34" s="6">
        <f t="shared" si="19"/>
        <v>30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30</v>
      </c>
      <c r="N34" s="6">
        <f t="shared" si="24"/>
        <v>0</v>
      </c>
      <c r="O34" s="6">
        <f t="shared" si="25"/>
        <v>0</v>
      </c>
      <c r="P34" s="7">
        <f t="shared" si="26"/>
        <v>4</v>
      </c>
      <c r="Q34" s="7">
        <f t="shared" si="27"/>
        <v>2</v>
      </c>
      <c r="R34" s="7">
        <v>3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28"/>
        <v>0</v>
      </c>
      <c r="AJ34" s="11">
        <v>30</v>
      </c>
      <c r="AK34" s="10" t="s">
        <v>65</v>
      </c>
      <c r="AL34" s="11"/>
      <c r="AM34" s="10"/>
      <c r="AN34" s="11"/>
      <c r="AO34" s="10"/>
      <c r="AP34" s="11"/>
      <c r="AQ34" s="10"/>
      <c r="AR34" s="7">
        <v>2</v>
      </c>
      <c r="AS34" s="11">
        <v>30</v>
      </c>
      <c r="AT34" s="10" t="s">
        <v>54</v>
      </c>
      <c r="AU34" s="11"/>
      <c r="AV34" s="10"/>
      <c r="AW34" s="11"/>
      <c r="AX34" s="10"/>
      <c r="AY34" s="7">
        <v>2</v>
      </c>
      <c r="AZ34" s="7">
        <f t="shared" si="29"/>
        <v>4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85</v>
      </c>
      <c r="E35" s="3" t="s">
        <v>86</v>
      </c>
      <c r="F35" s="6">
        <f t="shared" si="16"/>
        <v>0</v>
      </c>
      <c r="G35" s="6">
        <f t="shared" si="17"/>
        <v>2</v>
      </c>
      <c r="H35" s="6">
        <f t="shared" si="18"/>
        <v>45</v>
      </c>
      <c r="I35" s="6">
        <f t="shared" si="19"/>
        <v>15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30</v>
      </c>
      <c r="N35" s="6">
        <f t="shared" si="24"/>
        <v>0</v>
      </c>
      <c r="O35" s="6">
        <f t="shared" si="25"/>
        <v>0</v>
      </c>
      <c r="P35" s="7">
        <f t="shared" si="26"/>
        <v>1</v>
      </c>
      <c r="Q35" s="7">
        <f t="shared" si="27"/>
        <v>0.5</v>
      </c>
      <c r="R35" s="7">
        <v>1</v>
      </c>
      <c r="S35" s="11">
        <v>15</v>
      </c>
      <c r="T35" s="10" t="s">
        <v>54</v>
      </c>
      <c r="U35" s="11"/>
      <c r="V35" s="10"/>
      <c r="W35" s="11"/>
      <c r="X35" s="10"/>
      <c r="Y35" s="11"/>
      <c r="Z35" s="10"/>
      <c r="AA35" s="7">
        <v>0.5</v>
      </c>
      <c r="AB35" s="11">
        <v>30</v>
      </c>
      <c r="AC35" s="10" t="s">
        <v>54</v>
      </c>
      <c r="AD35" s="11"/>
      <c r="AE35" s="10"/>
      <c r="AF35" s="11"/>
      <c r="AG35" s="10"/>
      <c r="AH35" s="7">
        <v>0.5</v>
      </c>
      <c r="AI35" s="7">
        <f t="shared" si="28"/>
        <v>1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29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87</v>
      </c>
      <c r="E36" s="3" t="s">
        <v>88</v>
      </c>
      <c r="F36" s="6">
        <f t="shared" si="16"/>
        <v>0</v>
      </c>
      <c r="G36" s="6">
        <f t="shared" si="17"/>
        <v>2</v>
      </c>
      <c r="H36" s="6">
        <f t="shared" si="18"/>
        <v>45</v>
      </c>
      <c r="I36" s="6">
        <f t="shared" si="19"/>
        <v>15</v>
      </c>
      <c r="J36" s="6">
        <f t="shared" si="20"/>
        <v>0</v>
      </c>
      <c r="K36" s="6">
        <f t="shared" si="21"/>
        <v>0</v>
      </c>
      <c r="L36" s="6">
        <f t="shared" si="22"/>
        <v>0</v>
      </c>
      <c r="M36" s="6">
        <f t="shared" si="23"/>
        <v>30</v>
      </c>
      <c r="N36" s="6">
        <f t="shared" si="24"/>
        <v>0</v>
      </c>
      <c r="O36" s="6">
        <f t="shared" si="25"/>
        <v>0</v>
      </c>
      <c r="P36" s="7">
        <f t="shared" si="26"/>
        <v>1</v>
      </c>
      <c r="Q36" s="7">
        <f t="shared" si="27"/>
        <v>0.5</v>
      </c>
      <c r="R36" s="7">
        <v>1</v>
      </c>
      <c r="S36" s="11">
        <v>15</v>
      </c>
      <c r="T36" s="10" t="s">
        <v>54</v>
      </c>
      <c r="U36" s="11"/>
      <c r="V36" s="10"/>
      <c r="W36" s="11"/>
      <c r="X36" s="10"/>
      <c r="Y36" s="11"/>
      <c r="Z36" s="10"/>
      <c r="AA36" s="7">
        <v>0.5</v>
      </c>
      <c r="AB36" s="11">
        <v>30</v>
      </c>
      <c r="AC36" s="10" t="s">
        <v>54</v>
      </c>
      <c r="AD36" s="11"/>
      <c r="AE36" s="10"/>
      <c r="AF36" s="11"/>
      <c r="AG36" s="10"/>
      <c r="AH36" s="7">
        <v>0.5</v>
      </c>
      <c r="AI36" s="7">
        <f t="shared" si="28"/>
        <v>1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29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3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5.75" customHeight="1">
      <c r="A37" s="6"/>
      <c r="B37" s="6"/>
      <c r="C37" s="6"/>
      <c r="D37" s="6"/>
      <c r="E37" s="6" t="s">
        <v>66</v>
      </c>
      <c r="F37" s="6">
        <f aca="true" t="shared" si="32" ref="F37:S37">SUM(F30:F36)</f>
        <v>4</v>
      </c>
      <c r="G37" s="6">
        <f t="shared" si="32"/>
        <v>9</v>
      </c>
      <c r="H37" s="6">
        <f t="shared" si="32"/>
        <v>350</v>
      </c>
      <c r="I37" s="6">
        <f t="shared" si="32"/>
        <v>135</v>
      </c>
      <c r="J37" s="6">
        <f t="shared" si="32"/>
        <v>20</v>
      </c>
      <c r="K37" s="6">
        <f t="shared" si="32"/>
        <v>0</v>
      </c>
      <c r="L37" s="6">
        <f t="shared" si="32"/>
        <v>0</v>
      </c>
      <c r="M37" s="6">
        <f t="shared" si="32"/>
        <v>195</v>
      </c>
      <c r="N37" s="6">
        <f t="shared" si="32"/>
        <v>0</v>
      </c>
      <c r="O37" s="6">
        <f t="shared" si="32"/>
        <v>0</v>
      </c>
      <c r="P37" s="7">
        <f t="shared" si="32"/>
        <v>18</v>
      </c>
      <c r="Q37" s="7">
        <f t="shared" si="32"/>
        <v>9</v>
      </c>
      <c r="R37" s="7">
        <f t="shared" si="32"/>
        <v>15</v>
      </c>
      <c r="S37" s="11">
        <f t="shared" si="32"/>
        <v>60</v>
      </c>
      <c r="T37" s="10"/>
      <c r="U37" s="11">
        <f>SUM(U30:U36)</f>
        <v>0</v>
      </c>
      <c r="V37" s="10"/>
      <c r="W37" s="11">
        <f>SUM(W30:W36)</f>
        <v>0</v>
      </c>
      <c r="X37" s="10"/>
      <c r="Y37" s="11">
        <f>SUM(Y30:Y36)</f>
        <v>0</v>
      </c>
      <c r="Z37" s="10"/>
      <c r="AA37" s="7">
        <f>SUM(AA30:AA36)</f>
        <v>3</v>
      </c>
      <c r="AB37" s="11">
        <f>SUM(AB30:AB36)</f>
        <v>105</v>
      </c>
      <c r="AC37" s="10"/>
      <c r="AD37" s="11">
        <f>SUM(AD30:AD36)</f>
        <v>0</v>
      </c>
      <c r="AE37" s="10"/>
      <c r="AF37" s="11">
        <f>SUM(AF30:AF36)</f>
        <v>0</v>
      </c>
      <c r="AG37" s="10"/>
      <c r="AH37" s="7">
        <f>SUM(AH30:AH36)</f>
        <v>3</v>
      </c>
      <c r="AI37" s="7">
        <f>SUM(AI30:AI36)</f>
        <v>6</v>
      </c>
      <c r="AJ37" s="11">
        <f>SUM(AJ30:AJ36)</f>
        <v>75</v>
      </c>
      <c r="AK37" s="10"/>
      <c r="AL37" s="11">
        <f>SUM(AL30:AL36)</f>
        <v>20</v>
      </c>
      <c r="AM37" s="10"/>
      <c r="AN37" s="11">
        <f>SUM(AN30:AN36)</f>
        <v>0</v>
      </c>
      <c r="AO37" s="10"/>
      <c r="AP37" s="11">
        <f>SUM(AP30:AP36)</f>
        <v>0</v>
      </c>
      <c r="AQ37" s="10"/>
      <c r="AR37" s="7">
        <f>SUM(AR30:AR36)</f>
        <v>6</v>
      </c>
      <c r="AS37" s="11">
        <f>SUM(AS30:AS36)</f>
        <v>90</v>
      </c>
      <c r="AT37" s="10"/>
      <c r="AU37" s="11">
        <f>SUM(AU30:AU36)</f>
        <v>0</v>
      </c>
      <c r="AV37" s="10"/>
      <c r="AW37" s="11">
        <f>SUM(AW30:AW36)</f>
        <v>0</v>
      </c>
      <c r="AX37" s="10"/>
      <c r="AY37" s="7">
        <f>SUM(AY30:AY36)</f>
        <v>6</v>
      </c>
      <c r="AZ37" s="7">
        <f>SUM(AZ30:AZ36)</f>
        <v>12</v>
      </c>
      <c r="BA37" s="11">
        <f>SUM(BA30:BA36)</f>
        <v>0</v>
      </c>
      <c r="BB37" s="10"/>
      <c r="BC37" s="11">
        <f>SUM(BC30:BC36)</f>
        <v>0</v>
      </c>
      <c r="BD37" s="10"/>
      <c r="BE37" s="11">
        <f>SUM(BE30:BE36)</f>
        <v>0</v>
      </c>
      <c r="BF37" s="10"/>
      <c r="BG37" s="11">
        <f>SUM(BG30:BG36)</f>
        <v>0</v>
      </c>
      <c r="BH37" s="10"/>
      <c r="BI37" s="7">
        <f>SUM(BI30:BI36)</f>
        <v>0</v>
      </c>
      <c r="BJ37" s="11">
        <f>SUM(BJ30:BJ36)</f>
        <v>0</v>
      </c>
      <c r="BK37" s="10"/>
      <c r="BL37" s="11">
        <f>SUM(BL30:BL36)</f>
        <v>0</v>
      </c>
      <c r="BM37" s="10"/>
      <c r="BN37" s="11">
        <f>SUM(BN30:BN36)</f>
        <v>0</v>
      </c>
      <c r="BO37" s="10"/>
      <c r="BP37" s="7">
        <f>SUM(BP30:BP36)</f>
        <v>0</v>
      </c>
      <c r="BQ37" s="7">
        <f>SUM(BQ30:BQ36)</f>
        <v>0</v>
      </c>
      <c r="BR37" s="11">
        <f>SUM(BR30:BR36)</f>
        <v>0</v>
      </c>
      <c r="BS37" s="10"/>
      <c r="BT37" s="11">
        <f>SUM(BT30:BT36)</f>
        <v>0</v>
      </c>
      <c r="BU37" s="10"/>
      <c r="BV37" s="11">
        <f>SUM(BV30:BV36)</f>
        <v>0</v>
      </c>
      <c r="BW37" s="10"/>
      <c r="BX37" s="11">
        <f>SUM(BX30:BX36)</f>
        <v>0</v>
      </c>
      <c r="BY37" s="10"/>
      <c r="BZ37" s="7">
        <f>SUM(BZ30:BZ36)</f>
        <v>0</v>
      </c>
      <c r="CA37" s="11">
        <f>SUM(CA30:CA36)</f>
        <v>0</v>
      </c>
      <c r="CB37" s="10"/>
      <c r="CC37" s="11">
        <f>SUM(CC30:CC36)</f>
        <v>0</v>
      </c>
      <c r="CD37" s="10"/>
      <c r="CE37" s="11">
        <f>SUM(CE30:CE36)</f>
        <v>0</v>
      </c>
      <c r="CF37" s="10"/>
      <c r="CG37" s="7">
        <f>SUM(CG30:CG36)</f>
        <v>0</v>
      </c>
      <c r="CH37" s="7">
        <f>SUM(CH30:CH36)</f>
        <v>0</v>
      </c>
    </row>
    <row r="38" spans="1:86" ht="19.5" customHeight="1">
      <c r="A38" s="12" t="s">
        <v>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2"/>
      <c r="CH38" s="13"/>
    </row>
    <row r="39" spans="1:86" ht="12.75">
      <c r="A39" s="6"/>
      <c r="B39" s="6"/>
      <c r="C39" s="6"/>
      <c r="D39" s="6" t="s">
        <v>256</v>
      </c>
      <c r="E39" s="3" t="s">
        <v>257</v>
      </c>
      <c r="F39" s="6">
        <f aca="true" t="shared" si="33" ref="F39:F44">COUNTIF(S39:CF39,"e")</f>
        <v>1</v>
      </c>
      <c r="G39" s="6">
        <f aca="true" t="shared" si="34" ref="G39:G44">COUNTIF(S39:CF39,"z")</f>
        <v>1</v>
      </c>
      <c r="H39" s="6">
        <f aca="true" t="shared" si="35" ref="H39:H53">SUM(I39:O39)</f>
        <v>50</v>
      </c>
      <c r="I39" s="6">
        <f aca="true" t="shared" si="36" ref="I39:I53">S39+AJ39+BA39+BR39</f>
        <v>20</v>
      </c>
      <c r="J39" s="6">
        <f aca="true" t="shared" si="37" ref="J39:J53">U39+AL39+BC39+BT39</f>
        <v>0</v>
      </c>
      <c r="K39" s="6">
        <f aca="true" t="shared" si="38" ref="K39:K53">W39+AN39+BE39+BV39</f>
        <v>0</v>
      </c>
      <c r="L39" s="6">
        <f aca="true" t="shared" si="39" ref="L39:L53">Y39+AP39+BG39+BX39</f>
        <v>0</v>
      </c>
      <c r="M39" s="6">
        <f aca="true" t="shared" si="40" ref="M39:M53">AB39+AS39+BJ39+CA39</f>
        <v>30</v>
      </c>
      <c r="N39" s="6">
        <f aca="true" t="shared" si="41" ref="N39:N53">AD39+AU39+BL39+CC39</f>
        <v>0</v>
      </c>
      <c r="O39" s="6">
        <f aca="true" t="shared" si="42" ref="O39:O53">AF39+AW39+BN39+CE39</f>
        <v>0</v>
      </c>
      <c r="P39" s="7">
        <f aca="true" t="shared" si="43" ref="P39:P53">AI39+AZ39+BQ39+CH39</f>
        <v>2</v>
      </c>
      <c r="Q39" s="7">
        <f aca="true" t="shared" si="44" ref="Q39:Q53">AH39+AY39+BP39+CG39</f>
        <v>1</v>
      </c>
      <c r="R39" s="7">
        <v>2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aca="true" t="shared" si="45" ref="AI39:AI53">AA39+AH39</f>
        <v>0</v>
      </c>
      <c r="AJ39" s="11">
        <v>20</v>
      </c>
      <c r="AK39" s="10" t="s">
        <v>65</v>
      </c>
      <c r="AL39" s="11"/>
      <c r="AM39" s="10"/>
      <c r="AN39" s="11"/>
      <c r="AO39" s="10"/>
      <c r="AP39" s="11"/>
      <c r="AQ39" s="10"/>
      <c r="AR39" s="7">
        <v>1</v>
      </c>
      <c r="AS39" s="11">
        <v>30</v>
      </c>
      <c r="AT39" s="10" t="s">
        <v>54</v>
      </c>
      <c r="AU39" s="11"/>
      <c r="AV39" s="10"/>
      <c r="AW39" s="11"/>
      <c r="AX39" s="10"/>
      <c r="AY39" s="7">
        <v>1</v>
      </c>
      <c r="AZ39" s="7">
        <f aca="true" t="shared" si="46" ref="AZ39:AZ53">AR39+AY39</f>
        <v>2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47" ref="BQ39:BQ53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48" ref="CH39:CH53">BZ39+CG39</f>
        <v>0</v>
      </c>
    </row>
    <row r="40" spans="1:86" ht="12.75">
      <c r="A40" s="6"/>
      <c r="B40" s="6"/>
      <c r="C40" s="6"/>
      <c r="D40" s="6" t="s">
        <v>258</v>
      </c>
      <c r="E40" s="3" t="s">
        <v>204</v>
      </c>
      <c r="F40" s="6">
        <f t="shared" si="33"/>
        <v>1</v>
      </c>
      <c r="G40" s="6">
        <f t="shared" si="34"/>
        <v>1</v>
      </c>
      <c r="H40" s="6">
        <f t="shared" si="35"/>
        <v>60</v>
      </c>
      <c r="I40" s="6">
        <f t="shared" si="36"/>
        <v>30</v>
      </c>
      <c r="J40" s="6">
        <f t="shared" si="37"/>
        <v>0</v>
      </c>
      <c r="K40" s="6">
        <f t="shared" si="38"/>
        <v>0</v>
      </c>
      <c r="L40" s="6">
        <f t="shared" si="39"/>
        <v>0</v>
      </c>
      <c r="M40" s="6">
        <f t="shared" si="40"/>
        <v>30</v>
      </c>
      <c r="N40" s="6">
        <f t="shared" si="41"/>
        <v>0</v>
      </c>
      <c r="O40" s="6">
        <f t="shared" si="42"/>
        <v>0</v>
      </c>
      <c r="P40" s="7">
        <f t="shared" si="43"/>
        <v>2</v>
      </c>
      <c r="Q40" s="7">
        <f t="shared" si="44"/>
        <v>1</v>
      </c>
      <c r="R40" s="7">
        <v>2</v>
      </c>
      <c r="S40" s="11">
        <v>30</v>
      </c>
      <c r="T40" s="10" t="s">
        <v>65</v>
      </c>
      <c r="U40" s="11"/>
      <c r="V40" s="10"/>
      <c r="W40" s="11"/>
      <c r="X40" s="10"/>
      <c r="Y40" s="11"/>
      <c r="Z40" s="10"/>
      <c r="AA40" s="7">
        <v>1</v>
      </c>
      <c r="AB40" s="11">
        <v>30</v>
      </c>
      <c r="AC40" s="10" t="s">
        <v>54</v>
      </c>
      <c r="AD40" s="11"/>
      <c r="AE40" s="10"/>
      <c r="AF40" s="11"/>
      <c r="AG40" s="10"/>
      <c r="AH40" s="7">
        <v>1</v>
      </c>
      <c r="AI40" s="7">
        <f t="shared" si="45"/>
        <v>2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46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47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8"/>
        <v>0</v>
      </c>
    </row>
    <row r="41" spans="1:86" ht="12.75">
      <c r="A41" s="6"/>
      <c r="B41" s="6"/>
      <c r="C41" s="6"/>
      <c r="D41" s="6" t="s">
        <v>259</v>
      </c>
      <c r="E41" s="3" t="s">
        <v>260</v>
      </c>
      <c r="F41" s="6">
        <f t="shared" si="33"/>
        <v>1</v>
      </c>
      <c r="G41" s="6">
        <f t="shared" si="34"/>
        <v>1</v>
      </c>
      <c r="H41" s="6">
        <f t="shared" si="35"/>
        <v>60</v>
      </c>
      <c r="I41" s="6">
        <f t="shared" si="36"/>
        <v>20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40</v>
      </c>
      <c r="N41" s="6">
        <f t="shared" si="41"/>
        <v>0</v>
      </c>
      <c r="O41" s="6">
        <f t="shared" si="42"/>
        <v>0</v>
      </c>
      <c r="P41" s="7">
        <f t="shared" si="43"/>
        <v>4</v>
      </c>
      <c r="Q41" s="7">
        <f t="shared" si="44"/>
        <v>3</v>
      </c>
      <c r="R41" s="7">
        <v>3.5</v>
      </c>
      <c r="S41" s="11">
        <v>20</v>
      </c>
      <c r="T41" s="10" t="s">
        <v>65</v>
      </c>
      <c r="U41" s="11"/>
      <c r="V41" s="10"/>
      <c r="W41" s="11"/>
      <c r="X41" s="10"/>
      <c r="Y41" s="11"/>
      <c r="Z41" s="10"/>
      <c r="AA41" s="7">
        <v>1</v>
      </c>
      <c r="AB41" s="11">
        <v>40</v>
      </c>
      <c r="AC41" s="10" t="s">
        <v>54</v>
      </c>
      <c r="AD41" s="11"/>
      <c r="AE41" s="10"/>
      <c r="AF41" s="11"/>
      <c r="AG41" s="10"/>
      <c r="AH41" s="7">
        <v>3</v>
      </c>
      <c r="AI41" s="7">
        <f t="shared" si="45"/>
        <v>4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46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261</v>
      </c>
      <c r="E42" s="3" t="s">
        <v>107</v>
      </c>
      <c r="F42" s="6">
        <f t="shared" si="33"/>
        <v>1</v>
      </c>
      <c r="G42" s="6">
        <f t="shared" si="34"/>
        <v>1</v>
      </c>
      <c r="H42" s="6">
        <f t="shared" si="35"/>
        <v>30</v>
      </c>
      <c r="I42" s="6">
        <f t="shared" si="36"/>
        <v>10</v>
      </c>
      <c r="J42" s="6">
        <f t="shared" si="37"/>
        <v>0</v>
      </c>
      <c r="K42" s="6">
        <f t="shared" si="38"/>
        <v>0</v>
      </c>
      <c r="L42" s="6">
        <f t="shared" si="39"/>
        <v>0</v>
      </c>
      <c r="M42" s="6">
        <f t="shared" si="40"/>
        <v>20</v>
      </c>
      <c r="N42" s="6">
        <f t="shared" si="41"/>
        <v>0</v>
      </c>
      <c r="O42" s="6">
        <f t="shared" si="42"/>
        <v>0</v>
      </c>
      <c r="P42" s="7">
        <f t="shared" si="43"/>
        <v>2</v>
      </c>
      <c r="Q42" s="7">
        <f t="shared" si="44"/>
        <v>1</v>
      </c>
      <c r="R42" s="7">
        <v>2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10</v>
      </c>
      <c r="AK42" s="10" t="s">
        <v>65</v>
      </c>
      <c r="AL42" s="11"/>
      <c r="AM42" s="10"/>
      <c r="AN42" s="11"/>
      <c r="AO42" s="10"/>
      <c r="AP42" s="11"/>
      <c r="AQ42" s="10"/>
      <c r="AR42" s="7">
        <v>1</v>
      </c>
      <c r="AS42" s="11">
        <v>20</v>
      </c>
      <c r="AT42" s="10" t="s">
        <v>54</v>
      </c>
      <c r="AU42" s="11"/>
      <c r="AV42" s="10"/>
      <c r="AW42" s="11"/>
      <c r="AX42" s="10"/>
      <c r="AY42" s="7">
        <v>1</v>
      </c>
      <c r="AZ42" s="7">
        <f t="shared" si="46"/>
        <v>2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262</v>
      </c>
      <c r="E43" s="3" t="s">
        <v>99</v>
      </c>
      <c r="F43" s="6">
        <f t="shared" si="33"/>
        <v>1</v>
      </c>
      <c r="G43" s="6">
        <f t="shared" si="34"/>
        <v>1</v>
      </c>
      <c r="H43" s="6">
        <f t="shared" si="35"/>
        <v>30</v>
      </c>
      <c r="I43" s="6">
        <f t="shared" si="36"/>
        <v>10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20</v>
      </c>
      <c r="N43" s="6">
        <f t="shared" si="41"/>
        <v>0</v>
      </c>
      <c r="O43" s="6">
        <f t="shared" si="42"/>
        <v>0</v>
      </c>
      <c r="P43" s="7">
        <f t="shared" si="43"/>
        <v>2</v>
      </c>
      <c r="Q43" s="7">
        <f t="shared" si="44"/>
        <v>1</v>
      </c>
      <c r="R43" s="7">
        <v>2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10</v>
      </c>
      <c r="AK43" s="10" t="s">
        <v>65</v>
      </c>
      <c r="AL43" s="11"/>
      <c r="AM43" s="10"/>
      <c r="AN43" s="11"/>
      <c r="AO43" s="10"/>
      <c r="AP43" s="11"/>
      <c r="AQ43" s="10"/>
      <c r="AR43" s="7">
        <v>1</v>
      </c>
      <c r="AS43" s="11">
        <v>20</v>
      </c>
      <c r="AT43" s="10" t="s">
        <v>54</v>
      </c>
      <c r="AU43" s="11"/>
      <c r="AV43" s="10"/>
      <c r="AW43" s="11"/>
      <c r="AX43" s="10"/>
      <c r="AY43" s="7">
        <v>1</v>
      </c>
      <c r="AZ43" s="7">
        <f t="shared" si="46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263</v>
      </c>
      <c r="E44" s="3" t="s">
        <v>264</v>
      </c>
      <c r="F44" s="6">
        <f t="shared" si="33"/>
        <v>1</v>
      </c>
      <c r="G44" s="6">
        <f t="shared" si="34"/>
        <v>1</v>
      </c>
      <c r="H44" s="6">
        <f t="shared" si="35"/>
        <v>60</v>
      </c>
      <c r="I44" s="6">
        <f t="shared" si="36"/>
        <v>20</v>
      </c>
      <c r="J44" s="6">
        <f t="shared" si="37"/>
        <v>0</v>
      </c>
      <c r="K44" s="6">
        <f t="shared" si="38"/>
        <v>0</v>
      </c>
      <c r="L44" s="6">
        <f t="shared" si="39"/>
        <v>0</v>
      </c>
      <c r="M44" s="6">
        <f t="shared" si="40"/>
        <v>40</v>
      </c>
      <c r="N44" s="6">
        <f t="shared" si="41"/>
        <v>0</v>
      </c>
      <c r="O44" s="6">
        <f t="shared" si="42"/>
        <v>0</v>
      </c>
      <c r="P44" s="7">
        <f t="shared" si="43"/>
        <v>4</v>
      </c>
      <c r="Q44" s="7">
        <f t="shared" si="44"/>
        <v>3</v>
      </c>
      <c r="R44" s="7">
        <v>3</v>
      </c>
      <c r="S44" s="11">
        <v>20</v>
      </c>
      <c r="T44" s="10" t="s">
        <v>65</v>
      </c>
      <c r="U44" s="11"/>
      <c r="V44" s="10"/>
      <c r="W44" s="11"/>
      <c r="X44" s="10"/>
      <c r="Y44" s="11"/>
      <c r="Z44" s="10"/>
      <c r="AA44" s="7">
        <v>1</v>
      </c>
      <c r="AB44" s="11">
        <v>40</v>
      </c>
      <c r="AC44" s="10" t="s">
        <v>54</v>
      </c>
      <c r="AD44" s="11"/>
      <c r="AE44" s="10"/>
      <c r="AF44" s="11"/>
      <c r="AG44" s="10"/>
      <c r="AH44" s="7">
        <v>3</v>
      </c>
      <c r="AI44" s="7">
        <f t="shared" si="45"/>
        <v>4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46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>
        <v>8</v>
      </c>
      <c r="B45" s="6">
        <v>1</v>
      </c>
      <c r="C45" s="6"/>
      <c r="D45" s="6"/>
      <c r="E45" s="3" t="s">
        <v>265</v>
      </c>
      <c r="F45" s="6">
        <f>$B$45*COUNTIF(S45:CF45,"e")</f>
        <v>1</v>
      </c>
      <c r="G45" s="6">
        <f>$B$45*COUNTIF(S45:CF45,"z")</f>
        <v>1</v>
      </c>
      <c r="H45" s="6">
        <f t="shared" si="35"/>
        <v>30</v>
      </c>
      <c r="I45" s="6">
        <f t="shared" si="36"/>
        <v>10</v>
      </c>
      <c r="J45" s="6">
        <f t="shared" si="37"/>
        <v>0</v>
      </c>
      <c r="K45" s="6">
        <f t="shared" si="38"/>
        <v>0</v>
      </c>
      <c r="L45" s="6">
        <f t="shared" si="39"/>
        <v>0</v>
      </c>
      <c r="M45" s="6">
        <f t="shared" si="40"/>
        <v>20</v>
      </c>
      <c r="N45" s="6">
        <f t="shared" si="41"/>
        <v>0</v>
      </c>
      <c r="O45" s="6">
        <f t="shared" si="42"/>
        <v>0</v>
      </c>
      <c r="P45" s="7">
        <f t="shared" si="43"/>
        <v>2</v>
      </c>
      <c r="Q45" s="7">
        <f t="shared" si="44"/>
        <v>1</v>
      </c>
      <c r="R45" s="7">
        <f>$B$45*2</f>
        <v>2</v>
      </c>
      <c r="S45" s="11">
        <f>$B$45*10</f>
        <v>10</v>
      </c>
      <c r="T45" s="10" t="s">
        <v>65</v>
      </c>
      <c r="U45" s="11"/>
      <c r="V45" s="10"/>
      <c r="W45" s="11"/>
      <c r="X45" s="10"/>
      <c r="Y45" s="11"/>
      <c r="Z45" s="10"/>
      <c r="AA45" s="7">
        <f>$B$45*1</f>
        <v>1</v>
      </c>
      <c r="AB45" s="11">
        <f>$B$45*20</f>
        <v>20</v>
      </c>
      <c r="AC45" s="10" t="s">
        <v>54</v>
      </c>
      <c r="AD45" s="11"/>
      <c r="AE45" s="10"/>
      <c r="AF45" s="11"/>
      <c r="AG45" s="10"/>
      <c r="AH45" s="7">
        <f>$B$45*1</f>
        <v>1</v>
      </c>
      <c r="AI45" s="7">
        <f t="shared" si="45"/>
        <v>2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46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47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>
        <v>9</v>
      </c>
      <c r="B46" s="6">
        <v>1</v>
      </c>
      <c r="C46" s="6"/>
      <c r="D46" s="6"/>
      <c r="E46" s="3" t="s">
        <v>266</v>
      </c>
      <c r="F46" s="6">
        <f>$B$46*COUNTIF(S46:CF46,"e")</f>
        <v>0</v>
      </c>
      <c r="G46" s="6">
        <f>$B$46*COUNTIF(S46:CF46,"z")</f>
        <v>2</v>
      </c>
      <c r="H46" s="6">
        <f t="shared" si="35"/>
        <v>30</v>
      </c>
      <c r="I46" s="6">
        <f t="shared" si="36"/>
        <v>15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15</v>
      </c>
      <c r="N46" s="6">
        <f t="shared" si="41"/>
        <v>0</v>
      </c>
      <c r="O46" s="6">
        <f t="shared" si="42"/>
        <v>0</v>
      </c>
      <c r="P46" s="7">
        <f t="shared" si="43"/>
        <v>2</v>
      </c>
      <c r="Q46" s="7">
        <f t="shared" si="44"/>
        <v>1</v>
      </c>
      <c r="R46" s="7">
        <f>$B$46*1.5</f>
        <v>1.5</v>
      </c>
      <c r="S46" s="11">
        <f>$B$46*15</f>
        <v>15</v>
      </c>
      <c r="T46" s="10" t="s">
        <v>54</v>
      </c>
      <c r="U46" s="11"/>
      <c r="V46" s="10"/>
      <c r="W46" s="11"/>
      <c r="X46" s="10"/>
      <c r="Y46" s="11"/>
      <c r="Z46" s="10"/>
      <c r="AA46" s="7">
        <f>$B$46*1</f>
        <v>1</v>
      </c>
      <c r="AB46" s="11">
        <f>$B$46*15</f>
        <v>15</v>
      </c>
      <c r="AC46" s="10" t="s">
        <v>54</v>
      </c>
      <c r="AD46" s="11"/>
      <c r="AE46" s="10"/>
      <c r="AF46" s="11"/>
      <c r="AG46" s="10"/>
      <c r="AH46" s="7">
        <f>$B$46*1</f>
        <v>1</v>
      </c>
      <c r="AI46" s="7">
        <f t="shared" si="45"/>
        <v>2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46"/>
        <v>0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47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>
        <v>10</v>
      </c>
      <c r="B47" s="6">
        <v>1</v>
      </c>
      <c r="C47" s="6"/>
      <c r="D47" s="6"/>
      <c r="E47" s="3" t="s">
        <v>267</v>
      </c>
      <c r="F47" s="6">
        <f>$B$47*COUNTIF(S47:CF47,"e")</f>
        <v>0</v>
      </c>
      <c r="G47" s="6">
        <f>$B$47*COUNTIF(S47:CF47,"z")</f>
        <v>2</v>
      </c>
      <c r="H47" s="6">
        <f t="shared" si="35"/>
        <v>30</v>
      </c>
      <c r="I47" s="6">
        <f t="shared" si="36"/>
        <v>15</v>
      </c>
      <c r="J47" s="6">
        <f t="shared" si="37"/>
        <v>0</v>
      </c>
      <c r="K47" s="6">
        <f t="shared" si="38"/>
        <v>0</v>
      </c>
      <c r="L47" s="6">
        <f t="shared" si="39"/>
        <v>0</v>
      </c>
      <c r="M47" s="6">
        <f t="shared" si="40"/>
        <v>15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</v>
      </c>
      <c r="R47" s="7">
        <f>$B$47*2</f>
        <v>2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>
        <f>$B$47*15</f>
        <v>15</v>
      </c>
      <c r="AK47" s="10" t="s">
        <v>54</v>
      </c>
      <c r="AL47" s="11"/>
      <c r="AM47" s="10"/>
      <c r="AN47" s="11"/>
      <c r="AO47" s="10"/>
      <c r="AP47" s="11"/>
      <c r="AQ47" s="10"/>
      <c r="AR47" s="7">
        <f>$B$47*1</f>
        <v>1</v>
      </c>
      <c r="AS47" s="11">
        <f>$B$47*15</f>
        <v>15</v>
      </c>
      <c r="AT47" s="10" t="s">
        <v>54</v>
      </c>
      <c r="AU47" s="11"/>
      <c r="AV47" s="10"/>
      <c r="AW47" s="11"/>
      <c r="AX47" s="10"/>
      <c r="AY47" s="7">
        <f>$B$47*1</f>
        <v>1</v>
      </c>
      <c r="AZ47" s="7">
        <f t="shared" si="46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47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/>
      <c r="B48" s="6"/>
      <c r="C48" s="6"/>
      <c r="D48" s="6" t="s">
        <v>268</v>
      </c>
      <c r="E48" s="3" t="s">
        <v>269</v>
      </c>
      <c r="F48" s="6">
        <f>COUNTIF(S48:CF48,"e")</f>
        <v>0</v>
      </c>
      <c r="G48" s="6">
        <f>COUNTIF(S48:CF48,"z")</f>
        <v>2</v>
      </c>
      <c r="H48" s="6">
        <f t="shared" si="35"/>
        <v>30</v>
      </c>
      <c r="I48" s="6">
        <f t="shared" si="36"/>
        <v>15</v>
      </c>
      <c r="J48" s="6">
        <f t="shared" si="37"/>
        <v>0</v>
      </c>
      <c r="K48" s="6">
        <f t="shared" si="38"/>
        <v>0</v>
      </c>
      <c r="L48" s="6">
        <f t="shared" si="39"/>
        <v>0</v>
      </c>
      <c r="M48" s="6">
        <f t="shared" si="40"/>
        <v>15</v>
      </c>
      <c r="N48" s="6">
        <f t="shared" si="41"/>
        <v>0</v>
      </c>
      <c r="O48" s="6">
        <f t="shared" si="42"/>
        <v>0</v>
      </c>
      <c r="P48" s="7">
        <f t="shared" si="43"/>
        <v>2</v>
      </c>
      <c r="Q48" s="7">
        <f t="shared" si="44"/>
        <v>1</v>
      </c>
      <c r="R48" s="7">
        <v>2</v>
      </c>
      <c r="S48" s="11">
        <v>15</v>
      </c>
      <c r="T48" s="10" t="s">
        <v>54</v>
      </c>
      <c r="U48" s="11"/>
      <c r="V48" s="10"/>
      <c r="W48" s="11"/>
      <c r="X48" s="10"/>
      <c r="Y48" s="11"/>
      <c r="Z48" s="10"/>
      <c r="AA48" s="7">
        <v>1</v>
      </c>
      <c r="AB48" s="11">
        <v>15</v>
      </c>
      <c r="AC48" s="10" t="s">
        <v>54</v>
      </c>
      <c r="AD48" s="11"/>
      <c r="AE48" s="10"/>
      <c r="AF48" s="11"/>
      <c r="AG48" s="10"/>
      <c r="AH48" s="7">
        <v>1</v>
      </c>
      <c r="AI48" s="7">
        <f t="shared" si="45"/>
        <v>2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46"/>
        <v>0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47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>
        <v>11</v>
      </c>
      <c r="B49" s="6">
        <v>1</v>
      </c>
      <c r="C49" s="6"/>
      <c r="D49" s="6"/>
      <c r="E49" s="3" t="s">
        <v>270</v>
      </c>
      <c r="F49" s="6">
        <f>$B$49*COUNTIF(S49:CF49,"e")</f>
        <v>0</v>
      </c>
      <c r="G49" s="6">
        <f>$B$49*COUNTIF(S49:CF49,"z")</f>
        <v>2</v>
      </c>
      <c r="H49" s="6">
        <f t="shared" si="35"/>
        <v>30</v>
      </c>
      <c r="I49" s="6">
        <f t="shared" si="36"/>
        <v>15</v>
      </c>
      <c r="J49" s="6">
        <f t="shared" si="37"/>
        <v>0</v>
      </c>
      <c r="K49" s="6">
        <f t="shared" si="38"/>
        <v>0</v>
      </c>
      <c r="L49" s="6">
        <f t="shared" si="39"/>
        <v>0</v>
      </c>
      <c r="M49" s="6">
        <f t="shared" si="40"/>
        <v>15</v>
      </c>
      <c r="N49" s="6">
        <f t="shared" si="41"/>
        <v>0</v>
      </c>
      <c r="O49" s="6">
        <f t="shared" si="42"/>
        <v>0</v>
      </c>
      <c r="P49" s="7">
        <f t="shared" si="43"/>
        <v>2</v>
      </c>
      <c r="Q49" s="7">
        <f t="shared" si="44"/>
        <v>1</v>
      </c>
      <c r="R49" s="7">
        <f>$B$49*2</f>
        <v>2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>
        <f>$B$49*15</f>
        <v>15</v>
      </c>
      <c r="AK49" s="10" t="s">
        <v>54</v>
      </c>
      <c r="AL49" s="11"/>
      <c r="AM49" s="10"/>
      <c r="AN49" s="11"/>
      <c r="AO49" s="10"/>
      <c r="AP49" s="11"/>
      <c r="AQ49" s="10"/>
      <c r="AR49" s="7">
        <f>$B$49*1</f>
        <v>1</v>
      </c>
      <c r="AS49" s="11">
        <f>$B$49*15</f>
        <v>15</v>
      </c>
      <c r="AT49" s="10" t="s">
        <v>54</v>
      </c>
      <c r="AU49" s="11"/>
      <c r="AV49" s="10"/>
      <c r="AW49" s="11"/>
      <c r="AX49" s="10"/>
      <c r="AY49" s="7">
        <f>$B$49*1</f>
        <v>1</v>
      </c>
      <c r="AZ49" s="7">
        <f t="shared" si="46"/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47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8"/>
        <v>0</v>
      </c>
    </row>
    <row r="50" spans="1:86" ht="12.75">
      <c r="A50" s="6">
        <v>4</v>
      </c>
      <c r="B50" s="6">
        <v>1</v>
      </c>
      <c r="C50" s="6"/>
      <c r="D50" s="6"/>
      <c r="E50" s="3" t="s">
        <v>104</v>
      </c>
      <c r="F50" s="6">
        <f>$B$50*COUNTIF(S50:CF50,"e")</f>
        <v>1</v>
      </c>
      <c r="G50" s="6">
        <f>$B$50*COUNTIF(S50:CF50,"z")</f>
        <v>1</v>
      </c>
      <c r="H50" s="6">
        <f t="shared" si="35"/>
        <v>30</v>
      </c>
      <c r="I50" s="6">
        <f t="shared" si="36"/>
        <v>10</v>
      </c>
      <c r="J50" s="6">
        <f t="shared" si="37"/>
        <v>0</v>
      </c>
      <c r="K50" s="6">
        <f t="shared" si="38"/>
        <v>0</v>
      </c>
      <c r="L50" s="6">
        <f t="shared" si="39"/>
        <v>0</v>
      </c>
      <c r="M50" s="6">
        <f t="shared" si="40"/>
        <v>20</v>
      </c>
      <c r="N50" s="6">
        <f t="shared" si="41"/>
        <v>0</v>
      </c>
      <c r="O50" s="6">
        <f t="shared" si="42"/>
        <v>0</v>
      </c>
      <c r="P50" s="7">
        <f t="shared" si="43"/>
        <v>2</v>
      </c>
      <c r="Q50" s="7">
        <f t="shared" si="44"/>
        <v>1</v>
      </c>
      <c r="R50" s="7">
        <f>$B$50*2</f>
        <v>2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46"/>
        <v>0</v>
      </c>
      <c r="BA50" s="11">
        <f>$B$50*10</f>
        <v>10</v>
      </c>
      <c r="BB50" s="10" t="s">
        <v>65</v>
      </c>
      <c r="BC50" s="11"/>
      <c r="BD50" s="10"/>
      <c r="BE50" s="11"/>
      <c r="BF50" s="10"/>
      <c r="BG50" s="11"/>
      <c r="BH50" s="10"/>
      <c r="BI50" s="7">
        <f>$B$50*1</f>
        <v>1</v>
      </c>
      <c r="BJ50" s="11">
        <f>$B$50*20</f>
        <v>20</v>
      </c>
      <c r="BK50" s="10" t="s">
        <v>54</v>
      </c>
      <c r="BL50" s="11"/>
      <c r="BM50" s="10"/>
      <c r="BN50" s="11"/>
      <c r="BO50" s="10"/>
      <c r="BP50" s="7">
        <f>$B$50*1</f>
        <v>1</v>
      </c>
      <c r="BQ50" s="7">
        <f t="shared" si="47"/>
        <v>2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2.75">
      <c r="A51" s="6">
        <v>5</v>
      </c>
      <c r="B51" s="6">
        <v>2</v>
      </c>
      <c r="C51" s="6"/>
      <c r="D51" s="6"/>
      <c r="E51" s="3" t="s">
        <v>105</v>
      </c>
      <c r="F51" s="6">
        <f>$B$51*COUNTIF(S51:CF51,"e")</f>
        <v>2</v>
      </c>
      <c r="G51" s="6">
        <f>$B$51*COUNTIF(S51:CF51,"z")</f>
        <v>2</v>
      </c>
      <c r="H51" s="6">
        <f t="shared" si="35"/>
        <v>60</v>
      </c>
      <c r="I51" s="6">
        <f t="shared" si="36"/>
        <v>20</v>
      </c>
      <c r="J51" s="6">
        <f t="shared" si="37"/>
        <v>0</v>
      </c>
      <c r="K51" s="6">
        <f t="shared" si="38"/>
        <v>0</v>
      </c>
      <c r="L51" s="6">
        <f t="shared" si="39"/>
        <v>0</v>
      </c>
      <c r="M51" s="6">
        <f t="shared" si="40"/>
        <v>40</v>
      </c>
      <c r="N51" s="6">
        <f t="shared" si="41"/>
        <v>0</v>
      </c>
      <c r="O51" s="6">
        <f t="shared" si="42"/>
        <v>0</v>
      </c>
      <c r="P51" s="7">
        <f t="shared" si="43"/>
        <v>4</v>
      </c>
      <c r="Q51" s="7">
        <f t="shared" si="44"/>
        <v>2</v>
      </c>
      <c r="R51" s="7">
        <f>$B$51*2</f>
        <v>4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5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46"/>
        <v>0</v>
      </c>
      <c r="BA51" s="11">
        <f>$B$51*10</f>
        <v>20</v>
      </c>
      <c r="BB51" s="10" t="s">
        <v>65</v>
      </c>
      <c r="BC51" s="11"/>
      <c r="BD51" s="10"/>
      <c r="BE51" s="11"/>
      <c r="BF51" s="10"/>
      <c r="BG51" s="11"/>
      <c r="BH51" s="10"/>
      <c r="BI51" s="7">
        <f>$B$51*1</f>
        <v>2</v>
      </c>
      <c r="BJ51" s="11">
        <f>$B$51*20</f>
        <v>40</v>
      </c>
      <c r="BK51" s="10" t="s">
        <v>54</v>
      </c>
      <c r="BL51" s="11"/>
      <c r="BM51" s="10"/>
      <c r="BN51" s="11"/>
      <c r="BO51" s="10"/>
      <c r="BP51" s="7">
        <f>$B$51*1</f>
        <v>2</v>
      </c>
      <c r="BQ51" s="7">
        <f t="shared" si="47"/>
        <v>4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8"/>
        <v>0</v>
      </c>
    </row>
    <row r="52" spans="1:86" ht="12.75">
      <c r="A52" s="6">
        <v>6</v>
      </c>
      <c r="B52" s="6">
        <v>1</v>
      </c>
      <c r="C52" s="6"/>
      <c r="D52" s="6"/>
      <c r="E52" s="3" t="s">
        <v>93</v>
      </c>
      <c r="F52" s="6">
        <f>$B$52*COUNTIF(S52:CF52,"e")</f>
        <v>1</v>
      </c>
      <c r="G52" s="6">
        <f>$B$52*COUNTIF(S52:CF52,"z")</f>
        <v>1</v>
      </c>
      <c r="H52" s="6">
        <f t="shared" si="35"/>
        <v>30</v>
      </c>
      <c r="I52" s="6">
        <f t="shared" si="36"/>
        <v>10</v>
      </c>
      <c r="J52" s="6">
        <f t="shared" si="37"/>
        <v>0</v>
      </c>
      <c r="K52" s="6">
        <f t="shared" si="38"/>
        <v>0</v>
      </c>
      <c r="L52" s="6">
        <f t="shared" si="39"/>
        <v>0</v>
      </c>
      <c r="M52" s="6">
        <f t="shared" si="40"/>
        <v>20</v>
      </c>
      <c r="N52" s="6">
        <f t="shared" si="41"/>
        <v>0</v>
      </c>
      <c r="O52" s="6">
        <f t="shared" si="42"/>
        <v>0</v>
      </c>
      <c r="P52" s="7">
        <f t="shared" si="43"/>
        <v>2</v>
      </c>
      <c r="Q52" s="7">
        <f t="shared" si="44"/>
        <v>1</v>
      </c>
      <c r="R52" s="7">
        <f>$B$52*2</f>
        <v>2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5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46"/>
        <v>0</v>
      </c>
      <c r="BA52" s="11">
        <f>$B$52*10</f>
        <v>10</v>
      </c>
      <c r="BB52" s="10" t="s">
        <v>65</v>
      </c>
      <c r="BC52" s="11"/>
      <c r="BD52" s="10"/>
      <c r="BE52" s="11"/>
      <c r="BF52" s="10"/>
      <c r="BG52" s="11"/>
      <c r="BH52" s="10"/>
      <c r="BI52" s="7">
        <f>$B$52*1</f>
        <v>1</v>
      </c>
      <c r="BJ52" s="11">
        <f>$B$52*20</f>
        <v>20</v>
      </c>
      <c r="BK52" s="10" t="s">
        <v>54</v>
      </c>
      <c r="BL52" s="11"/>
      <c r="BM52" s="10"/>
      <c r="BN52" s="11"/>
      <c r="BO52" s="10"/>
      <c r="BP52" s="7">
        <f>$B$52*1</f>
        <v>1</v>
      </c>
      <c r="BQ52" s="7">
        <f t="shared" si="47"/>
        <v>2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8"/>
        <v>0</v>
      </c>
    </row>
    <row r="53" spans="1:86" ht="12.75">
      <c r="A53" s="6">
        <v>7</v>
      </c>
      <c r="B53" s="6">
        <v>1</v>
      </c>
      <c r="C53" s="6"/>
      <c r="D53" s="6"/>
      <c r="E53" s="3" t="s">
        <v>108</v>
      </c>
      <c r="F53" s="6">
        <f>$B$53*COUNTIF(S53:CF53,"e")</f>
        <v>1</v>
      </c>
      <c r="G53" s="6">
        <f>$B$53*COUNTIF(S53:CF53,"z")</f>
        <v>1</v>
      </c>
      <c r="H53" s="6">
        <f t="shared" si="35"/>
        <v>30</v>
      </c>
      <c r="I53" s="6">
        <f t="shared" si="36"/>
        <v>10</v>
      </c>
      <c r="J53" s="6">
        <f t="shared" si="37"/>
        <v>0</v>
      </c>
      <c r="K53" s="6">
        <f t="shared" si="38"/>
        <v>0</v>
      </c>
      <c r="L53" s="6">
        <f t="shared" si="39"/>
        <v>0</v>
      </c>
      <c r="M53" s="6">
        <f t="shared" si="40"/>
        <v>20</v>
      </c>
      <c r="N53" s="6">
        <f t="shared" si="41"/>
        <v>0</v>
      </c>
      <c r="O53" s="6">
        <f t="shared" si="42"/>
        <v>0</v>
      </c>
      <c r="P53" s="7">
        <f t="shared" si="43"/>
        <v>1</v>
      </c>
      <c r="Q53" s="7">
        <f t="shared" si="44"/>
        <v>0.67</v>
      </c>
      <c r="R53" s="7">
        <f>$B$53*1</f>
        <v>1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45"/>
        <v>0</v>
      </c>
      <c r="AJ53" s="11"/>
      <c r="AK53" s="10"/>
      <c r="AL53" s="11"/>
      <c r="AM53" s="10"/>
      <c r="AN53" s="11"/>
      <c r="AO53" s="10"/>
      <c r="AP53" s="11"/>
      <c r="AQ53" s="10"/>
      <c r="AR53" s="7"/>
      <c r="AS53" s="11"/>
      <c r="AT53" s="10"/>
      <c r="AU53" s="11"/>
      <c r="AV53" s="10"/>
      <c r="AW53" s="11"/>
      <c r="AX53" s="10"/>
      <c r="AY53" s="7"/>
      <c r="AZ53" s="7">
        <f t="shared" si="46"/>
        <v>0</v>
      </c>
      <c r="BA53" s="11">
        <f>$B$53*10</f>
        <v>10</v>
      </c>
      <c r="BB53" s="10" t="s">
        <v>65</v>
      </c>
      <c r="BC53" s="11"/>
      <c r="BD53" s="10"/>
      <c r="BE53" s="11"/>
      <c r="BF53" s="10"/>
      <c r="BG53" s="11"/>
      <c r="BH53" s="10"/>
      <c r="BI53" s="7">
        <f>$B$53*0.33</f>
        <v>0.33</v>
      </c>
      <c r="BJ53" s="11">
        <f>$B$53*20</f>
        <v>20</v>
      </c>
      <c r="BK53" s="10" t="s">
        <v>54</v>
      </c>
      <c r="BL53" s="11"/>
      <c r="BM53" s="10"/>
      <c r="BN53" s="11"/>
      <c r="BO53" s="10"/>
      <c r="BP53" s="7">
        <f>$B$53*0.67</f>
        <v>0.67</v>
      </c>
      <c r="BQ53" s="7">
        <f t="shared" si="47"/>
        <v>1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48"/>
        <v>0</v>
      </c>
    </row>
    <row r="54" spans="1:86" ht="15.75" customHeight="1">
      <c r="A54" s="6"/>
      <c r="B54" s="6"/>
      <c r="C54" s="6"/>
      <c r="D54" s="6"/>
      <c r="E54" s="6" t="s">
        <v>66</v>
      </c>
      <c r="F54" s="6">
        <f aca="true" t="shared" si="49" ref="F54:S54">SUM(F39:F53)</f>
        <v>12</v>
      </c>
      <c r="G54" s="6">
        <f t="shared" si="49"/>
        <v>20</v>
      </c>
      <c r="H54" s="6">
        <f t="shared" si="49"/>
        <v>590</v>
      </c>
      <c r="I54" s="6">
        <f t="shared" si="49"/>
        <v>230</v>
      </c>
      <c r="J54" s="6">
        <f t="shared" si="49"/>
        <v>0</v>
      </c>
      <c r="K54" s="6">
        <f t="shared" si="49"/>
        <v>0</v>
      </c>
      <c r="L54" s="6">
        <f t="shared" si="49"/>
        <v>0</v>
      </c>
      <c r="M54" s="6">
        <f t="shared" si="49"/>
        <v>360</v>
      </c>
      <c r="N54" s="6">
        <f t="shared" si="49"/>
        <v>0</v>
      </c>
      <c r="O54" s="6">
        <f t="shared" si="49"/>
        <v>0</v>
      </c>
      <c r="P54" s="7">
        <f t="shared" si="49"/>
        <v>35</v>
      </c>
      <c r="Q54" s="7">
        <f t="shared" si="49"/>
        <v>19.67</v>
      </c>
      <c r="R54" s="7">
        <f t="shared" si="49"/>
        <v>33</v>
      </c>
      <c r="S54" s="11">
        <f t="shared" si="49"/>
        <v>110</v>
      </c>
      <c r="T54" s="10"/>
      <c r="U54" s="11">
        <f>SUM(U39:U53)</f>
        <v>0</v>
      </c>
      <c r="V54" s="10"/>
      <c r="W54" s="11">
        <f>SUM(W39:W53)</f>
        <v>0</v>
      </c>
      <c r="X54" s="10"/>
      <c r="Y54" s="11">
        <f>SUM(Y39:Y53)</f>
        <v>0</v>
      </c>
      <c r="Z54" s="10"/>
      <c r="AA54" s="7">
        <f>SUM(AA39:AA53)</f>
        <v>6</v>
      </c>
      <c r="AB54" s="11">
        <f>SUM(AB39:AB53)</f>
        <v>160</v>
      </c>
      <c r="AC54" s="10"/>
      <c r="AD54" s="11">
        <f>SUM(AD39:AD53)</f>
        <v>0</v>
      </c>
      <c r="AE54" s="10"/>
      <c r="AF54" s="11">
        <f>SUM(AF39:AF53)</f>
        <v>0</v>
      </c>
      <c r="AG54" s="10"/>
      <c r="AH54" s="7">
        <f>SUM(AH39:AH53)</f>
        <v>10</v>
      </c>
      <c r="AI54" s="7">
        <f>SUM(AI39:AI53)</f>
        <v>16</v>
      </c>
      <c r="AJ54" s="11">
        <f>SUM(AJ39:AJ53)</f>
        <v>70</v>
      </c>
      <c r="AK54" s="10"/>
      <c r="AL54" s="11">
        <f>SUM(AL39:AL53)</f>
        <v>0</v>
      </c>
      <c r="AM54" s="10"/>
      <c r="AN54" s="11">
        <f>SUM(AN39:AN53)</f>
        <v>0</v>
      </c>
      <c r="AO54" s="10"/>
      <c r="AP54" s="11">
        <f>SUM(AP39:AP53)</f>
        <v>0</v>
      </c>
      <c r="AQ54" s="10"/>
      <c r="AR54" s="7">
        <f>SUM(AR39:AR53)</f>
        <v>5</v>
      </c>
      <c r="AS54" s="11">
        <f>SUM(AS39:AS53)</f>
        <v>100</v>
      </c>
      <c r="AT54" s="10"/>
      <c r="AU54" s="11">
        <f>SUM(AU39:AU53)</f>
        <v>0</v>
      </c>
      <c r="AV54" s="10"/>
      <c r="AW54" s="11">
        <f>SUM(AW39:AW53)</f>
        <v>0</v>
      </c>
      <c r="AX54" s="10"/>
      <c r="AY54" s="7">
        <f>SUM(AY39:AY53)</f>
        <v>5</v>
      </c>
      <c r="AZ54" s="7">
        <f>SUM(AZ39:AZ53)</f>
        <v>10</v>
      </c>
      <c r="BA54" s="11">
        <f>SUM(BA39:BA53)</f>
        <v>50</v>
      </c>
      <c r="BB54" s="10"/>
      <c r="BC54" s="11">
        <f>SUM(BC39:BC53)</f>
        <v>0</v>
      </c>
      <c r="BD54" s="10"/>
      <c r="BE54" s="11">
        <f>SUM(BE39:BE53)</f>
        <v>0</v>
      </c>
      <c r="BF54" s="10"/>
      <c r="BG54" s="11">
        <f>SUM(BG39:BG53)</f>
        <v>0</v>
      </c>
      <c r="BH54" s="10"/>
      <c r="BI54" s="7">
        <f>SUM(BI39:BI53)</f>
        <v>4.33</v>
      </c>
      <c r="BJ54" s="11">
        <f>SUM(BJ39:BJ53)</f>
        <v>100</v>
      </c>
      <c r="BK54" s="10"/>
      <c r="BL54" s="11">
        <f>SUM(BL39:BL53)</f>
        <v>0</v>
      </c>
      <c r="BM54" s="10"/>
      <c r="BN54" s="11">
        <f>SUM(BN39:BN53)</f>
        <v>0</v>
      </c>
      <c r="BO54" s="10"/>
      <c r="BP54" s="7">
        <f>SUM(BP39:BP53)</f>
        <v>4.67</v>
      </c>
      <c r="BQ54" s="7">
        <f>SUM(BQ39:BQ53)</f>
        <v>9</v>
      </c>
      <c r="BR54" s="11">
        <f>SUM(BR39:BR53)</f>
        <v>0</v>
      </c>
      <c r="BS54" s="10"/>
      <c r="BT54" s="11">
        <f>SUM(BT39:BT53)</f>
        <v>0</v>
      </c>
      <c r="BU54" s="10"/>
      <c r="BV54" s="11">
        <f>SUM(BV39:BV53)</f>
        <v>0</v>
      </c>
      <c r="BW54" s="10"/>
      <c r="BX54" s="11">
        <f>SUM(BX39:BX53)</f>
        <v>0</v>
      </c>
      <c r="BY54" s="10"/>
      <c r="BZ54" s="7">
        <f>SUM(BZ39:BZ53)</f>
        <v>0</v>
      </c>
      <c r="CA54" s="11">
        <f>SUM(CA39:CA53)</f>
        <v>0</v>
      </c>
      <c r="CB54" s="10"/>
      <c r="CC54" s="11">
        <f>SUM(CC39:CC53)</f>
        <v>0</v>
      </c>
      <c r="CD54" s="10"/>
      <c r="CE54" s="11">
        <f>SUM(CE39:CE53)</f>
        <v>0</v>
      </c>
      <c r="CF54" s="10"/>
      <c r="CG54" s="7">
        <f>SUM(CG39:CG53)</f>
        <v>0</v>
      </c>
      <c r="CH54" s="7">
        <f>SUM(CH39:CH53)</f>
        <v>0</v>
      </c>
    </row>
    <row r="55" spans="1:86" ht="19.5" customHeight="1">
      <c r="A55" s="12" t="s">
        <v>111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2"/>
      <c r="CH55" s="13"/>
    </row>
    <row r="56" spans="1:86" ht="12.75">
      <c r="A56" s="15">
        <v>2</v>
      </c>
      <c r="B56" s="15">
        <v>1</v>
      </c>
      <c r="C56" s="15"/>
      <c r="D56" s="6" t="s">
        <v>112</v>
      </c>
      <c r="E56" s="3" t="s">
        <v>113</v>
      </c>
      <c r="F56" s="6">
        <f aca="true" t="shared" si="50" ref="F56:F87">COUNTIF(S56:CF56,"e")</f>
        <v>0</v>
      </c>
      <c r="G56" s="6">
        <f aca="true" t="shared" si="51" ref="G56:G87">COUNTIF(S56:CF56,"z")</f>
        <v>1</v>
      </c>
      <c r="H56" s="6">
        <f aca="true" t="shared" si="52" ref="H56:H87">SUM(I56:O56)</f>
        <v>45</v>
      </c>
      <c r="I56" s="6">
        <f aca="true" t="shared" si="53" ref="I56:I87">S56+AJ56+BA56+BR56</f>
        <v>45</v>
      </c>
      <c r="J56" s="6">
        <f aca="true" t="shared" si="54" ref="J56:J87">U56+AL56+BC56+BT56</f>
        <v>0</v>
      </c>
      <c r="K56" s="6">
        <f aca="true" t="shared" si="55" ref="K56:K87">W56+AN56+BE56+BV56</f>
        <v>0</v>
      </c>
      <c r="L56" s="6">
        <f aca="true" t="shared" si="56" ref="L56:L87">Y56+AP56+BG56+BX56</f>
        <v>0</v>
      </c>
      <c r="M56" s="6">
        <f aca="true" t="shared" si="57" ref="M56:M87">AB56+AS56+BJ56+CA56</f>
        <v>0</v>
      </c>
      <c r="N56" s="6">
        <f aca="true" t="shared" si="58" ref="N56:N87">AD56+AU56+BL56+CC56</f>
        <v>0</v>
      </c>
      <c r="O56" s="6">
        <f aca="true" t="shared" si="59" ref="O56:O87">AF56+AW56+BN56+CE56</f>
        <v>0</v>
      </c>
      <c r="P56" s="7">
        <f aca="true" t="shared" si="60" ref="P56:P87">AI56+AZ56+BQ56+CH56</f>
        <v>3</v>
      </c>
      <c r="Q56" s="7">
        <f aca="true" t="shared" si="61" ref="Q56:Q87">AH56+AY56+BP56+CG56</f>
        <v>0</v>
      </c>
      <c r="R56" s="7">
        <v>1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aca="true" t="shared" si="62" ref="AI56:AI87">AA56+AH56</f>
        <v>0</v>
      </c>
      <c r="AJ56" s="11">
        <v>45</v>
      </c>
      <c r="AK56" s="10" t="s">
        <v>54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aca="true" t="shared" si="63" ref="AZ56:AZ87">AR56+AY56</f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aca="true" t="shared" si="64" ref="BQ56:BQ87">BI56+BP56</f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aca="true" t="shared" si="65" ref="CH56:CH87">BZ56+CG56</f>
        <v>0</v>
      </c>
    </row>
    <row r="57" spans="1:86" ht="12.75">
      <c r="A57" s="15">
        <v>2</v>
      </c>
      <c r="B57" s="15">
        <v>1</v>
      </c>
      <c r="C57" s="15"/>
      <c r="D57" s="6" t="s">
        <v>114</v>
      </c>
      <c r="E57" s="3" t="s">
        <v>115</v>
      </c>
      <c r="F57" s="6">
        <f t="shared" si="50"/>
        <v>0</v>
      </c>
      <c r="G57" s="6">
        <f t="shared" si="51"/>
        <v>1</v>
      </c>
      <c r="H57" s="6">
        <f t="shared" si="52"/>
        <v>45</v>
      </c>
      <c r="I57" s="6">
        <f t="shared" si="53"/>
        <v>45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7">
        <f t="shared" si="60"/>
        <v>3</v>
      </c>
      <c r="Q57" s="7">
        <f t="shared" si="61"/>
        <v>0</v>
      </c>
      <c r="R57" s="7">
        <v>1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62"/>
        <v>0</v>
      </c>
      <c r="AJ57" s="11">
        <v>45</v>
      </c>
      <c r="AK57" s="10" t="s">
        <v>54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63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64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65"/>
        <v>0</v>
      </c>
    </row>
    <row r="58" spans="1:86" ht="12.75">
      <c r="A58" s="15">
        <v>2</v>
      </c>
      <c r="B58" s="15">
        <v>1</v>
      </c>
      <c r="C58" s="15"/>
      <c r="D58" s="6" t="s">
        <v>116</v>
      </c>
      <c r="E58" s="3" t="s">
        <v>117</v>
      </c>
      <c r="F58" s="6">
        <f t="shared" si="50"/>
        <v>0</v>
      </c>
      <c r="G58" s="6">
        <f t="shared" si="51"/>
        <v>1</v>
      </c>
      <c r="H58" s="6">
        <f t="shared" si="52"/>
        <v>45</v>
      </c>
      <c r="I58" s="6">
        <f t="shared" si="53"/>
        <v>45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7">
        <f t="shared" si="60"/>
        <v>3</v>
      </c>
      <c r="Q58" s="7">
        <f t="shared" si="61"/>
        <v>0</v>
      </c>
      <c r="R58" s="7">
        <v>1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62"/>
        <v>0</v>
      </c>
      <c r="AJ58" s="11">
        <v>45</v>
      </c>
      <c r="AK58" s="10" t="s">
        <v>54</v>
      </c>
      <c r="AL58" s="11"/>
      <c r="AM58" s="10"/>
      <c r="AN58" s="11"/>
      <c r="AO58" s="10"/>
      <c r="AP58" s="11"/>
      <c r="AQ58" s="10"/>
      <c r="AR58" s="7">
        <v>3</v>
      </c>
      <c r="AS58" s="11"/>
      <c r="AT58" s="10"/>
      <c r="AU58" s="11"/>
      <c r="AV58" s="10"/>
      <c r="AW58" s="11"/>
      <c r="AX58" s="10"/>
      <c r="AY58" s="7"/>
      <c r="AZ58" s="7">
        <f t="shared" si="63"/>
        <v>3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64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65"/>
        <v>0</v>
      </c>
    </row>
    <row r="59" spans="1:86" ht="12.75">
      <c r="A59" s="15">
        <v>2</v>
      </c>
      <c r="B59" s="15">
        <v>1</v>
      </c>
      <c r="C59" s="15"/>
      <c r="D59" s="6" t="s">
        <v>118</v>
      </c>
      <c r="E59" s="3" t="s">
        <v>119</v>
      </c>
      <c r="F59" s="6">
        <f t="shared" si="50"/>
        <v>0</v>
      </c>
      <c r="G59" s="6">
        <f t="shared" si="51"/>
        <v>1</v>
      </c>
      <c r="H59" s="6">
        <f t="shared" si="52"/>
        <v>45</v>
      </c>
      <c r="I59" s="6">
        <f t="shared" si="53"/>
        <v>45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7">
        <f t="shared" si="60"/>
        <v>3</v>
      </c>
      <c r="Q59" s="7">
        <f t="shared" si="61"/>
        <v>0</v>
      </c>
      <c r="R59" s="7">
        <v>1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62"/>
        <v>0</v>
      </c>
      <c r="AJ59" s="11">
        <v>45</v>
      </c>
      <c r="AK59" s="10" t="s">
        <v>54</v>
      </c>
      <c r="AL59" s="11"/>
      <c r="AM59" s="10"/>
      <c r="AN59" s="11"/>
      <c r="AO59" s="10"/>
      <c r="AP59" s="11"/>
      <c r="AQ59" s="10"/>
      <c r="AR59" s="7">
        <v>3</v>
      </c>
      <c r="AS59" s="11"/>
      <c r="AT59" s="10"/>
      <c r="AU59" s="11"/>
      <c r="AV59" s="10"/>
      <c r="AW59" s="11"/>
      <c r="AX59" s="10"/>
      <c r="AY59" s="7"/>
      <c r="AZ59" s="7">
        <f t="shared" si="63"/>
        <v>3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64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65"/>
        <v>0</v>
      </c>
    </row>
    <row r="60" spans="1:86" ht="12.75">
      <c r="A60" s="15">
        <v>1</v>
      </c>
      <c r="B60" s="15">
        <v>1</v>
      </c>
      <c r="C60" s="15"/>
      <c r="D60" s="6" t="s">
        <v>120</v>
      </c>
      <c r="E60" s="3" t="s">
        <v>121</v>
      </c>
      <c r="F60" s="6">
        <f t="shared" si="50"/>
        <v>1</v>
      </c>
      <c r="G60" s="6">
        <f t="shared" si="51"/>
        <v>0</v>
      </c>
      <c r="H60" s="6">
        <f t="shared" si="52"/>
        <v>30</v>
      </c>
      <c r="I60" s="6">
        <f t="shared" si="53"/>
        <v>0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30</v>
      </c>
      <c r="O60" s="6">
        <f t="shared" si="59"/>
        <v>0</v>
      </c>
      <c r="P60" s="7">
        <f t="shared" si="60"/>
        <v>3</v>
      </c>
      <c r="Q60" s="7">
        <f t="shared" si="61"/>
        <v>3</v>
      </c>
      <c r="R60" s="7">
        <v>1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>
        <v>30</v>
      </c>
      <c r="AE60" s="10" t="s">
        <v>65</v>
      </c>
      <c r="AF60" s="11"/>
      <c r="AG60" s="10"/>
      <c r="AH60" s="7">
        <v>3</v>
      </c>
      <c r="AI60" s="7">
        <f t="shared" si="62"/>
        <v>3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64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65"/>
        <v>0</v>
      </c>
    </row>
    <row r="61" spans="1:86" ht="12.75">
      <c r="A61" s="15">
        <v>1</v>
      </c>
      <c r="B61" s="15">
        <v>1</v>
      </c>
      <c r="C61" s="15"/>
      <c r="D61" s="6" t="s">
        <v>122</v>
      </c>
      <c r="E61" s="3" t="s">
        <v>123</v>
      </c>
      <c r="F61" s="6">
        <f t="shared" si="50"/>
        <v>1</v>
      </c>
      <c r="G61" s="6">
        <f t="shared" si="51"/>
        <v>0</v>
      </c>
      <c r="H61" s="6">
        <f t="shared" si="52"/>
        <v>30</v>
      </c>
      <c r="I61" s="6">
        <f t="shared" si="53"/>
        <v>0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30</v>
      </c>
      <c r="O61" s="6">
        <f t="shared" si="59"/>
        <v>0</v>
      </c>
      <c r="P61" s="7">
        <f t="shared" si="60"/>
        <v>3</v>
      </c>
      <c r="Q61" s="7">
        <f t="shared" si="61"/>
        <v>3</v>
      </c>
      <c r="R61" s="7">
        <v>1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>
        <v>30</v>
      </c>
      <c r="AE61" s="10" t="s">
        <v>65</v>
      </c>
      <c r="AF61" s="11"/>
      <c r="AG61" s="10"/>
      <c r="AH61" s="7">
        <v>3</v>
      </c>
      <c r="AI61" s="7">
        <f t="shared" si="62"/>
        <v>3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63"/>
        <v>0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64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65"/>
        <v>0</v>
      </c>
    </row>
    <row r="62" spans="1:86" ht="12.75">
      <c r="A62" s="15">
        <v>8</v>
      </c>
      <c r="B62" s="15">
        <v>1</v>
      </c>
      <c r="C62" s="15"/>
      <c r="D62" s="6" t="s">
        <v>271</v>
      </c>
      <c r="E62" s="3" t="s">
        <v>272</v>
      </c>
      <c r="F62" s="6">
        <f t="shared" si="50"/>
        <v>1</v>
      </c>
      <c r="G62" s="6">
        <f t="shared" si="51"/>
        <v>1</v>
      </c>
      <c r="H62" s="6">
        <f t="shared" si="52"/>
        <v>30</v>
      </c>
      <c r="I62" s="6">
        <f t="shared" si="53"/>
        <v>10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20</v>
      </c>
      <c r="N62" s="6">
        <f t="shared" si="58"/>
        <v>0</v>
      </c>
      <c r="O62" s="6">
        <f t="shared" si="59"/>
        <v>0</v>
      </c>
      <c r="P62" s="7">
        <f t="shared" si="60"/>
        <v>2</v>
      </c>
      <c r="Q62" s="7">
        <f t="shared" si="61"/>
        <v>1</v>
      </c>
      <c r="R62" s="7">
        <v>2</v>
      </c>
      <c r="S62" s="11">
        <v>10</v>
      </c>
      <c r="T62" s="10" t="s">
        <v>65</v>
      </c>
      <c r="U62" s="11"/>
      <c r="V62" s="10"/>
      <c r="W62" s="11"/>
      <c r="X62" s="10"/>
      <c r="Y62" s="11"/>
      <c r="Z62" s="10"/>
      <c r="AA62" s="7">
        <v>1</v>
      </c>
      <c r="AB62" s="11">
        <v>20</v>
      </c>
      <c r="AC62" s="10" t="s">
        <v>54</v>
      </c>
      <c r="AD62" s="11"/>
      <c r="AE62" s="10"/>
      <c r="AF62" s="11"/>
      <c r="AG62" s="10"/>
      <c r="AH62" s="7">
        <v>1</v>
      </c>
      <c r="AI62" s="7">
        <f t="shared" si="62"/>
        <v>2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63"/>
        <v>0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64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65"/>
        <v>0</v>
      </c>
    </row>
    <row r="63" spans="1:86" ht="12.75">
      <c r="A63" s="15">
        <v>8</v>
      </c>
      <c r="B63" s="15">
        <v>1</v>
      </c>
      <c r="C63" s="15"/>
      <c r="D63" s="6" t="s">
        <v>273</v>
      </c>
      <c r="E63" s="3" t="s">
        <v>274</v>
      </c>
      <c r="F63" s="6">
        <f t="shared" si="50"/>
        <v>1</v>
      </c>
      <c r="G63" s="6">
        <f t="shared" si="51"/>
        <v>1</v>
      </c>
      <c r="H63" s="6">
        <f t="shared" si="52"/>
        <v>30</v>
      </c>
      <c r="I63" s="6">
        <f t="shared" si="53"/>
        <v>10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20</v>
      </c>
      <c r="N63" s="6">
        <f t="shared" si="58"/>
        <v>0</v>
      </c>
      <c r="O63" s="6">
        <f t="shared" si="59"/>
        <v>0</v>
      </c>
      <c r="P63" s="7">
        <f t="shared" si="60"/>
        <v>2</v>
      </c>
      <c r="Q63" s="7">
        <f t="shared" si="61"/>
        <v>1</v>
      </c>
      <c r="R63" s="7">
        <v>2</v>
      </c>
      <c r="S63" s="11">
        <v>10</v>
      </c>
      <c r="T63" s="10" t="s">
        <v>65</v>
      </c>
      <c r="U63" s="11"/>
      <c r="V63" s="10"/>
      <c r="W63" s="11"/>
      <c r="X63" s="10"/>
      <c r="Y63" s="11"/>
      <c r="Z63" s="10"/>
      <c r="AA63" s="7">
        <v>1</v>
      </c>
      <c r="AB63" s="11">
        <v>20</v>
      </c>
      <c r="AC63" s="10" t="s">
        <v>54</v>
      </c>
      <c r="AD63" s="11"/>
      <c r="AE63" s="10"/>
      <c r="AF63" s="11"/>
      <c r="AG63" s="10"/>
      <c r="AH63" s="7">
        <v>1</v>
      </c>
      <c r="AI63" s="7">
        <f t="shared" si="62"/>
        <v>2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/>
      <c r="BB63" s="10"/>
      <c r="BC63" s="11"/>
      <c r="BD63" s="10"/>
      <c r="BE63" s="11"/>
      <c r="BF63" s="10"/>
      <c r="BG63" s="11"/>
      <c r="BH63" s="10"/>
      <c r="BI63" s="7"/>
      <c r="BJ63" s="11"/>
      <c r="BK63" s="10"/>
      <c r="BL63" s="11"/>
      <c r="BM63" s="10"/>
      <c r="BN63" s="11"/>
      <c r="BO63" s="10"/>
      <c r="BP63" s="7"/>
      <c r="BQ63" s="7">
        <f t="shared" si="64"/>
        <v>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65"/>
        <v>0</v>
      </c>
    </row>
    <row r="64" spans="1:86" ht="12.75">
      <c r="A64" s="15">
        <v>9</v>
      </c>
      <c r="B64" s="15">
        <v>1</v>
      </c>
      <c r="C64" s="15"/>
      <c r="D64" s="6" t="s">
        <v>275</v>
      </c>
      <c r="E64" s="3" t="s">
        <v>276</v>
      </c>
      <c r="F64" s="6">
        <f t="shared" si="50"/>
        <v>0</v>
      </c>
      <c r="G64" s="6">
        <f t="shared" si="51"/>
        <v>2</v>
      </c>
      <c r="H64" s="6">
        <f t="shared" si="52"/>
        <v>30</v>
      </c>
      <c r="I64" s="6">
        <f t="shared" si="53"/>
        <v>15</v>
      </c>
      <c r="J64" s="6">
        <f t="shared" si="54"/>
        <v>0</v>
      </c>
      <c r="K64" s="6">
        <f t="shared" si="55"/>
        <v>0</v>
      </c>
      <c r="L64" s="6">
        <f t="shared" si="56"/>
        <v>0</v>
      </c>
      <c r="M64" s="6">
        <f t="shared" si="57"/>
        <v>15</v>
      </c>
      <c r="N64" s="6">
        <f t="shared" si="58"/>
        <v>0</v>
      </c>
      <c r="O64" s="6">
        <f t="shared" si="59"/>
        <v>0</v>
      </c>
      <c r="P64" s="7">
        <f t="shared" si="60"/>
        <v>2</v>
      </c>
      <c r="Q64" s="7">
        <f t="shared" si="61"/>
        <v>1</v>
      </c>
      <c r="R64" s="7">
        <v>1.5</v>
      </c>
      <c r="S64" s="11">
        <v>15</v>
      </c>
      <c r="T64" s="10" t="s">
        <v>54</v>
      </c>
      <c r="U64" s="11"/>
      <c r="V64" s="10"/>
      <c r="W64" s="11"/>
      <c r="X64" s="10"/>
      <c r="Y64" s="11"/>
      <c r="Z64" s="10"/>
      <c r="AA64" s="7">
        <v>1</v>
      </c>
      <c r="AB64" s="11">
        <v>15</v>
      </c>
      <c r="AC64" s="10" t="s">
        <v>54</v>
      </c>
      <c r="AD64" s="11"/>
      <c r="AE64" s="10"/>
      <c r="AF64" s="11"/>
      <c r="AG64" s="10"/>
      <c r="AH64" s="7">
        <v>1</v>
      </c>
      <c r="AI64" s="7">
        <f t="shared" si="62"/>
        <v>2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/>
      <c r="BB64" s="10"/>
      <c r="BC64" s="11"/>
      <c r="BD64" s="10"/>
      <c r="BE64" s="11"/>
      <c r="BF64" s="10"/>
      <c r="BG64" s="11"/>
      <c r="BH64" s="10"/>
      <c r="BI64" s="7"/>
      <c r="BJ64" s="11"/>
      <c r="BK64" s="10"/>
      <c r="BL64" s="11"/>
      <c r="BM64" s="10"/>
      <c r="BN64" s="11"/>
      <c r="BO64" s="10"/>
      <c r="BP64" s="7"/>
      <c r="BQ64" s="7">
        <f t="shared" si="64"/>
        <v>0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9</v>
      </c>
      <c r="B65" s="15">
        <v>1</v>
      </c>
      <c r="C65" s="15"/>
      <c r="D65" s="6" t="s">
        <v>277</v>
      </c>
      <c r="E65" s="3" t="s">
        <v>278</v>
      </c>
      <c r="F65" s="6">
        <f t="shared" si="50"/>
        <v>0</v>
      </c>
      <c r="G65" s="6">
        <f t="shared" si="51"/>
        <v>2</v>
      </c>
      <c r="H65" s="6">
        <f t="shared" si="52"/>
        <v>30</v>
      </c>
      <c r="I65" s="6">
        <f t="shared" si="53"/>
        <v>15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15</v>
      </c>
      <c r="N65" s="6">
        <f t="shared" si="58"/>
        <v>0</v>
      </c>
      <c r="O65" s="6">
        <f t="shared" si="59"/>
        <v>0</v>
      </c>
      <c r="P65" s="7">
        <f t="shared" si="60"/>
        <v>2</v>
      </c>
      <c r="Q65" s="7">
        <f t="shared" si="61"/>
        <v>1</v>
      </c>
      <c r="R65" s="7">
        <v>1.5</v>
      </c>
      <c r="S65" s="11">
        <v>15</v>
      </c>
      <c r="T65" s="10" t="s">
        <v>54</v>
      </c>
      <c r="U65" s="11"/>
      <c r="V65" s="10"/>
      <c r="W65" s="11"/>
      <c r="X65" s="10"/>
      <c r="Y65" s="11"/>
      <c r="Z65" s="10"/>
      <c r="AA65" s="7">
        <v>1</v>
      </c>
      <c r="AB65" s="11">
        <v>15</v>
      </c>
      <c r="AC65" s="10" t="s">
        <v>54</v>
      </c>
      <c r="AD65" s="11"/>
      <c r="AE65" s="10"/>
      <c r="AF65" s="11"/>
      <c r="AG65" s="10"/>
      <c r="AH65" s="7">
        <v>1</v>
      </c>
      <c r="AI65" s="7">
        <f t="shared" si="62"/>
        <v>2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63"/>
        <v>0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64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65"/>
        <v>0</v>
      </c>
    </row>
    <row r="66" spans="1:86" ht="12.75">
      <c r="A66" s="15">
        <v>10</v>
      </c>
      <c r="B66" s="15">
        <v>1</v>
      </c>
      <c r="C66" s="15"/>
      <c r="D66" s="6" t="s">
        <v>279</v>
      </c>
      <c r="E66" s="3" t="s">
        <v>280</v>
      </c>
      <c r="F66" s="6">
        <f t="shared" si="50"/>
        <v>0</v>
      </c>
      <c r="G66" s="6">
        <f t="shared" si="51"/>
        <v>2</v>
      </c>
      <c r="H66" s="6">
        <f t="shared" si="52"/>
        <v>30</v>
      </c>
      <c r="I66" s="6">
        <f t="shared" si="53"/>
        <v>15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15</v>
      </c>
      <c r="N66" s="6">
        <f t="shared" si="58"/>
        <v>0</v>
      </c>
      <c r="O66" s="6">
        <f t="shared" si="59"/>
        <v>0</v>
      </c>
      <c r="P66" s="7">
        <f t="shared" si="60"/>
        <v>2</v>
      </c>
      <c r="Q66" s="7">
        <f t="shared" si="61"/>
        <v>1</v>
      </c>
      <c r="R66" s="7">
        <v>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>
        <v>15</v>
      </c>
      <c r="AK66" s="10" t="s">
        <v>54</v>
      </c>
      <c r="AL66" s="11"/>
      <c r="AM66" s="10"/>
      <c r="AN66" s="11"/>
      <c r="AO66" s="10"/>
      <c r="AP66" s="11"/>
      <c r="AQ66" s="10"/>
      <c r="AR66" s="7">
        <v>1</v>
      </c>
      <c r="AS66" s="11">
        <v>15</v>
      </c>
      <c r="AT66" s="10" t="s">
        <v>54</v>
      </c>
      <c r="AU66" s="11"/>
      <c r="AV66" s="10"/>
      <c r="AW66" s="11"/>
      <c r="AX66" s="10"/>
      <c r="AY66" s="7">
        <v>1</v>
      </c>
      <c r="AZ66" s="7">
        <f t="shared" si="63"/>
        <v>2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64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65"/>
        <v>0</v>
      </c>
    </row>
    <row r="67" spans="1:86" ht="12.75">
      <c r="A67" s="15">
        <v>10</v>
      </c>
      <c r="B67" s="15">
        <v>1</v>
      </c>
      <c r="C67" s="15"/>
      <c r="D67" s="6" t="s">
        <v>281</v>
      </c>
      <c r="E67" s="3" t="s">
        <v>282</v>
      </c>
      <c r="F67" s="6">
        <f t="shared" si="50"/>
        <v>0</v>
      </c>
      <c r="G67" s="6">
        <f t="shared" si="51"/>
        <v>2</v>
      </c>
      <c r="H67" s="6">
        <f t="shared" si="52"/>
        <v>30</v>
      </c>
      <c r="I67" s="6">
        <f t="shared" si="53"/>
        <v>15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15</v>
      </c>
      <c r="N67" s="6">
        <f t="shared" si="58"/>
        <v>0</v>
      </c>
      <c r="O67" s="6">
        <f t="shared" si="59"/>
        <v>0</v>
      </c>
      <c r="P67" s="7">
        <f t="shared" si="60"/>
        <v>2</v>
      </c>
      <c r="Q67" s="7">
        <f t="shared" si="61"/>
        <v>1</v>
      </c>
      <c r="R67" s="7">
        <v>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>
        <v>15</v>
      </c>
      <c r="AK67" s="10" t="s">
        <v>54</v>
      </c>
      <c r="AL67" s="11"/>
      <c r="AM67" s="10"/>
      <c r="AN67" s="11"/>
      <c r="AO67" s="10"/>
      <c r="AP67" s="11"/>
      <c r="AQ67" s="10"/>
      <c r="AR67" s="7">
        <v>1</v>
      </c>
      <c r="AS67" s="11">
        <v>15</v>
      </c>
      <c r="AT67" s="10" t="s">
        <v>54</v>
      </c>
      <c r="AU67" s="11"/>
      <c r="AV67" s="10"/>
      <c r="AW67" s="11"/>
      <c r="AX67" s="10"/>
      <c r="AY67" s="7">
        <v>1</v>
      </c>
      <c r="AZ67" s="7">
        <f t="shared" si="63"/>
        <v>2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64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65"/>
        <v>0</v>
      </c>
    </row>
    <row r="68" spans="1:86" ht="12.75">
      <c r="A68" s="15">
        <v>11</v>
      </c>
      <c r="B68" s="15">
        <v>1</v>
      </c>
      <c r="C68" s="15"/>
      <c r="D68" s="6" t="s">
        <v>283</v>
      </c>
      <c r="E68" s="3" t="s">
        <v>284</v>
      </c>
      <c r="F68" s="6">
        <f t="shared" si="50"/>
        <v>0</v>
      </c>
      <c r="G68" s="6">
        <f t="shared" si="51"/>
        <v>2</v>
      </c>
      <c r="H68" s="6">
        <f t="shared" si="52"/>
        <v>30</v>
      </c>
      <c r="I68" s="6">
        <f t="shared" si="53"/>
        <v>15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15</v>
      </c>
      <c r="N68" s="6">
        <f t="shared" si="58"/>
        <v>0</v>
      </c>
      <c r="O68" s="6">
        <f t="shared" si="59"/>
        <v>0</v>
      </c>
      <c r="P68" s="7">
        <f t="shared" si="60"/>
        <v>2</v>
      </c>
      <c r="Q68" s="7">
        <f t="shared" si="61"/>
        <v>1</v>
      </c>
      <c r="R68" s="7">
        <v>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>
        <v>15</v>
      </c>
      <c r="AK68" s="10" t="s">
        <v>54</v>
      </c>
      <c r="AL68" s="11"/>
      <c r="AM68" s="10"/>
      <c r="AN68" s="11"/>
      <c r="AO68" s="10"/>
      <c r="AP68" s="11"/>
      <c r="AQ68" s="10"/>
      <c r="AR68" s="7">
        <v>1</v>
      </c>
      <c r="AS68" s="11">
        <v>15</v>
      </c>
      <c r="AT68" s="10" t="s">
        <v>54</v>
      </c>
      <c r="AU68" s="11"/>
      <c r="AV68" s="10"/>
      <c r="AW68" s="11"/>
      <c r="AX68" s="10"/>
      <c r="AY68" s="7">
        <v>1</v>
      </c>
      <c r="AZ68" s="7">
        <f t="shared" si="63"/>
        <v>2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64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65"/>
        <v>0</v>
      </c>
    </row>
    <row r="69" spans="1:86" ht="12.75">
      <c r="A69" s="15">
        <v>11</v>
      </c>
      <c r="B69" s="15">
        <v>1</v>
      </c>
      <c r="C69" s="15"/>
      <c r="D69" s="6" t="s">
        <v>285</v>
      </c>
      <c r="E69" s="3" t="s">
        <v>286</v>
      </c>
      <c r="F69" s="6">
        <f t="shared" si="50"/>
        <v>0</v>
      </c>
      <c r="G69" s="6">
        <f t="shared" si="51"/>
        <v>2</v>
      </c>
      <c r="H69" s="6">
        <f t="shared" si="52"/>
        <v>30</v>
      </c>
      <c r="I69" s="6">
        <f t="shared" si="53"/>
        <v>15</v>
      </c>
      <c r="J69" s="6">
        <f t="shared" si="54"/>
        <v>0</v>
      </c>
      <c r="K69" s="6">
        <f t="shared" si="55"/>
        <v>0</v>
      </c>
      <c r="L69" s="6">
        <f t="shared" si="56"/>
        <v>0</v>
      </c>
      <c r="M69" s="6">
        <f t="shared" si="57"/>
        <v>15</v>
      </c>
      <c r="N69" s="6">
        <f t="shared" si="58"/>
        <v>0</v>
      </c>
      <c r="O69" s="6">
        <f t="shared" si="59"/>
        <v>0</v>
      </c>
      <c r="P69" s="7">
        <f t="shared" si="60"/>
        <v>2</v>
      </c>
      <c r="Q69" s="7">
        <f t="shared" si="61"/>
        <v>1</v>
      </c>
      <c r="R69" s="7">
        <v>2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>
        <v>15</v>
      </c>
      <c r="AK69" s="10" t="s">
        <v>54</v>
      </c>
      <c r="AL69" s="11"/>
      <c r="AM69" s="10"/>
      <c r="AN69" s="11"/>
      <c r="AO69" s="10"/>
      <c r="AP69" s="11"/>
      <c r="AQ69" s="10"/>
      <c r="AR69" s="7">
        <v>1</v>
      </c>
      <c r="AS69" s="11">
        <v>15</v>
      </c>
      <c r="AT69" s="10" t="s">
        <v>54</v>
      </c>
      <c r="AU69" s="11"/>
      <c r="AV69" s="10"/>
      <c r="AW69" s="11"/>
      <c r="AX69" s="10"/>
      <c r="AY69" s="7">
        <v>1</v>
      </c>
      <c r="AZ69" s="7">
        <f t="shared" si="63"/>
        <v>2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/>
      <c r="BK69" s="10"/>
      <c r="BL69" s="11"/>
      <c r="BM69" s="10"/>
      <c r="BN69" s="11"/>
      <c r="BO69" s="10"/>
      <c r="BP69" s="7"/>
      <c r="BQ69" s="7">
        <f t="shared" si="64"/>
        <v>0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65"/>
        <v>0</v>
      </c>
    </row>
    <row r="70" spans="1:86" ht="12.75">
      <c r="A70" s="15">
        <v>4</v>
      </c>
      <c r="B70" s="15">
        <v>1</v>
      </c>
      <c r="C70" s="15"/>
      <c r="D70" s="6" t="s">
        <v>287</v>
      </c>
      <c r="E70" s="3" t="s">
        <v>141</v>
      </c>
      <c r="F70" s="6">
        <f t="shared" si="50"/>
        <v>1</v>
      </c>
      <c r="G70" s="6">
        <f t="shared" si="51"/>
        <v>1</v>
      </c>
      <c r="H70" s="6">
        <f t="shared" si="52"/>
        <v>30</v>
      </c>
      <c r="I70" s="6">
        <f t="shared" si="53"/>
        <v>10</v>
      </c>
      <c r="J70" s="6">
        <f t="shared" si="54"/>
        <v>0</v>
      </c>
      <c r="K70" s="6">
        <f t="shared" si="55"/>
        <v>0</v>
      </c>
      <c r="L70" s="6">
        <f t="shared" si="56"/>
        <v>0</v>
      </c>
      <c r="M70" s="6">
        <f t="shared" si="57"/>
        <v>20</v>
      </c>
      <c r="N70" s="6">
        <f t="shared" si="58"/>
        <v>0</v>
      </c>
      <c r="O70" s="6">
        <f t="shared" si="59"/>
        <v>0</v>
      </c>
      <c r="P70" s="7">
        <f t="shared" si="60"/>
        <v>2</v>
      </c>
      <c r="Q70" s="7">
        <f t="shared" si="61"/>
        <v>1</v>
      </c>
      <c r="R70" s="7">
        <v>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63"/>
        <v>0</v>
      </c>
      <c r="BA70" s="11">
        <v>10</v>
      </c>
      <c r="BB70" s="10" t="s">
        <v>65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54</v>
      </c>
      <c r="BL70" s="11"/>
      <c r="BM70" s="10"/>
      <c r="BN70" s="11"/>
      <c r="BO70" s="10"/>
      <c r="BP70" s="7">
        <v>1</v>
      </c>
      <c r="BQ70" s="7">
        <f t="shared" si="64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65"/>
        <v>0</v>
      </c>
    </row>
    <row r="71" spans="1:86" ht="12.75">
      <c r="A71" s="15">
        <v>4</v>
      </c>
      <c r="B71" s="15">
        <v>1</v>
      </c>
      <c r="C71" s="15"/>
      <c r="D71" s="6" t="s">
        <v>288</v>
      </c>
      <c r="E71" s="3" t="s">
        <v>143</v>
      </c>
      <c r="F71" s="6">
        <f t="shared" si="50"/>
        <v>1</v>
      </c>
      <c r="G71" s="6">
        <f t="shared" si="51"/>
        <v>1</v>
      </c>
      <c r="H71" s="6">
        <f t="shared" si="52"/>
        <v>30</v>
      </c>
      <c r="I71" s="6">
        <f t="shared" si="53"/>
        <v>10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20</v>
      </c>
      <c r="N71" s="6">
        <f t="shared" si="58"/>
        <v>0</v>
      </c>
      <c r="O71" s="6">
        <f t="shared" si="59"/>
        <v>0</v>
      </c>
      <c r="P71" s="7">
        <f t="shared" si="60"/>
        <v>2</v>
      </c>
      <c r="Q71" s="7">
        <f t="shared" si="61"/>
        <v>1</v>
      </c>
      <c r="R71" s="7">
        <v>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63"/>
        <v>0</v>
      </c>
      <c r="BA71" s="11">
        <v>10</v>
      </c>
      <c r="BB71" s="10" t="s">
        <v>65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54</v>
      </c>
      <c r="BL71" s="11"/>
      <c r="BM71" s="10"/>
      <c r="BN71" s="11"/>
      <c r="BO71" s="10"/>
      <c r="BP71" s="7">
        <v>1</v>
      </c>
      <c r="BQ71" s="7">
        <f t="shared" si="64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65"/>
        <v>0</v>
      </c>
    </row>
    <row r="72" spans="1:86" ht="12.75">
      <c r="A72" s="15">
        <v>4</v>
      </c>
      <c r="B72" s="15">
        <v>1</v>
      </c>
      <c r="C72" s="15"/>
      <c r="D72" s="6" t="s">
        <v>289</v>
      </c>
      <c r="E72" s="3" t="s">
        <v>145</v>
      </c>
      <c r="F72" s="6">
        <f t="shared" si="50"/>
        <v>1</v>
      </c>
      <c r="G72" s="6">
        <f t="shared" si="51"/>
        <v>1</v>
      </c>
      <c r="H72" s="6">
        <f t="shared" si="52"/>
        <v>30</v>
      </c>
      <c r="I72" s="6">
        <f t="shared" si="53"/>
        <v>10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20</v>
      </c>
      <c r="N72" s="6">
        <f t="shared" si="58"/>
        <v>0</v>
      </c>
      <c r="O72" s="6">
        <f t="shared" si="59"/>
        <v>0</v>
      </c>
      <c r="P72" s="7">
        <f t="shared" si="60"/>
        <v>2</v>
      </c>
      <c r="Q72" s="7">
        <f t="shared" si="61"/>
        <v>1</v>
      </c>
      <c r="R72" s="7">
        <v>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63"/>
        <v>0</v>
      </c>
      <c r="BA72" s="11">
        <v>10</v>
      </c>
      <c r="BB72" s="10" t="s">
        <v>65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54</v>
      </c>
      <c r="BL72" s="11"/>
      <c r="BM72" s="10"/>
      <c r="BN72" s="11"/>
      <c r="BO72" s="10"/>
      <c r="BP72" s="7">
        <v>1</v>
      </c>
      <c r="BQ72" s="7">
        <f t="shared" si="64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65"/>
        <v>0</v>
      </c>
    </row>
    <row r="73" spans="1:86" ht="12.75">
      <c r="A73" s="15">
        <v>4</v>
      </c>
      <c r="B73" s="15">
        <v>1</v>
      </c>
      <c r="C73" s="15"/>
      <c r="D73" s="6" t="s">
        <v>290</v>
      </c>
      <c r="E73" s="3" t="s">
        <v>147</v>
      </c>
      <c r="F73" s="6">
        <f t="shared" si="50"/>
        <v>1</v>
      </c>
      <c r="G73" s="6">
        <f t="shared" si="51"/>
        <v>1</v>
      </c>
      <c r="H73" s="6">
        <f t="shared" si="52"/>
        <v>30</v>
      </c>
      <c r="I73" s="6">
        <f t="shared" si="53"/>
        <v>10</v>
      </c>
      <c r="J73" s="6">
        <f t="shared" si="54"/>
        <v>0</v>
      </c>
      <c r="K73" s="6">
        <f t="shared" si="55"/>
        <v>0</v>
      </c>
      <c r="L73" s="6">
        <f t="shared" si="56"/>
        <v>0</v>
      </c>
      <c r="M73" s="6">
        <f t="shared" si="57"/>
        <v>20</v>
      </c>
      <c r="N73" s="6">
        <f t="shared" si="58"/>
        <v>0</v>
      </c>
      <c r="O73" s="6">
        <f t="shared" si="59"/>
        <v>0</v>
      </c>
      <c r="P73" s="7">
        <f t="shared" si="60"/>
        <v>2</v>
      </c>
      <c r="Q73" s="7">
        <f t="shared" si="61"/>
        <v>1</v>
      </c>
      <c r="R73" s="7">
        <v>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>
        <v>10</v>
      </c>
      <c r="BB73" s="10" t="s">
        <v>65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54</v>
      </c>
      <c r="BL73" s="11"/>
      <c r="BM73" s="10"/>
      <c r="BN73" s="11"/>
      <c r="BO73" s="10"/>
      <c r="BP73" s="7">
        <v>1</v>
      </c>
      <c r="BQ73" s="7">
        <f t="shared" si="64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65"/>
        <v>0</v>
      </c>
    </row>
    <row r="74" spans="1:86" ht="12.75">
      <c r="A74" s="15">
        <v>4</v>
      </c>
      <c r="B74" s="15">
        <v>1</v>
      </c>
      <c r="C74" s="15"/>
      <c r="D74" s="6" t="s">
        <v>291</v>
      </c>
      <c r="E74" s="3" t="s">
        <v>158</v>
      </c>
      <c r="F74" s="6">
        <f t="shared" si="50"/>
        <v>1</v>
      </c>
      <c r="G74" s="6">
        <f t="shared" si="51"/>
        <v>1</v>
      </c>
      <c r="H74" s="6">
        <f t="shared" si="52"/>
        <v>30</v>
      </c>
      <c r="I74" s="6">
        <f t="shared" si="53"/>
        <v>10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20</v>
      </c>
      <c r="N74" s="6">
        <f t="shared" si="58"/>
        <v>0</v>
      </c>
      <c r="O74" s="6">
        <f t="shared" si="59"/>
        <v>0</v>
      </c>
      <c r="P74" s="7">
        <f t="shared" si="60"/>
        <v>2</v>
      </c>
      <c r="Q74" s="7">
        <f t="shared" si="61"/>
        <v>1</v>
      </c>
      <c r="R74" s="7">
        <v>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>
        <v>10</v>
      </c>
      <c r="BB74" s="10" t="s">
        <v>65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54</v>
      </c>
      <c r="BL74" s="11"/>
      <c r="BM74" s="10"/>
      <c r="BN74" s="11"/>
      <c r="BO74" s="10"/>
      <c r="BP74" s="7">
        <v>1</v>
      </c>
      <c r="BQ74" s="7">
        <f t="shared" si="64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65"/>
        <v>0</v>
      </c>
    </row>
    <row r="75" spans="1:86" ht="12.75">
      <c r="A75" s="15">
        <v>4</v>
      </c>
      <c r="B75" s="15">
        <v>1</v>
      </c>
      <c r="C75" s="15"/>
      <c r="D75" s="6" t="s">
        <v>292</v>
      </c>
      <c r="E75" s="3" t="s">
        <v>149</v>
      </c>
      <c r="F75" s="6">
        <f t="shared" si="50"/>
        <v>1</v>
      </c>
      <c r="G75" s="6">
        <f t="shared" si="51"/>
        <v>1</v>
      </c>
      <c r="H75" s="6">
        <f t="shared" si="52"/>
        <v>30</v>
      </c>
      <c r="I75" s="6">
        <f t="shared" si="53"/>
        <v>10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20</v>
      </c>
      <c r="N75" s="6">
        <f t="shared" si="58"/>
        <v>0</v>
      </c>
      <c r="O75" s="6">
        <f t="shared" si="59"/>
        <v>0</v>
      </c>
      <c r="P75" s="7">
        <f t="shared" si="60"/>
        <v>2</v>
      </c>
      <c r="Q75" s="7">
        <f t="shared" si="61"/>
        <v>1</v>
      </c>
      <c r="R75" s="7">
        <v>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>
        <v>10</v>
      </c>
      <c r="BB75" s="10" t="s">
        <v>65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54</v>
      </c>
      <c r="BL75" s="11"/>
      <c r="BM75" s="10"/>
      <c r="BN75" s="11"/>
      <c r="BO75" s="10"/>
      <c r="BP75" s="7">
        <v>1</v>
      </c>
      <c r="BQ75" s="7">
        <f t="shared" si="64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65"/>
        <v>0</v>
      </c>
    </row>
    <row r="76" spans="1:86" ht="12.75">
      <c r="A76" s="15">
        <v>4</v>
      </c>
      <c r="B76" s="15">
        <v>1</v>
      </c>
      <c r="C76" s="15"/>
      <c r="D76" s="6" t="s">
        <v>293</v>
      </c>
      <c r="E76" s="3" t="s">
        <v>160</v>
      </c>
      <c r="F76" s="6">
        <f t="shared" si="50"/>
        <v>1</v>
      </c>
      <c r="G76" s="6">
        <f t="shared" si="51"/>
        <v>1</v>
      </c>
      <c r="H76" s="6">
        <f t="shared" si="52"/>
        <v>30</v>
      </c>
      <c r="I76" s="6">
        <f t="shared" si="53"/>
        <v>10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20</v>
      </c>
      <c r="N76" s="6">
        <f t="shared" si="58"/>
        <v>0</v>
      </c>
      <c r="O76" s="6">
        <f t="shared" si="59"/>
        <v>0</v>
      </c>
      <c r="P76" s="7">
        <f t="shared" si="60"/>
        <v>2</v>
      </c>
      <c r="Q76" s="7">
        <f t="shared" si="61"/>
        <v>1</v>
      </c>
      <c r="R76" s="7">
        <v>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>
        <v>10</v>
      </c>
      <c r="BB76" s="10" t="s">
        <v>65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54</v>
      </c>
      <c r="BL76" s="11"/>
      <c r="BM76" s="10"/>
      <c r="BN76" s="11"/>
      <c r="BO76" s="10"/>
      <c r="BP76" s="7">
        <v>1</v>
      </c>
      <c r="BQ76" s="7">
        <f t="shared" si="64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65"/>
        <v>0</v>
      </c>
    </row>
    <row r="77" spans="1:86" ht="12.75">
      <c r="A77" s="15">
        <v>4</v>
      </c>
      <c r="B77" s="15">
        <v>1</v>
      </c>
      <c r="C77" s="15"/>
      <c r="D77" s="6" t="s">
        <v>294</v>
      </c>
      <c r="E77" s="3" t="s">
        <v>151</v>
      </c>
      <c r="F77" s="6">
        <f t="shared" si="50"/>
        <v>1</v>
      </c>
      <c r="G77" s="6">
        <f t="shared" si="51"/>
        <v>1</v>
      </c>
      <c r="H77" s="6">
        <f t="shared" si="52"/>
        <v>30</v>
      </c>
      <c r="I77" s="6">
        <f t="shared" si="53"/>
        <v>10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20</v>
      </c>
      <c r="N77" s="6">
        <f t="shared" si="58"/>
        <v>0</v>
      </c>
      <c r="O77" s="6">
        <f t="shared" si="59"/>
        <v>0</v>
      </c>
      <c r="P77" s="7">
        <f t="shared" si="60"/>
        <v>2</v>
      </c>
      <c r="Q77" s="7">
        <f t="shared" si="61"/>
        <v>1</v>
      </c>
      <c r="R77" s="7">
        <v>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63"/>
        <v>0</v>
      </c>
      <c r="BA77" s="11">
        <v>10</v>
      </c>
      <c r="BB77" s="10" t="s">
        <v>65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54</v>
      </c>
      <c r="BL77" s="11"/>
      <c r="BM77" s="10"/>
      <c r="BN77" s="11"/>
      <c r="BO77" s="10"/>
      <c r="BP77" s="7">
        <v>1</v>
      </c>
      <c r="BQ77" s="7">
        <f t="shared" si="64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65"/>
        <v>0</v>
      </c>
    </row>
    <row r="78" spans="1:86" ht="12.75">
      <c r="A78" s="15">
        <v>4</v>
      </c>
      <c r="B78" s="15">
        <v>1</v>
      </c>
      <c r="C78" s="15"/>
      <c r="D78" s="6" t="s">
        <v>295</v>
      </c>
      <c r="E78" s="3" t="s">
        <v>153</v>
      </c>
      <c r="F78" s="6">
        <f t="shared" si="50"/>
        <v>1</v>
      </c>
      <c r="G78" s="6">
        <f t="shared" si="51"/>
        <v>1</v>
      </c>
      <c r="H78" s="6">
        <f t="shared" si="52"/>
        <v>30</v>
      </c>
      <c r="I78" s="6">
        <f t="shared" si="53"/>
        <v>10</v>
      </c>
      <c r="J78" s="6">
        <f t="shared" si="54"/>
        <v>0</v>
      </c>
      <c r="K78" s="6">
        <f t="shared" si="55"/>
        <v>0</v>
      </c>
      <c r="L78" s="6">
        <f t="shared" si="56"/>
        <v>0</v>
      </c>
      <c r="M78" s="6">
        <f t="shared" si="57"/>
        <v>20</v>
      </c>
      <c r="N78" s="6">
        <f t="shared" si="58"/>
        <v>0</v>
      </c>
      <c r="O78" s="6">
        <f t="shared" si="59"/>
        <v>0</v>
      </c>
      <c r="P78" s="7">
        <f t="shared" si="60"/>
        <v>2</v>
      </c>
      <c r="Q78" s="7">
        <f t="shared" si="61"/>
        <v>1</v>
      </c>
      <c r="R78" s="7">
        <v>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62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63"/>
        <v>0</v>
      </c>
      <c r="BA78" s="11">
        <v>10</v>
      </c>
      <c r="BB78" s="10" t="s">
        <v>65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54</v>
      </c>
      <c r="BL78" s="11"/>
      <c r="BM78" s="10"/>
      <c r="BN78" s="11"/>
      <c r="BO78" s="10"/>
      <c r="BP78" s="7">
        <v>1</v>
      </c>
      <c r="BQ78" s="7">
        <f t="shared" si="64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65"/>
        <v>0</v>
      </c>
    </row>
    <row r="79" spans="1:86" ht="12.75">
      <c r="A79" s="15">
        <v>4</v>
      </c>
      <c r="B79" s="15">
        <v>1</v>
      </c>
      <c r="C79" s="15"/>
      <c r="D79" s="6" t="s">
        <v>296</v>
      </c>
      <c r="E79" s="3" t="s">
        <v>162</v>
      </c>
      <c r="F79" s="6">
        <f t="shared" si="50"/>
        <v>1</v>
      </c>
      <c r="G79" s="6">
        <f t="shared" si="51"/>
        <v>1</v>
      </c>
      <c r="H79" s="6">
        <f t="shared" si="52"/>
        <v>30</v>
      </c>
      <c r="I79" s="6">
        <f t="shared" si="53"/>
        <v>10</v>
      </c>
      <c r="J79" s="6">
        <f t="shared" si="54"/>
        <v>0</v>
      </c>
      <c r="K79" s="6">
        <f t="shared" si="55"/>
        <v>0</v>
      </c>
      <c r="L79" s="6">
        <f t="shared" si="56"/>
        <v>0</v>
      </c>
      <c r="M79" s="6">
        <f t="shared" si="57"/>
        <v>20</v>
      </c>
      <c r="N79" s="6">
        <f t="shared" si="58"/>
        <v>0</v>
      </c>
      <c r="O79" s="6">
        <f t="shared" si="59"/>
        <v>0</v>
      </c>
      <c r="P79" s="7">
        <f t="shared" si="60"/>
        <v>2</v>
      </c>
      <c r="Q79" s="7">
        <f t="shared" si="61"/>
        <v>1</v>
      </c>
      <c r="R79" s="7">
        <v>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62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63"/>
        <v>0</v>
      </c>
      <c r="BA79" s="11">
        <v>10</v>
      </c>
      <c r="BB79" s="10" t="s">
        <v>65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54</v>
      </c>
      <c r="BL79" s="11"/>
      <c r="BM79" s="10"/>
      <c r="BN79" s="11"/>
      <c r="BO79" s="10"/>
      <c r="BP79" s="7">
        <v>1</v>
      </c>
      <c r="BQ79" s="7">
        <f t="shared" si="64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65"/>
        <v>0</v>
      </c>
    </row>
    <row r="80" spans="1:86" ht="12.75">
      <c r="A80" s="15">
        <v>4</v>
      </c>
      <c r="B80" s="15">
        <v>1</v>
      </c>
      <c r="C80" s="15"/>
      <c r="D80" s="6" t="s">
        <v>297</v>
      </c>
      <c r="E80" s="3" t="s">
        <v>163</v>
      </c>
      <c r="F80" s="6">
        <f t="shared" si="50"/>
        <v>1</v>
      </c>
      <c r="G80" s="6">
        <f t="shared" si="51"/>
        <v>1</v>
      </c>
      <c r="H80" s="6">
        <f t="shared" si="52"/>
        <v>30</v>
      </c>
      <c r="I80" s="6">
        <f t="shared" si="53"/>
        <v>10</v>
      </c>
      <c r="J80" s="6">
        <f t="shared" si="54"/>
        <v>0</v>
      </c>
      <c r="K80" s="6">
        <f t="shared" si="55"/>
        <v>0</v>
      </c>
      <c r="L80" s="6">
        <f t="shared" si="56"/>
        <v>0</v>
      </c>
      <c r="M80" s="6">
        <f t="shared" si="57"/>
        <v>20</v>
      </c>
      <c r="N80" s="6">
        <f t="shared" si="58"/>
        <v>0</v>
      </c>
      <c r="O80" s="6">
        <f t="shared" si="59"/>
        <v>0</v>
      </c>
      <c r="P80" s="7">
        <f t="shared" si="60"/>
        <v>2</v>
      </c>
      <c r="Q80" s="7">
        <f t="shared" si="61"/>
        <v>1</v>
      </c>
      <c r="R80" s="7">
        <v>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62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63"/>
        <v>0</v>
      </c>
      <c r="BA80" s="11">
        <v>10</v>
      </c>
      <c r="BB80" s="10" t="s">
        <v>65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54</v>
      </c>
      <c r="BL80" s="11"/>
      <c r="BM80" s="10"/>
      <c r="BN80" s="11"/>
      <c r="BO80" s="10"/>
      <c r="BP80" s="7">
        <v>1</v>
      </c>
      <c r="BQ80" s="7">
        <f t="shared" si="64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65"/>
        <v>0</v>
      </c>
    </row>
    <row r="81" spans="1:86" ht="12.75">
      <c r="A81" s="15">
        <v>4</v>
      </c>
      <c r="B81" s="15">
        <v>1</v>
      </c>
      <c r="C81" s="15"/>
      <c r="D81" s="6" t="s">
        <v>298</v>
      </c>
      <c r="E81" s="3" t="s">
        <v>155</v>
      </c>
      <c r="F81" s="6">
        <f t="shared" si="50"/>
        <v>1</v>
      </c>
      <c r="G81" s="6">
        <f t="shared" si="51"/>
        <v>1</v>
      </c>
      <c r="H81" s="6">
        <f t="shared" si="52"/>
        <v>30</v>
      </c>
      <c r="I81" s="6">
        <f t="shared" si="53"/>
        <v>10</v>
      </c>
      <c r="J81" s="6">
        <f t="shared" si="54"/>
        <v>0</v>
      </c>
      <c r="K81" s="6">
        <f t="shared" si="55"/>
        <v>0</v>
      </c>
      <c r="L81" s="6">
        <f t="shared" si="56"/>
        <v>0</v>
      </c>
      <c r="M81" s="6">
        <f t="shared" si="57"/>
        <v>20</v>
      </c>
      <c r="N81" s="6">
        <f t="shared" si="58"/>
        <v>0</v>
      </c>
      <c r="O81" s="6">
        <f t="shared" si="59"/>
        <v>0</v>
      </c>
      <c r="P81" s="7">
        <f t="shared" si="60"/>
        <v>2</v>
      </c>
      <c r="Q81" s="7">
        <f t="shared" si="61"/>
        <v>1</v>
      </c>
      <c r="R81" s="7">
        <v>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62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63"/>
        <v>0</v>
      </c>
      <c r="BA81" s="11">
        <v>10</v>
      </c>
      <c r="BB81" s="10" t="s">
        <v>65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54</v>
      </c>
      <c r="BL81" s="11"/>
      <c r="BM81" s="10"/>
      <c r="BN81" s="11"/>
      <c r="BO81" s="10"/>
      <c r="BP81" s="7">
        <v>1</v>
      </c>
      <c r="BQ81" s="7">
        <f t="shared" si="64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65"/>
        <v>0</v>
      </c>
    </row>
    <row r="82" spans="1:86" ht="12.75">
      <c r="A82" s="15">
        <v>4</v>
      </c>
      <c r="B82" s="15">
        <v>1</v>
      </c>
      <c r="C82" s="15"/>
      <c r="D82" s="6" t="s">
        <v>299</v>
      </c>
      <c r="E82" s="3" t="s">
        <v>156</v>
      </c>
      <c r="F82" s="6">
        <f t="shared" si="50"/>
        <v>1</v>
      </c>
      <c r="G82" s="6">
        <f t="shared" si="51"/>
        <v>1</v>
      </c>
      <c r="H82" s="6">
        <f t="shared" si="52"/>
        <v>30</v>
      </c>
      <c r="I82" s="6">
        <f t="shared" si="53"/>
        <v>10</v>
      </c>
      <c r="J82" s="6">
        <f t="shared" si="54"/>
        <v>0</v>
      </c>
      <c r="K82" s="6">
        <f t="shared" si="55"/>
        <v>0</v>
      </c>
      <c r="L82" s="6">
        <f t="shared" si="56"/>
        <v>0</v>
      </c>
      <c r="M82" s="6">
        <f t="shared" si="57"/>
        <v>20</v>
      </c>
      <c r="N82" s="6">
        <f t="shared" si="58"/>
        <v>0</v>
      </c>
      <c r="O82" s="6">
        <f t="shared" si="59"/>
        <v>0</v>
      </c>
      <c r="P82" s="7">
        <f t="shared" si="60"/>
        <v>2</v>
      </c>
      <c r="Q82" s="7">
        <f t="shared" si="61"/>
        <v>1</v>
      </c>
      <c r="R82" s="7">
        <v>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62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63"/>
        <v>0</v>
      </c>
      <c r="BA82" s="11">
        <v>10</v>
      </c>
      <c r="BB82" s="10" t="s">
        <v>65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54</v>
      </c>
      <c r="BL82" s="11"/>
      <c r="BM82" s="10"/>
      <c r="BN82" s="11"/>
      <c r="BO82" s="10"/>
      <c r="BP82" s="7">
        <v>1</v>
      </c>
      <c r="BQ82" s="7">
        <f t="shared" si="64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65"/>
        <v>0</v>
      </c>
    </row>
    <row r="83" spans="1:86" ht="12.75">
      <c r="A83" s="15">
        <v>4</v>
      </c>
      <c r="B83" s="15">
        <v>1</v>
      </c>
      <c r="C83" s="15"/>
      <c r="D83" s="6" t="s">
        <v>300</v>
      </c>
      <c r="E83" s="3" t="s">
        <v>161</v>
      </c>
      <c r="F83" s="6">
        <f t="shared" si="50"/>
        <v>1</v>
      </c>
      <c r="G83" s="6">
        <f t="shared" si="51"/>
        <v>1</v>
      </c>
      <c r="H83" s="6">
        <f t="shared" si="52"/>
        <v>30</v>
      </c>
      <c r="I83" s="6">
        <f t="shared" si="53"/>
        <v>10</v>
      </c>
      <c r="J83" s="6">
        <f t="shared" si="54"/>
        <v>0</v>
      </c>
      <c r="K83" s="6">
        <f t="shared" si="55"/>
        <v>0</v>
      </c>
      <c r="L83" s="6">
        <f t="shared" si="56"/>
        <v>0</v>
      </c>
      <c r="M83" s="6">
        <f t="shared" si="57"/>
        <v>20</v>
      </c>
      <c r="N83" s="6">
        <f t="shared" si="58"/>
        <v>0</v>
      </c>
      <c r="O83" s="6">
        <f t="shared" si="59"/>
        <v>0</v>
      </c>
      <c r="P83" s="7">
        <f t="shared" si="60"/>
        <v>2</v>
      </c>
      <c r="Q83" s="7">
        <f t="shared" si="61"/>
        <v>1</v>
      </c>
      <c r="R83" s="7">
        <v>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62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63"/>
        <v>0</v>
      </c>
      <c r="BA83" s="11">
        <v>10</v>
      </c>
      <c r="BB83" s="10" t="s">
        <v>65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54</v>
      </c>
      <c r="BL83" s="11"/>
      <c r="BM83" s="10"/>
      <c r="BN83" s="11"/>
      <c r="BO83" s="10"/>
      <c r="BP83" s="7">
        <v>1</v>
      </c>
      <c r="BQ83" s="7">
        <f t="shared" si="64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65"/>
        <v>0</v>
      </c>
    </row>
    <row r="84" spans="1:86" ht="12.75">
      <c r="A84" s="15">
        <v>5</v>
      </c>
      <c r="B84" s="15">
        <v>2</v>
      </c>
      <c r="C84" s="15"/>
      <c r="D84" s="6" t="s">
        <v>301</v>
      </c>
      <c r="E84" s="3" t="s">
        <v>165</v>
      </c>
      <c r="F84" s="6">
        <f t="shared" si="50"/>
        <v>1</v>
      </c>
      <c r="G84" s="6">
        <f t="shared" si="51"/>
        <v>1</v>
      </c>
      <c r="H84" s="6">
        <f t="shared" si="52"/>
        <v>30</v>
      </c>
      <c r="I84" s="6">
        <f t="shared" si="53"/>
        <v>10</v>
      </c>
      <c r="J84" s="6">
        <f t="shared" si="54"/>
        <v>0</v>
      </c>
      <c r="K84" s="6">
        <f t="shared" si="55"/>
        <v>0</v>
      </c>
      <c r="L84" s="6">
        <f t="shared" si="56"/>
        <v>0</v>
      </c>
      <c r="M84" s="6">
        <f t="shared" si="57"/>
        <v>20</v>
      </c>
      <c r="N84" s="6">
        <f t="shared" si="58"/>
        <v>0</v>
      </c>
      <c r="O84" s="6">
        <f t="shared" si="59"/>
        <v>0</v>
      </c>
      <c r="P84" s="7">
        <f t="shared" si="60"/>
        <v>2</v>
      </c>
      <c r="Q84" s="7">
        <f t="shared" si="61"/>
        <v>1</v>
      </c>
      <c r="R84" s="7">
        <v>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62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63"/>
        <v>0</v>
      </c>
      <c r="BA84" s="11">
        <v>10</v>
      </c>
      <c r="BB84" s="10" t="s">
        <v>65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54</v>
      </c>
      <c r="BL84" s="11"/>
      <c r="BM84" s="10"/>
      <c r="BN84" s="11"/>
      <c r="BO84" s="10"/>
      <c r="BP84" s="7">
        <v>1</v>
      </c>
      <c r="BQ84" s="7">
        <f t="shared" si="64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65"/>
        <v>0</v>
      </c>
    </row>
    <row r="85" spans="1:86" ht="12.75">
      <c r="A85" s="15">
        <v>5</v>
      </c>
      <c r="B85" s="15">
        <v>2</v>
      </c>
      <c r="C85" s="15"/>
      <c r="D85" s="6" t="s">
        <v>302</v>
      </c>
      <c r="E85" s="3" t="s">
        <v>164</v>
      </c>
      <c r="F85" s="6">
        <f t="shared" si="50"/>
        <v>1</v>
      </c>
      <c r="G85" s="6">
        <f t="shared" si="51"/>
        <v>1</v>
      </c>
      <c r="H85" s="6">
        <f t="shared" si="52"/>
        <v>30</v>
      </c>
      <c r="I85" s="6">
        <f t="shared" si="53"/>
        <v>10</v>
      </c>
      <c r="J85" s="6">
        <f t="shared" si="54"/>
        <v>0</v>
      </c>
      <c r="K85" s="6">
        <f t="shared" si="55"/>
        <v>0</v>
      </c>
      <c r="L85" s="6">
        <f t="shared" si="56"/>
        <v>0</v>
      </c>
      <c r="M85" s="6">
        <f t="shared" si="57"/>
        <v>20</v>
      </c>
      <c r="N85" s="6">
        <f t="shared" si="58"/>
        <v>0</v>
      </c>
      <c r="O85" s="6">
        <f t="shared" si="59"/>
        <v>0</v>
      </c>
      <c r="P85" s="7">
        <f t="shared" si="60"/>
        <v>2</v>
      </c>
      <c r="Q85" s="7">
        <f t="shared" si="61"/>
        <v>1</v>
      </c>
      <c r="R85" s="7">
        <v>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62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63"/>
        <v>0</v>
      </c>
      <c r="BA85" s="11">
        <v>10</v>
      </c>
      <c r="BB85" s="10" t="s">
        <v>65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54</v>
      </c>
      <c r="BL85" s="11"/>
      <c r="BM85" s="10"/>
      <c r="BN85" s="11"/>
      <c r="BO85" s="10"/>
      <c r="BP85" s="7">
        <v>1</v>
      </c>
      <c r="BQ85" s="7">
        <f t="shared" si="64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65"/>
        <v>0</v>
      </c>
    </row>
    <row r="86" spans="1:86" ht="12.75">
      <c r="A86" s="15">
        <v>5</v>
      </c>
      <c r="B86" s="15">
        <v>2</v>
      </c>
      <c r="C86" s="15"/>
      <c r="D86" s="6" t="s">
        <v>303</v>
      </c>
      <c r="E86" s="3" t="s">
        <v>170</v>
      </c>
      <c r="F86" s="6">
        <f t="shared" si="50"/>
        <v>1</v>
      </c>
      <c r="G86" s="6">
        <f t="shared" si="51"/>
        <v>1</v>
      </c>
      <c r="H86" s="6">
        <f t="shared" si="52"/>
        <v>30</v>
      </c>
      <c r="I86" s="6">
        <f t="shared" si="53"/>
        <v>10</v>
      </c>
      <c r="J86" s="6">
        <f t="shared" si="54"/>
        <v>0</v>
      </c>
      <c r="K86" s="6">
        <f t="shared" si="55"/>
        <v>0</v>
      </c>
      <c r="L86" s="6">
        <f t="shared" si="56"/>
        <v>0</v>
      </c>
      <c r="M86" s="6">
        <f t="shared" si="57"/>
        <v>20</v>
      </c>
      <c r="N86" s="6">
        <f t="shared" si="58"/>
        <v>0</v>
      </c>
      <c r="O86" s="6">
        <f t="shared" si="59"/>
        <v>0</v>
      </c>
      <c r="P86" s="7">
        <f t="shared" si="60"/>
        <v>2</v>
      </c>
      <c r="Q86" s="7">
        <f t="shared" si="61"/>
        <v>1</v>
      </c>
      <c r="R86" s="7">
        <v>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62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63"/>
        <v>0</v>
      </c>
      <c r="BA86" s="11">
        <v>10</v>
      </c>
      <c r="BB86" s="10" t="s">
        <v>65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54</v>
      </c>
      <c r="BL86" s="11"/>
      <c r="BM86" s="10"/>
      <c r="BN86" s="11"/>
      <c r="BO86" s="10"/>
      <c r="BP86" s="7">
        <v>1</v>
      </c>
      <c r="BQ86" s="7">
        <f t="shared" si="64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65"/>
        <v>0</v>
      </c>
    </row>
    <row r="87" spans="1:86" ht="12.75">
      <c r="A87" s="15">
        <v>5</v>
      </c>
      <c r="B87" s="15">
        <v>2</v>
      </c>
      <c r="C87" s="15"/>
      <c r="D87" s="6" t="s">
        <v>304</v>
      </c>
      <c r="E87" s="3" t="s">
        <v>167</v>
      </c>
      <c r="F87" s="6">
        <f t="shared" si="50"/>
        <v>1</v>
      </c>
      <c r="G87" s="6">
        <f t="shared" si="51"/>
        <v>1</v>
      </c>
      <c r="H87" s="6">
        <f t="shared" si="52"/>
        <v>30</v>
      </c>
      <c r="I87" s="6">
        <f t="shared" si="53"/>
        <v>10</v>
      </c>
      <c r="J87" s="6">
        <f t="shared" si="54"/>
        <v>0</v>
      </c>
      <c r="K87" s="6">
        <f t="shared" si="55"/>
        <v>0</v>
      </c>
      <c r="L87" s="6">
        <f t="shared" si="56"/>
        <v>0</v>
      </c>
      <c r="M87" s="6">
        <f t="shared" si="57"/>
        <v>20</v>
      </c>
      <c r="N87" s="6">
        <f t="shared" si="58"/>
        <v>0</v>
      </c>
      <c r="O87" s="6">
        <f t="shared" si="59"/>
        <v>0</v>
      </c>
      <c r="P87" s="7">
        <f t="shared" si="60"/>
        <v>2</v>
      </c>
      <c r="Q87" s="7">
        <f t="shared" si="61"/>
        <v>1</v>
      </c>
      <c r="R87" s="7">
        <v>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62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63"/>
        <v>0</v>
      </c>
      <c r="BA87" s="11">
        <v>10</v>
      </c>
      <c r="BB87" s="10" t="s">
        <v>65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54</v>
      </c>
      <c r="BL87" s="11"/>
      <c r="BM87" s="10"/>
      <c r="BN87" s="11"/>
      <c r="BO87" s="10"/>
      <c r="BP87" s="7">
        <v>1</v>
      </c>
      <c r="BQ87" s="7">
        <f t="shared" si="64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65"/>
        <v>0</v>
      </c>
    </row>
    <row r="88" spans="1:86" ht="12.75">
      <c r="A88" s="15">
        <v>5</v>
      </c>
      <c r="B88" s="15">
        <v>2</v>
      </c>
      <c r="C88" s="15"/>
      <c r="D88" s="6" t="s">
        <v>305</v>
      </c>
      <c r="E88" s="3" t="s">
        <v>169</v>
      </c>
      <c r="F88" s="6">
        <f aca="true" t="shared" si="66" ref="F88:F104">COUNTIF(S88:CF88,"e")</f>
        <v>1</v>
      </c>
      <c r="G88" s="6">
        <f aca="true" t="shared" si="67" ref="G88:G104">COUNTIF(S88:CF88,"z")</f>
        <v>1</v>
      </c>
      <c r="H88" s="6">
        <f aca="true" t="shared" si="68" ref="H88:H104">SUM(I88:O88)</f>
        <v>30</v>
      </c>
      <c r="I88" s="6">
        <f aca="true" t="shared" si="69" ref="I88:I104">S88+AJ88+BA88+BR88</f>
        <v>10</v>
      </c>
      <c r="J88" s="6">
        <f aca="true" t="shared" si="70" ref="J88:J104">U88+AL88+BC88+BT88</f>
        <v>0</v>
      </c>
      <c r="K88" s="6">
        <f aca="true" t="shared" si="71" ref="K88:K104">W88+AN88+BE88+BV88</f>
        <v>0</v>
      </c>
      <c r="L88" s="6">
        <f aca="true" t="shared" si="72" ref="L88:L104">Y88+AP88+BG88+BX88</f>
        <v>0</v>
      </c>
      <c r="M88" s="6">
        <f aca="true" t="shared" si="73" ref="M88:M104">AB88+AS88+BJ88+CA88</f>
        <v>20</v>
      </c>
      <c r="N88" s="6">
        <f aca="true" t="shared" si="74" ref="N88:N104">AD88+AU88+BL88+CC88</f>
        <v>0</v>
      </c>
      <c r="O88" s="6">
        <f aca="true" t="shared" si="75" ref="O88:O104">AF88+AW88+BN88+CE88</f>
        <v>0</v>
      </c>
      <c r="P88" s="7">
        <f aca="true" t="shared" si="76" ref="P88:P104">AI88+AZ88+BQ88+CH88</f>
        <v>2</v>
      </c>
      <c r="Q88" s="7">
        <f aca="true" t="shared" si="77" ref="Q88:Q104">AH88+AY88+BP88+CG88</f>
        <v>1</v>
      </c>
      <c r="R88" s="7">
        <v>2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aca="true" t="shared" si="78" ref="AI88:AI104">AA88+AH88</f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aca="true" t="shared" si="79" ref="AZ88:AZ104">AR88+AY88</f>
        <v>0</v>
      </c>
      <c r="BA88" s="11">
        <v>10</v>
      </c>
      <c r="BB88" s="10" t="s">
        <v>65</v>
      </c>
      <c r="BC88" s="11"/>
      <c r="BD88" s="10"/>
      <c r="BE88" s="11"/>
      <c r="BF88" s="10"/>
      <c r="BG88" s="11"/>
      <c r="BH88" s="10"/>
      <c r="BI88" s="7">
        <v>1</v>
      </c>
      <c r="BJ88" s="11">
        <v>20</v>
      </c>
      <c r="BK88" s="10" t="s">
        <v>54</v>
      </c>
      <c r="BL88" s="11"/>
      <c r="BM88" s="10"/>
      <c r="BN88" s="11"/>
      <c r="BO88" s="10"/>
      <c r="BP88" s="7">
        <v>1</v>
      </c>
      <c r="BQ88" s="7">
        <f aca="true" t="shared" si="80" ref="BQ88:BQ104">BI88+BP88</f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aca="true" t="shared" si="81" ref="CH88:CH104">BZ88+CG88</f>
        <v>0</v>
      </c>
    </row>
    <row r="89" spans="1:86" ht="12.75">
      <c r="A89" s="15">
        <v>5</v>
      </c>
      <c r="B89" s="15">
        <v>2</v>
      </c>
      <c r="C89" s="15"/>
      <c r="D89" s="6" t="s">
        <v>306</v>
      </c>
      <c r="E89" s="3" t="s">
        <v>171</v>
      </c>
      <c r="F89" s="6">
        <f t="shared" si="66"/>
        <v>1</v>
      </c>
      <c r="G89" s="6">
        <f t="shared" si="67"/>
        <v>1</v>
      </c>
      <c r="H89" s="6">
        <f t="shared" si="68"/>
        <v>30</v>
      </c>
      <c r="I89" s="6">
        <f t="shared" si="69"/>
        <v>10</v>
      </c>
      <c r="J89" s="6">
        <f t="shared" si="70"/>
        <v>0</v>
      </c>
      <c r="K89" s="6">
        <f t="shared" si="71"/>
        <v>0</v>
      </c>
      <c r="L89" s="6">
        <f t="shared" si="72"/>
        <v>0</v>
      </c>
      <c r="M89" s="6">
        <f t="shared" si="73"/>
        <v>20</v>
      </c>
      <c r="N89" s="6">
        <f t="shared" si="74"/>
        <v>0</v>
      </c>
      <c r="O89" s="6">
        <f t="shared" si="75"/>
        <v>0</v>
      </c>
      <c r="P89" s="7">
        <f t="shared" si="76"/>
        <v>2</v>
      </c>
      <c r="Q89" s="7">
        <f t="shared" si="77"/>
        <v>1</v>
      </c>
      <c r="R89" s="7">
        <v>2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78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79"/>
        <v>0</v>
      </c>
      <c r="BA89" s="11">
        <v>10</v>
      </c>
      <c r="BB89" s="10" t="s">
        <v>65</v>
      </c>
      <c r="BC89" s="11"/>
      <c r="BD89" s="10"/>
      <c r="BE89" s="11"/>
      <c r="BF89" s="10"/>
      <c r="BG89" s="11"/>
      <c r="BH89" s="10"/>
      <c r="BI89" s="7">
        <v>1</v>
      </c>
      <c r="BJ89" s="11">
        <v>20</v>
      </c>
      <c r="BK89" s="10" t="s">
        <v>54</v>
      </c>
      <c r="BL89" s="11"/>
      <c r="BM89" s="10"/>
      <c r="BN89" s="11"/>
      <c r="BO89" s="10"/>
      <c r="BP89" s="7">
        <v>1</v>
      </c>
      <c r="BQ89" s="7">
        <f t="shared" si="80"/>
        <v>2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81"/>
        <v>0</v>
      </c>
    </row>
    <row r="90" spans="1:86" ht="12.75">
      <c r="A90" s="15">
        <v>5</v>
      </c>
      <c r="B90" s="15">
        <v>2</v>
      </c>
      <c r="C90" s="15"/>
      <c r="D90" s="6" t="s">
        <v>307</v>
      </c>
      <c r="E90" s="3" t="s">
        <v>172</v>
      </c>
      <c r="F90" s="6">
        <f t="shared" si="66"/>
        <v>1</v>
      </c>
      <c r="G90" s="6">
        <f t="shared" si="67"/>
        <v>1</v>
      </c>
      <c r="H90" s="6">
        <f t="shared" si="68"/>
        <v>30</v>
      </c>
      <c r="I90" s="6">
        <f t="shared" si="69"/>
        <v>10</v>
      </c>
      <c r="J90" s="6">
        <f t="shared" si="70"/>
        <v>0</v>
      </c>
      <c r="K90" s="6">
        <f t="shared" si="71"/>
        <v>0</v>
      </c>
      <c r="L90" s="6">
        <f t="shared" si="72"/>
        <v>0</v>
      </c>
      <c r="M90" s="6">
        <f t="shared" si="73"/>
        <v>20</v>
      </c>
      <c r="N90" s="6">
        <f t="shared" si="74"/>
        <v>0</v>
      </c>
      <c r="O90" s="6">
        <f t="shared" si="75"/>
        <v>0</v>
      </c>
      <c r="P90" s="7">
        <f t="shared" si="76"/>
        <v>2</v>
      </c>
      <c r="Q90" s="7">
        <f t="shared" si="77"/>
        <v>1</v>
      </c>
      <c r="R90" s="7">
        <v>2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78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79"/>
        <v>0</v>
      </c>
      <c r="BA90" s="11">
        <v>10</v>
      </c>
      <c r="BB90" s="10" t="s">
        <v>65</v>
      </c>
      <c r="BC90" s="11"/>
      <c r="BD90" s="10"/>
      <c r="BE90" s="11"/>
      <c r="BF90" s="10"/>
      <c r="BG90" s="11"/>
      <c r="BH90" s="10"/>
      <c r="BI90" s="7">
        <v>1</v>
      </c>
      <c r="BJ90" s="11">
        <v>20</v>
      </c>
      <c r="BK90" s="10" t="s">
        <v>54</v>
      </c>
      <c r="BL90" s="11"/>
      <c r="BM90" s="10"/>
      <c r="BN90" s="11"/>
      <c r="BO90" s="10"/>
      <c r="BP90" s="7">
        <v>1</v>
      </c>
      <c r="BQ90" s="7">
        <f t="shared" si="80"/>
        <v>2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81"/>
        <v>0</v>
      </c>
    </row>
    <row r="91" spans="1:86" ht="12.75">
      <c r="A91" s="15">
        <v>5</v>
      </c>
      <c r="B91" s="15">
        <v>2</v>
      </c>
      <c r="C91" s="15"/>
      <c r="D91" s="6" t="s">
        <v>308</v>
      </c>
      <c r="E91" s="3" t="s">
        <v>174</v>
      </c>
      <c r="F91" s="6">
        <f t="shared" si="66"/>
        <v>1</v>
      </c>
      <c r="G91" s="6">
        <f t="shared" si="67"/>
        <v>1</v>
      </c>
      <c r="H91" s="6">
        <f t="shared" si="68"/>
        <v>30</v>
      </c>
      <c r="I91" s="6">
        <f t="shared" si="69"/>
        <v>10</v>
      </c>
      <c r="J91" s="6">
        <f t="shared" si="70"/>
        <v>0</v>
      </c>
      <c r="K91" s="6">
        <f t="shared" si="71"/>
        <v>0</v>
      </c>
      <c r="L91" s="6">
        <f t="shared" si="72"/>
        <v>0</v>
      </c>
      <c r="M91" s="6">
        <f t="shared" si="73"/>
        <v>20</v>
      </c>
      <c r="N91" s="6">
        <f t="shared" si="74"/>
        <v>0</v>
      </c>
      <c r="O91" s="6">
        <f t="shared" si="75"/>
        <v>0</v>
      </c>
      <c r="P91" s="7">
        <f t="shared" si="76"/>
        <v>2</v>
      </c>
      <c r="Q91" s="7">
        <f t="shared" si="77"/>
        <v>1</v>
      </c>
      <c r="R91" s="7">
        <v>2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78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79"/>
        <v>0</v>
      </c>
      <c r="BA91" s="11">
        <v>10</v>
      </c>
      <c r="BB91" s="10" t="s">
        <v>65</v>
      </c>
      <c r="BC91" s="11"/>
      <c r="BD91" s="10"/>
      <c r="BE91" s="11"/>
      <c r="BF91" s="10"/>
      <c r="BG91" s="11"/>
      <c r="BH91" s="10"/>
      <c r="BI91" s="7">
        <v>1</v>
      </c>
      <c r="BJ91" s="11">
        <v>20</v>
      </c>
      <c r="BK91" s="10" t="s">
        <v>54</v>
      </c>
      <c r="BL91" s="11"/>
      <c r="BM91" s="10"/>
      <c r="BN91" s="11"/>
      <c r="BO91" s="10"/>
      <c r="BP91" s="7">
        <v>1</v>
      </c>
      <c r="BQ91" s="7">
        <f t="shared" si="80"/>
        <v>2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81"/>
        <v>0</v>
      </c>
    </row>
    <row r="92" spans="1:86" ht="12.75">
      <c r="A92" s="15">
        <v>6</v>
      </c>
      <c r="B92" s="15">
        <v>1</v>
      </c>
      <c r="C92" s="15"/>
      <c r="D92" s="6" t="s">
        <v>309</v>
      </c>
      <c r="E92" s="3" t="s">
        <v>125</v>
      </c>
      <c r="F92" s="6">
        <f t="shared" si="66"/>
        <v>1</v>
      </c>
      <c r="G92" s="6">
        <f t="shared" si="67"/>
        <v>1</v>
      </c>
      <c r="H92" s="6">
        <f t="shared" si="68"/>
        <v>30</v>
      </c>
      <c r="I92" s="6">
        <f t="shared" si="69"/>
        <v>10</v>
      </c>
      <c r="J92" s="6">
        <f t="shared" si="70"/>
        <v>0</v>
      </c>
      <c r="K92" s="6">
        <f t="shared" si="71"/>
        <v>0</v>
      </c>
      <c r="L92" s="6">
        <f t="shared" si="72"/>
        <v>0</v>
      </c>
      <c r="M92" s="6">
        <f t="shared" si="73"/>
        <v>20</v>
      </c>
      <c r="N92" s="6">
        <f t="shared" si="74"/>
        <v>0</v>
      </c>
      <c r="O92" s="6">
        <f t="shared" si="75"/>
        <v>0</v>
      </c>
      <c r="P92" s="7">
        <f t="shared" si="76"/>
        <v>2</v>
      </c>
      <c r="Q92" s="7">
        <f t="shared" si="77"/>
        <v>1</v>
      </c>
      <c r="R92" s="7">
        <v>2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78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79"/>
        <v>0</v>
      </c>
      <c r="BA92" s="11">
        <v>10</v>
      </c>
      <c r="BB92" s="10" t="s">
        <v>65</v>
      </c>
      <c r="BC92" s="11"/>
      <c r="BD92" s="10"/>
      <c r="BE92" s="11"/>
      <c r="BF92" s="10"/>
      <c r="BG92" s="11"/>
      <c r="BH92" s="10"/>
      <c r="BI92" s="7">
        <v>1</v>
      </c>
      <c r="BJ92" s="11">
        <v>20</v>
      </c>
      <c r="BK92" s="10" t="s">
        <v>54</v>
      </c>
      <c r="BL92" s="11"/>
      <c r="BM92" s="10"/>
      <c r="BN92" s="11"/>
      <c r="BO92" s="10"/>
      <c r="BP92" s="7">
        <v>1</v>
      </c>
      <c r="BQ92" s="7">
        <f t="shared" si="80"/>
        <v>2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81"/>
        <v>0</v>
      </c>
    </row>
    <row r="93" spans="1:86" ht="12.75">
      <c r="A93" s="15">
        <v>6</v>
      </c>
      <c r="B93" s="15">
        <v>1</v>
      </c>
      <c r="C93" s="15"/>
      <c r="D93" s="6" t="s">
        <v>310</v>
      </c>
      <c r="E93" s="3" t="s">
        <v>133</v>
      </c>
      <c r="F93" s="6">
        <f t="shared" si="66"/>
        <v>1</v>
      </c>
      <c r="G93" s="6">
        <f t="shared" si="67"/>
        <v>1</v>
      </c>
      <c r="H93" s="6">
        <f t="shared" si="68"/>
        <v>30</v>
      </c>
      <c r="I93" s="6">
        <f t="shared" si="69"/>
        <v>10</v>
      </c>
      <c r="J93" s="6">
        <f t="shared" si="70"/>
        <v>0</v>
      </c>
      <c r="K93" s="6">
        <f t="shared" si="71"/>
        <v>0</v>
      </c>
      <c r="L93" s="6">
        <f t="shared" si="72"/>
        <v>0</v>
      </c>
      <c r="M93" s="6">
        <f t="shared" si="73"/>
        <v>20</v>
      </c>
      <c r="N93" s="6">
        <f t="shared" si="74"/>
        <v>0</v>
      </c>
      <c r="O93" s="6">
        <f t="shared" si="75"/>
        <v>0</v>
      </c>
      <c r="P93" s="7">
        <f t="shared" si="76"/>
        <v>2</v>
      </c>
      <c r="Q93" s="7">
        <f t="shared" si="77"/>
        <v>1</v>
      </c>
      <c r="R93" s="7">
        <v>2</v>
      </c>
      <c r="S93" s="11"/>
      <c r="T93" s="10"/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7"/>
      <c r="AI93" s="7">
        <f t="shared" si="78"/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79"/>
        <v>0</v>
      </c>
      <c r="BA93" s="11">
        <v>10</v>
      </c>
      <c r="BB93" s="10" t="s">
        <v>65</v>
      </c>
      <c r="BC93" s="11"/>
      <c r="BD93" s="10"/>
      <c r="BE93" s="11"/>
      <c r="BF93" s="10"/>
      <c r="BG93" s="11"/>
      <c r="BH93" s="10"/>
      <c r="BI93" s="7">
        <v>1</v>
      </c>
      <c r="BJ93" s="11">
        <v>20</v>
      </c>
      <c r="BK93" s="10" t="s">
        <v>54</v>
      </c>
      <c r="BL93" s="11"/>
      <c r="BM93" s="10"/>
      <c r="BN93" s="11"/>
      <c r="BO93" s="10"/>
      <c r="BP93" s="7">
        <v>1</v>
      </c>
      <c r="BQ93" s="7">
        <f t="shared" si="80"/>
        <v>2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81"/>
        <v>0</v>
      </c>
    </row>
    <row r="94" spans="1:86" ht="12.75">
      <c r="A94" s="15">
        <v>6</v>
      </c>
      <c r="B94" s="15">
        <v>1</v>
      </c>
      <c r="C94" s="15"/>
      <c r="D94" s="6" t="s">
        <v>311</v>
      </c>
      <c r="E94" s="3" t="s">
        <v>135</v>
      </c>
      <c r="F94" s="6">
        <f t="shared" si="66"/>
        <v>1</v>
      </c>
      <c r="G94" s="6">
        <f t="shared" si="67"/>
        <v>1</v>
      </c>
      <c r="H94" s="6">
        <f t="shared" si="68"/>
        <v>30</v>
      </c>
      <c r="I94" s="6">
        <f t="shared" si="69"/>
        <v>10</v>
      </c>
      <c r="J94" s="6">
        <f t="shared" si="70"/>
        <v>0</v>
      </c>
      <c r="K94" s="6">
        <f t="shared" si="71"/>
        <v>0</v>
      </c>
      <c r="L94" s="6">
        <f t="shared" si="72"/>
        <v>0</v>
      </c>
      <c r="M94" s="6">
        <f t="shared" si="73"/>
        <v>20</v>
      </c>
      <c r="N94" s="6">
        <f t="shared" si="74"/>
        <v>0</v>
      </c>
      <c r="O94" s="6">
        <f t="shared" si="75"/>
        <v>0</v>
      </c>
      <c r="P94" s="7">
        <f t="shared" si="76"/>
        <v>2</v>
      </c>
      <c r="Q94" s="7">
        <f t="shared" si="77"/>
        <v>1</v>
      </c>
      <c r="R94" s="7">
        <v>2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7"/>
      <c r="AI94" s="7">
        <f t="shared" si="78"/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 t="shared" si="79"/>
        <v>0</v>
      </c>
      <c r="BA94" s="11">
        <v>10</v>
      </c>
      <c r="BB94" s="10" t="s">
        <v>65</v>
      </c>
      <c r="BC94" s="11"/>
      <c r="BD94" s="10"/>
      <c r="BE94" s="11"/>
      <c r="BF94" s="10"/>
      <c r="BG94" s="11"/>
      <c r="BH94" s="10"/>
      <c r="BI94" s="7">
        <v>1</v>
      </c>
      <c r="BJ94" s="11">
        <v>20</v>
      </c>
      <c r="BK94" s="10" t="s">
        <v>54</v>
      </c>
      <c r="BL94" s="11"/>
      <c r="BM94" s="10"/>
      <c r="BN94" s="11"/>
      <c r="BO94" s="10"/>
      <c r="BP94" s="7">
        <v>1</v>
      </c>
      <c r="BQ94" s="7">
        <f t="shared" si="80"/>
        <v>2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 t="shared" si="81"/>
        <v>0</v>
      </c>
    </row>
    <row r="95" spans="1:86" ht="12.75">
      <c r="A95" s="15">
        <v>6</v>
      </c>
      <c r="B95" s="15">
        <v>1</v>
      </c>
      <c r="C95" s="15"/>
      <c r="D95" s="6" t="s">
        <v>312</v>
      </c>
      <c r="E95" s="3" t="s">
        <v>137</v>
      </c>
      <c r="F95" s="6">
        <f t="shared" si="66"/>
        <v>1</v>
      </c>
      <c r="G95" s="6">
        <f t="shared" si="67"/>
        <v>1</v>
      </c>
      <c r="H95" s="6">
        <f t="shared" si="68"/>
        <v>30</v>
      </c>
      <c r="I95" s="6">
        <f t="shared" si="69"/>
        <v>10</v>
      </c>
      <c r="J95" s="6">
        <f t="shared" si="70"/>
        <v>0</v>
      </c>
      <c r="K95" s="6">
        <f t="shared" si="71"/>
        <v>0</v>
      </c>
      <c r="L95" s="6">
        <f t="shared" si="72"/>
        <v>0</v>
      </c>
      <c r="M95" s="6">
        <f t="shared" si="73"/>
        <v>20</v>
      </c>
      <c r="N95" s="6">
        <f t="shared" si="74"/>
        <v>0</v>
      </c>
      <c r="O95" s="6">
        <f t="shared" si="75"/>
        <v>0</v>
      </c>
      <c r="P95" s="7">
        <f t="shared" si="76"/>
        <v>2</v>
      </c>
      <c r="Q95" s="7">
        <f t="shared" si="77"/>
        <v>1</v>
      </c>
      <c r="R95" s="7">
        <v>2</v>
      </c>
      <c r="S95" s="11"/>
      <c r="T95" s="10"/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7"/>
      <c r="AI95" s="7">
        <f t="shared" si="78"/>
        <v>0</v>
      </c>
      <c r="AJ95" s="11"/>
      <c r="AK95" s="10"/>
      <c r="AL95" s="11"/>
      <c r="AM95" s="10"/>
      <c r="AN95" s="11"/>
      <c r="AO95" s="10"/>
      <c r="AP95" s="11"/>
      <c r="AQ95" s="10"/>
      <c r="AR95" s="7"/>
      <c r="AS95" s="11"/>
      <c r="AT95" s="10"/>
      <c r="AU95" s="11"/>
      <c r="AV95" s="10"/>
      <c r="AW95" s="11"/>
      <c r="AX95" s="10"/>
      <c r="AY95" s="7"/>
      <c r="AZ95" s="7">
        <f t="shared" si="79"/>
        <v>0</v>
      </c>
      <c r="BA95" s="11">
        <v>10</v>
      </c>
      <c r="BB95" s="10" t="s">
        <v>65</v>
      </c>
      <c r="BC95" s="11"/>
      <c r="BD95" s="10"/>
      <c r="BE95" s="11"/>
      <c r="BF95" s="10"/>
      <c r="BG95" s="11"/>
      <c r="BH95" s="10"/>
      <c r="BI95" s="7">
        <v>1</v>
      </c>
      <c r="BJ95" s="11">
        <v>20</v>
      </c>
      <c r="BK95" s="10" t="s">
        <v>54</v>
      </c>
      <c r="BL95" s="11"/>
      <c r="BM95" s="10"/>
      <c r="BN95" s="11"/>
      <c r="BO95" s="10"/>
      <c r="BP95" s="7">
        <v>1</v>
      </c>
      <c r="BQ95" s="7">
        <f t="shared" si="80"/>
        <v>2</v>
      </c>
      <c r="BR95" s="11"/>
      <c r="BS95" s="10"/>
      <c r="BT95" s="11"/>
      <c r="BU95" s="10"/>
      <c r="BV95" s="11"/>
      <c r="BW95" s="10"/>
      <c r="BX95" s="11"/>
      <c r="BY95" s="10"/>
      <c r="BZ95" s="7"/>
      <c r="CA95" s="11"/>
      <c r="CB95" s="10"/>
      <c r="CC95" s="11"/>
      <c r="CD95" s="10"/>
      <c r="CE95" s="11"/>
      <c r="CF95" s="10"/>
      <c r="CG95" s="7"/>
      <c r="CH95" s="7">
        <f t="shared" si="81"/>
        <v>0</v>
      </c>
    </row>
    <row r="96" spans="1:86" ht="12.75">
      <c r="A96" s="15">
        <v>6</v>
      </c>
      <c r="B96" s="15">
        <v>1</v>
      </c>
      <c r="C96" s="15"/>
      <c r="D96" s="6" t="s">
        <v>313</v>
      </c>
      <c r="E96" s="3" t="s">
        <v>127</v>
      </c>
      <c r="F96" s="6">
        <f t="shared" si="66"/>
        <v>1</v>
      </c>
      <c r="G96" s="6">
        <f t="shared" si="67"/>
        <v>1</v>
      </c>
      <c r="H96" s="6">
        <f t="shared" si="68"/>
        <v>30</v>
      </c>
      <c r="I96" s="6">
        <f t="shared" si="69"/>
        <v>10</v>
      </c>
      <c r="J96" s="6">
        <f t="shared" si="70"/>
        <v>0</v>
      </c>
      <c r="K96" s="6">
        <f t="shared" si="71"/>
        <v>0</v>
      </c>
      <c r="L96" s="6">
        <f t="shared" si="72"/>
        <v>0</v>
      </c>
      <c r="M96" s="6">
        <f t="shared" si="73"/>
        <v>20</v>
      </c>
      <c r="N96" s="6">
        <f t="shared" si="74"/>
        <v>0</v>
      </c>
      <c r="O96" s="6">
        <f t="shared" si="75"/>
        <v>0</v>
      </c>
      <c r="P96" s="7">
        <f t="shared" si="76"/>
        <v>2</v>
      </c>
      <c r="Q96" s="7">
        <f t="shared" si="77"/>
        <v>1</v>
      </c>
      <c r="R96" s="7">
        <v>2</v>
      </c>
      <c r="S96" s="11"/>
      <c r="T96" s="10"/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7"/>
      <c r="AI96" s="7">
        <f t="shared" si="78"/>
        <v>0</v>
      </c>
      <c r="AJ96" s="11"/>
      <c r="AK96" s="10"/>
      <c r="AL96" s="11"/>
      <c r="AM96" s="10"/>
      <c r="AN96" s="11"/>
      <c r="AO96" s="10"/>
      <c r="AP96" s="11"/>
      <c r="AQ96" s="10"/>
      <c r="AR96" s="7"/>
      <c r="AS96" s="11"/>
      <c r="AT96" s="10"/>
      <c r="AU96" s="11"/>
      <c r="AV96" s="10"/>
      <c r="AW96" s="11"/>
      <c r="AX96" s="10"/>
      <c r="AY96" s="7"/>
      <c r="AZ96" s="7">
        <f t="shared" si="79"/>
        <v>0</v>
      </c>
      <c r="BA96" s="11">
        <v>10</v>
      </c>
      <c r="BB96" s="10" t="s">
        <v>65</v>
      </c>
      <c r="BC96" s="11"/>
      <c r="BD96" s="10"/>
      <c r="BE96" s="11"/>
      <c r="BF96" s="10"/>
      <c r="BG96" s="11"/>
      <c r="BH96" s="10"/>
      <c r="BI96" s="7">
        <v>1</v>
      </c>
      <c r="BJ96" s="11">
        <v>20</v>
      </c>
      <c r="BK96" s="10" t="s">
        <v>54</v>
      </c>
      <c r="BL96" s="11"/>
      <c r="BM96" s="10"/>
      <c r="BN96" s="11"/>
      <c r="BO96" s="10"/>
      <c r="BP96" s="7">
        <v>1</v>
      </c>
      <c r="BQ96" s="7">
        <f t="shared" si="80"/>
        <v>2</v>
      </c>
      <c r="BR96" s="11"/>
      <c r="BS96" s="10"/>
      <c r="BT96" s="11"/>
      <c r="BU96" s="10"/>
      <c r="BV96" s="11"/>
      <c r="BW96" s="10"/>
      <c r="BX96" s="11"/>
      <c r="BY96" s="10"/>
      <c r="BZ96" s="7"/>
      <c r="CA96" s="11"/>
      <c r="CB96" s="10"/>
      <c r="CC96" s="11"/>
      <c r="CD96" s="10"/>
      <c r="CE96" s="11"/>
      <c r="CF96" s="10"/>
      <c r="CG96" s="7"/>
      <c r="CH96" s="7">
        <f t="shared" si="81"/>
        <v>0</v>
      </c>
    </row>
    <row r="97" spans="1:86" ht="12.75">
      <c r="A97" s="15">
        <v>6</v>
      </c>
      <c r="B97" s="15">
        <v>1</v>
      </c>
      <c r="C97" s="15"/>
      <c r="D97" s="6" t="s">
        <v>314</v>
      </c>
      <c r="E97" s="3" t="s">
        <v>129</v>
      </c>
      <c r="F97" s="6">
        <f t="shared" si="66"/>
        <v>1</v>
      </c>
      <c r="G97" s="6">
        <f t="shared" si="67"/>
        <v>1</v>
      </c>
      <c r="H97" s="6">
        <f t="shared" si="68"/>
        <v>30</v>
      </c>
      <c r="I97" s="6">
        <f t="shared" si="69"/>
        <v>10</v>
      </c>
      <c r="J97" s="6">
        <f t="shared" si="70"/>
        <v>0</v>
      </c>
      <c r="K97" s="6">
        <f t="shared" si="71"/>
        <v>0</v>
      </c>
      <c r="L97" s="6">
        <f t="shared" si="72"/>
        <v>0</v>
      </c>
      <c r="M97" s="6">
        <f t="shared" si="73"/>
        <v>20</v>
      </c>
      <c r="N97" s="6">
        <f t="shared" si="74"/>
        <v>0</v>
      </c>
      <c r="O97" s="6">
        <f t="shared" si="75"/>
        <v>0</v>
      </c>
      <c r="P97" s="7">
        <f t="shared" si="76"/>
        <v>2</v>
      </c>
      <c r="Q97" s="7">
        <f t="shared" si="77"/>
        <v>1</v>
      </c>
      <c r="R97" s="7">
        <v>2</v>
      </c>
      <c r="S97" s="11"/>
      <c r="T97" s="10"/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7"/>
      <c r="AI97" s="7">
        <f t="shared" si="78"/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 t="shared" si="79"/>
        <v>0</v>
      </c>
      <c r="BA97" s="11">
        <v>10</v>
      </c>
      <c r="BB97" s="10" t="s">
        <v>65</v>
      </c>
      <c r="BC97" s="11"/>
      <c r="BD97" s="10"/>
      <c r="BE97" s="11"/>
      <c r="BF97" s="10"/>
      <c r="BG97" s="11"/>
      <c r="BH97" s="10"/>
      <c r="BI97" s="7">
        <v>1</v>
      </c>
      <c r="BJ97" s="11">
        <v>20</v>
      </c>
      <c r="BK97" s="10" t="s">
        <v>54</v>
      </c>
      <c r="BL97" s="11"/>
      <c r="BM97" s="10"/>
      <c r="BN97" s="11"/>
      <c r="BO97" s="10"/>
      <c r="BP97" s="7">
        <v>1</v>
      </c>
      <c r="BQ97" s="7">
        <f t="shared" si="80"/>
        <v>2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 t="shared" si="81"/>
        <v>0</v>
      </c>
    </row>
    <row r="98" spans="1:86" ht="12.75">
      <c r="A98" s="15">
        <v>6</v>
      </c>
      <c r="B98" s="15">
        <v>1</v>
      </c>
      <c r="C98" s="15"/>
      <c r="D98" s="6" t="s">
        <v>315</v>
      </c>
      <c r="E98" s="3" t="s">
        <v>139</v>
      </c>
      <c r="F98" s="6">
        <f t="shared" si="66"/>
        <v>1</v>
      </c>
      <c r="G98" s="6">
        <f t="shared" si="67"/>
        <v>1</v>
      </c>
      <c r="H98" s="6">
        <f t="shared" si="68"/>
        <v>30</v>
      </c>
      <c r="I98" s="6">
        <f t="shared" si="69"/>
        <v>10</v>
      </c>
      <c r="J98" s="6">
        <f t="shared" si="70"/>
        <v>0</v>
      </c>
      <c r="K98" s="6">
        <f t="shared" si="71"/>
        <v>0</v>
      </c>
      <c r="L98" s="6">
        <f t="shared" si="72"/>
        <v>0</v>
      </c>
      <c r="M98" s="6">
        <f t="shared" si="73"/>
        <v>20</v>
      </c>
      <c r="N98" s="6">
        <f t="shared" si="74"/>
        <v>0</v>
      </c>
      <c r="O98" s="6">
        <f t="shared" si="75"/>
        <v>0</v>
      </c>
      <c r="P98" s="7">
        <f t="shared" si="76"/>
        <v>2</v>
      </c>
      <c r="Q98" s="7">
        <f t="shared" si="77"/>
        <v>1</v>
      </c>
      <c r="R98" s="7">
        <v>2</v>
      </c>
      <c r="S98" s="11"/>
      <c r="T98" s="10"/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7"/>
      <c r="AI98" s="7">
        <f t="shared" si="78"/>
        <v>0</v>
      </c>
      <c r="AJ98" s="11"/>
      <c r="AK98" s="10"/>
      <c r="AL98" s="11"/>
      <c r="AM98" s="10"/>
      <c r="AN98" s="11"/>
      <c r="AO98" s="10"/>
      <c r="AP98" s="11"/>
      <c r="AQ98" s="10"/>
      <c r="AR98" s="7"/>
      <c r="AS98" s="11"/>
      <c r="AT98" s="10"/>
      <c r="AU98" s="11"/>
      <c r="AV98" s="10"/>
      <c r="AW98" s="11"/>
      <c r="AX98" s="10"/>
      <c r="AY98" s="7"/>
      <c r="AZ98" s="7">
        <f t="shared" si="79"/>
        <v>0</v>
      </c>
      <c r="BA98" s="11">
        <v>10</v>
      </c>
      <c r="BB98" s="10" t="s">
        <v>65</v>
      </c>
      <c r="BC98" s="11"/>
      <c r="BD98" s="10"/>
      <c r="BE98" s="11"/>
      <c r="BF98" s="10"/>
      <c r="BG98" s="11"/>
      <c r="BH98" s="10"/>
      <c r="BI98" s="7">
        <v>1</v>
      </c>
      <c r="BJ98" s="11">
        <v>20</v>
      </c>
      <c r="BK98" s="10" t="s">
        <v>54</v>
      </c>
      <c r="BL98" s="11"/>
      <c r="BM98" s="10"/>
      <c r="BN98" s="11"/>
      <c r="BO98" s="10"/>
      <c r="BP98" s="7">
        <v>1</v>
      </c>
      <c r="BQ98" s="7">
        <f t="shared" si="80"/>
        <v>2</v>
      </c>
      <c r="BR98" s="11"/>
      <c r="BS98" s="10"/>
      <c r="BT98" s="11"/>
      <c r="BU98" s="10"/>
      <c r="BV98" s="11"/>
      <c r="BW98" s="10"/>
      <c r="BX98" s="11"/>
      <c r="BY98" s="10"/>
      <c r="BZ98" s="7"/>
      <c r="CA98" s="11"/>
      <c r="CB98" s="10"/>
      <c r="CC98" s="11"/>
      <c r="CD98" s="10"/>
      <c r="CE98" s="11"/>
      <c r="CF98" s="10"/>
      <c r="CG98" s="7"/>
      <c r="CH98" s="7">
        <f t="shared" si="81"/>
        <v>0</v>
      </c>
    </row>
    <row r="99" spans="1:86" ht="12.75">
      <c r="A99" s="15">
        <v>6</v>
      </c>
      <c r="B99" s="15">
        <v>1</v>
      </c>
      <c r="C99" s="15"/>
      <c r="D99" s="6" t="s">
        <v>316</v>
      </c>
      <c r="E99" s="3" t="s">
        <v>131</v>
      </c>
      <c r="F99" s="6">
        <f t="shared" si="66"/>
        <v>1</v>
      </c>
      <c r="G99" s="6">
        <f t="shared" si="67"/>
        <v>1</v>
      </c>
      <c r="H99" s="6">
        <f t="shared" si="68"/>
        <v>30</v>
      </c>
      <c r="I99" s="6">
        <f t="shared" si="69"/>
        <v>10</v>
      </c>
      <c r="J99" s="6">
        <f t="shared" si="70"/>
        <v>0</v>
      </c>
      <c r="K99" s="6">
        <f t="shared" si="71"/>
        <v>0</v>
      </c>
      <c r="L99" s="6">
        <f t="shared" si="72"/>
        <v>0</v>
      </c>
      <c r="M99" s="6">
        <f t="shared" si="73"/>
        <v>20</v>
      </c>
      <c r="N99" s="6">
        <f t="shared" si="74"/>
        <v>0</v>
      </c>
      <c r="O99" s="6">
        <f t="shared" si="75"/>
        <v>0</v>
      </c>
      <c r="P99" s="7">
        <f t="shared" si="76"/>
        <v>2</v>
      </c>
      <c r="Q99" s="7">
        <f t="shared" si="77"/>
        <v>1</v>
      </c>
      <c r="R99" s="7">
        <v>2</v>
      </c>
      <c r="S99" s="11"/>
      <c r="T99" s="10"/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7"/>
      <c r="AI99" s="7">
        <f t="shared" si="78"/>
        <v>0</v>
      </c>
      <c r="AJ99" s="11"/>
      <c r="AK99" s="10"/>
      <c r="AL99" s="11"/>
      <c r="AM99" s="10"/>
      <c r="AN99" s="11"/>
      <c r="AO99" s="10"/>
      <c r="AP99" s="11"/>
      <c r="AQ99" s="10"/>
      <c r="AR99" s="7"/>
      <c r="AS99" s="11"/>
      <c r="AT99" s="10"/>
      <c r="AU99" s="11"/>
      <c r="AV99" s="10"/>
      <c r="AW99" s="11"/>
      <c r="AX99" s="10"/>
      <c r="AY99" s="7"/>
      <c r="AZ99" s="7">
        <f t="shared" si="79"/>
        <v>0</v>
      </c>
      <c r="BA99" s="11">
        <v>10</v>
      </c>
      <c r="BB99" s="10" t="s">
        <v>65</v>
      </c>
      <c r="BC99" s="11"/>
      <c r="BD99" s="10"/>
      <c r="BE99" s="11"/>
      <c r="BF99" s="10"/>
      <c r="BG99" s="11"/>
      <c r="BH99" s="10"/>
      <c r="BI99" s="7">
        <v>1</v>
      </c>
      <c r="BJ99" s="11">
        <v>20</v>
      </c>
      <c r="BK99" s="10" t="s">
        <v>54</v>
      </c>
      <c r="BL99" s="11"/>
      <c r="BM99" s="10"/>
      <c r="BN99" s="11"/>
      <c r="BO99" s="10"/>
      <c r="BP99" s="7">
        <v>1</v>
      </c>
      <c r="BQ99" s="7">
        <f t="shared" si="80"/>
        <v>2</v>
      </c>
      <c r="BR99" s="11"/>
      <c r="BS99" s="10"/>
      <c r="BT99" s="11"/>
      <c r="BU99" s="10"/>
      <c r="BV99" s="11"/>
      <c r="BW99" s="10"/>
      <c r="BX99" s="11"/>
      <c r="BY99" s="10"/>
      <c r="BZ99" s="7"/>
      <c r="CA99" s="11"/>
      <c r="CB99" s="10"/>
      <c r="CC99" s="11"/>
      <c r="CD99" s="10"/>
      <c r="CE99" s="11"/>
      <c r="CF99" s="10"/>
      <c r="CG99" s="7"/>
      <c r="CH99" s="7">
        <f t="shared" si="81"/>
        <v>0</v>
      </c>
    </row>
    <row r="100" spans="1:86" ht="12.75">
      <c r="A100" s="15">
        <v>7</v>
      </c>
      <c r="B100" s="15">
        <v>1</v>
      </c>
      <c r="C100" s="15"/>
      <c r="D100" s="6" t="s">
        <v>317</v>
      </c>
      <c r="E100" s="3" t="s">
        <v>176</v>
      </c>
      <c r="F100" s="6">
        <f t="shared" si="66"/>
        <v>1</v>
      </c>
      <c r="G100" s="6">
        <f t="shared" si="67"/>
        <v>1</v>
      </c>
      <c r="H100" s="6">
        <f t="shared" si="68"/>
        <v>30</v>
      </c>
      <c r="I100" s="6">
        <f t="shared" si="69"/>
        <v>10</v>
      </c>
      <c r="J100" s="6">
        <f t="shared" si="70"/>
        <v>0</v>
      </c>
      <c r="K100" s="6">
        <f t="shared" si="71"/>
        <v>0</v>
      </c>
      <c r="L100" s="6">
        <f t="shared" si="72"/>
        <v>0</v>
      </c>
      <c r="M100" s="6">
        <f t="shared" si="73"/>
        <v>20</v>
      </c>
      <c r="N100" s="6">
        <f t="shared" si="74"/>
        <v>0</v>
      </c>
      <c r="O100" s="6">
        <f t="shared" si="75"/>
        <v>0</v>
      </c>
      <c r="P100" s="7">
        <f t="shared" si="76"/>
        <v>1</v>
      </c>
      <c r="Q100" s="7">
        <f t="shared" si="77"/>
        <v>0.67</v>
      </c>
      <c r="R100" s="7">
        <v>1</v>
      </c>
      <c r="S100" s="11"/>
      <c r="T100" s="10"/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7"/>
      <c r="AI100" s="7">
        <f t="shared" si="78"/>
        <v>0</v>
      </c>
      <c r="AJ100" s="11"/>
      <c r="AK100" s="10"/>
      <c r="AL100" s="11"/>
      <c r="AM100" s="10"/>
      <c r="AN100" s="11"/>
      <c r="AO100" s="10"/>
      <c r="AP100" s="11"/>
      <c r="AQ100" s="10"/>
      <c r="AR100" s="7"/>
      <c r="AS100" s="11"/>
      <c r="AT100" s="10"/>
      <c r="AU100" s="11"/>
      <c r="AV100" s="10"/>
      <c r="AW100" s="11"/>
      <c r="AX100" s="10"/>
      <c r="AY100" s="7"/>
      <c r="AZ100" s="7">
        <f t="shared" si="79"/>
        <v>0</v>
      </c>
      <c r="BA100" s="11">
        <v>10</v>
      </c>
      <c r="BB100" s="10" t="s">
        <v>65</v>
      </c>
      <c r="BC100" s="11"/>
      <c r="BD100" s="10"/>
      <c r="BE100" s="11"/>
      <c r="BF100" s="10"/>
      <c r="BG100" s="11"/>
      <c r="BH100" s="10"/>
      <c r="BI100" s="7">
        <v>0.33</v>
      </c>
      <c r="BJ100" s="11">
        <v>20</v>
      </c>
      <c r="BK100" s="10" t="s">
        <v>54</v>
      </c>
      <c r="BL100" s="11"/>
      <c r="BM100" s="10"/>
      <c r="BN100" s="11"/>
      <c r="BO100" s="10"/>
      <c r="BP100" s="7">
        <v>0.67</v>
      </c>
      <c r="BQ100" s="7">
        <f t="shared" si="80"/>
        <v>1</v>
      </c>
      <c r="BR100" s="11"/>
      <c r="BS100" s="10"/>
      <c r="BT100" s="11"/>
      <c r="BU100" s="10"/>
      <c r="BV100" s="11"/>
      <c r="BW100" s="10"/>
      <c r="BX100" s="11"/>
      <c r="BY100" s="10"/>
      <c r="BZ100" s="7"/>
      <c r="CA100" s="11"/>
      <c r="CB100" s="10"/>
      <c r="CC100" s="11"/>
      <c r="CD100" s="10"/>
      <c r="CE100" s="11"/>
      <c r="CF100" s="10"/>
      <c r="CG100" s="7"/>
      <c r="CH100" s="7">
        <f t="shared" si="81"/>
        <v>0</v>
      </c>
    </row>
    <row r="101" spans="1:86" ht="12.75">
      <c r="A101" s="15">
        <v>7</v>
      </c>
      <c r="B101" s="15">
        <v>1</v>
      </c>
      <c r="C101" s="15"/>
      <c r="D101" s="6" t="s">
        <v>318</v>
      </c>
      <c r="E101" s="3" t="s">
        <v>178</v>
      </c>
      <c r="F101" s="6">
        <f t="shared" si="66"/>
        <v>1</v>
      </c>
      <c r="G101" s="6">
        <f t="shared" si="67"/>
        <v>1</v>
      </c>
      <c r="H101" s="6">
        <f t="shared" si="68"/>
        <v>30</v>
      </c>
      <c r="I101" s="6">
        <f t="shared" si="69"/>
        <v>10</v>
      </c>
      <c r="J101" s="6">
        <f t="shared" si="70"/>
        <v>0</v>
      </c>
      <c r="K101" s="6">
        <f t="shared" si="71"/>
        <v>0</v>
      </c>
      <c r="L101" s="6">
        <f t="shared" si="72"/>
        <v>0</v>
      </c>
      <c r="M101" s="6">
        <f t="shared" si="73"/>
        <v>20</v>
      </c>
      <c r="N101" s="6">
        <f t="shared" si="74"/>
        <v>0</v>
      </c>
      <c r="O101" s="6">
        <f t="shared" si="75"/>
        <v>0</v>
      </c>
      <c r="P101" s="7">
        <f t="shared" si="76"/>
        <v>1</v>
      </c>
      <c r="Q101" s="7">
        <f t="shared" si="77"/>
        <v>0.7</v>
      </c>
      <c r="R101" s="7">
        <v>0.8</v>
      </c>
      <c r="S101" s="11"/>
      <c r="T101" s="10"/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7"/>
      <c r="AI101" s="7">
        <f t="shared" si="78"/>
        <v>0</v>
      </c>
      <c r="AJ101" s="11"/>
      <c r="AK101" s="10"/>
      <c r="AL101" s="11"/>
      <c r="AM101" s="10"/>
      <c r="AN101" s="11"/>
      <c r="AO101" s="10"/>
      <c r="AP101" s="11"/>
      <c r="AQ101" s="10"/>
      <c r="AR101" s="7"/>
      <c r="AS101" s="11"/>
      <c r="AT101" s="10"/>
      <c r="AU101" s="11"/>
      <c r="AV101" s="10"/>
      <c r="AW101" s="11"/>
      <c r="AX101" s="10"/>
      <c r="AY101" s="7"/>
      <c r="AZ101" s="7">
        <f t="shared" si="79"/>
        <v>0</v>
      </c>
      <c r="BA101" s="11">
        <v>10</v>
      </c>
      <c r="BB101" s="10" t="s">
        <v>65</v>
      </c>
      <c r="BC101" s="11"/>
      <c r="BD101" s="10"/>
      <c r="BE101" s="11"/>
      <c r="BF101" s="10"/>
      <c r="BG101" s="11"/>
      <c r="BH101" s="10"/>
      <c r="BI101" s="7">
        <v>0.3</v>
      </c>
      <c r="BJ101" s="11">
        <v>20</v>
      </c>
      <c r="BK101" s="10" t="s">
        <v>54</v>
      </c>
      <c r="BL101" s="11"/>
      <c r="BM101" s="10"/>
      <c r="BN101" s="11"/>
      <c r="BO101" s="10"/>
      <c r="BP101" s="7">
        <v>0.7</v>
      </c>
      <c r="BQ101" s="7">
        <f t="shared" si="80"/>
        <v>1</v>
      </c>
      <c r="BR101" s="11"/>
      <c r="BS101" s="10"/>
      <c r="BT101" s="11"/>
      <c r="BU101" s="10"/>
      <c r="BV101" s="11"/>
      <c r="BW101" s="10"/>
      <c r="BX101" s="11"/>
      <c r="BY101" s="10"/>
      <c r="BZ101" s="7"/>
      <c r="CA101" s="11"/>
      <c r="CB101" s="10"/>
      <c r="CC101" s="11"/>
      <c r="CD101" s="10"/>
      <c r="CE101" s="11"/>
      <c r="CF101" s="10"/>
      <c r="CG101" s="7"/>
      <c r="CH101" s="7">
        <f t="shared" si="81"/>
        <v>0</v>
      </c>
    </row>
    <row r="102" spans="1:86" ht="12.75">
      <c r="A102" s="15">
        <v>7</v>
      </c>
      <c r="B102" s="15">
        <v>1</v>
      </c>
      <c r="C102" s="15"/>
      <c r="D102" s="6" t="s">
        <v>319</v>
      </c>
      <c r="E102" s="3" t="s">
        <v>180</v>
      </c>
      <c r="F102" s="6">
        <f t="shared" si="66"/>
        <v>1</v>
      </c>
      <c r="G102" s="6">
        <f t="shared" si="67"/>
        <v>1</v>
      </c>
      <c r="H102" s="6">
        <f t="shared" si="68"/>
        <v>30</v>
      </c>
      <c r="I102" s="6">
        <f t="shared" si="69"/>
        <v>10</v>
      </c>
      <c r="J102" s="6">
        <f t="shared" si="70"/>
        <v>0</v>
      </c>
      <c r="K102" s="6">
        <f t="shared" si="71"/>
        <v>0</v>
      </c>
      <c r="L102" s="6">
        <f t="shared" si="72"/>
        <v>0</v>
      </c>
      <c r="M102" s="6">
        <f t="shared" si="73"/>
        <v>20</v>
      </c>
      <c r="N102" s="6">
        <f t="shared" si="74"/>
        <v>0</v>
      </c>
      <c r="O102" s="6">
        <f t="shared" si="75"/>
        <v>0</v>
      </c>
      <c r="P102" s="7">
        <f t="shared" si="76"/>
        <v>1</v>
      </c>
      <c r="Q102" s="7">
        <f t="shared" si="77"/>
        <v>0.7</v>
      </c>
      <c r="R102" s="7">
        <v>0.8</v>
      </c>
      <c r="S102" s="11"/>
      <c r="T102" s="10"/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7"/>
      <c r="AI102" s="7">
        <f t="shared" si="78"/>
        <v>0</v>
      </c>
      <c r="AJ102" s="11"/>
      <c r="AK102" s="10"/>
      <c r="AL102" s="11"/>
      <c r="AM102" s="10"/>
      <c r="AN102" s="11"/>
      <c r="AO102" s="10"/>
      <c r="AP102" s="11"/>
      <c r="AQ102" s="10"/>
      <c r="AR102" s="7"/>
      <c r="AS102" s="11"/>
      <c r="AT102" s="10"/>
      <c r="AU102" s="11"/>
      <c r="AV102" s="10"/>
      <c r="AW102" s="11"/>
      <c r="AX102" s="10"/>
      <c r="AY102" s="7"/>
      <c r="AZ102" s="7">
        <f t="shared" si="79"/>
        <v>0</v>
      </c>
      <c r="BA102" s="11">
        <v>10</v>
      </c>
      <c r="BB102" s="10" t="s">
        <v>54</v>
      </c>
      <c r="BC102" s="11"/>
      <c r="BD102" s="10"/>
      <c r="BE102" s="11"/>
      <c r="BF102" s="10"/>
      <c r="BG102" s="11"/>
      <c r="BH102" s="10"/>
      <c r="BI102" s="7">
        <v>0.3</v>
      </c>
      <c r="BJ102" s="11">
        <v>20</v>
      </c>
      <c r="BK102" s="10" t="s">
        <v>65</v>
      </c>
      <c r="BL102" s="11"/>
      <c r="BM102" s="10"/>
      <c r="BN102" s="11"/>
      <c r="BO102" s="10"/>
      <c r="BP102" s="7">
        <v>0.7</v>
      </c>
      <c r="BQ102" s="7">
        <f t="shared" si="80"/>
        <v>1</v>
      </c>
      <c r="BR102" s="11"/>
      <c r="BS102" s="10"/>
      <c r="BT102" s="11"/>
      <c r="BU102" s="10"/>
      <c r="BV102" s="11"/>
      <c r="BW102" s="10"/>
      <c r="BX102" s="11"/>
      <c r="BY102" s="10"/>
      <c r="BZ102" s="7"/>
      <c r="CA102" s="11"/>
      <c r="CB102" s="10"/>
      <c r="CC102" s="11"/>
      <c r="CD102" s="10"/>
      <c r="CE102" s="11"/>
      <c r="CF102" s="10"/>
      <c r="CG102" s="7"/>
      <c r="CH102" s="7">
        <f t="shared" si="81"/>
        <v>0</v>
      </c>
    </row>
    <row r="103" spans="1:86" ht="12.75">
      <c r="A103" s="15">
        <v>7</v>
      </c>
      <c r="B103" s="15">
        <v>1</v>
      </c>
      <c r="C103" s="15"/>
      <c r="D103" s="6" t="s">
        <v>320</v>
      </c>
      <c r="E103" s="3" t="s">
        <v>182</v>
      </c>
      <c r="F103" s="6">
        <f t="shared" si="66"/>
        <v>1</v>
      </c>
      <c r="G103" s="6">
        <f t="shared" si="67"/>
        <v>1</v>
      </c>
      <c r="H103" s="6">
        <f t="shared" si="68"/>
        <v>30</v>
      </c>
      <c r="I103" s="6">
        <f t="shared" si="69"/>
        <v>10</v>
      </c>
      <c r="J103" s="6">
        <f t="shared" si="70"/>
        <v>0</v>
      </c>
      <c r="K103" s="6">
        <f t="shared" si="71"/>
        <v>0</v>
      </c>
      <c r="L103" s="6">
        <f t="shared" si="72"/>
        <v>0</v>
      </c>
      <c r="M103" s="6">
        <f t="shared" si="73"/>
        <v>20</v>
      </c>
      <c r="N103" s="6">
        <f t="shared" si="74"/>
        <v>0</v>
      </c>
      <c r="O103" s="6">
        <f t="shared" si="75"/>
        <v>0</v>
      </c>
      <c r="P103" s="7">
        <f t="shared" si="76"/>
        <v>1</v>
      </c>
      <c r="Q103" s="7">
        <f t="shared" si="77"/>
        <v>0.7</v>
      </c>
      <c r="R103" s="7">
        <v>0.8</v>
      </c>
      <c r="S103" s="11"/>
      <c r="T103" s="10"/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7"/>
      <c r="AI103" s="7">
        <f t="shared" si="78"/>
        <v>0</v>
      </c>
      <c r="AJ103" s="11"/>
      <c r="AK103" s="10"/>
      <c r="AL103" s="11"/>
      <c r="AM103" s="10"/>
      <c r="AN103" s="11"/>
      <c r="AO103" s="10"/>
      <c r="AP103" s="11"/>
      <c r="AQ103" s="10"/>
      <c r="AR103" s="7"/>
      <c r="AS103" s="11"/>
      <c r="AT103" s="10"/>
      <c r="AU103" s="11"/>
      <c r="AV103" s="10"/>
      <c r="AW103" s="11"/>
      <c r="AX103" s="10"/>
      <c r="AY103" s="7"/>
      <c r="AZ103" s="7">
        <f t="shared" si="79"/>
        <v>0</v>
      </c>
      <c r="BA103" s="11">
        <v>10</v>
      </c>
      <c r="BB103" s="10" t="s">
        <v>65</v>
      </c>
      <c r="BC103" s="11"/>
      <c r="BD103" s="10"/>
      <c r="BE103" s="11"/>
      <c r="BF103" s="10"/>
      <c r="BG103" s="11"/>
      <c r="BH103" s="10"/>
      <c r="BI103" s="7">
        <v>0.3</v>
      </c>
      <c r="BJ103" s="11">
        <v>20</v>
      </c>
      <c r="BK103" s="10" t="s">
        <v>54</v>
      </c>
      <c r="BL103" s="11"/>
      <c r="BM103" s="10"/>
      <c r="BN103" s="11"/>
      <c r="BO103" s="10"/>
      <c r="BP103" s="7">
        <v>0.7</v>
      </c>
      <c r="BQ103" s="7">
        <f t="shared" si="80"/>
        <v>1</v>
      </c>
      <c r="BR103" s="11"/>
      <c r="BS103" s="10"/>
      <c r="BT103" s="11"/>
      <c r="BU103" s="10"/>
      <c r="BV103" s="11"/>
      <c r="BW103" s="10"/>
      <c r="BX103" s="11"/>
      <c r="BY103" s="10"/>
      <c r="BZ103" s="7"/>
      <c r="CA103" s="11"/>
      <c r="CB103" s="10"/>
      <c r="CC103" s="11"/>
      <c r="CD103" s="10"/>
      <c r="CE103" s="11"/>
      <c r="CF103" s="10"/>
      <c r="CG103" s="7"/>
      <c r="CH103" s="7">
        <f t="shared" si="81"/>
        <v>0</v>
      </c>
    </row>
    <row r="104" spans="1:86" ht="12.75">
      <c r="A104" s="15">
        <v>7</v>
      </c>
      <c r="B104" s="15">
        <v>1</v>
      </c>
      <c r="C104" s="15"/>
      <c r="D104" s="6" t="s">
        <v>321</v>
      </c>
      <c r="E104" s="3" t="s">
        <v>184</v>
      </c>
      <c r="F104" s="6">
        <f t="shared" si="66"/>
        <v>1</v>
      </c>
      <c r="G104" s="6">
        <f t="shared" si="67"/>
        <v>1</v>
      </c>
      <c r="H104" s="6">
        <f t="shared" si="68"/>
        <v>30</v>
      </c>
      <c r="I104" s="6">
        <f t="shared" si="69"/>
        <v>10</v>
      </c>
      <c r="J104" s="6">
        <f t="shared" si="70"/>
        <v>0</v>
      </c>
      <c r="K104" s="6">
        <f t="shared" si="71"/>
        <v>0</v>
      </c>
      <c r="L104" s="6">
        <f t="shared" si="72"/>
        <v>0</v>
      </c>
      <c r="M104" s="6">
        <f t="shared" si="73"/>
        <v>20</v>
      </c>
      <c r="N104" s="6">
        <f t="shared" si="74"/>
        <v>0</v>
      </c>
      <c r="O104" s="6">
        <f t="shared" si="75"/>
        <v>0</v>
      </c>
      <c r="P104" s="7">
        <f t="shared" si="76"/>
        <v>1</v>
      </c>
      <c r="Q104" s="7">
        <f t="shared" si="77"/>
        <v>0.7</v>
      </c>
      <c r="R104" s="7">
        <v>0.8</v>
      </c>
      <c r="S104" s="11"/>
      <c r="T104" s="10"/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7"/>
      <c r="AI104" s="7">
        <f t="shared" si="78"/>
        <v>0</v>
      </c>
      <c r="AJ104" s="11"/>
      <c r="AK104" s="10"/>
      <c r="AL104" s="11"/>
      <c r="AM104" s="10"/>
      <c r="AN104" s="11"/>
      <c r="AO104" s="10"/>
      <c r="AP104" s="11"/>
      <c r="AQ104" s="10"/>
      <c r="AR104" s="7"/>
      <c r="AS104" s="11"/>
      <c r="AT104" s="10"/>
      <c r="AU104" s="11"/>
      <c r="AV104" s="10"/>
      <c r="AW104" s="11"/>
      <c r="AX104" s="10"/>
      <c r="AY104" s="7"/>
      <c r="AZ104" s="7">
        <f t="shared" si="79"/>
        <v>0</v>
      </c>
      <c r="BA104" s="11">
        <v>10</v>
      </c>
      <c r="BB104" s="10" t="s">
        <v>65</v>
      </c>
      <c r="BC104" s="11"/>
      <c r="BD104" s="10"/>
      <c r="BE104" s="11"/>
      <c r="BF104" s="10"/>
      <c r="BG104" s="11"/>
      <c r="BH104" s="10"/>
      <c r="BI104" s="7">
        <v>0.3</v>
      </c>
      <c r="BJ104" s="11">
        <v>20</v>
      </c>
      <c r="BK104" s="10" t="s">
        <v>54</v>
      </c>
      <c r="BL104" s="11"/>
      <c r="BM104" s="10"/>
      <c r="BN104" s="11"/>
      <c r="BO104" s="10"/>
      <c r="BP104" s="7">
        <v>0.7</v>
      </c>
      <c r="BQ104" s="7">
        <f t="shared" si="80"/>
        <v>1</v>
      </c>
      <c r="BR104" s="11"/>
      <c r="BS104" s="10"/>
      <c r="BT104" s="11"/>
      <c r="BU104" s="10"/>
      <c r="BV104" s="11"/>
      <c r="BW104" s="10"/>
      <c r="BX104" s="11"/>
      <c r="BY104" s="10"/>
      <c r="BZ104" s="7"/>
      <c r="CA104" s="11"/>
      <c r="CB104" s="10"/>
      <c r="CC104" s="11"/>
      <c r="CD104" s="10"/>
      <c r="CE104" s="11"/>
      <c r="CF104" s="10"/>
      <c r="CG104" s="7"/>
      <c r="CH104" s="7">
        <f t="shared" si="81"/>
        <v>0</v>
      </c>
    </row>
    <row r="105" spans="1:86" ht="19.5" customHeight="1">
      <c r="A105" s="12" t="s">
        <v>185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2"/>
      <c r="CH105" s="13"/>
    </row>
    <row r="106" spans="1:86" ht="12.75">
      <c r="A106" s="6"/>
      <c r="B106" s="6"/>
      <c r="C106" s="6"/>
      <c r="D106" s="6" t="s">
        <v>186</v>
      </c>
      <c r="E106" s="3" t="s">
        <v>187</v>
      </c>
      <c r="F106" s="6">
        <f>COUNTIF(S106:CF106,"e")</f>
        <v>0</v>
      </c>
      <c r="G106" s="6">
        <f>COUNTIF(S106:CF106,"z")</f>
        <v>1</v>
      </c>
      <c r="H106" s="6">
        <f>SUM(I106:O106)</f>
        <v>4</v>
      </c>
      <c r="I106" s="6">
        <f>S106+AJ106+BA106+BR106</f>
        <v>0</v>
      </c>
      <c r="J106" s="6">
        <f>U106+AL106+BC106+BT106</f>
        <v>0</v>
      </c>
      <c r="K106" s="6">
        <f>W106+AN106+BE106+BV106</f>
        <v>0</v>
      </c>
      <c r="L106" s="6">
        <f>Y106+AP106+BG106+BX106</f>
        <v>0</v>
      </c>
      <c r="M106" s="6">
        <f>AB106+AS106+BJ106+CA106</f>
        <v>0</v>
      </c>
      <c r="N106" s="6">
        <f>AD106+AU106+BL106+CC106</f>
        <v>0</v>
      </c>
      <c r="O106" s="6">
        <f>AF106+AW106+BN106+CE106</f>
        <v>4</v>
      </c>
      <c r="P106" s="7">
        <f>AI106+AZ106+BQ106+CH106</f>
        <v>4</v>
      </c>
      <c r="Q106" s="7">
        <f>AH106+AY106+BP106+CG106</f>
        <v>4</v>
      </c>
      <c r="R106" s="7">
        <v>0</v>
      </c>
      <c r="S106" s="11"/>
      <c r="T106" s="10"/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>
        <v>4</v>
      </c>
      <c r="AG106" s="10" t="s">
        <v>54</v>
      </c>
      <c r="AH106" s="7">
        <v>4</v>
      </c>
      <c r="AI106" s="7">
        <f>AA106+AH106</f>
        <v>4</v>
      </c>
      <c r="AJ106" s="11"/>
      <c r="AK106" s="10"/>
      <c r="AL106" s="11"/>
      <c r="AM106" s="10"/>
      <c r="AN106" s="11"/>
      <c r="AO106" s="10"/>
      <c r="AP106" s="11"/>
      <c r="AQ106" s="10"/>
      <c r="AR106" s="7"/>
      <c r="AS106" s="11"/>
      <c r="AT106" s="10"/>
      <c r="AU106" s="11"/>
      <c r="AV106" s="10"/>
      <c r="AW106" s="11"/>
      <c r="AX106" s="10"/>
      <c r="AY106" s="7"/>
      <c r="AZ106" s="7">
        <f>AR106+AY106</f>
        <v>0</v>
      </c>
      <c r="BA106" s="11"/>
      <c r="BB106" s="10"/>
      <c r="BC106" s="11"/>
      <c r="BD106" s="10"/>
      <c r="BE106" s="11"/>
      <c r="BF106" s="10"/>
      <c r="BG106" s="11"/>
      <c r="BH106" s="10"/>
      <c r="BI106" s="7"/>
      <c r="BJ106" s="11"/>
      <c r="BK106" s="10"/>
      <c r="BL106" s="11"/>
      <c r="BM106" s="10"/>
      <c r="BN106" s="11"/>
      <c r="BO106" s="10"/>
      <c r="BP106" s="7"/>
      <c r="BQ106" s="7">
        <f>BI106+BP106</f>
        <v>0</v>
      </c>
      <c r="BR106" s="11"/>
      <c r="BS106" s="10"/>
      <c r="BT106" s="11"/>
      <c r="BU106" s="10"/>
      <c r="BV106" s="11"/>
      <c r="BW106" s="10"/>
      <c r="BX106" s="11"/>
      <c r="BY106" s="10"/>
      <c r="BZ106" s="7"/>
      <c r="CA106" s="11"/>
      <c r="CB106" s="10"/>
      <c r="CC106" s="11"/>
      <c r="CD106" s="10"/>
      <c r="CE106" s="11"/>
      <c r="CF106" s="10"/>
      <c r="CG106" s="7"/>
      <c r="CH106" s="7">
        <f>BZ106+CG106</f>
        <v>0</v>
      </c>
    </row>
    <row r="107" spans="1:86" ht="15.75" customHeight="1">
      <c r="A107" s="6"/>
      <c r="B107" s="6"/>
      <c r="C107" s="6"/>
      <c r="D107" s="6"/>
      <c r="E107" s="6" t="s">
        <v>66</v>
      </c>
      <c r="F107" s="6">
        <f aca="true" t="shared" si="82" ref="F107:S107">SUM(F106:F106)</f>
        <v>0</v>
      </c>
      <c r="G107" s="6">
        <f t="shared" si="82"/>
        <v>1</v>
      </c>
      <c r="H107" s="6">
        <f t="shared" si="82"/>
        <v>4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4</v>
      </c>
      <c r="P107" s="7">
        <f t="shared" si="82"/>
        <v>4</v>
      </c>
      <c r="Q107" s="7">
        <f t="shared" si="82"/>
        <v>4</v>
      </c>
      <c r="R107" s="7">
        <f t="shared" si="82"/>
        <v>0</v>
      </c>
      <c r="S107" s="11">
        <f t="shared" si="82"/>
        <v>0</v>
      </c>
      <c r="T107" s="10"/>
      <c r="U107" s="11">
        <f>SUM(U106:U106)</f>
        <v>0</v>
      </c>
      <c r="V107" s="10"/>
      <c r="W107" s="11">
        <f>SUM(W106:W106)</f>
        <v>0</v>
      </c>
      <c r="X107" s="10"/>
      <c r="Y107" s="11">
        <f>SUM(Y106:Y106)</f>
        <v>0</v>
      </c>
      <c r="Z107" s="10"/>
      <c r="AA107" s="7">
        <f>SUM(AA106:AA106)</f>
        <v>0</v>
      </c>
      <c r="AB107" s="11">
        <f>SUM(AB106:AB106)</f>
        <v>0</v>
      </c>
      <c r="AC107" s="10"/>
      <c r="AD107" s="11">
        <f>SUM(AD106:AD106)</f>
        <v>0</v>
      </c>
      <c r="AE107" s="10"/>
      <c r="AF107" s="11">
        <f>SUM(AF106:AF106)</f>
        <v>4</v>
      </c>
      <c r="AG107" s="10"/>
      <c r="AH107" s="7">
        <f>SUM(AH106:AH106)</f>
        <v>4</v>
      </c>
      <c r="AI107" s="7">
        <f>SUM(AI106:AI106)</f>
        <v>4</v>
      </c>
      <c r="AJ107" s="11">
        <f>SUM(AJ106:AJ106)</f>
        <v>0</v>
      </c>
      <c r="AK107" s="10"/>
      <c r="AL107" s="11">
        <f>SUM(AL106:AL106)</f>
        <v>0</v>
      </c>
      <c r="AM107" s="10"/>
      <c r="AN107" s="11">
        <f>SUM(AN106:AN106)</f>
        <v>0</v>
      </c>
      <c r="AO107" s="10"/>
      <c r="AP107" s="11">
        <f>SUM(AP106:AP106)</f>
        <v>0</v>
      </c>
      <c r="AQ107" s="10"/>
      <c r="AR107" s="7">
        <f>SUM(AR106:AR106)</f>
        <v>0</v>
      </c>
      <c r="AS107" s="11">
        <f>SUM(AS106:AS106)</f>
        <v>0</v>
      </c>
      <c r="AT107" s="10"/>
      <c r="AU107" s="11">
        <f>SUM(AU106:AU106)</f>
        <v>0</v>
      </c>
      <c r="AV107" s="10"/>
      <c r="AW107" s="11">
        <f>SUM(AW106:AW106)</f>
        <v>0</v>
      </c>
      <c r="AX107" s="10"/>
      <c r="AY107" s="7">
        <f>SUM(AY106:AY106)</f>
        <v>0</v>
      </c>
      <c r="AZ107" s="7">
        <f>SUM(AZ106:AZ106)</f>
        <v>0</v>
      </c>
      <c r="BA107" s="11">
        <f>SUM(BA106:BA106)</f>
        <v>0</v>
      </c>
      <c r="BB107" s="10"/>
      <c r="BC107" s="11">
        <f>SUM(BC106:BC106)</f>
        <v>0</v>
      </c>
      <c r="BD107" s="10"/>
      <c r="BE107" s="11">
        <f>SUM(BE106:BE106)</f>
        <v>0</v>
      </c>
      <c r="BF107" s="10"/>
      <c r="BG107" s="11">
        <f>SUM(BG106:BG106)</f>
        <v>0</v>
      </c>
      <c r="BH107" s="10"/>
      <c r="BI107" s="7">
        <f>SUM(BI106:BI106)</f>
        <v>0</v>
      </c>
      <c r="BJ107" s="11">
        <f>SUM(BJ106:BJ106)</f>
        <v>0</v>
      </c>
      <c r="BK107" s="10"/>
      <c r="BL107" s="11">
        <f>SUM(BL106:BL106)</f>
        <v>0</v>
      </c>
      <c r="BM107" s="10"/>
      <c r="BN107" s="11">
        <f>SUM(BN106:BN106)</f>
        <v>0</v>
      </c>
      <c r="BO107" s="10"/>
      <c r="BP107" s="7">
        <f>SUM(BP106:BP106)</f>
        <v>0</v>
      </c>
      <c r="BQ107" s="7">
        <f>SUM(BQ106:BQ106)</f>
        <v>0</v>
      </c>
      <c r="BR107" s="11">
        <f>SUM(BR106:BR106)</f>
        <v>0</v>
      </c>
      <c r="BS107" s="10"/>
      <c r="BT107" s="11">
        <f>SUM(BT106:BT106)</f>
        <v>0</v>
      </c>
      <c r="BU107" s="10"/>
      <c r="BV107" s="11">
        <f>SUM(BV106:BV106)</f>
        <v>0</v>
      </c>
      <c r="BW107" s="10"/>
      <c r="BX107" s="11">
        <f>SUM(BX106:BX106)</f>
        <v>0</v>
      </c>
      <c r="BY107" s="10"/>
      <c r="BZ107" s="7">
        <f>SUM(BZ106:BZ106)</f>
        <v>0</v>
      </c>
      <c r="CA107" s="11">
        <f>SUM(CA106:CA106)</f>
        <v>0</v>
      </c>
      <c r="CB107" s="10"/>
      <c r="CC107" s="11">
        <f>SUM(CC106:CC106)</f>
        <v>0</v>
      </c>
      <c r="CD107" s="10"/>
      <c r="CE107" s="11">
        <f>SUM(CE106:CE106)</f>
        <v>0</v>
      </c>
      <c r="CF107" s="10"/>
      <c r="CG107" s="7">
        <f>SUM(CG106:CG106)</f>
        <v>0</v>
      </c>
      <c r="CH107" s="7">
        <f>SUM(CH106:CH106)</f>
        <v>0</v>
      </c>
    </row>
    <row r="108" spans="1:86" ht="19.5" customHeight="1">
      <c r="A108" s="12" t="s">
        <v>188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2"/>
      <c r="CH108" s="13"/>
    </row>
    <row r="109" spans="1:86" ht="12.75">
      <c r="A109" s="6"/>
      <c r="B109" s="6"/>
      <c r="C109" s="6"/>
      <c r="D109" s="6" t="s">
        <v>189</v>
      </c>
      <c r="E109" s="3" t="s">
        <v>190</v>
      </c>
      <c r="F109" s="6">
        <f>COUNTIF(S109:CF109,"e")</f>
        <v>0</v>
      </c>
      <c r="G109" s="6">
        <f>COUNTIF(S109:CF109,"z")</f>
        <v>1</v>
      </c>
      <c r="H109" s="6">
        <f>SUM(I109:O109)</f>
        <v>5</v>
      </c>
      <c r="I109" s="6">
        <f>S109+AJ109+BA109+BR109</f>
        <v>5</v>
      </c>
      <c r="J109" s="6">
        <f>U109+AL109+BC109+BT109</f>
        <v>0</v>
      </c>
      <c r="K109" s="6">
        <f>W109+AN109+BE109+BV109</f>
        <v>0</v>
      </c>
      <c r="L109" s="6">
        <f>Y109+AP109+BG109+BX109</f>
        <v>0</v>
      </c>
      <c r="M109" s="6">
        <f>AB109+AS109+BJ109+CA109</f>
        <v>0</v>
      </c>
      <c r="N109" s="6">
        <f>AD109+AU109+BL109+CC109</f>
        <v>0</v>
      </c>
      <c r="O109" s="6">
        <f>AF109+AW109+BN109+CE109</f>
        <v>0</v>
      </c>
      <c r="P109" s="7">
        <f>AI109+AZ109+BQ109+CH109</f>
        <v>0</v>
      </c>
      <c r="Q109" s="7">
        <f>AH109+AY109+BP109+CG109</f>
        <v>0</v>
      </c>
      <c r="R109" s="7">
        <v>0</v>
      </c>
      <c r="S109" s="11">
        <v>5</v>
      </c>
      <c r="T109" s="10" t="s">
        <v>54</v>
      </c>
      <c r="U109" s="11"/>
      <c r="V109" s="10"/>
      <c r="W109" s="11"/>
      <c r="X109" s="10"/>
      <c r="Y109" s="11"/>
      <c r="Z109" s="10"/>
      <c r="AA109" s="7">
        <v>0</v>
      </c>
      <c r="AB109" s="11"/>
      <c r="AC109" s="10"/>
      <c r="AD109" s="11"/>
      <c r="AE109" s="10"/>
      <c r="AF109" s="11"/>
      <c r="AG109" s="10"/>
      <c r="AH109" s="7"/>
      <c r="AI109" s="7">
        <f>AA109+AH109</f>
        <v>0</v>
      </c>
      <c r="AJ109" s="11"/>
      <c r="AK109" s="10"/>
      <c r="AL109" s="11"/>
      <c r="AM109" s="10"/>
      <c r="AN109" s="11"/>
      <c r="AO109" s="10"/>
      <c r="AP109" s="11"/>
      <c r="AQ109" s="10"/>
      <c r="AR109" s="7"/>
      <c r="AS109" s="11"/>
      <c r="AT109" s="10"/>
      <c r="AU109" s="11"/>
      <c r="AV109" s="10"/>
      <c r="AW109" s="11"/>
      <c r="AX109" s="10"/>
      <c r="AY109" s="7"/>
      <c r="AZ109" s="7">
        <f>AR109+AY109</f>
        <v>0</v>
      </c>
      <c r="BA109" s="11"/>
      <c r="BB109" s="10"/>
      <c r="BC109" s="11"/>
      <c r="BD109" s="10"/>
      <c r="BE109" s="11"/>
      <c r="BF109" s="10"/>
      <c r="BG109" s="11"/>
      <c r="BH109" s="10"/>
      <c r="BI109" s="7"/>
      <c r="BJ109" s="11"/>
      <c r="BK109" s="10"/>
      <c r="BL109" s="11"/>
      <c r="BM109" s="10"/>
      <c r="BN109" s="11"/>
      <c r="BO109" s="10"/>
      <c r="BP109" s="7"/>
      <c r="BQ109" s="7">
        <f>BI109+BP109</f>
        <v>0</v>
      </c>
      <c r="BR109" s="11"/>
      <c r="BS109" s="10"/>
      <c r="BT109" s="11"/>
      <c r="BU109" s="10"/>
      <c r="BV109" s="11"/>
      <c r="BW109" s="10"/>
      <c r="BX109" s="11"/>
      <c r="BY109" s="10"/>
      <c r="BZ109" s="7"/>
      <c r="CA109" s="11"/>
      <c r="CB109" s="10"/>
      <c r="CC109" s="11"/>
      <c r="CD109" s="10"/>
      <c r="CE109" s="11"/>
      <c r="CF109" s="10"/>
      <c r="CG109" s="7"/>
      <c r="CH109" s="7">
        <f>BZ109+CG109</f>
        <v>0</v>
      </c>
    </row>
    <row r="110" spans="1:86" ht="12.75">
      <c r="A110" s="6"/>
      <c r="B110" s="6"/>
      <c r="C110" s="6"/>
      <c r="D110" s="6" t="s">
        <v>191</v>
      </c>
      <c r="E110" s="3" t="s">
        <v>192</v>
      </c>
      <c r="F110" s="6">
        <f>COUNTIF(S110:CF110,"e")</f>
        <v>0</v>
      </c>
      <c r="G110" s="6">
        <f>COUNTIF(S110:CF110,"z")</f>
        <v>1</v>
      </c>
      <c r="H110" s="6">
        <f>SUM(I110:O110)</f>
        <v>2</v>
      </c>
      <c r="I110" s="6">
        <f>S110+AJ110+BA110+BR110</f>
        <v>2</v>
      </c>
      <c r="J110" s="6">
        <f>U110+AL110+BC110+BT110</f>
        <v>0</v>
      </c>
      <c r="K110" s="6">
        <f>W110+AN110+BE110+BV110</f>
        <v>0</v>
      </c>
      <c r="L110" s="6">
        <f>Y110+AP110+BG110+BX110</f>
        <v>0</v>
      </c>
      <c r="M110" s="6">
        <f>AB110+AS110+BJ110+CA110</f>
        <v>0</v>
      </c>
      <c r="N110" s="6">
        <f>AD110+AU110+BL110+CC110</f>
        <v>0</v>
      </c>
      <c r="O110" s="6">
        <f>AF110+AW110+BN110+CE110</f>
        <v>0</v>
      </c>
      <c r="P110" s="7">
        <f>AI110+AZ110+BQ110+CH110</f>
        <v>0</v>
      </c>
      <c r="Q110" s="7">
        <f>AH110+AY110+BP110+CG110</f>
        <v>0</v>
      </c>
      <c r="R110" s="7">
        <v>0</v>
      </c>
      <c r="S110" s="11">
        <v>2</v>
      </c>
      <c r="T110" s="10" t="s">
        <v>54</v>
      </c>
      <c r="U110" s="11"/>
      <c r="V110" s="10"/>
      <c r="W110" s="11"/>
      <c r="X110" s="10"/>
      <c r="Y110" s="11"/>
      <c r="Z110" s="10"/>
      <c r="AA110" s="7">
        <v>0</v>
      </c>
      <c r="AB110" s="11"/>
      <c r="AC110" s="10"/>
      <c r="AD110" s="11"/>
      <c r="AE110" s="10"/>
      <c r="AF110" s="11"/>
      <c r="AG110" s="10"/>
      <c r="AH110" s="7"/>
      <c r="AI110" s="7">
        <f>AA110+AH110</f>
        <v>0</v>
      </c>
      <c r="AJ110" s="11"/>
      <c r="AK110" s="10"/>
      <c r="AL110" s="11"/>
      <c r="AM110" s="10"/>
      <c r="AN110" s="11"/>
      <c r="AO110" s="10"/>
      <c r="AP110" s="11"/>
      <c r="AQ110" s="10"/>
      <c r="AR110" s="7"/>
      <c r="AS110" s="11"/>
      <c r="AT110" s="10"/>
      <c r="AU110" s="11"/>
      <c r="AV110" s="10"/>
      <c r="AW110" s="11"/>
      <c r="AX110" s="10"/>
      <c r="AY110" s="7"/>
      <c r="AZ110" s="7">
        <f>AR110+AY110</f>
        <v>0</v>
      </c>
      <c r="BA110" s="11"/>
      <c r="BB110" s="10"/>
      <c r="BC110" s="11"/>
      <c r="BD110" s="10"/>
      <c r="BE110" s="11"/>
      <c r="BF110" s="10"/>
      <c r="BG110" s="11"/>
      <c r="BH110" s="10"/>
      <c r="BI110" s="7"/>
      <c r="BJ110" s="11"/>
      <c r="BK110" s="10"/>
      <c r="BL110" s="11"/>
      <c r="BM110" s="10"/>
      <c r="BN110" s="11"/>
      <c r="BO110" s="10"/>
      <c r="BP110" s="7"/>
      <c r="BQ110" s="7">
        <f>BI110+BP110</f>
        <v>0</v>
      </c>
      <c r="BR110" s="11"/>
      <c r="BS110" s="10"/>
      <c r="BT110" s="11"/>
      <c r="BU110" s="10"/>
      <c r="BV110" s="11"/>
      <c r="BW110" s="10"/>
      <c r="BX110" s="11"/>
      <c r="BY110" s="10"/>
      <c r="BZ110" s="7"/>
      <c r="CA110" s="11"/>
      <c r="CB110" s="10"/>
      <c r="CC110" s="11"/>
      <c r="CD110" s="10"/>
      <c r="CE110" s="11"/>
      <c r="CF110" s="10"/>
      <c r="CG110" s="7"/>
      <c r="CH110" s="7">
        <f>BZ110+CG110</f>
        <v>0</v>
      </c>
    </row>
    <row r="111" spans="1:86" ht="15.75" customHeight="1">
      <c r="A111" s="6"/>
      <c r="B111" s="6"/>
      <c r="C111" s="6"/>
      <c r="D111" s="6"/>
      <c r="E111" s="6" t="s">
        <v>66</v>
      </c>
      <c r="F111" s="6">
        <f aca="true" t="shared" si="83" ref="F111:S111">SUM(F109:F110)</f>
        <v>0</v>
      </c>
      <c r="G111" s="6">
        <f t="shared" si="83"/>
        <v>2</v>
      </c>
      <c r="H111" s="6">
        <f t="shared" si="83"/>
        <v>7</v>
      </c>
      <c r="I111" s="6">
        <f t="shared" si="83"/>
        <v>7</v>
      </c>
      <c r="J111" s="6">
        <f t="shared" si="83"/>
        <v>0</v>
      </c>
      <c r="K111" s="6">
        <f t="shared" si="83"/>
        <v>0</v>
      </c>
      <c r="L111" s="6">
        <f t="shared" si="83"/>
        <v>0</v>
      </c>
      <c r="M111" s="6">
        <f t="shared" si="83"/>
        <v>0</v>
      </c>
      <c r="N111" s="6">
        <f t="shared" si="83"/>
        <v>0</v>
      </c>
      <c r="O111" s="6">
        <f t="shared" si="83"/>
        <v>0</v>
      </c>
      <c r="P111" s="7">
        <f t="shared" si="83"/>
        <v>0</v>
      </c>
      <c r="Q111" s="7">
        <f t="shared" si="83"/>
        <v>0</v>
      </c>
      <c r="R111" s="7">
        <f t="shared" si="83"/>
        <v>0</v>
      </c>
      <c r="S111" s="11">
        <f t="shared" si="83"/>
        <v>7</v>
      </c>
      <c r="T111" s="10"/>
      <c r="U111" s="11">
        <f>SUM(U109:U110)</f>
        <v>0</v>
      </c>
      <c r="V111" s="10"/>
      <c r="W111" s="11">
        <f>SUM(W109:W110)</f>
        <v>0</v>
      </c>
      <c r="X111" s="10"/>
      <c r="Y111" s="11">
        <f>SUM(Y109:Y110)</f>
        <v>0</v>
      </c>
      <c r="Z111" s="10"/>
      <c r="AA111" s="7">
        <f>SUM(AA109:AA110)</f>
        <v>0</v>
      </c>
      <c r="AB111" s="11">
        <f>SUM(AB109:AB110)</f>
        <v>0</v>
      </c>
      <c r="AC111" s="10"/>
      <c r="AD111" s="11">
        <f>SUM(AD109:AD110)</f>
        <v>0</v>
      </c>
      <c r="AE111" s="10"/>
      <c r="AF111" s="11">
        <f>SUM(AF109:AF110)</f>
        <v>0</v>
      </c>
      <c r="AG111" s="10"/>
      <c r="AH111" s="7">
        <f>SUM(AH109:AH110)</f>
        <v>0</v>
      </c>
      <c r="AI111" s="7">
        <f>SUM(AI109:AI110)</f>
        <v>0</v>
      </c>
      <c r="AJ111" s="11">
        <f>SUM(AJ109:AJ110)</f>
        <v>0</v>
      </c>
      <c r="AK111" s="10"/>
      <c r="AL111" s="11">
        <f>SUM(AL109:AL110)</f>
        <v>0</v>
      </c>
      <c r="AM111" s="10"/>
      <c r="AN111" s="11">
        <f>SUM(AN109:AN110)</f>
        <v>0</v>
      </c>
      <c r="AO111" s="10"/>
      <c r="AP111" s="11">
        <f>SUM(AP109:AP110)</f>
        <v>0</v>
      </c>
      <c r="AQ111" s="10"/>
      <c r="AR111" s="7">
        <f>SUM(AR109:AR110)</f>
        <v>0</v>
      </c>
      <c r="AS111" s="11">
        <f>SUM(AS109:AS110)</f>
        <v>0</v>
      </c>
      <c r="AT111" s="10"/>
      <c r="AU111" s="11">
        <f>SUM(AU109:AU110)</f>
        <v>0</v>
      </c>
      <c r="AV111" s="10"/>
      <c r="AW111" s="11">
        <f>SUM(AW109:AW110)</f>
        <v>0</v>
      </c>
      <c r="AX111" s="10"/>
      <c r="AY111" s="7">
        <f>SUM(AY109:AY110)</f>
        <v>0</v>
      </c>
      <c r="AZ111" s="7">
        <f>SUM(AZ109:AZ110)</f>
        <v>0</v>
      </c>
      <c r="BA111" s="11">
        <f>SUM(BA109:BA110)</f>
        <v>0</v>
      </c>
      <c r="BB111" s="10"/>
      <c r="BC111" s="11">
        <f>SUM(BC109:BC110)</f>
        <v>0</v>
      </c>
      <c r="BD111" s="10"/>
      <c r="BE111" s="11">
        <f>SUM(BE109:BE110)</f>
        <v>0</v>
      </c>
      <c r="BF111" s="10"/>
      <c r="BG111" s="11">
        <f>SUM(BG109:BG110)</f>
        <v>0</v>
      </c>
      <c r="BH111" s="10"/>
      <c r="BI111" s="7">
        <f>SUM(BI109:BI110)</f>
        <v>0</v>
      </c>
      <c r="BJ111" s="11">
        <f>SUM(BJ109:BJ110)</f>
        <v>0</v>
      </c>
      <c r="BK111" s="10"/>
      <c r="BL111" s="11">
        <f>SUM(BL109:BL110)</f>
        <v>0</v>
      </c>
      <c r="BM111" s="10"/>
      <c r="BN111" s="11">
        <f>SUM(BN109:BN110)</f>
        <v>0</v>
      </c>
      <c r="BO111" s="10"/>
      <c r="BP111" s="7">
        <f>SUM(BP109:BP110)</f>
        <v>0</v>
      </c>
      <c r="BQ111" s="7">
        <f>SUM(BQ109:BQ110)</f>
        <v>0</v>
      </c>
      <c r="BR111" s="11">
        <f>SUM(BR109:BR110)</f>
        <v>0</v>
      </c>
      <c r="BS111" s="10"/>
      <c r="BT111" s="11">
        <f>SUM(BT109:BT110)</f>
        <v>0</v>
      </c>
      <c r="BU111" s="10"/>
      <c r="BV111" s="11">
        <f>SUM(BV109:BV110)</f>
        <v>0</v>
      </c>
      <c r="BW111" s="10"/>
      <c r="BX111" s="11">
        <f>SUM(BX109:BX110)</f>
        <v>0</v>
      </c>
      <c r="BY111" s="10"/>
      <c r="BZ111" s="7">
        <f>SUM(BZ109:BZ110)</f>
        <v>0</v>
      </c>
      <c r="CA111" s="11">
        <f>SUM(CA109:CA110)</f>
        <v>0</v>
      </c>
      <c r="CB111" s="10"/>
      <c r="CC111" s="11">
        <f>SUM(CC109:CC110)</f>
        <v>0</v>
      </c>
      <c r="CD111" s="10"/>
      <c r="CE111" s="11">
        <f>SUM(CE109:CE110)</f>
        <v>0</v>
      </c>
      <c r="CF111" s="10"/>
      <c r="CG111" s="7">
        <f>SUM(CG109:CG110)</f>
        <v>0</v>
      </c>
      <c r="CH111" s="7">
        <f>SUM(CH109:CH110)</f>
        <v>0</v>
      </c>
    </row>
    <row r="112" spans="1:86" ht="19.5" customHeight="1">
      <c r="A112" s="6"/>
      <c r="B112" s="6"/>
      <c r="C112" s="6"/>
      <c r="D112" s="6"/>
      <c r="E112" s="8" t="s">
        <v>193</v>
      </c>
      <c r="F112" s="6">
        <f>F23+F28+F37+F54+F107+F111</f>
        <v>18</v>
      </c>
      <c r="G112" s="6">
        <f>G23+G28+G37+G54+G107+G111</f>
        <v>40</v>
      </c>
      <c r="H112" s="6">
        <f aca="true" t="shared" si="84" ref="H112:O112">H23+H28+H37+H54+H111</f>
        <v>1132</v>
      </c>
      <c r="I112" s="6">
        <f t="shared" si="84"/>
        <v>467</v>
      </c>
      <c r="J112" s="6">
        <f t="shared" si="84"/>
        <v>50</v>
      </c>
      <c r="K112" s="6">
        <f t="shared" si="84"/>
        <v>0</v>
      </c>
      <c r="L112" s="6">
        <f t="shared" si="84"/>
        <v>15</v>
      </c>
      <c r="M112" s="6">
        <f t="shared" si="84"/>
        <v>570</v>
      </c>
      <c r="N112" s="6">
        <f t="shared" si="84"/>
        <v>30</v>
      </c>
      <c r="O112" s="6">
        <f t="shared" si="84"/>
        <v>0</v>
      </c>
      <c r="P112" s="7">
        <f>P23+P28+P37+P54+P107+P111</f>
        <v>90</v>
      </c>
      <c r="Q112" s="7">
        <f>Q23+Q28+Q37+Q54+Q107+Q111</f>
        <v>36.17</v>
      </c>
      <c r="R112" s="7">
        <f>R23+R28+R37+R54+R107+R111</f>
        <v>55</v>
      </c>
      <c r="S112" s="11">
        <f>S23+S28+S37+S54+S111</f>
        <v>177</v>
      </c>
      <c r="T112" s="10"/>
      <c r="U112" s="11">
        <f>U23+U28+U37+U54+U111</f>
        <v>15</v>
      </c>
      <c r="V112" s="10"/>
      <c r="W112" s="11">
        <f>W23+W28+W37+W54+W111</f>
        <v>0</v>
      </c>
      <c r="X112" s="10"/>
      <c r="Y112" s="11">
        <f>Y23+Y28+Y37+Y54+Y111</f>
        <v>0</v>
      </c>
      <c r="Z112" s="10"/>
      <c r="AA112" s="7">
        <f>AA23+AA28+AA37+AA54+AA107+AA111</f>
        <v>10</v>
      </c>
      <c r="AB112" s="11">
        <f>AB23+AB28+AB37+AB54+AB111</f>
        <v>265</v>
      </c>
      <c r="AC112" s="10"/>
      <c r="AD112" s="11">
        <f>AD23+AD28+AD37+AD54+AD111</f>
        <v>30</v>
      </c>
      <c r="AE112" s="10"/>
      <c r="AF112" s="11">
        <f>AF23+AF28+AF37+AF54+AF111</f>
        <v>0</v>
      </c>
      <c r="AG112" s="10"/>
      <c r="AH112" s="7">
        <f>AH23+AH28+AH37+AH54+AH107+AH111</f>
        <v>20</v>
      </c>
      <c r="AI112" s="7">
        <f>AI23+AI28+AI37+AI54+AI107+AI111</f>
        <v>30</v>
      </c>
      <c r="AJ112" s="11">
        <f>AJ23+AJ28+AJ37+AJ54+AJ111</f>
        <v>225</v>
      </c>
      <c r="AK112" s="10"/>
      <c r="AL112" s="11">
        <f>AL23+AL28+AL37+AL54+AL111</f>
        <v>35</v>
      </c>
      <c r="AM112" s="10"/>
      <c r="AN112" s="11">
        <f>AN23+AN28+AN37+AN54+AN111</f>
        <v>0</v>
      </c>
      <c r="AO112" s="10"/>
      <c r="AP112" s="11">
        <f>AP23+AP28+AP37+AP54+AP111</f>
        <v>15</v>
      </c>
      <c r="AQ112" s="10"/>
      <c r="AR112" s="7">
        <f>AR23+AR28+AR37+AR54+AR107+AR111</f>
        <v>19</v>
      </c>
      <c r="AS112" s="11">
        <f>AS23+AS28+AS37+AS54+AS111</f>
        <v>190</v>
      </c>
      <c r="AT112" s="10"/>
      <c r="AU112" s="11">
        <f>AU23+AU28+AU37+AU54+AU111</f>
        <v>0</v>
      </c>
      <c r="AV112" s="10"/>
      <c r="AW112" s="11">
        <f>AW23+AW28+AW37+AW54+AW111</f>
        <v>0</v>
      </c>
      <c r="AX112" s="10"/>
      <c r="AY112" s="7">
        <f>AY23+AY28+AY37+AY54+AY107+AY111</f>
        <v>11</v>
      </c>
      <c r="AZ112" s="7">
        <f>AZ23+AZ28+AZ37+AZ54+AZ107+AZ111</f>
        <v>30</v>
      </c>
      <c r="BA112" s="11">
        <f>BA23+BA28+BA37+BA54+BA111</f>
        <v>65</v>
      </c>
      <c r="BB112" s="10"/>
      <c r="BC112" s="11">
        <f>BC23+BC28+BC37+BC54+BC111</f>
        <v>0</v>
      </c>
      <c r="BD112" s="10"/>
      <c r="BE112" s="11">
        <f>BE23+BE28+BE37+BE54+BE111</f>
        <v>0</v>
      </c>
      <c r="BF112" s="10"/>
      <c r="BG112" s="11">
        <f>BG23+BG28+BG37+BG54+BG111</f>
        <v>0</v>
      </c>
      <c r="BH112" s="10"/>
      <c r="BI112" s="7">
        <f>BI23+BI28+BI37+BI54+BI107+BI111</f>
        <v>24.83</v>
      </c>
      <c r="BJ112" s="11">
        <f>BJ23+BJ28+BJ37+BJ54+BJ111</f>
        <v>115</v>
      </c>
      <c r="BK112" s="10"/>
      <c r="BL112" s="11">
        <f>BL23+BL28+BL37+BL54+BL111</f>
        <v>0</v>
      </c>
      <c r="BM112" s="10"/>
      <c r="BN112" s="11">
        <f>BN23+BN28+BN37+BN54+BN111</f>
        <v>0</v>
      </c>
      <c r="BO112" s="10"/>
      <c r="BP112" s="7">
        <f>BP23+BP28+BP37+BP54+BP107+BP111</f>
        <v>5.17</v>
      </c>
      <c r="BQ112" s="7">
        <f>BQ23+BQ28+BQ37+BQ54+BQ107+BQ111</f>
        <v>30</v>
      </c>
      <c r="BR112" s="11">
        <f>BR23+BR28+BR37+BR54+BR111</f>
        <v>0</v>
      </c>
      <c r="BS112" s="10"/>
      <c r="BT112" s="11">
        <f>BT23+BT28+BT37+BT54+BT111</f>
        <v>0</v>
      </c>
      <c r="BU112" s="10"/>
      <c r="BV112" s="11">
        <f>BV23+BV28+BV37+BV54+BV111</f>
        <v>0</v>
      </c>
      <c r="BW112" s="10"/>
      <c r="BX112" s="11">
        <f>BX23+BX28+BX37+BX54+BX111</f>
        <v>0</v>
      </c>
      <c r="BY112" s="10"/>
      <c r="BZ112" s="7">
        <f>BZ23+BZ28+BZ37+BZ54+BZ107+BZ111</f>
        <v>0</v>
      </c>
      <c r="CA112" s="11">
        <f>CA23+CA28+CA37+CA54+CA111</f>
        <v>0</v>
      </c>
      <c r="CB112" s="10"/>
      <c r="CC112" s="11">
        <f>CC23+CC28+CC37+CC54+CC111</f>
        <v>0</v>
      </c>
      <c r="CD112" s="10"/>
      <c r="CE112" s="11">
        <f>CE23+CE28+CE37+CE54+CE111</f>
        <v>0</v>
      </c>
      <c r="CF112" s="10"/>
      <c r="CG112" s="7">
        <f>CG23+CG28+CG37+CG54+CG107+CG111</f>
        <v>0</v>
      </c>
      <c r="CH112" s="7">
        <f>CH23+CH28+CH37+CH54+CH107+CH111</f>
        <v>0</v>
      </c>
    </row>
    <row r="114" spans="4:5" ht="12.75">
      <c r="D114" s="3" t="s">
        <v>23</v>
      </c>
      <c r="E114" s="3" t="s">
        <v>194</v>
      </c>
    </row>
    <row r="115" spans="4:5" ht="12.75">
      <c r="D115" s="3" t="s">
        <v>27</v>
      </c>
      <c r="E115" s="3" t="s">
        <v>195</v>
      </c>
    </row>
    <row r="116" spans="4:5" ht="12.75">
      <c r="D116" s="14" t="s">
        <v>45</v>
      </c>
      <c r="E116" s="14"/>
    </row>
    <row r="117" spans="4:5" ht="12.75">
      <c r="D117" s="3" t="s">
        <v>33</v>
      </c>
      <c r="E117" s="3" t="s">
        <v>196</v>
      </c>
    </row>
    <row r="118" spans="4:5" ht="12.75">
      <c r="D118" s="3" t="s">
        <v>34</v>
      </c>
      <c r="E118" s="3" t="s">
        <v>197</v>
      </c>
    </row>
    <row r="119" spans="4:5" ht="12.75">
      <c r="D119" s="3" t="s">
        <v>35</v>
      </c>
      <c r="E119" s="3" t="s">
        <v>198</v>
      </c>
    </row>
    <row r="120" spans="4:29" ht="12.75">
      <c r="D120" s="3" t="s">
        <v>36</v>
      </c>
      <c r="E120" s="3" t="s">
        <v>199</v>
      </c>
      <c r="M120" s="9"/>
      <c r="U120" s="9"/>
      <c r="AC120" s="9"/>
    </row>
    <row r="121" spans="4:5" ht="12.75">
      <c r="D121" s="14" t="s">
        <v>47</v>
      </c>
      <c r="E121" s="14"/>
    </row>
    <row r="122" spans="4:5" ht="12.75">
      <c r="D122" s="3" t="s">
        <v>37</v>
      </c>
      <c r="E122" s="3" t="s">
        <v>200</v>
      </c>
    </row>
    <row r="123" spans="4:5" ht="12.75">
      <c r="D123" s="3" t="s">
        <v>38</v>
      </c>
      <c r="E123" s="3" t="s">
        <v>201</v>
      </c>
    </row>
    <row r="124" spans="4:5" ht="12.75">
      <c r="D124" s="3" t="s">
        <v>39</v>
      </c>
      <c r="E124" s="3" t="s">
        <v>202</v>
      </c>
    </row>
  </sheetData>
  <sheetProtection/>
  <mergeCells count="106">
    <mergeCell ref="F13:F15"/>
    <mergeCell ref="G13:G15"/>
    <mergeCell ref="H12:O12"/>
    <mergeCell ref="H13:H15"/>
    <mergeCell ref="I13:O14"/>
    <mergeCell ref="S14:Z14"/>
    <mergeCell ref="S15:T15"/>
    <mergeCell ref="U15:V15"/>
    <mergeCell ref="W15:X15"/>
    <mergeCell ref="Y15:Z15"/>
    <mergeCell ref="A11:CG11"/>
    <mergeCell ref="A12:C14"/>
    <mergeCell ref="D12:D15"/>
    <mergeCell ref="E12:E15"/>
    <mergeCell ref="F12:G12"/>
    <mergeCell ref="AA14:AA15"/>
    <mergeCell ref="AB14:AG14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J13:AZ13"/>
    <mergeCell ref="AJ14:AQ14"/>
    <mergeCell ref="AJ15:AK15"/>
    <mergeCell ref="AL15:AM15"/>
    <mergeCell ref="AN15:AO15"/>
    <mergeCell ref="AP15:AQ15"/>
    <mergeCell ref="AR14:AR15"/>
    <mergeCell ref="AS14:AX14"/>
    <mergeCell ref="AS15:AT15"/>
    <mergeCell ref="AU15:AV15"/>
    <mergeCell ref="AW15:AX15"/>
    <mergeCell ref="AY14:AY15"/>
    <mergeCell ref="AH14:AH15"/>
    <mergeCell ref="AI14:AI15"/>
    <mergeCell ref="AZ14:AZ15"/>
    <mergeCell ref="BA12:CH12"/>
    <mergeCell ref="BA13:BQ13"/>
    <mergeCell ref="BA14:BH14"/>
    <mergeCell ref="BA15:BB15"/>
    <mergeCell ref="BC15:BD15"/>
    <mergeCell ref="BE15:BF15"/>
    <mergeCell ref="BG15:BH15"/>
    <mergeCell ref="BI14:BI15"/>
    <mergeCell ref="BJ14:BO14"/>
    <mergeCell ref="BX15:BY15"/>
    <mergeCell ref="BZ14:BZ15"/>
    <mergeCell ref="CA14:CF14"/>
    <mergeCell ref="CA15:CB15"/>
    <mergeCell ref="BJ15:BK15"/>
    <mergeCell ref="BL15:BM15"/>
    <mergeCell ref="BN15:BO15"/>
    <mergeCell ref="BP14:BP15"/>
    <mergeCell ref="CC15:CD15"/>
    <mergeCell ref="CE15:CF15"/>
    <mergeCell ref="CG14:CG15"/>
    <mergeCell ref="CH14:CH15"/>
    <mergeCell ref="BQ14:BQ15"/>
    <mergeCell ref="BR13:CH13"/>
    <mergeCell ref="BR14:BY14"/>
    <mergeCell ref="BR15:BS15"/>
    <mergeCell ref="BT15:BU15"/>
    <mergeCell ref="BV15:BW15"/>
    <mergeCell ref="A55:CH55"/>
    <mergeCell ref="C56:C59"/>
    <mergeCell ref="A56:A59"/>
    <mergeCell ref="B56:B59"/>
    <mergeCell ref="A16:CH16"/>
    <mergeCell ref="A24:CH24"/>
    <mergeCell ref="A29:CH29"/>
    <mergeCell ref="A38:CH38"/>
    <mergeCell ref="C60:C61"/>
    <mergeCell ref="A60:A61"/>
    <mergeCell ref="B60:B61"/>
    <mergeCell ref="C62:C63"/>
    <mergeCell ref="A62:A63"/>
    <mergeCell ref="B62:B63"/>
    <mergeCell ref="C64:C65"/>
    <mergeCell ref="A64:A65"/>
    <mergeCell ref="B64:B65"/>
    <mergeCell ref="C66:C67"/>
    <mergeCell ref="A66:A67"/>
    <mergeCell ref="B66:B67"/>
    <mergeCell ref="C68:C69"/>
    <mergeCell ref="A68:A69"/>
    <mergeCell ref="B68:B69"/>
    <mergeCell ref="C70:C83"/>
    <mergeCell ref="A70:A83"/>
    <mergeCell ref="B70:B83"/>
    <mergeCell ref="C84:C91"/>
    <mergeCell ref="A84:A91"/>
    <mergeCell ref="B84:B91"/>
    <mergeCell ref="C92:C99"/>
    <mergeCell ref="A92:A99"/>
    <mergeCell ref="B92:B99"/>
    <mergeCell ref="A108:CH108"/>
    <mergeCell ref="D116:E116"/>
    <mergeCell ref="D121:E121"/>
    <mergeCell ref="C100:C104"/>
    <mergeCell ref="A100:A104"/>
    <mergeCell ref="B100:B104"/>
    <mergeCell ref="A105:CH105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113"/>
  <sheetViews>
    <sheetView zoomScalePageLayoutView="0" workbookViewId="0" topLeftCell="A85">
      <selection activeCell="M103" sqref="M103:AJ110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51" ht="12.75">
      <c r="E6" t="s">
        <v>9</v>
      </c>
      <c r="F6" s="1" t="s">
        <v>10</v>
      </c>
      <c r="AY6" t="s">
        <v>374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92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47</v>
      </c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47</v>
      </c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47</v>
      </c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47</v>
      </c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7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6" t="s">
        <v>36</v>
      </c>
      <c r="AQ15" s="16"/>
      <c r="AR15" s="17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6" t="s">
        <v>36</v>
      </c>
      <c r="BH15" s="16"/>
      <c r="BI15" s="17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6" t="s">
        <v>36</v>
      </c>
      <c r="BY15" s="16"/>
      <c r="BZ15" s="17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/>
      <c r="B17" s="6"/>
      <c r="C17" s="6"/>
      <c r="D17" s="6" t="s">
        <v>55</v>
      </c>
      <c r="E17" s="3" t="s">
        <v>56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5</v>
      </c>
      <c r="I17" s="6">
        <f aca="true" t="shared" si="1" ref="I17:I22">S17+AJ17+BA17+BR17</f>
        <v>5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0</v>
      </c>
      <c r="Q17" s="7">
        <f aca="true" t="shared" si="9" ref="Q17:Q22"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>
        <v>5</v>
      </c>
      <c r="AK17" s="10" t="s">
        <v>54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 t="shared" si="0"/>
        <v>15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15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</v>
      </c>
      <c r="Q18" s="7">
        <f t="shared" si="9"/>
        <v>0</v>
      </c>
      <c r="R18" s="7">
        <v>1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54</v>
      </c>
      <c r="AR18" s="7">
        <v>2</v>
      </c>
      <c r="AS18" s="11"/>
      <c r="AT18" s="10"/>
      <c r="AU18" s="11"/>
      <c r="AV18" s="10"/>
      <c r="AW18" s="11"/>
      <c r="AX18" s="10"/>
      <c r="AY18" s="7"/>
      <c r="AZ18" s="7">
        <f t="shared" si="11"/>
        <v>2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/>
      <c r="B19" s="6"/>
      <c r="C19" s="6"/>
      <c r="D19" s="6" t="s">
        <v>59</v>
      </c>
      <c r="E19" s="3" t="s">
        <v>60</v>
      </c>
      <c r="F19" s="6">
        <f>COUNTIF(S19:CF19,"e")</f>
        <v>0</v>
      </c>
      <c r="G19" s="6">
        <f>COUNTIF(S19:CF19,"z")</f>
        <v>1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20</v>
      </c>
      <c r="Q19" s="7">
        <f t="shared" si="9"/>
        <v>0</v>
      </c>
      <c r="R19" s="7">
        <v>0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>
        <v>0</v>
      </c>
      <c r="BF19" s="10" t="s">
        <v>54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 t="shared" si="12"/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>
        <v>2</v>
      </c>
      <c r="B20" s="6">
        <v>1</v>
      </c>
      <c r="C20" s="6"/>
      <c r="D20" s="6"/>
      <c r="E20" s="3" t="s">
        <v>61</v>
      </c>
      <c r="F20" s="6">
        <f>$B$20*COUNTIF(S20:CF20,"e")</f>
        <v>0</v>
      </c>
      <c r="G20" s="6">
        <f>$B$20*COUNTIF(S20:CF20,"z")</f>
        <v>1</v>
      </c>
      <c r="H20" s="6">
        <f t="shared" si="0"/>
        <v>45</v>
      </c>
      <c r="I20" s="6">
        <f t="shared" si="1"/>
        <v>45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0</v>
      </c>
      <c r="R20" s="7">
        <f>$B$20*1</f>
        <v>1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f>$B$20*45</f>
        <v>45</v>
      </c>
      <c r="AK20" s="10" t="s">
        <v>54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 t="shared" si="11"/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/>
      <c r="B21" s="6"/>
      <c r="C21" s="6"/>
      <c r="D21" s="6" t="s">
        <v>62</v>
      </c>
      <c r="E21" s="3" t="s">
        <v>63</v>
      </c>
      <c r="F21" s="6">
        <f>COUNTIF(S21:CF21,"e")</f>
        <v>0</v>
      </c>
      <c r="G21" s="6">
        <f>COUNTIF(S21:CF21,"z")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v>1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v>30</v>
      </c>
      <c r="AK21" s="10" t="s">
        <v>54</v>
      </c>
      <c r="AL21" s="11"/>
      <c r="AM21" s="10"/>
      <c r="AN21" s="11"/>
      <c r="AO21" s="10"/>
      <c r="AP21" s="11"/>
      <c r="AQ21" s="10"/>
      <c r="AR21" s="7">
        <v>2</v>
      </c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>
        <v>1</v>
      </c>
      <c r="B22" s="6">
        <v>1</v>
      </c>
      <c r="C22" s="6"/>
      <c r="D22" s="6"/>
      <c r="E22" s="3" t="s">
        <v>64</v>
      </c>
      <c r="F22" s="6">
        <f>$B$22*COUNTIF(S22:CF22,"e")</f>
        <v>1</v>
      </c>
      <c r="G22" s="6">
        <f>$B$22*COUNTIF(S22:CF22,"z")</f>
        <v>0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30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$B$22*1</f>
        <v>1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>
        <f>$B$22*30</f>
        <v>30</v>
      </c>
      <c r="AE22" s="10" t="s">
        <v>65</v>
      </c>
      <c r="AF22" s="11"/>
      <c r="AG22" s="10"/>
      <c r="AH22" s="7">
        <f>$B$22*3</f>
        <v>3</v>
      </c>
      <c r="AI22" s="7">
        <f t="shared" si="10"/>
        <v>3</v>
      </c>
      <c r="AJ22" s="11"/>
      <c r="AK22" s="10"/>
      <c r="AL22" s="11"/>
      <c r="AM22" s="10"/>
      <c r="AN22" s="11"/>
      <c r="AO22" s="10"/>
      <c r="AP22" s="11"/>
      <c r="AQ22" s="10"/>
      <c r="AR22" s="7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66</v>
      </c>
      <c r="F23" s="6">
        <f aca="true" t="shared" si="14" ref="F23:S23">SUM(F17:F22)</f>
        <v>1</v>
      </c>
      <c r="G23" s="6">
        <f t="shared" si="14"/>
        <v>5</v>
      </c>
      <c r="H23" s="6">
        <f t="shared" si="14"/>
        <v>125</v>
      </c>
      <c r="I23" s="6">
        <f t="shared" si="14"/>
        <v>80</v>
      </c>
      <c r="J23" s="6">
        <f t="shared" si="14"/>
        <v>0</v>
      </c>
      <c r="K23" s="6">
        <f t="shared" si="14"/>
        <v>0</v>
      </c>
      <c r="L23" s="6">
        <f t="shared" si="14"/>
        <v>15</v>
      </c>
      <c r="M23" s="6">
        <f t="shared" si="14"/>
        <v>0</v>
      </c>
      <c r="N23" s="6">
        <f t="shared" si="14"/>
        <v>30</v>
      </c>
      <c r="O23" s="6">
        <f t="shared" si="14"/>
        <v>0</v>
      </c>
      <c r="P23" s="7">
        <f t="shared" si="14"/>
        <v>30</v>
      </c>
      <c r="Q23" s="7">
        <f t="shared" si="14"/>
        <v>3</v>
      </c>
      <c r="R23" s="7">
        <f t="shared" si="14"/>
        <v>4</v>
      </c>
      <c r="S23" s="11">
        <f t="shared" si="14"/>
        <v>0</v>
      </c>
      <c r="T23" s="10"/>
      <c r="U23" s="11">
        <f>SUM(U17:U22)</f>
        <v>0</v>
      </c>
      <c r="V23" s="10"/>
      <c r="W23" s="11">
        <f>SUM(W17:W22)</f>
        <v>0</v>
      </c>
      <c r="X23" s="10"/>
      <c r="Y23" s="11">
        <f>SUM(Y17:Y22)</f>
        <v>0</v>
      </c>
      <c r="Z23" s="10"/>
      <c r="AA23" s="7">
        <f>SUM(AA17:AA22)</f>
        <v>0</v>
      </c>
      <c r="AB23" s="11">
        <f>SUM(AB17:AB22)</f>
        <v>0</v>
      </c>
      <c r="AC23" s="10"/>
      <c r="AD23" s="11">
        <f>SUM(AD17:AD22)</f>
        <v>30</v>
      </c>
      <c r="AE23" s="10"/>
      <c r="AF23" s="11">
        <f>SUM(AF17:AF22)</f>
        <v>0</v>
      </c>
      <c r="AG23" s="10"/>
      <c r="AH23" s="7">
        <f>SUM(AH17:AH22)</f>
        <v>3</v>
      </c>
      <c r="AI23" s="7">
        <f>SUM(AI17:AI22)</f>
        <v>3</v>
      </c>
      <c r="AJ23" s="11">
        <f>SUM(AJ17:AJ22)</f>
        <v>80</v>
      </c>
      <c r="AK23" s="10"/>
      <c r="AL23" s="11">
        <f>SUM(AL17:AL22)</f>
        <v>0</v>
      </c>
      <c r="AM23" s="10"/>
      <c r="AN23" s="11">
        <f>SUM(AN17:AN22)</f>
        <v>0</v>
      </c>
      <c r="AO23" s="10"/>
      <c r="AP23" s="11">
        <f>SUM(AP17:AP22)</f>
        <v>15</v>
      </c>
      <c r="AQ23" s="10"/>
      <c r="AR23" s="7">
        <f>SUM(AR17:AR22)</f>
        <v>7</v>
      </c>
      <c r="AS23" s="11">
        <f>SUM(AS17:AS22)</f>
        <v>0</v>
      </c>
      <c r="AT23" s="10"/>
      <c r="AU23" s="11">
        <f>SUM(AU17:AU22)</f>
        <v>0</v>
      </c>
      <c r="AV23" s="10"/>
      <c r="AW23" s="11">
        <f>SUM(AW17:AW22)</f>
        <v>0</v>
      </c>
      <c r="AX23" s="10"/>
      <c r="AY23" s="7">
        <f>SUM(AY17:AY22)</f>
        <v>0</v>
      </c>
      <c r="AZ23" s="7">
        <f>SUM(AZ17:AZ22)</f>
        <v>7</v>
      </c>
      <c r="BA23" s="11">
        <f>SUM(BA17:BA22)</f>
        <v>0</v>
      </c>
      <c r="BB23" s="10"/>
      <c r="BC23" s="11">
        <f>SUM(BC17:BC22)</f>
        <v>0</v>
      </c>
      <c r="BD23" s="10"/>
      <c r="BE23" s="11">
        <f>SUM(BE17:BE22)</f>
        <v>0</v>
      </c>
      <c r="BF23" s="10"/>
      <c r="BG23" s="11">
        <f>SUM(BG17:BG22)</f>
        <v>0</v>
      </c>
      <c r="BH23" s="10"/>
      <c r="BI23" s="7">
        <f>SUM(BI17:BI22)</f>
        <v>20</v>
      </c>
      <c r="BJ23" s="11">
        <f>SUM(BJ17:BJ22)</f>
        <v>0</v>
      </c>
      <c r="BK23" s="10"/>
      <c r="BL23" s="11">
        <f>SUM(BL17:BL22)</f>
        <v>0</v>
      </c>
      <c r="BM23" s="10"/>
      <c r="BN23" s="11">
        <f>SUM(BN17:BN22)</f>
        <v>0</v>
      </c>
      <c r="BO23" s="10"/>
      <c r="BP23" s="7">
        <f>SUM(BP17:BP22)</f>
        <v>0</v>
      </c>
      <c r="BQ23" s="7">
        <f>SUM(BQ17:BQ22)</f>
        <v>20</v>
      </c>
      <c r="BR23" s="11">
        <f>SUM(BR17:BR22)</f>
        <v>0</v>
      </c>
      <c r="BS23" s="10"/>
      <c r="BT23" s="11">
        <f>SUM(BT17:BT22)</f>
        <v>0</v>
      </c>
      <c r="BU23" s="10"/>
      <c r="BV23" s="11">
        <f>SUM(BV17:BV22)</f>
        <v>0</v>
      </c>
      <c r="BW23" s="10"/>
      <c r="BX23" s="11">
        <f>SUM(BX17:BX22)</f>
        <v>0</v>
      </c>
      <c r="BY23" s="10"/>
      <c r="BZ23" s="7">
        <f>SUM(BZ17:BZ22)</f>
        <v>0</v>
      </c>
      <c r="CA23" s="11">
        <f>SUM(CA17:CA22)</f>
        <v>0</v>
      </c>
      <c r="CB23" s="10"/>
      <c r="CC23" s="11">
        <f>SUM(CC17:CC22)</f>
        <v>0</v>
      </c>
      <c r="CD23" s="10"/>
      <c r="CE23" s="11">
        <f>SUM(CE17:CE22)</f>
        <v>0</v>
      </c>
      <c r="CF23" s="10"/>
      <c r="CG23" s="7">
        <f>SUM(CG17:CG22)</f>
        <v>0</v>
      </c>
      <c r="CH23" s="7">
        <f>SUM(CH17:CH22)</f>
        <v>0</v>
      </c>
    </row>
    <row r="24" spans="1:86" ht="19.5" customHeight="1">
      <c r="A24" s="12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2"/>
      <c r="CH24" s="13"/>
    </row>
    <row r="25" spans="1:86" ht="12.75">
      <c r="A25" s="6"/>
      <c r="B25" s="6"/>
      <c r="C25" s="6"/>
      <c r="D25" s="6" t="s">
        <v>68</v>
      </c>
      <c r="E25" s="3" t="s">
        <v>69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1</v>
      </c>
      <c r="S25" s="11"/>
      <c r="T25" s="10"/>
      <c r="U25" s="11">
        <v>15</v>
      </c>
      <c r="V25" s="10" t="s">
        <v>54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.75">
      <c r="A26" s="6"/>
      <c r="B26" s="6"/>
      <c r="C26" s="6"/>
      <c r="D26" s="6" t="s">
        <v>70</v>
      </c>
      <c r="E26" s="3" t="s">
        <v>71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1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54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.75">
      <c r="A27" s="6"/>
      <c r="B27" s="6"/>
      <c r="C27" s="6"/>
      <c r="D27" s="6" t="s">
        <v>72</v>
      </c>
      <c r="E27" s="3" t="s">
        <v>73</v>
      </c>
      <c r="F27" s="6">
        <f>COUNTIF(S27:CF27,"e")</f>
        <v>1</v>
      </c>
      <c r="G27" s="6">
        <f>COUNTIF(S27:CF27,"z")</f>
        <v>1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1</v>
      </c>
      <c r="Q27" s="7">
        <f>AH27+AY27+BP27+CG27</f>
        <v>0.5</v>
      </c>
      <c r="R27" s="7">
        <v>1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15</v>
      </c>
      <c r="BB27" s="10" t="s">
        <v>65</v>
      </c>
      <c r="BC27" s="11"/>
      <c r="BD27" s="10"/>
      <c r="BE27" s="11"/>
      <c r="BF27" s="10"/>
      <c r="BG27" s="11"/>
      <c r="BH27" s="10"/>
      <c r="BI27" s="7">
        <v>0.5</v>
      </c>
      <c r="BJ27" s="11">
        <v>15</v>
      </c>
      <c r="BK27" s="10" t="s">
        <v>54</v>
      </c>
      <c r="BL27" s="11"/>
      <c r="BM27" s="10"/>
      <c r="BN27" s="11"/>
      <c r="BO27" s="10"/>
      <c r="BP27" s="7">
        <v>0.5</v>
      </c>
      <c r="BQ27" s="7">
        <f>BI27+BP27</f>
        <v>1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66</v>
      </c>
      <c r="F28" s="6">
        <f aca="true" t="shared" si="15" ref="F28:S28">SUM(F25:F27)</f>
        <v>1</v>
      </c>
      <c r="G28" s="6">
        <f t="shared" si="15"/>
        <v>3</v>
      </c>
      <c r="H28" s="6">
        <f t="shared" si="15"/>
        <v>60</v>
      </c>
      <c r="I28" s="6">
        <f t="shared" si="15"/>
        <v>15</v>
      </c>
      <c r="J28" s="6">
        <f t="shared" si="15"/>
        <v>30</v>
      </c>
      <c r="K28" s="6">
        <f t="shared" si="15"/>
        <v>0</v>
      </c>
      <c r="L28" s="6">
        <f t="shared" si="15"/>
        <v>0</v>
      </c>
      <c r="M28" s="6">
        <f t="shared" si="15"/>
        <v>15</v>
      </c>
      <c r="N28" s="6">
        <f t="shared" si="15"/>
        <v>0</v>
      </c>
      <c r="O28" s="6">
        <f t="shared" si="15"/>
        <v>0</v>
      </c>
      <c r="P28" s="7">
        <f t="shared" si="15"/>
        <v>3</v>
      </c>
      <c r="Q28" s="7">
        <f t="shared" si="15"/>
        <v>0.5</v>
      </c>
      <c r="R28" s="7">
        <f t="shared" si="15"/>
        <v>3</v>
      </c>
      <c r="S28" s="11">
        <f t="shared" si="15"/>
        <v>0</v>
      </c>
      <c r="T28" s="10"/>
      <c r="U28" s="11">
        <f>SUM(U25:U27)</f>
        <v>15</v>
      </c>
      <c r="V28" s="10"/>
      <c r="W28" s="11">
        <f>SUM(W25:W27)</f>
        <v>0</v>
      </c>
      <c r="X28" s="10"/>
      <c r="Y28" s="11">
        <f>SUM(Y25:Y27)</f>
        <v>0</v>
      </c>
      <c r="Z28" s="10"/>
      <c r="AA28" s="7">
        <f>SUM(AA25:AA27)</f>
        <v>1</v>
      </c>
      <c r="AB28" s="11">
        <f>SUM(AB25:AB27)</f>
        <v>0</v>
      </c>
      <c r="AC28" s="10"/>
      <c r="AD28" s="11">
        <f>SUM(AD25:AD27)</f>
        <v>0</v>
      </c>
      <c r="AE28" s="10"/>
      <c r="AF28" s="11">
        <f>SUM(AF25:AF27)</f>
        <v>0</v>
      </c>
      <c r="AG28" s="10"/>
      <c r="AH28" s="7">
        <f>SUM(AH25:AH27)</f>
        <v>0</v>
      </c>
      <c r="AI28" s="7">
        <f>SUM(AI25:AI27)</f>
        <v>1</v>
      </c>
      <c r="AJ28" s="11">
        <f>SUM(AJ25:AJ27)</f>
        <v>0</v>
      </c>
      <c r="AK28" s="10"/>
      <c r="AL28" s="11">
        <f>SUM(AL25:AL27)</f>
        <v>15</v>
      </c>
      <c r="AM28" s="10"/>
      <c r="AN28" s="11">
        <f>SUM(AN25:AN27)</f>
        <v>0</v>
      </c>
      <c r="AO28" s="10"/>
      <c r="AP28" s="11">
        <f>SUM(AP25:AP27)</f>
        <v>0</v>
      </c>
      <c r="AQ28" s="10"/>
      <c r="AR28" s="7">
        <f>SUM(AR25:AR27)</f>
        <v>1</v>
      </c>
      <c r="AS28" s="11">
        <f>SUM(AS25:AS27)</f>
        <v>0</v>
      </c>
      <c r="AT28" s="10"/>
      <c r="AU28" s="11">
        <f>SUM(AU25:AU27)</f>
        <v>0</v>
      </c>
      <c r="AV28" s="10"/>
      <c r="AW28" s="11">
        <f>SUM(AW25:AW27)</f>
        <v>0</v>
      </c>
      <c r="AX28" s="10"/>
      <c r="AY28" s="7">
        <f>SUM(AY25:AY27)</f>
        <v>0</v>
      </c>
      <c r="AZ28" s="7">
        <f>SUM(AZ25:AZ27)</f>
        <v>1</v>
      </c>
      <c r="BA28" s="11">
        <f>SUM(BA25:BA27)</f>
        <v>15</v>
      </c>
      <c r="BB28" s="10"/>
      <c r="BC28" s="11">
        <f>SUM(BC25:BC27)</f>
        <v>0</v>
      </c>
      <c r="BD28" s="10"/>
      <c r="BE28" s="11">
        <f>SUM(BE25:BE27)</f>
        <v>0</v>
      </c>
      <c r="BF28" s="10"/>
      <c r="BG28" s="11">
        <f>SUM(BG25:BG27)</f>
        <v>0</v>
      </c>
      <c r="BH28" s="10"/>
      <c r="BI28" s="7">
        <f>SUM(BI25:BI27)</f>
        <v>0.5</v>
      </c>
      <c r="BJ28" s="11">
        <f>SUM(BJ25:BJ27)</f>
        <v>15</v>
      </c>
      <c r="BK28" s="10"/>
      <c r="BL28" s="11">
        <f>SUM(BL25:BL27)</f>
        <v>0</v>
      </c>
      <c r="BM28" s="10"/>
      <c r="BN28" s="11">
        <f>SUM(BN25:BN27)</f>
        <v>0</v>
      </c>
      <c r="BO28" s="10"/>
      <c r="BP28" s="7">
        <f>SUM(BP25:BP27)</f>
        <v>0.5</v>
      </c>
      <c r="BQ28" s="7">
        <f>SUM(BQ25:BQ27)</f>
        <v>1</v>
      </c>
      <c r="BR28" s="11">
        <f>SUM(BR25:BR27)</f>
        <v>0</v>
      </c>
      <c r="BS28" s="10"/>
      <c r="BT28" s="11">
        <f>SUM(BT25:BT27)</f>
        <v>0</v>
      </c>
      <c r="BU28" s="10"/>
      <c r="BV28" s="11">
        <f>SUM(BV25:BV27)</f>
        <v>0</v>
      </c>
      <c r="BW28" s="10"/>
      <c r="BX28" s="11">
        <f>SUM(BX25:BX27)</f>
        <v>0</v>
      </c>
      <c r="BY28" s="10"/>
      <c r="BZ28" s="7">
        <f>SUM(BZ25:BZ27)</f>
        <v>0</v>
      </c>
      <c r="CA28" s="11">
        <f>SUM(CA25:CA27)</f>
        <v>0</v>
      </c>
      <c r="CB28" s="10"/>
      <c r="CC28" s="11">
        <f>SUM(CC25:CC27)</f>
        <v>0</v>
      </c>
      <c r="CD28" s="10"/>
      <c r="CE28" s="11">
        <f>SUM(CE25:CE27)</f>
        <v>0</v>
      </c>
      <c r="CF28" s="10"/>
      <c r="CG28" s="7">
        <f>SUM(CG25:CG27)</f>
        <v>0</v>
      </c>
      <c r="CH28" s="7">
        <f>SUM(CH25:CH27)</f>
        <v>0</v>
      </c>
    </row>
    <row r="29" spans="1:86" ht="19.5" customHeight="1">
      <c r="A29" s="12" t="s">
        <v>74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2"/>
      <c r="CH29" s="13"/>
    </row>
    <row r="30" spans="1:86" ht="12.75">
      <c r="A30" s="6"/>
      <c r="B30" s="6"/>
      <c r="C30" s="6"/>
      <c r="D30" s="6" t="s">
        <v>75</v>
      </c>
      <c r="E30" s="3" t="s">
        <v>76</v>
      </c>
      <c r="F30" s="6">
        <f aca="true" t="shared" si="16" ref="F30:F36">COUNTIF(S30:CF30,"e")</f>
        <v>1</v>
      </c>
      <c r="G30" s="6">
        <f aca="true" t="shared" si="17" ref="G30:G36">COUNTIF(S30:CF30,"z")</f>
        <v>1</v>
      </c>
      <c r="H30" s="6">
        <f aca="true" t="shared" si="18" ref="H30:H36">SUM(I30:O30)</f>
        <v>75</v>
      </c>
      <c r="I30" s="6">
        <f aca="true" t="shared" si="19" ref="I30:I36">S30+AJ30+BA30+BR30</f>
        <v>30</v>
      </c>
      <c r="J30" s="6">
        <f aca="true" t="shared" si="20" ref="J30:J36">U30+AL30+BC30+BT30</f>
        <v>0</v>
      </c>
      <c r="K30" s="6">
        <f aca="true" t="shared" si="21" ref="K30:K36">W30+AN30+BE30+BV30</f>
        <v>0</v>
      </c>
      <c r="L30" s="6">
        <f aca="true" t="shared" si="22" ref="L30:L36">Y30+AP30+BG30+BX30</f>
        <v>0</v>
      </c>
      <c r="M30" s="6">
        <f aca="true" t="shared" si="23" ref="M30:M36">AB30+AS30+BJ30+CA30</f>
        <v>45</v>
      </c>
      <c r="N30" s="6">
        <f aca="true" t="shared" si="24" ref="N30:N36">AD30+AU30+BL30+CC30</f>
        <v>0</v>
      </c>
      <c r="O30" s="6">
        <f aca="true" t="shared" si="25" ref="O30:O36">AF30+AW30+BN30+CE30</f>
        <v>0</v>
      </c>
      <c r="P30" s="7">
        <f aca="true" t="shared" si="26" ref="P30:P36">AI30+AZ30+BQ30+CH30</f>
        <v>4</v>
      </c>
      <c r="Q30" s="7">
        <f aca="true" t="shared" si="27" ref="Q30:Q36">AH30+AY30+BP30+CG30</f>
        <v>2</v>
      </c>
      <c r="R30" s="7">
        <v>4</v>
      </c>
      <c r="S30" s="11">
        <v>30</v>
      </c>
      <c r="T30" s="10" t="s">
        <v>65</v>
      </c>
      <c r="U30" s="11"/>
      <c r="V30" s="10"/>
      <c r="W30" s="11"/>
      <c r="X30" s="10"/>
      <c r="Y30" s="11"/>
      <c r="Z30" s="10"/>
      <c r="AA30" s="7">
        <v>2</v>
      </c>
      <c r="AB30" s="11">
        <v>45</v>
      </c>
      <c r="AC30" s="10" t="s">
        <v>54</v>
      </c>
      <c r="AD30" s="11"/>
      <c r="AE30" s="10"/>
      <c r="AF30" s="11"/>
      <c r="AG30" s="10"/>
      <c r="AH30" s="7">
        <v>2</v>
      </c>
      <c r="AI30" s="7">
        <f aca="true" t="shared" si="28" ref="AI30:AI36">AA30+AH30</f>
        <v>4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29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0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1" ref="CH30:CH36">BZ30+CG30</f>
        <v>0</v>
      </c>
    </row>
    <row r="31" spans="1:86" ht="12.75">
      <c r="A31" s="6"/>
      <c r="B31" s="6"/>
      <c r="C31" s="6"/>
      <c r="D31" s="6" t="s">
        <v>77</v>
      </c>
      <c r="E31" s="3" t="s">
        <v>78</v>
      </c>
      <c r="F31" s="6">
        <f t="shared" si="16"/>
        <v>1</v>
      </c>
      <c r="G31" s="6">
        <f t="shared" si="17"/>
        <v>1</v>
      </c>
      <c r="H31" s="6">
        <f t="shared" si="18"/>
        <v>60</v>
      </c>
      <c r="I31" s="6">
        <f t="shared" si="19"/>
        <v>30</v>
      </c>
      <c r="J31" s="6">
        <f t="shared" si="20"/>
        <v>0</v>
      </c>
      <c r="K31" s="6">
        <f t="shared" si="21"/>
        <v>0</v>
      </c>
      <c r="L31" s="6">
        <f t="shared" si="22"/>
        <v>0</v>
      </c>
      <c r="M31" s="6">
        <f t="shared" si="23"/>
        <v>30</v>
      </c>
      <c r="N31" s="6">
        <f t="shared" si="24"/>
        <v>0</v>
      </c>
      <c r="O31" s="6">
        <f t="shared" si="25"/>
        <v>0</v>
      </c>
      <c r="P31" s="7">
        <f t="shared" si="26"/>
        <v>4</v>
      </c>
      <c r="Q31" s="7">
        <f t="shared" si="27"/>
        <v>2</v>
      </c>
      <c r="R31" s="7">
        <v>2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28"/>
        <v>0</v>
      </c>
      <c r="AJ31" s="11">
        <v>30</v>
      </c>
      <c r="AK31" s="10" t="s">
        <v>65</v>
      </c>
      <c r="AL31" s="11"/>
      <c r="AM31" s="10"/>
      <c r="AN31" s="11"/>
      <c r="AO31" s="10"/>
      <c r="AP31" s="11"/>
      <c r="AQ31" s="10"/>
      <c r="AR31" s="7">
        <v>2</v>
      </c>
      <c r="AS31" s="11">
        <v>30</v>
      </c>
      <c r="AT31" s="10" t="s">
        <v>54</v>
      </c>
      <c r="AU31" s="11"/>
      <c r="AV31" s="10"/>
      <c r="AW31" s="11"/>
      <c r="AX31" s="10"/>
      <c r="AY31" s="7">
        <v>2</v>
      </c>
      <c r="AZ31" s="7">
        <f t="shared" si="29"/>
        <v>4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t="shared" si="30"/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1"/>
        <v>0</v>
      </c>
    </row>
    <row r="32" spans="1:86" ht="12.75">
      <c r="A32" s="6"/>
      <c r="B32" s="6"/>
      <c r="C32" s="6"/>
      <c r="D32" s="6" t="s">
        <v>79</v>
      </c>
      <c r="E32" s="3" t="s">
        <v>80</v>
      </c>
      <c r="F32" s="6">
        <f t="shared" si="16"/>
        <v>1</v>
      </c>
      <c r="G32" s="6">
        <f t="shared" si="17"/>
        <v>1</v>
      </c>
      <c r="H32" s="6">
        <f t="shared" si="18"/>
        <v>45</v>
      </c>
      <c r="I32" s="6">
        <f t="shared" si="19"/>
        <v>15</v>
      </c>
      <c r="J32" s="6">
        <f t="shared" si="20"/>
        <v>0</v>
      </c>
      <c r="K32" s="6">
        <f t="shared" si="21"/>
        <v>0</v>
      </c>
      <c r="L32" s="6">
        <f t="shared" si="22"/>
        <v>0</v>
      </c>
      <c r="M32" s="6">
        <f t="shared" si="23"/>
        <v>30</v>
      </c>
      <c r="N32" s="6">
        <f t="shared" si="24"/>
        <v>0</v>
      </c>
      <c r="O32" s="6">
        <f t="shared" si="25"/>
        <v>0</v>
      </c>
      <c r="P32" s="7">
        <f t="shared" si="26"/>
        <v>3</v>
      </c>
      <c r="Q32" s="7">
        <f t="shared" si="27"/>
        <v>2</v>
      </c>
      <c r="R32" s="7">
        <v>3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28"/>
        <v>0</v>
      </c>
      <c r="AJ32" s="11">
        <v>15</v>
      </c>
      <c r="AK32" s="10" t="s">
        <v>65</v>
      </c>
      <c r="AL32" s="11"/>
      <c r="AM32" s="10"/>
      <c r="AN32" s="11"/>
      <c r="AO32" s="10"/>
      <c r="AP32" s="11"/>
      <c r="AQ32" s="10"/>
      <c r="AR32" s="7">
        <v>1</v>
      </c>
      <c r="AS32" s="11">
        <v>30</v>
      </c>
      <c r="AT32" s="10" t="s">
        <v>54</v>
      </c>
      <c r="AU32" s="11"/>
      <c r="AV32" s="10"/>
      <c r="AW32" s="11"/>
      <c r="AX32" s="10"/>
      <c r="AY32" s="7">
        <v>2</v>
      </c>
      <c r="AZ32" s="7">
        <f t="shared" si="29"/>
        <v>3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81</v>
      </c>
      <c r="E33" s="3" t="s">
        <v>82</v>
      </c>
      <c r="F33" s="6">
        <f t="shared" si="16"/>
        <v>0</v>
      </c>
      <c r="G33" s="6">
        <f t="shared" si="17"/>
        <v>1</v>
      </c>
      <c r="H33" s="6">
        <f t="shared" si="18"/>
        <v>20</v>
      </c>
      <c r="I33" s="6">
        <f t="shared" si="19"/>
        <v>0</v>
      </c>
      <c r="J33" s="6">
        <f t="shared" si="20"/>
        <v>20</v>
      </c>
      <c r="K33" s="6">
        <f t="shared" si="21"/>
        <v>0</v>
      </c>
      <c r="L33" s="6">
        <f t="shared" si="22"/>
        <v>0</v>
      </c>
      <c r="M33" s="6">
        <f t="shared" si="23"/>
        <v>0</v>
      </c>
      <c r="N33" s="6">
        <f t="shared" si="24"/>
        <v>0</v>
      </c>
      <c r="O33" s="6">
        <f t="shared" si="25"/>
        <v>0</v>
      </c>
      <c r="P33" s="7">
        <f t="shared" si="26"/>
        <v>1</v>
      </c>
      <c r="Q33" s="7">
        <f t="shared" si="27"/>
        <v>0</v>
      </c>
      <c r="R33" s="7">
        <v>1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28"/>
        <v>0</v>
      </c>
      <c r="AJ33" s="11"/>
      <c r="AK33" s="10"/>
      <c r="AL33" s="11">
        <v>20</v>
      </c>
      <c r="AM33" s="10" t="s">
        <v>54</v>
      </c>
      <c r="AN33" s="11"/>
      <c r="AO33" s="10"/>
      <c r="AP33" s="11"/>
      <c r="AQ33" s="10"/>
      <c r="AR33" s="7">
        <v>1</v>
      </c>
      <c r="AS33" s="11"/>
      <c r="AT33" s="10"/>
      <c r="AU33" s="11"/>
      <c r="AV33" s="10"/>
      <c r="AW33" s="11"/>
      <c r="AX33" s="10"/>
      <c r="AY33" s="7"/>
      <c r="AZ33" s="7">
        <f t="shared" si="29"/>
        <v>1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83</v>
      </c>
      <c r="E34" s="3" t="s">
        <v>84</v>
      </c>
      <c r="F34" s="6">
        <f t="shared" si="16"/>
        <v>1</v>
      </c>
      <c r="G34" s="6">
        <f t="shared" si="17"/>
        <v>1</v>
      </c>
      <c r="H34" s="6">
        <f t="shared" si="18"/>
        <v>60</v>
      </c>
      <c r="I34" s="6">
        <f t="shared" si="19"/>
        <v>30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30</v>
      </c>
      <c r="N34" s="6">
        <f t="shared" si="24"/>
        <v>0</v>
      </c>
      <c r="O34" s="6">
        <f t="shared" si="25"/>
        <v>0</v>
      </c>
      <c r="P34" s="7">
        <f t="shared" si="26"/>
        <v>4</v>
      </c>
      <c r="Q34" s="7">
        <f t="shared" si="27"/>
        <v>2</v>
      </c>
      <c r="R34" s="7">
        <v>3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28"/>
        <v>0</v>
      </c>
      <c r="AJ34" s="11">
        <v>30</v>
      </c>
      <c r="AK34" s="10" t="s">
        <v>65</v>
      </c>
      <c r="AL34" s="11"/>
      <c r="AM34" s="10"/>
      <c r="AN34" s="11"/>
      <c r="AO34" s="10"/>
      <c r="AP34" s="11"/>
      <c r="AQ34" s="10"/>
      <c r="AR34" s="7">
        <v>2</v>
      </c>
      <c r="AS34" s="11">
        <v>30</v>
      </c>
      <c r="AT34" s="10" t="s">
        <v>54</v>
      </c>
      <c r="AU34" s="11"/>
      <c r="AV34" s="10"/>
      <c r="AW34" s="11"/>
      <c r="AX34" s="10"/>
      <c r="AY34" s="7">
        <v>2</v>
      </c>
      <c r="AZ34" s="7">
        <f t="shared" si="29"/>
        <v>4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85</v>
      </c>
      <c r="E35" s="3" t="s">
        <v>86</v>
      </c>
      <c r="F35" s="6">
        <f t="shared" si="16"/>
        <v>0</v>
      </c>
      <c r="G35" s="6">
        <f t="shared" si="17"/>
        <v>2</v>
      </c>
      <c r="H35" s="6">
        <f t="shared" si="18"/>
        <v>45</v>
      </c>
      <c r="I35" s="6">
        <f t="shared" si="19"/>
        <v>15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30</v>
      </c>
      <c r="N35" s="6">
        <f t="shared" si="24"/>
        <v>0</v>
      </c>
      <c r="O35" s="6">
        <f t="shared" si="25"/>
        <v>0</v>
      </c>
      <c r="P35" s="7">
        <f t="shared" si="26"/>
        <v>1</v>
      </c>
      <c r="Q35" s="7">
        <f t="shared" si="27"/>
        <v>0.5</v>
      </c>
      <c r="R35" s="7">
        <v>1</v>
      </c>
      <c r="S35" s="11">
        <v>15</v>
      </c>
      <c r="T35" s="10" t="s">
        <v>54</v>
      </c>
      <c r="U35" s="11"/>
      <c r="V35" s="10"/>
      <c r="W35" s="11"/>
      <c r="X35" s="10"/>
      <c r="Y35" s="11"/>
      <c r="Z35" s="10"/>
      <c r="AA35" s="7">
        <v>0.5</v>
      </c>
      <c r="AB35" s="11">
        <v>30</v>
      </c>
      <c r="AC35" s="10" t="s">
        <v>54</v>
      </c>
      <c r="AD35" s="11"/>
      <c r="AE35" s="10"/>
      <c r="AF35" s="11"/>
      <c r="AG35" s="10"/>
      <c r="AH35" s="7">
        <v>0.5</v>
      </c>
      <c r="AI35" s="7">
        <f t="shared" si="28"/>
        <v>1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29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87</v>
      </c>
      <c r="E36" s="3" t="s">
        <v>88</v>
      </c>
      <c r="F36" s="6">
        <f t="shared" si="16"/>
        <v>0</v>
      </c>
      <c r="G36" s="6">
        <f t="shared" si="17"/>
        <v>2</v>
      </c>
      <c r="H36" s="6">
        <f t="shared" si="18"/>
        <v>45</v>
      </c>
      <c r="I36" s="6">
        <f t="shared" si="19"/>
        <v>15</v>
      </c>
      <c r="J36" s="6">
        <f t="shared" si="20"/>
        <v>0</v>
      </c>
      <c r="K36" s="6">
        <f t="shared" si="21"/>
        <v>0</v>
      </c>
      <c r="L36" s="6">
        <f t="shared" si="22"/>
        <v>0</v>
      </c>
      <c r="M36" s="6">
        <f t="shared" si="23"/>
        <v>30</v>
      </c>
      <c r="N36" s="6">
        <f t="shared" si="24"/>
        <v>0</v>
      </c>
      <c r="O36" s="6">
        <f t="shared" si="25"/>
        <v>0</v>
      </c>
      <c r="P36" s="7">
        <f t="shared" si="26"/>
        <v>1</v>
      </c>
      <c r="Q36" s="7">
        <f t="shared" si="27"/>
        <v>0.5</v>
      </c>
      <c r="R36" s="7">
        <v>1</v>
      </c>
      <c r="S36" s="11">
        <v>15</v>
      </c>
      <c r="T36" s="10" t="s">
        <v>54</v>
      </c>
      <c r="U36" s="11"/>
      <c r="V36" s="10"/>
      <c r="W36" s="11"/>
      <c r="X36" s="10"/>
      <c r="Y36" s="11"/>
      <c r="Z36" s="10"/>
      <c r="AA36" s="7">
        <v>0.5</v>
      </c>
      <c r="AB36" s="11">
        <v>30</v>
      </c>
      <c r="AC36" s="10" t="s">
        <v>54</v>
      </c>
      <c r="AD36" s="11"/>
      <c r="AE36" s="10"/>
      <c r="AF36" s="11"/>
      <c r="AG36" s="10"/>
      <c r="AH36" s="7">
        <v>0.5</v>
      </c>
      <c r="AI36" s="7">
        <f t="shared" si="28"/>
        <v>1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29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3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5.75" customHeight="1">
      <c r="A37" s="6"/>
      <c r="B37" s="6"/>
      <c r="C37" s="6"/>
      <c r="D37" s="6"/>
      <c r="E37" s="6" t="s">
        <v>66</v>
      </c>
      <c r="F37" s="6">
        <f aca="true" t="shared" si="32" ref="F37:S37">SUM(F30:F36)</f>
        <v>4</v>
      </c>
      <c r="G37" s="6">
        <f t="shared" si="32"/>
        <v>9</v>
      </c>
      <c r="H37" s="6">
        <f t="shared" si="32"/>
        <v>350</v>
      </c>
      <c r="I37" s="6">
        <f t="shared" si="32"/>
        <v>135</v>
      </c>
      <c r="J37" s="6">
        <f t="shared" si="32"/>
        <v>20</v>
      </c>
      <c r="K37" s="6">
        <f t="shared" si="32"/>
        <v>0</v>
      </c>
      <c r="L37" s="6">
        <f t="shared" si="32"/>
        <v>0</v>
      </c>
      <c r="M37" s="6">
        <f t="shared" si="32"/>
        <v>195</v>
      </c>
      <c r="N37" s="6">
        <f t="shared" si="32"/>
        <v>0</v>
      </c>
      <c r="O37" s="6">
        <f t="shared" si="32"/>
        <v>0</v>
      </c>
      <c r="P37" s="7">
        <f t="shared" si="32"/>
        <v>18</v>
      </c>
      <c r="Q37" s="7">
        <f t="shared" si="32"/>
        <v>9</v>
      </c>
      <c r="R37" s="7">
        <f t="shared" si="32"/>
        <v>15</v>
      </c>
      <c r="S37" s="11">
        <f t="shared" si="32"/>
        <v>60</v>
      </c>
      <c r="T37" s="10"/>
      <c r="U37" s="11">
        <f>SUM(U30:U36)</f>
        <v>0</v>
      </c>
      <c r="V37" s="10"/>
      <c r="W37" s="11">
        <f>SUM(W30:W36)</f>
        <v>0</v>
      </c>
      <c r="X37" s="10"/>
      <c r="Y37" s="11">
        <f>SUM(Y30:Y36)</f>
        <v>0</v>
      </c>
      <c r="Z37" s="10"/>
      <c r="AA37" s="7">
        <f>SUM(AA30:AA36)</f>
        <v>3</v>
      </c>
      <c r="AB37" s="11">
        <f>SUM(AB30:AB36)</f>
        <v>105</v>
      </c>
      <c r="AC37" s="10"/>
      <c r="AD37" s="11">
        <f>SUM(AD30:AD36)</f>
        <v>0</v>
      </c>
      <c r="AE37" s="10"/>
      <c r="AF37" s="11">
        <f>SUM(AF30:AF36)</f>
        <v>0</v>
      </c>
      <c r="AG37" s="10"/>
      <c r="AH37" s="7">
        <f>SUM(AH30:AH36)</f>
        <v>3</v>
      </c>
      <c r="AI37" s="7">
        <f>SUM(AI30:AI36)</f>
        <v>6</v>
      </c>
      <c r="AJ37" s="11">
        <f>SUM(AJ30:AJ36)</f>
        <v>75</v>
      </c>
      <c r="AK37" s="10"/>
      <c r="AL37" s="11">
        <f>SUM(AL30:AL36)</f>
        <v>20</v>
      </c>
      <c r="AM37" s="10"/>
      <c r="AN37" s="11">
        <f>SUM(AN30:AN36)</f>
        <v>0</v>
      </c>
      <c r="AO37" s="10"/>
      <c r="AP37" s="11">
        <f>SUM(AP30:AP36)</f>
        <v>0</v>
      </c>
      <c r="AQ37" s="10"/>
      <c r="AR37" s="7">
        <f>SUM(AR30:AR36)</f>
        <v>6</v>
      </c>
      <c r="AS37" s="11">
        <f>SUM(AS30:AS36)</f>
        <v>90</v>
      </c>
      <c r="AT37" s="10"/>
      <c r="AU37" s="11">
        <f>SUM(AU30:AU36)</f>
        <v>0</v>
      </c>
      <c r="AV37" s="10"/>
      <c r="AW37" s="11">
        <f>SUM(AW30:AW36)</f>
        <v>0</v>
      </c>
      <c r="AX37" s="10"/>
      <c r="AY37" s="7">
        <f>SUM(AY30:AY36)</f>
        <v>6</v>
      </c>
      <c r="AZ37" s="7">
        <f>SUM(AZ30:AZ36)</f>
        <v>12</v>
      </c>
      <c r="BA37" s="11">
        <f>SUM(BA30:BA36)</f>
        <v>0</v>
      </c>
      <c r="BB37" s="10"/>
      <c r="BC37" s="11">
        <f>SUM(BC30:BC36)</f>
        <v>0</v>
      </c>
      <c r="BD37" s="10"/>
      <c r="BE37" s="11">
        <f>SUM(BE30:BE36)</f>
        <v>0</v>
      </c>
      <c r="BF37" s="10"/>
      <c r="BG37" s="11">
        <f>SUM(BG30:BG36)</f>
        <v>0</v>
      </c>
      <c r="BH37" s="10"/>
      <c r="BI37" s="7">
        <f>SUM(BI30:BI36)</f>
        <v>0</v>
      </c>
      <c r="BJ37" s="11">
        <f>SUM(BJ30:BJ36)</f>
        <v>0</v>
      </c>
      <c r="BK37" s="10"/>
      <c r="BL37" s="11">
        <f>SUM(BL30:BL36)</f>
        <v>0</v>
      </c>
      <c r="BM37" s="10"/>
      <c r="BN37" s="11">
        <f>SUM(BN30:BN36)</f>
        <v>0</v>
      </c>
      <c r="BO37" s="10"/>
      <c r="BP37" s="7">
        <f>SUM(BP30:BP36)</f>
        <v>0</v>
      </c>
      <c r="BQ37" s="7">
        <f>SUM(BQ30:BQ36)</f>
        <v>0</v>
      </c>
      <c r="BR37" s="11">
        <f>SUM(BR30:BR36)</f>
        <v>0</v>
      </c>
      <c r="BS37" s="10"/>
      <c r="BT37" s="11">
        <f>SUM(BT30:BT36)</f>
        <v>0</v>
      </c>
      <c r="BU37" s="10"/>
      <c r="BV37" s="11">
        <f>SUM(BV30:BV36)</f>
        <v>0</v>
      </c>
      <c r="BW37" s="10"/>
      <c r="BX37" s="11">
        <f>SUM(BX30:BX36)</f>
        <v>0</v>
      </c>
      <c r="BY37" s="10"/>
      <c r="BZ37" s="7">
        <f>SUM(BZ30:BZ36)</f>
        <v>0</v>
      </c>
      <c r="CA37" s="11">
        <f>SUM(CA30:CA36)</f>
        <v>0</v>
      </c>
      <c r="CB37" s="10"/>
      <c r="CC37" s="11">
        <f>SUM(CC30:CC36)</f>
        <v>0</v>
      </c>
      <c r="CD37" s="10"/>
      <c r="CE37" s="11">
        <f>SUM(CE30:CE36)</f>
        <v>0</v>
      </c>
      <c r="CF37" s="10"/>
      <c r="CG37" s="7">
        <f>SUM(CG30:CG36)</f>
        <v>0</v>
      </c>
      <c r="CH37" s="7">
        <f>SUM(CH30:CH36)</f>
        <v>0</v>
      </c>
    </row>
    <row r="38" spans="1:86" ht="19.5" customHeight="1">
      <c r="A38" s="12" t="s">
        <v>89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2"/>
      <c r="CH38" s="13"/>
    </row>
    <row r="39" spans="1:86" ht="12.75">
      <c r="A39" s="6"/>
      <c r="B39" s="6"/>
      <c r="C39" s="6"/>
      <c r="D39" s="6" t="s">
        <v>322</v>
      </c>
      <c r="E39" s="3" t="s">
        <v>323</v>
      </c>
      <c r="F39" s="6">
        <f aca="true" t="shared" si="33" ref="F39:F46">COUNTIF(S39:CF39,"e")</f>
        <v>1</v>
      </c>
      <c r="G39" s="6">
        <f aca="true" t="shared" si="34" ref="G39:G46">COUNTIF(S39:CF39,"z")</f>
        <v>1</v>
      </c>
      <c r="H39" s="6">
        <f aca="true" t="shared" si="35" ref="H39:H50">SUM(I39:O39)</f>
        <v>75</v>
      </c>
      <c r="I39" s="6">
        <f aca="true" t="shared" si="36" ref="I39:I50">S39+AJ39+BA39+BR39</f>
        <v>30</v>
      </c>
      <c r="J39" s="6">
        <f aca="true" t="shared" si="37" ref="J39:J50">U39+AL39+BC39+BT39</f>
        <v>0</v>
      </c>
      <c r="K39" s="6">
        <f aca="true" t="shared" si="38" ref="K39:K50">W39+AN39+BE39+BV39</f>
        <v>0</v>
      </c>
      <c r="L39" s="6">
        <f aca="true" t="shared" si="39" ref="L39:L50">Y39+AP39+BG39+BX39</f>
        <v>0</v>
      </c>
      <c r="M39" s="6">
        <f aca="true" t="shared" si="40" ref="M39:M50">AB39+AS39+BJ39+CA39</f>
        <v>45</v>
      </c>
      <c r="N39" s="6">
        <f aca="true" t="shared" si="41" ref="N39:N50">AD39+AU39+BL39+CC39</f>
        <v>0</v>
      </c>
      <c r="O39" s="6">
        <f aca="true" t="shared" si="42" ref="O39:O50">AF39+AW39+BN39+CE39</f>
        <v>0</v>
      </c>
      <c r="P39" s="7">
        <f aca="true" t="shared" si="43" ref="P39:P50">AI39+AZ39+BQ39+CH39</f>
        <v>5</v>
      </c>
      <c r="Q39" s="7">
        <f aca="true" t="shared" si="44" ref="Q39:Q50">AH39+AY39+BP39+CG39</f>
        <v>3</v>
      </c>
      <c r="R39" s="7">
        <v>5</v>
      </c>
      <c r="S39" s="11">
        <v>30</v>
      </c>
      <c r="T39" s="10" t="s">
        <v>65</v>
      </c>
      <c r="U39" s="11"/>
      <c r="V39" s="10"/>
      <c r="W39" s="11"/>
      <c r="X39" s="10"/>
      <c r="Y39" s="11"/>
      <c r="Z39" s="10"/>
      <c r="AA39" s="7">
        <v>2</v>
      </c>
      <c r="AB39" s="11">
        <v>45</v>
      </c>
      <c r="AC39" s="10" t="s">
        <v>54</v>
      </c>
      <c r="AD39" s="11"/>
      <c r="AE39" s="10"/>
      <c r="AF39" s="11"/>
      <c r="AG39" s="10"/>
      <c r="AH39" s="7">
        <v>3</v>
      </c>
      <c r="AI39" s="7">
        <f aca="true" t="shared" si="45" ref="AI39:AI50">AA39+AH39</f>
        <v>5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46" ref="AZ39:AZ50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47" ref="BQ39:BQ50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48" ref="CH39:CH50">BZ39+CG39</f>
        <v>0</v>
      </c>
    </row>
    <row r="40" spans="1:86" ht="12.75">
      <c r="A40" s="6"/>
      <c r="B40" s="6"/>
      <c r="C40" s="6"/>
      <c r="D40" s="6" t="s">
        <v>324</v>
      </c>
      <c r="E40" s="3" t="s">
        <v>325</v>
      </c>
      <c r="F40" s="6">
        <f t="shared" si="33"/>
        <v>1</v>
      </c>
      <c r="G40" s="6">
        <f t="shared" si="34"/>
        <v>1</v>
      </c>
      <c r="H40" s="6">
        <f t="shared" si="35"/>
        <v>60</v>
      </c>
      <c r="I40" s="6">
        <f t="shared" si="36"/>
        <v>30</v>
      </c>
      <c r="J40" s="6">
        <f t="shared" si="37"/>
        <v>0</v>
      </c>
      <c r="K40" s="6">
        <f t="shared" si="38"/>
        <v>0</v>
      </c>
      <c r="L40" s="6">
        <f t="shared" si="39"/>
        <v>0</v>
      </c>
      <c r="M40" s="6">
        <f t="shared" si="40"/>
        <v>30</v>
      </c>
      <c r="N40" s="6">
        <f t="shared" si="41"/>
        <v>0</v>
      </c>
      <c r="O40" s="6">
        <f t="shared" si="42"/>
        <v>0</v>
      </c>
      <c r="P40" s="7">
        <f t="shared" si="43"/>
        <v>4</v>
      </c>
      <c r="Q40" s="7">
        <f t="shared" si="44"/>
        <v>2</v>
      </c>
      <c r="R40" s="7">
        <v>4</v>
      </c>
      <c r="S40" s="11">
        <v>30</v>
      </c>
      <c r="T40" s="10" t="s">
        <v>65</v>
      </c>
      <c r="U40" s="11"/>
      <c r="V40" s="10"/>
      <c r="W40" s="11"/>
      <c r="X40" s="10"/>
      <c r="Y40" s="11"/>
      <c r="Z40" s="10"/>
      <c r="AA40" s="7">
        <v>2</v>
      </c>
      <c r="AB40" s="11">
        <v>30</v>
      </c>
      <c r="AC40" s="10" t="s">
        <v>54</v>
      </c>
      <c r="AD40" s="11"/>
      <c r="AE40" s="10"/>
      <c r="AF40" s="11"/>
      <c r="AG40" s="10"/>
      <c r="AH40" s="7">
        <v>2</v>
      </c>
      <c r="AI40" s="7">
        <f t="shared" si="45"/>
        <v>4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46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47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8"/>
        <v>0</v>
      </c>
    </row>
    <row r="41" spans="1:86" ht="12.75">
      <c r="A41" s="6"/>
      <c r="B41" s="6"/>
      <c r="C41" s="6"/>
      <c r="D41" s="6" t="s">
        <v>326</v>
      </c>
      <c r="E41" s="3" t="s">
        <v>327</v>
      </c>
      <c r="F41" s="6">
        <f t="shared" si="33"/>
        <v>1</v>
      </c>
      <c r="G41" s="6">
        <f t="shared" si="34"/>
        <v>1</v>
      </c>
      <c r="H41" s="6">
        <f t="shared" si="35"/>
        <v>75</v>
      </c>
      <c r="I41" s="6">
        <f t="shared" si="36"/>
        <v>30</v>
      </c>
      <c r="J41" s="6">
        <f t="shared" si="37"/>
        <v>0</v>
      </c>
      <c r="K41" s="6">
        <f t="shared" si="38"/>
        <v>0</v>
      </c>
      <c r="L41" s="6">
        <f t="shared" si="39"/>
        <v>0</v>
      </c>
      <c r="M41" s="6">
        <f t="shared" si="40"/>
        <v>45</v>
      </c>
      <c r="N41" s="6">
        <f t="shared" si="41"/>
        <v>0</v>
      </c>
      <c r="O41" s="6">
        <f t="shared" si="42"/>
        <v>0</v>
      </c>
      <c r="P41" s="7">
        <f t="shared" si="43"/>
        <v>5</v>
      </c>
      <c r="Q41" s="7">
        <f t="shared" si="44"/>
        <v>3</v>
      </c>
      <c r="R41" s="7">
        <v>5</v>
      </c>
      <c r="S41" s="11">
        <v>30</v>
      </c>
      <c r="T41" s="10" t="s">
        <v>65</v>
      </c>
      <c r="U41" s="11"/>
      <c r="V41" s="10"/>
      <c r="W41" s="11"/>
      <c r="X41" s="10"/>
      <c r="Y41" s="11"/>
      <c r="Z41" s="10"/>
      <c r="AA41" s="7">
        <v>2</v>
      </c>
      <c r="AB41" s="11">
        <v>45</v>
      </c>
      <c r="AC41" s="10" t="s">
        <v>54</v>
      </c>
      <c r="AD41" s="11"/>
      <c r="AE41" s="10"/>
      <c r="AF41" s="11"/>
      <c r="AG41" s="10"/>
      <c r="AH41" s="7">
        <v>3</v>
      </c>
      <c r="AI41" s="7">
        <f t="shared" si="45"/>
        <v>5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46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47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8"/>
        <v>0</v>
      </c>
    </row>
    <row r="42" spans="1:86" ht="12.75">
      <c r="A42" s="6"/>
      <c r="B42" s="6"/>
      <c r="C42" s="6"/>
      <c r="D42" s="6" t="s">
        <v>328</v>
      </c>
      <c r="E42" s="3" t="s">
        <v>329</v>
      </c>
      <c r="F42" s="6">
        <f t="shared" si="33"/>
        <v>1</v>
      </c>
      <c r="G42" s="6">
        <f t="shared" si="34"/>
        <v>1</v>
      </c>
      <c r="H42" s="6">
        <f t="shared" si="35"/>
        <v>45</v>
      </c>
      <c r="I42" s="6">
        <f t="shared" si="36"/>
        <v>15</v>
      </c>
      <c r="J42" s="6">
        <f t="shared" si="37"/>
        <v>0</v>
      </c>
      <c r="K42" s="6">
        <f t="shared" si="38"/>
        <v>0</v>
      </c>
      <c r="L42" s="6">
        <f t="shared" si="39"/>
        <v>0</v>
      </c>
      <c r="M42" s="6">
        <f t="shared" si="40"/>
        <v>30</v>
      </c>
      <c r="N42" s="6">
        <f t="shared" si="41"/>
        <v>0</v>
      </c>
      <c r="O42" s="6">
        <f t="shared" si="42"/>
        <v>0</v>
      </c>
      <c r="P42" s="7">
        <f t="shared" si="43"/>
        <v>3</v>
      </c>
      <c r="Q42" s="7">
        <f t="shared" si="44"/>
        <v>2</v>
      </c>
      <c r="R42" s="7">
        <v>3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5"/>
        <v>0</v>
      </c>
      <c r="AJ42" s="11">
        <v>15</v>
      </c>
      <c r="AK42" s="10" t="s">
        <v>65</v>
      </c>
      <c r="AL42" s="11"/>
      <c r="AM42" s="10"/>
      <c r="AN42" s="11"/>
      <c r="AO42" s="10"/>
      <c r="AP42" s="11"/>
      <c r="AQ42" s="10"/>
      <c r="AR42" s="7">
        <v>1</v>
      </c>
      <c r="AS42" s="11">
        <v>30</v>
      </c>
      <c r="AT42" s="10" t="s">
        <v>54</v>
      </c>
      <c r="AU42" s="11"/>
      <c r="AV42" s="10"/>
      <c r="AW42" s="11"/>
      <c r="AX42" s="10"/>
      <c r="AY42" s="7">
        <v>2</v>
      </c>
      <c r="AZ42" s="7">
        <f t="shared" si="46"/>
        <v>3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7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8"/>
        <v>0</v>
      </c>
    </row>
    <row r="43" spans="1:86" ht="12.75">
      <c r="A43" s="6"/>
      <c r="B43" s="6"/>
      <c r="C43" s="6"/>
      <c r="D43" s="6" t="s">
        <v>330</v>
      </c>
      <c r="E43" s="3" t="s">
        <v>264</v>
      </c>
      <c r="F43" s="6">
        <f t="shared" si="33"/>
        <v>1</v>
      </c>
      <c r="G43" s="6">
        <f t="shared" si="34"/>
        <v>1</v>
      </c>
      <c r="H43" s="6">
        <f t="shared" si="35"/>
        <v>75</v>
      </c>
      <c r="I43" s="6">
        <f t="shared" si="36"/>
        <v>30</v>
      </c>
      <c r="J43" s="6">
        <f t="shared" si="37"/>
        <v>0</v>
      </c>
      <c r="K43" s="6">
        <f t="shared" si="38"/>
        <v>0</v>
      </c>
      <c r="L43" s="6">
        <f t="shared" si="39"/>
        <v>0</v>
      </c>
      <c r="M43" s="6">
        <f t="shared" si="40"/>
        <v>45</v>
      </c>
      <c r="N43" s="6">
        <f t="shared" si="41"/>
        <v>0</v>
      </c>
      <c r="O43" s="6">
        <f t="shared" si="42"/>
        <v>0</v>
      </c>
      <c r="P43" s="7">
        <f t="shared" si="43"/>
        <v>5</v>
      </c>
      <c r="Q43" s="7">
        <f t="shared" si="44"/>
        <v>3</v>
      </c>
      <c r="R43" s="7">
        <v>3.5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5"/>
        <v>0</v>
      </c>
      <c r="AJ43" s="11">
        <v>30</v>
      </c>
      <c r="AK43" s="10" t="s">
        <v>65</v>
      </c>
      <c r="AL43" s="11"/>
      <c r="AM43" s="10"/>
      <c r="AN43" s="11"/>
      <c r="AO43" s="10"/>
      <c r="AP43" s="11"/>
      <c r="AQ43" s="10"/>
      <c r="AR43" s="7">
        <v>2</v>
      </c>
      <c r="AS43" s="11">
        <v>45</v>
      </c>
      <c r="AT43" s="10" t="s">
        <v>54</v>
      </c>
      <c r="AU43" s="11"/>
      <c r="AV43" s="10"/>
      <c r="AW43" s="11"/>
      <c r="AX43" s="10"/>
      <c r="AY43" s="7">
        <v>3</v>
      </c>
      <c r="AZ43" s="7">
        <f t="shared" si="46"/>
        <v>5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47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8"/>
        <v>0</v>
      </c>
    </row>
    <row r="44" spans="1:86" ht="12.75">
      <c r="A44" s="6"/>
      <c r="B44" s="6"/>
      <c r="C44" s="6"/>
      <c r="D44" s="6" t="s">
        <v>331</v>
      </c>
      <c r="E44" s="3" t="s">
        <v>332</v>
      </c>
      <c r="F44" s="6">
        <f t="shared" si="33"/>
        <v>1</v>
      </c>
      <c r="G44" s="6">
        <f t="shared" si="34"/>
        <v>1</v>
      </c>
      <c r="H44" s="6">
        <f t="shared" si="35"/>
        <v>50</v>
      </c>
      <c r="I44" s="6">
        <f t="shared" si="36"/>
        <v>20</v>
      </c>
      <c r="J44" s="6">
        <f t="shared" si="37"/>
        <v>0</v>
      </c>
      <c r="K44" s="6">
        <f t="shared" si="38"/>
        <v>0</v>
      </c>
      <c r="L44" s="6">
        <f t="shared" si="39"/>
        <v>0</v>
      </c>
      <c r="M44" s="6">
        <f t="shared" si="40"/>
        <v>30</v>
      </c>
      <c r="N44" s="6">
        <f t="shared" si="41"/>
        <v>0</v>
      </c>
      <c r="O44" s="6">
        <f t="shared" si="42"/>
        <v>0</v>
      </c>
      <c r="P44" s="7">
        <f t="shared" si="43"/>
        <v>2</v>
      </c>
      <c r="Q44" s="7">
        <f t="shared" si="44"/>
        <v>1</v>
      </c>
      <c r="R44" s="7">
        <v>2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45"/>
        <v>0</v>
      </c>
      <c r="AJ44" s="11">
        <v>20</v>
      </c>
      <c r="AK44" s="10" t="s">
        <v>65</v>
      </c>
      <c r="AL44" s="11"/>
      <c r="AM44" s="10"/>
      <c r="AN44" s="11"/>
      <c r="AO44" s="10"/>
      <c r="AP44" s="11"/>
      <c r="AQ44" s="10"/>
      <c r="AR44" s="7">
        <v>1</v>
      </c>
      <c r="AS44" s="11">
        <v>30</v>
      </c>
      <c r="AT44" s="10" t="s">
        <v>54</v>
      </c>
      <c r="AU44" s="11"/>
      <c r="AV44" s="10"/>
      <c r="AW44" s="11"/>
      <c r="AX44" s="10"/>
      <c r="AY44" s="7">
        <v>1</v>
      </c>
      <c r="AZ44" s="7">
        <f t="shared" si="46"/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7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8"/>
        <v>0</v>
      </c>
    </row>
    <row r="45" spans="1:86" ht="12.75">
      <c r="A45" s="6"/>
      <c r="B45" s="6"/>
      <c r="C45" s="6"/>
      <c r="D45" s="6" t="s">
        <v>333</v>
      </c>
      <c r="E45" s="3" t="s">
        <v>334</v>
      </c>
      <c r="F45" s="6">
        <f t="shared" si="33"/>
        <v>1</v>
      </c>
      <c r="G45" s="6">
        <f t="shared" si="34"/>
        <v>1</v>
      </c>
      <c r="H45" s="6">
        <f t="shared" si="35"/>
        <v>30</v>
      </c>
      <c r="I45" s="6">
        <f t="shared" si="36"/>
        <v>15</v>
      </c>
      <c r="J45" s="6">
        <f t="shared" si="37"/>
        <v>0</v>
      </c>
      <c r="K45" s="6">
        <f t="shared" si="38"/>
        <v>0</v>
      </c>
      <c r="L45" s="6">
        <f t="shared" si="39"/>
        <v>0</v>
      </c>
      <c r="M45" s="6">
        <f t="shared" si="40"/>
        <v>15</v>
      </c>
      <c r="N45" s="6">
        <f t="shared" si="41"/>
        <v>0</v>
      </c>
      <c r="O45" s="6">
        <f t="shared" si="42"/>
        <v>0</v>
      </c>
      <c r="P45" s="7">
        <f t="shared" si="43"/>
        <v>1</v>
      </c>
      <c r="Q45" s="7">
        <f t="shared" si="44"/>
        <v>0.5</v>
      </c>
      <c r="R45" s="7">
        <v>1</v>
      </c>
      <c r="S45" s="11">
        <v>15</v>
      </c>
      <c r="T45" s="10" t="s">
        <v>65</v>
      </c>
      <c r="U45" s="11"/>
      <c r="V45" s="10"/>
      <c r="W45" s="11"/>
      <c r="X45" s="10"/>
      <c r="Y45" s="11"/>
      <c r="Z45" s="10"/>
      <c r="AA45" s="7">
        <v>0.5</v>
      </c>
      <c r="AB45" s="11">
        <v>15</v>
      </c>
      <c r="AC45" s="10" t="s">
        <v>54</v>
      </c>
      <c r="AD45" s="11"/>
      <c r="AE45" s="10"/>
      <c r="AF45" s="11"/>
      <c r="AG45" s="10"/>
      <c r="AH45" s="7">
        <v>0.5</v>
      </c>
      <c r="AI45" s="7">
        <f t="shared" si="45"/>
        <v>1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46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47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8"/>
        <v>0</v>
      </c>
    </row>
    <row r="46" spans="1:86" ht="12.75">
      <c r="A46" s="6"/>
      <c r="B46" s="6"/>
      <c r="C46" s="6"/>
      <c r="D46" s="6" t="s">
        <v>335</v>
      </c>
      <c r="E46" s="3" t="s">
        <v>336</v>
      </c>
      <c r="F46" s="6">
        <f t="shared" si="33"/>
        <v>1</v>
      </c>
      <c r="G46" s="6">
        <f t="shared" si="34"/>
        <v>1</v>
      </c>
      <c r="H46" s="6">
        <f t="shared" si="35"/>
        <v>30</v>
      </c>
      <c r="I46" s="6">
        <f t="shared" si="36"/>
        <v>15</v>
      </c>
      <c r="J46" s="6">
        <f t="shared" si="37"/>
        <v>0</v>
      </c>
      <c r="K46" s="6">
        <f t="shared" si="38"/>
        <v>0</v>
      </c>
      <c r="L46" s="6">
        <f t="shared" si="39"/>
        <v>0</v>
      </c>
      <c r="M46" s="6">
        <f t="shared" si="40"/>
        <v>15</v>
      </c>
      <c r="N46" s="6">
        <f t="shared" si="41"/>
        <v>0</v>
      </c>
      <c r="O46" s="6">
        <f t="shared" si="42"/>
        <v>0</v>
      </c>
      <c r="P46" s="7">
        <f t="shared" si="43"/>
        <v>1</v>
      </c>
      <c r="Q46" s="7">
        <f t="shared" si="44"/>
        <v>0.5</v>
      </c>
      <c r="R46" s="7">
        <v>1</v>
      </c>
      <c r="S46" s="11">
        <v>15</v>
      </c>
      <c r="T46" s="10" t="s">
        <v>65</v>
      </c>
      <c r="U46" s="11"/>
      <c r="V46" s="10"/>
      <c r="W46" s="11"/>
      <c r="X46" s="10"/>
      <c r="Y46" s="11"/>
      <c r="Z46" s="10"/>
      <c r="AA46" s="7">
        <v>0.5</v>
      </c>
      <c r="AB46" s="11">
        <v>15</v>
      </c>
      <c r="AC46" s="10" t="s">
        <v>54</v>
      </c>
      <c r="AD46" s="11"/>
      <c r="AE46" s="10"/>
      <c r="AF46" s="11"/>
      <c r="AG46" s="10"/>
      <c r="AH46" s="7">
        <v>0.5</v>
      </c>
      <c r="AI46" s="7">
        <f t="shared" si="45"/>
        <v>1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46"/>
        <v>0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47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8"/>
        <v>0</v>
      </c>
    </row>
    <row r="47" spans="1:86" ht="12.75">
      <c r="A47" s="6">
        <v>4</v>
      </c>
      <c r="B47" s="6">
        <v>1</v>
      </c>
      <c r="C47" s="6"/>
      <c r="D47" s="6"/>
      <c r="E47" s="3" t="s">
        <v>104</v>
      </c>
      <c r="F47" s="6">
        <f>$B$47*COUNTIF(S47:CF47,"e")</f>
        <v>1</v>
      </c>
      <c r="G47" s="6">
        <f>$B$47*COUNTIF(S47:CF47,"z")</f>
        <v>1</v>
      </c>
      <c r="H47" s="6">
        <f t="shared" si="35"/>
        <v>30</v>
      </c>
      <c r="I47" s="6">
        <f t="shared" si="36"/>
        <v>10</v>
      </c>
      <c r="J47" s="6">
        <f t="shared" si="37"/>
        <v>0</v>
      </c>
      <c r="K47" s="6">
        <f t="shared" si="38"/>
        <v>0</v>
      </c>
      <c r="L47" s="6">
        <f t="shared" si="39"/>
        <v>0</v>
      </c>
      <c r="M47" s="6">
        <f t="shared" si="40"/>
        <v>20</v>
      </c>
      <c r="N47" s="6">
        <f t="shared" si="41"/>
        <v>0</v>
      </c>
      <c r="O47" s="6">
        <f t="shared" si="42"/>
        <v>0</v>
      </c>
      <c r="P47" s="7">
        <f t="shared" si="43"/>
        <v>2</v>
      </c>
      <c r="Q47" s="7">
        <f t="shared" si="44"/>
        <v>1</v>
      </c>
      <c r="R47" s="7">
        <f>$B$47*2</f>
        <v>2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5"/>
        <v>0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46"/>
        <v>0</v>
      </c>
      <c r="BA47" s="11">
        <f>$B$47*10</f>
        <v>10</v>
      </c>
      <c r="BB47" s="10" t="s">
        <v>65</v>
      </c>
      <c r="BC47" s="11"/>
      <c r="BD47" s="10"/>
      <c r="BE47" s="11"/>
      <c r="BF47" s="10"/>
      <c r="BG47" s="11"/>
      <c r="BH47" s="10"/>
      <c r="BI47" s="7">
        <f>$B$47*1</f>
        <v>1</v>
      </c>
      <c r="BJ47" s="11">
        <f>$B$47*20</f>
        <v>20</v>
      </c>
      <c r="BK47" s="10" t="s">
        <v>54</v>
      </c>
      <c r="BL47" s="11"/>
      <c r="BM47" s="10"/>
      <c r="BN47" s="11"/>
      <c r="BO47" s="10"/>
      <c r="BP47" s="7">
        <f>$B$47*1</f>
        <v>1</v>
      </c>
      <c r="BQ47" s="7">
        <f t="shared" si="47"/>
        <v>2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8"/>
        <v>0</v>
      </c>
    </row>
    <row r="48" spans="1:86" ht="12.75">
      <c r="A48" s="6">
        <v>5</v>
      </c>
      <c r="B48" s="6">
        <v>1</v>
      </c>
      <c r="C48" s="6"/>
      <c r="D48" s="6"/>
      <c r="E48" s="3" t="s">
        <v>105</v>
      </c>
      <c r="F48" s="6">
        <f>$B$48*COUNTIF(S48:CF48,"e")</f>
        <v>1</v>
      </c>
      <c r="G48" s="6">
        <f>$B$48*COUNTIF(S48:CF48,"z")</f>
        <v>1</v>
      </c>
      <c r="H48" s="6">
        <f t="shared" si="35"/>
        <v>30</v>
      </c>
      <c r="I48" s="6">
        <f t="shared" si="36"/>
        <v>10</v>
      </c>
      <c r="J48" s="6">
        <f t="shared" si="37"/>
        <v>0</v>
      </c>
      <c r="K48" s="6">
        <f t="shared" si="38"/>
        <v>0</v>
      </c>
      <c r="L48" s="6">
        <f t="shared" si="39"/>
        <v>0</v>
      </c>
      <c r="M48" s="6">
        <f t="shared" si="40"/>
        <v>20</v>
      </c>
      <c r="N48" s="6">
        <f t="shared" si="41"/>
        <v>0</v>
      </c>
      <c r="O48" s="6">
        <f t="shared" si="42"/>
        <v>0</v>
      </c>
      <c r="P48" s="7">
        <f t="shared" si="43"/>
        <v>2</v>
      </c>
      <c r="Q48" s="7">
        <f t="shared" si="44"/>
        <v>1</v>
      </c>
      <c r="R48" s="7">
        <f>$B$48*2</f>
        <v>2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5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46"/>
        <v>0</v>
      </c>
      <c r="BA48" s="11">
        <f>$B$48*10</f>
        <v>10</v>
      </c>
      <c r="BB48" s="10" t="s">
        <v>65</v>
      </c>
      <c r="BC48" s="11"/>
      <c r="BD48" s="10"/>
      <c r="BE48" s="11"/>
      <c r="BF48" s="10"/>
      <c r="BG48" s="11"/>
      <c r="BH48" s="10"/>
      <c r="BI48" s="7">
        <f>$B$48*1</f>
        <v>1</v>
      </c>
      <c r="BJ48" s="11">
        <f>$B$48*20</f>
        <v>20</v>
      </c>
      <c r="BK48" s="10" t="s">
        <v>54</v>
      </c>
      <c r="BL48" s="11"/>
      <c r="BM48" s="10"/>
      <c r="BN48" s="11"/>
      <c r="BO48" s="10"/>
      <c r="BP48" s="7">
        <f>$B$48*1</f>
        <v>1</v>
      </c>
      <c r="BQ48" s="7">
        <f t="shared" si="47"/>
        <v>2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8"/>
        <v>0</v>
      </c>
    </row>
    <row r="49" spans="1:86" ht="12.75">
      <c r="A49" s="6">
        <v>6</v>
      </c>
      <c r="B49" s="6">
        <v>2</v>
      </c>
      <c r="C49" s="6"/>
      <c r="D49" s="6"/>
      <c r="E49" s="3" t="s">
        <v>93</v>
      </c>
      <c r="F49" s="6">
        <f>$B$49*COUNTIF(S49:CF49,"e")</f>
        <v>2</v>
      </c>
      <c r="G49" s="6">
        <f>$B$49*COUNTIF(S49:CF49,"z")</f>
        <v>2</v>
      </c>
      <c r="H49" s="6">
        <f t="shared" si="35"/>
        <v>60</v>
      </c>
      <c r="I49" s="6">
        <f t="shared" si="36"/>
        <v>20</v>
      </c>
      <c r="J49" s="6">
        <f t="shared" si="37"/>
        <v>0</v>
      </c>
      <c r="K49" s="6">
        <f t="shared" si="38"/>
        <v>0</v>
      </c>
      <c r="L49" s="6">
        <f t="shared" si="39"/>
        <v>0</v>
      </c>
      <c r="M49" s="6">
        <f t="shared" si="40"/>
        <v>40</v>
      </c>
      <c r="N49" s="6">
        <f t="shared" si="41"/>
        <v>0</v>
      </c>
      <c r="O49" s="6">
        <f t="shared" si="42"/>
        <v>0</v>
      </c>
      <c r="P49" s="7">
        <f t="shared" si="43"/>
        <v>4</v>
      </c>
      <c r="Q49" s="7">
        <f t="shared" si="44"/>
        <v>2</v>
      </c>
      <c r="R49" s="7">
        <f>$B$49*2</f>
        <v>4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5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46"/>
        <v>0</v>
      </c>
      <c r="BA49" s="11">
        <f>$B$49*10</f>
        <v>20</v>
      </c>
      <c r="BB49" s="10" t="s">
        <v>65</v>
      </c>
      <c r="BC49" s="11"/>
      <c r="BD49" s="10"/>
      <c r="BE49" s="11"/>
      <c r="BF49" s="10"/>
      <c r="BG49" s="11"/>
      <c r="BH49" s="10"/>
      <c r="BI49" s="7">
        <f>$B$49*1</f>
        <v>2</v>
      </c>
      <c r="BJ49" s="11">
        <f>$B$49*20</f>
        <v>40</v>
      </c>
      <c r="BK49" s="10" t="s">
        <v>54</v>
      </c>
      <c r="BL49" s="11"/>
      <c r="BM49" s="10"/>
      <c r="BN49" s="11"/>
      <c r="BO49" s="10"/>
      <c r="BP49" s="7">
        <f>$B$49*1</f>
        <v>2</v>
      </c>
      <c r="BQ49" s="7">
        <f t="shared" si="47"/>
        <v>4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8"/>
        <v>0</v>
      </c>
    </row>
    <row r="50" spans="1:86" ht="12.75">
      <c r="A50" s="6">
        <v>7</v>
      </c>
      <c r="B50" s="6">
        <v>1</v>
      </c>
      <c r="C50" s="6"/>
      <c r="D50" s="6"/>
      <c r="E50" s="3" t="s">
        <v>108</v>
      </c>
      <c r="F50" s="6">
        <f>$B$50*COUNTIF(S50:CF50,"e")</f>
        <v>1</v>
      </c>
      <c r="G50" s="6">
        <f>$B$50*COUNTIF(S50:CF50,"z")</f>
        <v>1</v>
      </c>
      <c r="H50" s="6">
        <f t="shared" si="35"/>
        <v>30</v>
      </c>
      <c r="I50" s="6">
        <f t="shared" si="36"/>
        <v>10</v>
      </c>
      <c r="J50" s="6">
        <f t="shared" si="37"/>
        <v>0</v>
      </c>
      <c r="K50" s="6">
        <f t="shared" si="38"/>
        <v>0</v>
      </c>
      <c r="L50" s="6">
        <f t="shared" si="39"/>
        <v>0</v>
      </c>
      <c r="M50" s="6">
        <f t="shared" si="40"/>
        <v>20</v>
      </c>
      <c r="N50" s="6">
        <f t="shared" si="41"/>
        <v>0</v>
      </c>
      <c r="O50" s="6">
        <f t="shared" si="42"/>
        <v>0</v>
      </c>
      <c r="P50" s="7">
        <f t="shared" si="43"/>
        <v>1</v>
      </c>
      <c r="Q50" s="7">
        <f t="shared" si="44"/>
        <v>0.67</v>
      </c>
      <c r="R50" s="7">
        <f>$B$50*0.97</f>
        <v>0.97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46"/>
        <v>0</v>
      </c>
      <c r="BA50" s="11">
        <f>$B$50*10</f>
        <v>10</v>
      </c>
      <c r="BB50" s="10" t="s">
        <v>65</v>
      </c>
      <c r="BC50" s="11"/>
      <c r="BD50" s="10"/>
      <c r="BE50" s="11"/>
      <c r="BF50" s="10"/>
      <c r="BG50" s="11"/>
      <c r="BH50" s="10"/>
      <c r="BI50" s="7">
        <f>$B$50*0.33</f>
        <v>0.33</v>
      </c>
      <c r="BJ50" s="11">
        <f>$B$50*20</f>
        <v>20</v>
      </c>
      <c r="BK50" s="10" t="s">
        <v>54</v>
      </c>
      <c r="BL50" s="11"/>
      <c r="BM50" s="10"/>
      <c r="BN50" s="11"/>
      <c r="BO50" s="10"/>
      <c r="BP50" s="7">
        <f>$B$50*0.67</f>
        <v>0.67</v>
      </c>
      <c r="BQ50" s="7">
        <f t="shared" si="47"/>
        <v>1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5.75" customHeight="1">
      <c r="A51" s="6"/>
      <c r="B51" s="6"/>
      <c r="C51" s="6"/>
      <c r="D51" s="6"/>
      <c r="E51" s="6" t="s">
        <v>66</v>
      </c>
      <c r="F51" s="6">
        <f aca="true" t="shared" si="49" ref="F51:S51">SUM(F39:F50)</f>
        <v>13</v>
      </c>
      <c r="G51" s="6">
        <f t="shared" si="49"/>
        <v>13</v>
      </c>
      <c r="H51" s="6">
        <f t="shared" si="49"/>
        <v>590</v>
      </c>
      <c r="I51" s="6">
        <f t="shared" si="49"/>
        <v>235</v>
      </c>
      <c r="J51" s="6">
        <f t="shared" si="49"/>
        <v>0</v>
      </c>
      <c r="K51" s="6">
        <f t="shared" si="49"/>
        <v>0</v>
      </c>
      <c r="L51" s="6">
        <f t="shared" si="49"/>
        <v>0</v>
      </c>
      <c r="M51" s="6">
        <f t="shared" si="49"/>
        <v>355</v>
      </c>
      <c r="N51" s="6">
        <f t="shared" si="49"/>
        <v>0</v>
      </c>
      <c r="O51" s="6">
        <f t="shared" si="49"/>
        <v>0</v>
      </c>
      <c r="P51" s="7">
        <f t="shared" si="49"/>
        <v>35</v>
      </c>
      <c r="Q51" s="7">
        <f t="shared" si="49"/>
        <v>19.67</v>
      </c>
      <c r="R51" s="7">
        <f t="shared" si="49"/>
        <v>33.47</v>
      </c>
      <c r="S51" s="11">
        <f t="shared" si="49"/>
        <v>120</v>
      </c>
      <c r="T51" s="10"/>
      <c r="U51" s="11">
        <f>SUM(U39:U50)</f>
        <v>0</v>
      </c>
      <c r="V51" s="10"/>
      <c r="W51" s="11">
        <f>SUM(W39:W50)</f>
        <v>0</v>
      </c>
      <c r="X51" s="10"/>
      <c r="Y51" s="11">
        <f>SUM(Y39:Y50)</f>
        <v>0</v>
      </c>
      <c r="Z51" s="10"/>
      <c r="AA51" s="7">
        <f>SUM(AA39:AA50)</f>
        <v>7</v>
      </c>
      <c r="AB51" s="11">
        <f>SUM(AB39:AB50)</f>
        <v>150</v>
      </c>
      <c r="AC51" s="10"/>
      <c r="AD51" s="11">
        <f>SUM(AD39:AD50)</f>
        <v>0</v>
      </c>
      <c r="AE51" s="10"/>
      <c r="AF51" s="11">
        <f>SUM(AF39:AF50)</f>
        <v>0</v>
      </c>
      <c r="AG51" s="10"/>
      <c r="AH51" s="7">
        <f>SUM(AH39:AH50)</f>
        <v>9</v>
      </c>
      <c r="AI51" s="7">
        <f>SUM(AI39:AI50)</f>
        <v>16</v>
      </c>
      <c r="AJ51" s="11">
        <f>SUM(AJ39:AJ50)</f>
        <v>65</v>
      </c>
      <c r="AK51" s="10"/>
      <c r="AL51" s="11">
        <f>SUM(AL39:AL50)</f>
        <v>0</v>
      </c>
      <c r="AM51" s="10"/>
      <c r="AN51" s="11">
        <f>SUM(AN39:AN50)</f>
        <v>0</v>
      </c>
      <c r="AO51" s="10"/>
      <c r="AP51" s="11">
        <f>SUM(AP39:AP50)</f>
        <v>0</v>
      </c>
      <c r="AQ51" s="10"/>
      <c r="AR51" s="7">
        <f>SUM(AR39:AR50)</f>
        <v>4</v>
      </c>
      <c r="AS51" s="11">
        <f>SUM(AS39:AS50)</f>
        <v>105</v>
      </c>
      <c r="AT51" s="10"/>
      <c r="AU51" s="11">
        <f>SUM(AU39:AU50)</f>
        <v>0</v>
      </c>
      <c r="AV51" s="10"/>
      <c r="AW51" s="11">
        <f>SUM(AW39:AW50)</f>
        <v>0</v>
      </c>
      <c r="AX51" s="10"/>
      <c r="AY51" s="7">
        <f>SUM(AY39:AY50)</f>
        <v>6</v>
      </c>
      <c r="AZ51" s="7">
        <f>SUM(AZ39:AZ50)</f>
        <v>10</v>
      </c>
      <c r="BA51" s="11">
        <f>SUM(BA39:BA50)</f>
        <v>50</v>
      </c>
      <c r="BB51" s="10"/>
      <c r="BC51" s="11">
        <f>SUM(BC39:BC50)</f>
        <v>0</v>
      </c>
      <c r="BD51" s="10"/>
      <c r="BE51" s="11">
        <f>SUM(BE39:BE50)</f>
        <v>0</v>
      </c>
      <c r="BF51" s="10"/>
      <c r="BG51" s="11">
        <f>SUM(BG39:BG50)</f>
        <v>0</v>
      </c>
      <c r="BH51" s="10"/>
      <c r="BI51" s="7">
        <f>SUM(BI39:BI50)</f>
        <v>4.33</v>
      </c>
      <c r="BJ51" s="11">
        <f>SUM(BJ39:BJ50)</f>
        <v>100</v>
      </c>
      <c r="BK51" s="10"/>
      <c r="BL51" s="11">
        <f>SUM(BL39:BL50)</f>
        <v>0</v>
      </c>
      <c r="BM51" s="10"/>
      <c r="BN51" s="11">
        <f>SUM(BN39:BN50)</f>
        <v>0</v>
      </c>
      <c r="BO51" s="10"/>
      <c r="BP51" s="7">
        <f>SUM(BP39:BP50)</f>
        <v>4.67</v>
      </c>
      <c r="BQ51" s="7">
        <f>SUM(BQ39:BQ50)</f>
        <v>9</v>
      </c>
      <c r="BR51" s="11">
        <f>SUM(BR39:BR50)</f>
        <v>0</v>
      </c>
      <c r="BS51" s="10"/>
      <c r="BT51" s="11">
        <f>SUM(BT39:BT50)</f>
        <v>0</v>
      </c>
      <c r="BU51" s="10"/>
      <c r="BV51" s="11">
        <f>SUM(BV39:BV50)</f>
        <v>0</v>
      </c>
      <c r="BW51" s="10"/>
      <c r="BX51" s="11">
        <f>SUM(BX39:BX50)</f>
        <v>0</v>
      </c>
      <c r="BY51" s="10"/>
      <c r="BZ51" s="7">
        <f>SUM(BZ39:BZ50)</f>
        <v>0</v>
      </c>
      <c r="CA51" s="11">
        <f>SUM(CA39:CA50)</f>
        <v>0</v>
      </c>
      <c r="CB51" s="10"/>
      <c r="CC51" s="11">
        <f>SUM(CC39:CC50)</f>
        <v>0</v>
      </c>
      <c r="CD51" s="10"/>
      <c r="CE51" s="11">
        <f>SUM(CE39:CE50)</f>
        <v>0</v>
      </c>
      <c r="CF51" s="10"/>
      <c r="CG51" s="7">
        <f>SUM(CG39:CG50)</f>
        <v>0</v>
      </c>
      <c r="CH51" s="7">
        <f>SUM(CH39:CH50)</f>
        <v>0</v>
      </c>
    </row>
    <row r="52" spans="1:86" ht="19.5" customHeight="1">
      <c r="A52" s="12" t="s">
        <v>111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2"/>
      <c r="CH52" s="13"/>
    </row>
    <row r="53" spans="1:86" ht="12.75">
      <c r="A53" s="15">
        <v>2</v>
      </c>
      <c r="B53" s="15">
        <v>1</v>
      </c>
      <c r="C53" s="15"/>
      <c r="D53" s="6" t="s">
        <v>112</v>
      </c>
      <c r="E53" s="3" t="s">
        <v>113</v>
      </c>
      <c r="F53" s="6">
        <f aca="true" t="shared" si="50" ref="F53:F93">COUNTIF(S53:CF53,"e")</f>
        <v>0</v>
      </c>
      <c r="G53" s="6">
        <f aca="true" t="shared" si="51" ref="G53:G93">COUNTIF(S53:CF53,"z")</f>
        <v>1</v>
      </c>
      <c r="H53" s="6">
        <f aca="true" t="shared" si="52" ref="H53:H93">SUM(I53:O53)</f>
        <v>45</v>
      </c>
      <c r="I53" s="6">
        <f aca="true" t="shared" si="53" ref="I53:I93">S53+AJ53+BA53+BR53</f>
        <v>45</v>
      </c>
      <c r="J53" s="6">
        <f aca="true" t="shared" si="54" ref="J53:J93">U53+AL53+BC53+BT53</f>
        <v>0</v>
      </c>
      <c r="K53" s="6">
        <f aca="true" t="shared" si="55" ref="K53:K93">W53+AN53+BE53+BV53</f>
        <v>0</v>
      </c>
      <c r="L53" s="6">
        <f aca="true" t="shared" si="56" ref="L53:L93">Y53+AP53+BG53+BX53</f>
        <v>0</v>
      </c>
      <c r="M53" s="6">
        <f aca="true" t="shared" si="57" ref="M53:M93">AB53+AS53+BJ53+CA53</f>
        <v>0</v>
      </c>
      <c r="N53" s="6">
        <f aca="true" t="shared" si="58" ref="N53:N93">AD53+AU53+BL53+CC53</f>
        <v>0</v>
      </c>
      <c r="O53" s="6">
        <f aca="true" t="shared" si="59" ref="O53:O93">AF53+AW53+BN53+CE53</f>
        <v>0</v>
      </c>
      <c r="P53" s="7">
        <f aca="true" t="shared" si="60" ref="P53:P93">AI53+AZ53+BQ53+CH53</f>
        <v>3</v>
      </c>
      <c r="Q53" s="7">
        <f aca="true" t="shared" si="61" ref="Q53:Q93">AH53+AY53+BP53+CG53</f>
        <v>0</v>
      </c>
      <c r="R53" s="7">
        <v>1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aca="true" t="shared" si="62" ref="AI53:AI93">AA53+AH53</f>
        <v>0</v>
      </c>
      <c r="AJ53" s="11">
        <v>45</v>
      </c>
      <c r="AK53" s="10" t="s">
        <v>54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aca="true" t="shared" si="63" ref="AZ53:AZ93">AR53+AY53</f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aca="true" t="shared" si="64" ref="BQ53:BQ93">BI53+BP53</f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aca="true" t="shared" si="65" ref="CH53:CH93">BZ53+CG53</f>
        <v>0</v>
      </c>
    </row>
    <row r="54" spans="1:86" ht="12.75">
      <c r="A54" s="15">
        <v>2</v>
      </c>
      <c r="B54" s="15">
        <v>1</v>
      </c>
      <c r="C54" s="15"/>
      <c r="D54" s="6" t="s">
        <v>114</v>
      </c>
      <c r="E54" s="3" t="s">
        <v>115</v>
      </c>
      <c r="F54" s="6">
        <f t="shared" si="50"/>
        <v>0</v>
      </c>
      <c r="G54" s="6">
        <f t="shared" si="51"/>
        <v>1</v>
      </c>
      <c r="H54" s="6">
        <f t="shared" si="52"/>
        <v>45</v>
      </c>
      <c r="I54" s="6">
        <f t="shared" si="53"/>
        <v>45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0</v>
      </c>
      <c r="P54" s="7">
        <f t="shared" si="60"/>
        <v>3</v>
      </c>
      <c r="Q54" s="7">
        <f t="shared" si="61"/>
        <v>0</v>
      </c>
      <c r="R54" s="7">
        <v>1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62"/>
        <v>0</v>
      </c>
      <c r="AJ54" s="11">
        <v>45</v>
      </c>
      <c r="AK54" s="10" t="s">
        <v>54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63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64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65"/>
        <v>0</v>
      </c>
    </row>
    <row r="55" spans="1:86" ht="12.75">
      <c r="A55" s="15">
        <v>2</v>
      </c>
      <c r="B55" s="15">
        <v>1</v>
      </c>
      <c r="C55" s="15"/>
      <c r="D55" s="6" t="s">
        <v>116</v>
      </c>
      <c r="E55" s="3" t="s">
        <v>117</v>
      </c>
      <c r="F55" s="6">
        <f t="shared" si="50"/>
        <v>0</v>
      </c>
      <c r="G55" s="6">
        <f t="shared" si="51"/>
        <v>1</v>
      </c>
      <c r="H55" s="6">
        <f t="shared" si="52"/>
        <v>45</v>
      </c>
      <c r="I55" s="6">
        <f t="shared" si="53"/>
        <v>45</v>
      </c>
      <c r="J55" s="6">
        <f t="shared" si="54"/>
        <v>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7">
        <f t="shared" si="60"/>
        <v>3</v>
      </c>
      <c r="Q55" s="7">
        <f t="shared" si="61"/>
        <v>0</v>
      </c>
      <c r="R55" s="7">
        <v>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62"/>
        <v>0</v>
      </c>
      <c r="AJ55" s="11">
        <v>45</v>
      </c>
      <c r="AK55" s="10" t="s">
        <v>54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63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64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65"/>
        <v>0</v>
      </c>
    </row>
    <row r="56" spans="1:86" ht="12.75">
      <c r="A56" s="15">
        <v>2</v>
      </c>
      <c r="B56" s="15">
        <v>1</v>
      </c>
      <c r="C56" s="15"/>
      <c r="D56" s="6" t="s">
        <v>118</v>
      </c>
      <c r="E56" s="3" t="s">
        <v>119</v>
      </c>
      <c r="F56" s="6">
        <f t="shared" si="50"/>
        <v>0</v>
      </c>
      <c r="G56" s="6">
        <f t="shared" si="51"/>
        <v>1</v>
      </c>
      <c r="H56" s="6">
        <f t="shared" si="52"/>
        <v>45</v>
      </c>
      <c r="I56" s="6">
        <f t="shared" si="53"/>
        <v>45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7">
        <f t="shared" si="60"/>
        <v>3</v>
      </c>
      <c r="Q56" s="7">
        <f t="shared" si="61"/>
        <v>0</v>
      </c>
      <c r="R56" s="7">
        <v>1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62"/>
        <v>0</v>
      </c>
      <c r="AJ56" s="11">
        <v>45</v>
      </c>
      <c r="AK56" s="10" t="s">
        <v>54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63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64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65"/>
        <v>0</v>
      </c>
    </row>
    <row r="57" spans="1:86" ht="12.75">
      <c r="A57" s="15">
        <v>1</v>
      </c>
      <c r="B57" s="15">
        <v>1</v>
      </c>
      <c r="C57" s="15"/>
      <c r="D57" s="6" t="s">
        <v>120</v>
      </c>
      <c r="E57" s="3" t="s">
        <v>121</v>
      </c>
      <c r="F57" s="6">
        <f t="shared" si="50"/>
        <v>1</v>
      </c>
      <c r="G57" s="6">
        <f t="shared" si="51"/>
        <v>0</v>
      </c>
      <c r="H57" s="6">
        <f t="shared" si="52"/>
        <v>30</v>
      </c>
      <c r="I57" s="6">
        <f t="shared" si="53"/>
        <v>0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30</v>
      </c>
      <c r="O57" s="6">
        <f t="shared" si="59"/>
        <v>0</v>
      </c>
      <c r="P57" s="7">
        <f t="shared" si="60"/>
        <v>3</v>
      </c>
      <c r="Q57" s="7">
        <f t="shared" si="61"/>
        <v>3</v>
      </c>
      <c r="R57" s="7">
        <v>1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>
        <v>30</v>
      </c>
      <c r="AE57" s="10" t="s">
        <v>65</v>
      </c>
      <c r="AF57" s="11"/>
      <c r="AG57" s="10"/>
      <c r="AH57" s="7">
        <v>3</v>
      </c>
      <c r="AI57" s="7">
        <f t="shared" si="62"/>
        <v>3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63"/>
        <v>0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64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65"/>
        <v>0</v>
      </c>
    </row>
    <row r="58" spans="1:86" ht="12.75">
      <c r="A58" s="15">
        <v>1</v>
      </c>
      <c r="B58" s="15">
        <v>1</v>
      </c>
      <c r="C58" s="15"/>
      <c r="D58" s="6" t="s">
        <v>122</v>
      </c>
      <c r="E58" s="3" t="s">
        <v>123</v>
      </c>
      <c r="F58" s="6">
        <f t="shared" si="50"/>
        <v>1</v>
      </c>
      <c r="G58" s="6">
        <f t="shared" si="51"/>
        <v>0</v>
      </c>
      <c r="H58" s="6">
        <f t="shared" si="52"/>
        <v>30</v>
      </c>
      <c r="I58" s="6">
        <f t="shared" si="53"/>
        <v>0</v>
      </c>
      <c r="J58" s="6">
        <f t="shared" si="54"/>
        <v>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30</v>
      </c>
      <c r="O58" s="6">
        <f t="shared" si="59"/>
        <v>0</v>
      </c>
      <c r="P58" s="7">
        <f t="shared" si="60"/>
        <v>3</v>
      </c>
      <c r="Q58" s="7">
        <f t="shared" si="61"/>
        <v>3</v>
      </c>
      <c r="R58" s="7">
        <v>1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>
        <v>30</v>
      </c>
      <c r="AE58" s="10" t="s">
        <v>65</v>
      </c>
      <c r="AF58" s="11"/>
      <c r="AG58" s="10"/>
      <c r="AH58" s="7">
        <v>3</v>
      </c>
      <c r="AI58" s="7">
        <f t="shared" si="62"/>
        <v>3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63"/>
        <v>0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64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65"/>
        <v>0</v>
      </c>
    </row>
    <row r="59" spans="1:86" ht="12.75">
      <c r="A59" s="15">
        <v>4</v>
      </c>
      <c r="B59" s="15">
        <v>1</v>
      </c>
      <c r="C59" s="15"/>
      <c r="D59" s="6" t="s">
        <v>337</v>
      </c>
      <c r="E59" s="3" t="s">
        <v>141</v>
      </c>
      <c r="F59" s="6">
        <f t="shared" si="50"/>
        <v>1</v>
      </c>
      <c r="G59" s="6">
        <f t="shared" si="51"/>
        <v>1</v>
      </c>
      <c r="H59" s="6">
        <f t="shared" si="52"/>
        <v>30</v>
      </c>
      <c r="I59" s="6">
        <f t="shared" si="53"/>
        <v>10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20</v>
      </c>
      <c r="N59" s="6">
        <f t="shared" si="58"/>
        <v>0</v>
      </c>
      <c r="O59" s="6">
        <f t="shared" si="59"/>
        <v>0</v>
      </c>
      <c r="P59" s="7">
        <f t="shared" si="60"/>
        <v>2</v>
      </c>
      <c r="Q59" s="7">
        <f t="shared" si="61"/>
        <v>1</v>
      </c>
      <c r="R59" s="7">
        <v>2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62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63"/>
        <v>0</v>
      </c>
      <c r="BA59" s="11">
        <v>10</v>
      </c>
      <c r="BB59" s="10" t="s">
        <v>65</v>
      </c>
      <c r="BC59" s="11"/>
      <c r="BD59" s="10"/>
      <c r="BE59" s="11"/>
      <c r="BF59" s="10"/>
      <c r="BG59" s="11"/>
      <c r="BH59" s="10"/>
      <c r="BI59" s="7">
        <v>1</v>
      </c>
      <c r="BJ59" s="11">
        <v>20</v>
      </c>
      <c r="BK59" s="10" t="s">
        <v>54</v>
      </c>
      <c r="BL59" s="11"/>
      <c r="BM59" s="10"/>
      <c r="BN59" s="11"/>
      <c r="BO59" s="10"/>
      <c r="BP59" s="7">
        <v>1</v>
      </c>
      <c r="BQ59" s="7">
        <f t="shared" si="64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65"/>
        <v>0</v>
      </c>
    </row>
    <row r="60" spans="1:86" ht="12.75">
      <c r="A60" s="15">
        <v>4</v>
      </c>
      <c r="B60" s="15">
        <v>1</v>
      </c>
      <c r="C60" s="15"/>
      <c r="D60" s="6" t="s">
        <v>338</v>
      </c>
      <c r="E60" s="3" t="s">
        <v>339</v>
      </c>
      <c r="F60" s="6">
        <f t="shared" si="50"/>
        <v>1</v>
      </c>
      <c r="G60" s="6">
        <f t="shared" si="51"/>
        <v>1</v>
      </c>
      <c r="H60" s="6">
        <f t="shared" si="52"/>
        <v>30</v>
      </c>
      <c r="I60" s="6">
        <f t="shared" si="53"/>
        <v>10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20</v>
      </c>
      <c r="N60" s="6">
        <f t="shared" si="58"/>
        <v>0</v>
      </c>
      <c r="O60" s="6">
        <f t="shared" si="59"/>
        <v>0</v>
      </c>
      <c r="P60" s="7">
        <f t="shared" si="60"/>
        <v>2</v>
      </c>
      <c r="Q60" s="7">
        <f t="shared" si="61"/>
        <v>1</v>
      </c>
      <c r="R60" s="7">
        <v>2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62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>
        <v>10</v>
      </c>
      <c r="BB60" s="10" t="s">
        <v>65</v>
      </c>
      <c r="BC60" s="11"/>
      <c r="BD60" s="10"/>
      <c r="BE60" s="11"/>
      <c r="BF60" s="10"/>
      <c r="BG60" s="11"/>
      <c r="BH60" s="10"/>
      <c r="BI60" s="7">
        <v>1</v>
      </c>
      <c r="BJ60" s="11">
        <v>20</v>
      </c>
      <c r="BK60" s="10" t="s">
        <v>54</v>
      </c>
      <c r="BL60" s="11"/>
      <c r="BM60" s="10"/>
      <c r="BN60" s="11"/>
      <c r="BO60" s="10"/>
      <c r="BP60" s="7">
        <v>1</v>
      </c>
      <c r="BQ60" s="7">
        <f t="shared" si="64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65"/>
        <v>0</v>
      </c>
    </row>
    <row r="61" spans="1:86" ht="12.75">
      <c r="A61" s="15">
        <v>4</v>
      </c>
      <c r="B61" s="15">
        <v>1</v>
      </c>
      <c r="C61" s="15"/>
      <c r="D61" s="6" t="s">
        <v>340</v>
      </c>
      <c r="E61" s="3" t="s">
        <v>145</v>
      </c>
      <c r="F61" s="6">
        <f t="shared" si="50"/>
        <v>1</v>
      </c>
      <c r="G61" s="6">
        <f t="shared" si="51"/>
        <v>1</v>
      </c>
      <c r="H61" s="6">
        <f t="shared" si="52"/>
        <v>30</v>
      </c>
      <c r="I61" s="6">
        <f t="shared" si="53"/>
        <v>10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20</v>
      </c>
      <c r="N61" s="6">
        <f t="shared" si="58"/>
        <v>0</v>
      </c>
      <c r="O61" s="6">
        <f t="shared" si="59"/>
        <v>0</v>
      </c>
      <c r="P61" s="7">
        <f t="shared" si="60"/>
        <v>2</v>
      </c>
      <c r="Q61" s="7">
        <f t="shared" si="61"/>
        <v>1</v>
      </c>
      <c r="R61" s="7">
        <v>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62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63"/>
        <v>0</v>
      </c>
      <c r="BA61" s="11">
        <v>10</v>
      </c>
      <c r="BB61" s="10" t="s">
        <v>65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54</v>
      </c>
      <c r="BL61" s="11"/>
      <c r="BM61" s="10"/>
      <c r="BN61" s="11"/>
      <c r="BO61" s="10"/>
      <c r="BP61" s="7">
        <v>1</v>
      </c>
      <c r="BQ61" s="7">
        <f t="shared" si="64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65"/>
        <v>0</v>
      </c>
    </row>
    <row r="62" spans="1:86" ht="12.75">
      <c r="A62" s="15">
        <v>4</v>
      </c>
      <c r="B62" s="15">
        <v>1</v>
      </c>
      <c r="C62" s="15"/>
      <c r="D62" s="6" t="s">
        <v>341</v>
      </c>
      <c r="E62" s="3" t="s">
        <v>342</v>
      </c>
      <c r="F62" s="6">
        <f t="shared" si="50"/>
        <v>1</v>
      </c>
      <c r="G62" s="6">
        <f t="shared" si="51"/>
        <v>1</v>
      </c>
      <c r="H62" s="6">
        <f t="shared" si="52"/>
        <v>30</v>
      </c>
      <c r="I62" s="6">
        <f t="shared" si="53"/>
        <v>10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20</v>
      </c>
      <c r="N62" s="6">
        <f t="shared" si="58"/>
        <v>0</v>
      </c>
      <c r="O62" s="6">
        <f t="shared" si="59"/>
        <v>0</v>
      </c>
      <c r="P62" s="7">
        <f t="shared" si="60"/>
        <v>2</v>
      </c>
      <c r="Q62" s="7">
        <f t="shared" si="61"/>
        <v>1</v>
      </c>
      <c r="R62" s="7">
        <v>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62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63"/>
        <v>0</v>
      </c>
      <c r="BA62" s="11">
        <v>10</v>
      </c>
      <c r="BB62" s="10" t="s">
        <v>65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54</v>
      </c>
      <c r="BL62" s="11"/>
      <c r="BM62" s="10"/>
      <c r="BN62" s="11"/>
      <c r="BO62" s="10"/>
      <c r="BP62" s="7">
        <v>1</v>
      </c>
      <c r="BQ62" s="7">
        <f t="shared" si="64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65"/>
        <v>0</v>
      </c>
    </row>
    <row r="63" spans="1:86" ht="12.75">
      <c r="A63" s="15">
        <v>4</v>
      </c>
      <c r="B63" s="15">
        <v>1</v>
      </c>
      <c r="C63" s="15"/>
      <c r="D63" s="6" t="s">
        <v>343</v>
      </c>
      <c r="E63" s="3" t="s">
        <v>158</v>
      </c>
      <c r="F63" s="6">
        <f t="shared" si="50"/>
        <v>1</v>
      </c>
      <c r="G63" s="6">
        <f t="shared" si="51"/>
        <v>1</v>
      </c>
      <c r="H63" s="6">
        <f t="shared" si="52"/>
        <v>30</v>
      </c>
      <c r="I63" s="6">
        <f t="shared" si="53"/>
        <v>10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20</v>
      </c>
      <c r="N63" s="6">
        <f t="shared" si="58"/>
        <v>0</v>
      </c>
      <c r="O63" s="6">
        <f t="shared" si="59"/>
        <v>0</v>
      </c>
      <c r="P63" s="7">
        <f t="shared" si="60"/>
        <v>2</v>
      </c>
      <c r="Q63" s="7">
        <f t="shared" si="61"/>
        <v>1</v>
      </c>
      <c r="R63" s="7">
        <v>2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62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>
        <v>10</v>
      </c>
      <c r="BB63" s="10" t="s">
        <v>65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54</v>
      </c>
      <c r="BL63" s="11"/>
      <c r="BM63" s="10"/>
      <c r="BN63" s="11"/>
      <c r="BO63" s="10"/>
      <c r="BP63" s="7">
        <v>1</v>
      </c>
      <c r="BQ63" s="7">
        <f t="shared" si="64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65"/>
        <v>0</v>
      </c>
    </row>
    <row r="64" spans="1:86" ht="12.75">
      <c r="A64" s="15">
        <v>4</v>
      </c>
      <c r="B64" s="15">
        <v>1</v>
      </c>
      <c r="C64" s="15"/>
      <c r="D64" s="6" t="s">
        <v>344</v>
      </c>
      <c r="E64" s="3" t="s">
        <v>149</v>
      </c>
      <c r="F64" s="6">
        <f t="shared" si="50"/>
        <v>1</v>
      </c>
      <c r="G64" s="6">
        <f t="shared" si="51"/>
        <v>1</v>
      </c>
      <c r="H64" s="6">
        <f t="shared" si="52"/>
        <v>30</v>
      </c>
      <c r="I64" s="6">
        <f t="shared" si="53"/>
        <v>10</v>
      </c>
      <c r="J64" s="6">
        <f t="shared" si="54"/>
        <v>0</v>
      </c>
      <c r="K64" s="6">
        <f t="shared" si="55"/>
        <v>0</v>
      </c>
      <c r="L64" s="6">
        <f t="shared" si="56"/>
        <v>0</v>
      </c>
      <c r="M64" s="6">
        <f t="shared" si="57"/>
        <v>20</v>
      </c>
      <c r="N64" s="6">
        <f t="shared" si="58"/>
        <v>0</v>
      </c>
      <c r="O64" s="6">
        <f t="shared" si="59"/>
        <v>0</v>
      </c>
      <c r="P64" s="7">
        <f t="shared" si="60"/>
        <v>2</v>
      </c>
      <c r="Q64" s="7">
        <f t="shared" si="61"/>
        <v>1</v>
      </c>
      <c r="R64" s="7">
        <v>2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62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>
        <v>10</v>
      </c>
      <c r="BB64" s="10" t="s">
        <v>65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54</v>
      </c>
      <c r="BL64" s="11"/>
      <c r="BM64" s="10"/>
      <c r="BN64" s="11"/>
      <c r="BO64" s="10"/>
      <c r="BP64" s="7">
        <v>1</v>
      </c>
      <c r="BQ64" s="7">
        <f t="shared" si="64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4</v>
      </c>
      <c r="B65" s="15">
        <v>1</v>
      </c>
      <c r="C65" s="15"/>
      <c r="D65" s="6" t="s">
        <v>345</v>
      </c>
      <c r="E65" s="3" t="s">
        <v>160</v>
      </c>
      <c r="F65" s="6">
        <f t="shared" si="50"/>
        <v>1</v>
      </c>
      <c r="G65" s="6">
        <f t="shared" si="51"/>
        <v>1</v>
      </c>
      <c r="H65" s="6">
        <f t="shared" si="52"/>
        <v>30</v>
      </c>
      <c r="I65" s="6">
        <f t="shared" si="53"/>
        <v>10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20</v>
      </c>
      <c r="N65" s="6">
        <f t="shared" si="58"/>
        <v>0</v>
      </c>
      <c r="O65" s="6">
        <f t="shared" si="59"/>
        <v>0</v>
      </c>
      <c r="P65" s="7">
        <f t="shared" si="60"/>
        <v>2</v>
      </c>
      <c r="Q65" s="7">
        <f t="shared" si="61"/>
        <v>1</v>
      </c>
      <c r="R65" s="7">
        <v>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2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63"/>
        <v>0</v>
      </c>
      <c r="BA65" s="11">
        <v>10</v>
      </c>
      <c r="BB65" s="10" t="s">
        <v>65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54</v>
      </c>
      <c r="BL65" s="11"/>
      <c r="BM65" s="10"/>
      <c r="BN65" s="11"/>
      <c r="BO65" s="10"/>
      <c r="BP65" s="7">
        <v>1</v>
      </c>
      <c r="BQ65" s="7">
        <f t="shared" si="64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65"/>
        <v>0</v>
      </c>
    </row>
    <row r="66" spans="1:86" ht="12.75">
      <c r="A66" s="15">
        <v>4</v>
      </c>
      <c r="B66" s="15">
        <v>1</v>
      </c>
      <c r="C66" s="15"/>
      <c r="D66" s="6" t="s">
        <v>346</v>
      </c>
      <c r="E66" s="3" t="s">
        <v>151</v>
      </c>
      <c r="F66" s="6">
        <f t="shared" si="50"/>
        <v>1</v>
      </c>
      <c r="G66" s="6">
        <f t="shared" si="51"/>
        <v>1</v>
      </c>
      <c r="H66" s="6">
        <f t="shared" si="52"/>
        <v>30</v>
      </c>
      <c r="I66" s="6">
        <f t="shared" si="53"/>
        <v>10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20</v>
      </c>
      <c r="N66" s="6">
        <f t="shared" si="58"/>
        <v>0</v>
      </c>
      <c r="O66" s="6">
        <f t="shared" si="59"/>
        <v>0</v>
      </c>
      <c r="P66" s="7">
        <f t="shared" si="60"/>
        <v>2</v>
      </c>
      <c r="Q66" s="7">
        <f t="shared" si="61"/>
        <v>1</v>
      </c>
      <c r="R66" s="7">
        <v>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63"/>
        <v>0</v>
      </c>
      <c r="BA66" s="11">
        <v>10</v>
      </c>
      <c r="BB66" s="10" t="s">
        <v>65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54</v>
      </c>
      <c r="BL66" s="11"/>
      <c r="BM66" s="10"/>
      <c r="BN66" s="11"/>
      <c r="BO66" s="10"/>
      <c r="BP66" s="7">
        <v>1</v>
      </c>
      <c r="BQ66" s="7">
        <f t="shared" si="64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65"/>
        <v>0</v>
      </c>
    </row>
    <row r="67" spans="1:86" ht="12.75">
      <c r="A67" s="15">
        <v>4</v>
      </c>
      <c r="B67" s="15">
        <v>1</v>
      </c>
      <c r="C67" s="15"/>
      <c r="D67" s="6" t="s">
        <v>347</v>
      </c>
      <c r="E67" s="3" t="s">
        <v>153</v>
      </c>
      <c r="F67" s="6">
        <f t="shared" si="50"/>
        <v>1</v>
      </c>
      <c r="G67" s="6">
        <f t="shared" si="51"/>
        <v>1</v>
      </c>
      <c r="H67" s="6">
        <f t="shared" si="52"/>
        <v>30</v>
      </c>
      <c r="I67" s="6">
        <f t="shared" si="53"/>
        <v>10</v>
      </c>
      <c r="J67" s="6">
        <f t="shared" si="54"/>
        <v>0</v>
      </c>
      <c r="K67" s="6">
        <f t="shared" si="55"/>
        <v>0</v>
      </c>
      <c r="L67" s="6">
        <f t="shared" si="56"/>
        <v>0</v>
      </c>
      <c r="M67" s="6">
        <f t="shared" si="57"/>
        <v>20</v>
      </c>
      <c r="N67" s="6">
        <f t="shared" si="58"/>
        <v>0</v>
      </c>
      <c r="O67" s="6">
        <f t="shared" si="59"/>
        <v>0</v>
      </c>
      <c r="P67" s="7">
        <f t="shared" si="60"/>
        <v>2</v>
      </c>
      <c r="Q67" s="7">
        <f t="shared" si="61"/>
        <v>1</v>
      </c>
      <c r="R67" s="7">
        <v>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63"/>
        <v>0</v>
      </c>
      <c r="BA67" s="11">
        <v>10</v>
      </c>
      <c r="BB67" s="10" t="s">
        <v>65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54</v>
      </c>
      <c r="BL67" s="11"/>
      <c r="BM67" s="10"/>
      <c r="BN67" s="11"/>
      <c r="BO67" s="10"/>
      <c r="BP67" s="7">
        <v>1</v>
      </c>
      <c r="BQ67" s="7">
        <f t="shared" si="64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65"/>
        <v>0</v>
      </c>
    </row>
    <row r="68" spans="1:86" ht="12.75">
      <c r="A68" s="15">
        <v>4</v>
      </c>
      <c r="B68" s="15">
        <v>1</v>
      </c>
      <c r="C68" s="15"/>
      <c r="D68" s="6" t="s">
        <v>348</v>
      </c>
      <c r="E68" s="3" t="s">
        <v>162</v>
      </c>
      <c r="F68" s="6">
        <f t="shared" si="50"/>
        <v>1</v>
      </c>
      <c r="G68" s="6">
        <f t="shared" si="51"/>
        <v>1</v>
      </c>
      <c r="H68" s="6">
        <f t="shared" si="52"/>
        <v>30</v>
      </c>
      <c r="I68" s="6">
        <f t="shared" si="53"/>
        <v>10</v>
      </c>
      <c r="J68" s="6">
        <f t="shared" si="54"/>
        <v>0</v>
      </c>
      <c r="K68" s="6">
        <f t="shared" si="55"/>
        <v>0</v>
      </c>
      <c r="L68" s="6">
        <f t="shared" si="56"/>
        <v>0</v>
      </c>
      <c r="M68" s="6">
        <f t="shared" si="57"/>
        <v>20</v>
      </c>
      <c r="N68" s="6">
        <f t="shared" si="58"/>
        <v>0</v>
      </c>
      <c r="O68" s="6">
        <f t="shared" si="59"/>
        <v>0</v>
      </c>
      <c r="P68" s="7">
        <f t="shared" si="60"/>
        <v>2</v>
      </c>
      <c r="Q68" s="7">
        <f t="shared" si="61"/>
        <v>1</v>
      </c>
      <c r="R68" s="7">
        <v>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63"/>
        <v>0</v>
      </c>
      <c r="BA68" s="11">
        <v>10</v>
      </c>
      <c r="BB68" s="10" t="s">
        <v>65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54</v>
      </c>
      <c r="BL68" s="11"/>
      <c r="BM68" s="10"/>
      <c r="BN68" s="11"/>
      <c r="BO68" s="10"/>
      <c r="BP68" s="7">
        <v>1</v>
      </c>
      <c r="BQ68" s="7">
        <f t="shared" si="64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65"/>
        <v>0</v>
      </c>
    </row>
    <row r="69" spans="1:86" ht="12.75">
      <c r="A69" s="15">
        <v>4</v>
      </c>
      <c r="B69" s="15">
        <v>1</v>
      </c>
      <c r="C69" s="15"/>
      <c r="D69" s="6" t="s">
        <v>349</v>
      </c>
      <c r="E69" s="3" t="s">
        <v>163</v>
      </c>
      <c r="F69" s="6">
        <f t="shared" si="50"/>
        <v>1</v>
      </c>
      <c r="G69" s="6">
        <f t="shared" si="51"/>
        <v>1</v>
      </c>
      <c r="H69" s="6">
        <f t="shared" si="52"/>
        <v>30</v>
      </c>
      <c r="I69" s="6">
        <f t="shared" si="53"/>
        <v>10</v>
      </c>
      <c r="J69" s="6">
        <f t="shared" si="54"/>
        <v>0</v>
      </c>
      <c r="K69" s="6">
        <f t="shared" si="55"/>
        <v>0</v>
      </c>
      <c r="L69" s="6">
        <f t="shared" si="56"/>
        <v>0</v>
      </c>
      <c r="M69" s="6">
        <f t="shared" si="57"/>
        <v>20</v>
      </c>
      <c r="N69" s="6">
        <f t="shared" si="58"/>
        <v>0</v>
      </c>
      <c r="O69" s="6">
        <f t="shared" si="59"/>
        <v>0</v>
      </c>
      <c r="P69" s="7">
        <f t="shared" si="60"/>
        <v>2</v>
      </c>
      <c r="Q69" s="7">
        <f t="shared" si="61"/>
        <v>1</v>
      </c>
      <c r="R69" s="7">
        <v>2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63"/>
        <v>0</v>
      </c>
      <c r="BA69" s="11">
        <v>10</v>
      </c>
      <c r="BB69" s="10" t="s">
        <v>65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54</v>
      </c>
      <c r="BL69" s="11"/>
      <c r="BM69" s="10"/>
      <c r="BN69" s="11"/>
      <c r="BO69" s="10"/>
      <c r="BP69" s="7">
        <v>1</v>
      </c>
      <c r="BQ69" s="7">
        <f t="shared" si="64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65"/>
        <v>0</v>
      </c>
    </row>
    <row r="70" spans="1:86" ht="12.75">
      <c r="A70" s="15">
        <v>4</v>
      </c>
      <c r="B70" s="15">
        <v>1</v>
      </c>
      <c r="C70" s="15"/>
      <c r="D70" s="6" t="s">
        <v>350</v>
      </c>
      <c r="E70" s="3" t="s">
        <v>155</v>
      </c>
      <c r="F70" s="6">
        <f t="shared" si="50"/>
        <v>1</v>
      </c>
      <c r="G70" s="6">
        <f t="shared" si="51"/>
        <v>1</v>
      </c>
      <c r="H70" s="6">
        <f t="shared" si="52"/>
        <v>30</v>
      </c>
      <c r="I70" s="6">
        <f t="shared" si="53"/>
        <v>10</v>
      </c>
      <c r="J70" s="6">
        <f t="shared" si="54"/>
        <v>0</v>
      </c>
      <c r="K70" s="6">
        <f t="shared" si="55"/>
        <v>0</v>
      </c>
      <c r="L70" s="6">
        <f t="shared" si="56"/>
        <v>0</v>
      </c>
      <c r="M70" s="6">
        <f t="shared" si="57"/>
        <v>20</v>
      </c>
      <c r="N70" s="6">
        <f t="shared" si="58"/>
        <v>0</v>
      </c>
      <c r="O70" s="6">
        <f t="shared" si="59"/>
        <v>0</v>
      </c>
      <c r="P70" s="7">
        <f t="shared" si="60"/>
        <v>2</v>
      </c>
      <c r="Q70" s="7">
        <f t="shared" si="61"/>
        <v>1</v>
      </c>
      <c r="R70" s="7">
        <v>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63"/>
        <v>0</v>
      </c>
      <c r="BA70" s="11">
        <v>10</v>
      </c>
      <c r="BB70" s="10" t="s">
        <v>65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54</v>
      </c>
      <c r="BL70" s="11"/>
      <c r="BM70" s="10"/>
      <c r="BN70" s="11"/>
      <c r="BO70" s="10"/>
      <c r="BP70" s="7">
        <v>1</v>
      </c>
      <c r="BQ70" s="7">
        <f t="shared" si="64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65"/>
        <v>0</v>
      </c>
    </row>
    <row r="71" spans="1:86" ht="12.75">
      <c r="A71" s="15">
        <v>4</v>
      </c>
      <c r="B71" s="15">
        <v>1</v>
      </c>
      <c r="C71" s="15"/>
      <c r="D71" s="6" t="s">
        <v>351</v>
      </c>
      <c r="E71" s="3" t="s">
        <v>156</v>
      </c>
      <c r="F71" s="6">
        <f t="shared" si="50"/>
        <v>1</v>
      </c>
      <c r="G71" s="6">
        <f t="shared" si="51"/>
        <v>1</v>
      </c>
      <c r="H71" s="6">
        <f t="shared" si="52"/>
        <v>30</v>
      </c>
      <c r="I71" s="6">
        <f t="shared" si="53"/>
        <v>10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20</v>
      </c>
      <c r="N71" s="6">
        <f t="shared" si="58"/>
        <v>0</v>
      </c>
      <c r="O71" s="6">
        <f t="shared" si="59"/>
        <v>0</v>
      </c>
      <c r="P71" s="7">
        <f t="shared" si="60"/>
        <v>2</v>
      </c>
      <c r="Q71" s="7">
        <f t="shared" si="61"/>
        <v>1</v>
      </c>
      <c r="R71" s="7">
        <v>2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63"/>
        <v>0</v>
      </c>
      <c r="BA71" s="11">
        <v>10</v>
      </c>
      <c r="BB71" s="10" t="s">
        <v>65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54</v>
      </c>
      <c r="BL71" s="11"/>
      <c r="BM71" s="10"/>
      <c r="BN71" s="11"/>
      <c r="BO71" s="10"/>
      <c r="BP71" s="7">
        <v>1</v>
      </c>
      <c r="BQ71" s="7">
        <f t="shared" si="64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65"/>
        <v>0</v>
      </c>
    </row>
    <row r="72" spans="1:86" ht="12.75">
      <c r="A72" s="15">
        <v>4</v>
      </c>
      <c r="B72" s="15">
        <v>1</v>
      </c>
      <c r="C72" s="15"/>
      <c r="D72" s="6" t="s">
        <v>352</v>
      </c>
      <c r="E72" s="3" t="s">
        <v>161</v>
      </c>
      <c r="F72" s="6">
        <f t="shared" si="50"/>
        <v>1</v>
      </c>
      <c r="G72" s="6">
        <f t="shared" si="51"/>
        <v>1</v>
      </c>
      <c r="H72" s="6">
        <f t="shared" si="52"/>
        <v>30</v>
      </c>
      <c r="I72" s="6">
        <f t="shared" si="53"/>
        <v>10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20</v>
      </c>
      <c r="N72" s="6">
        <f t="shared" si="58"/>
        <v>0</v>
      </c>
      <c r="O72" s="6">
        <f t="shared" si="59"/>
        <v>0</v>
      </c>
      <c r="P72" s="7">
        <f t="shared" si="60"/>
        <v>2</v>
      </c>
      <c r="Q72" s="7">
        <f t="shared" si="61"/>
        <v>1</v>
      </c>
      <c r="R72" s="7">
        <v>2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63"/>
        <v>0</v>
      </c>
      <c r="BA72" s="11">
        <v>10</v>
      </c>
      <c r="BB72" s="10" t="s">
        <v>65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54</v>
      </c>
      <c r="BL72" s="11"/>
      <c r="BM72" s="10"/>
      <c r="BN72" s="11"/>
      <c r="BO72" s="10"/>
      <c r="BP72" s="7">
        <v>1</v>
      </c>
      <c r="BQ72" s="7">
        <f t="shared" si="64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65"/>
        <v>0</v>
      </c>
    </row>
    <row r="73" spans="1:86" ht="12.75">
      <c r="A73" s="15">
        <v>5</v>
      </c>
      <c r="B73" s="15">
        <v>1</v>
      </c>
      <c r="C73" s="15"/>
      <c r="D73" s="6" t="s">
        <v>353</v>
      </c>
      <c r="E73" s="3" t="s">
        <v>165</v>
      </c>
      <c r="F73" s="6">
        <f t="shared" si="50"/>
        <v>1</v>
      </c>
      <c r="G73" s="6">
        <f t="shared" si="51"/>
        <v>1</v>
      </c>
      <c r="H73" s="6">
        <f t="shared" si="52"/>
        <v>30</v>
      </c>
      <c r="I73" s="6">
        <f t="shared" si="53"/>
        <v>10</v>
      </c>
      <c r="J73" s="6">
        <f t="shared" si="54"/>
        <v>0</v>
      </c>
      <c r="K73" s="6">
        <f t="shared" si="55"/>
        <v>0</v>
      </c>
      <c r="L73" s="6">
        <f t="shared" si="56"/>
        <v>0</v>
      </c>
      <c r="M73" s="6">
        <f t="shared" si="57"/>
        <v>20</v>
      </c>
      <c r="N73" s="6">
        <f t="shared" si="58"/>
        <v>0</v>
      </c>
      <c r="O73" s="6">
        <f t="shared" si="59"/>
        <v>0</v>
      </c>
      <c r="P73" s="7">
        <f t="shared" si="60"/>
        <v>2</v>
      </c>
      <c r="Q73" s="7">
        <f t="shared" si="61"/>
        <v>1</v>
      </c>
      <c r="R73" s="7">
        <v>2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>
        <v>10</v>
      </c>
      <c r="BB73" s="10" t="s">
        <v>65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54</v>
      </c>
      <c r="BL73" s="11"/>
      <c r="BM73" s="10"/>
      <c r="BN73" s="11"/>
      <c r="BO73" s="10"/>
      <c r="BP73" s="7">
        <v>1</v>
      </c>
      <c r="BQ73" s="7">
        <f t="shared" si="64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65"/>
        <v>0</v>
      </c>
    </row>
    <row r="74" spans="1:86" ht="12.75">
      <c r="A74" s="15">
        <v>5</v>
      </c>
      <c r="B74" s="15">
        <v>1</v>
      </c>
      <c r="C74" s="15"/>
      <c r="D74" s="6" t="s">
        <v>354</v>
      </c>
      <c r="E74" s="3" t="s">
        <v>164</v>
      </c>
      <c r="F74" s="6">
        <f t="shared" si="50"/>
        <v>1</v>
      </c>
      <c r="G74" s="6">
        <f t="shared" si="51"/>
        <v>1</v>
      </c>
      <c r="H74" s="6">
        <f t="shared" si="52"/>
        <v>30</v>
      </c>
      <c r="I74" s="6">
        <f t="shared" si="53"/>
        <v>10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20</v>
      </c>
      <c r="N74" s="6">
        <f t="shared" si="58"/>
        <v>0</v>
      </c>
      <c r="O74" s="6">
        <f t="shared" si="59"/>
        <v>0</v>
      </c>
      <c r="P74" s="7">
        <f t="shared" si="60"/>
        <v>2</v>
      </c>
      <c r="Q74" s="7">
        <f t="shared" si="61"/>
        <v>1</v>
      </c>
      <c r="R74" s="7">
        <v>2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>
        <v>10</v>
      </c>
      <c r="BB74" s="10" t="s">
        <v>65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54</v>
      </c>
      <c r="BL74" s="11"/>
      <c r="BM74" s="10"/>
      <c r="BN74" s="11"/>
      <c r="BO74" s="10"/>
      <c r="BP74" s="7">
        <v>1</v>
      </c>
      <c r="BQ74" s="7">
        <f t="shared" si="64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65"/>
        <v>0</v>
      </c>
    </row>
    <row r="75" spans="1:86" ht="12.75">
      <c r="A75" s="15">
        <v>5</v>
      </c>
      <c r="B75" s="15">
        <v>1</v>
      </c>
      <c r="C75" s="15"/>
      <c r="D75" s="6" t="s">
        <v>355</v>
      </c>
      <c r="E75" s="3" t="s">
        <v>170</v>
      </c>
      <c r="F75" s="6">
        <f t="shared" si="50"/>
        <v>1</v>
      </c>
      <c r="G75" s="6">
        <f t="shared" si="51"/>
        <v>1</v>
      </c>
      <c r="H75" s="6">
        <f t="shared" si="52"/>
        <v>30</v>
      </c>
      <c r="I75" s="6">
        <f t="shared" si="53"/>
        <v>10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20</v>
      </c>
      <c r="N75" s="6">
        <f t="shared" si="58"/>
        <v>0</v>
      </c>
      <c r="O75" s="6">
        <f t="shared" si="59"/>
        <v>0</v>
      </c>
      <c r="P75" s="7">
        <f t="shared" si="60"/>
        <v>2</v>
      </c>
      <c r="Q75" s="7">
        <f t="shared" si="61"/>
        <v>1</v>
      </c>
      <c r="R75" s="7">
        <v>2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>
        <v>10</v>
      </c>
      <c r="BB75" s="10" t="s">
        <v>65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54</v>
      </c>
      <c r="BL75" s="11"/>
      <c r="BM75" s="10"/>
      <c r="BN75" s="11"/>
      <c r="BO75" s="10"/>
      <c r="BP75" s="7">
        <v>1</v>
      </c>
      <c r="BQ75" s="7">
        <f t="shared" si="64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65"/>
        <v>0</v>
      </c>
    </row>
    <row r="76" spans="1:86" ht="12.75">
      <c r="A76" s="15">
        <v>5</v>
      </c>
      <c r="B76" s="15">
        <v>1</v>
      </c>
      <c r="C76" s="15"/>
      <c r="D76" s="6" t="s">
        <v>356</v>
      </c>
      <c r="E76" s="3" t="s">
        <v>167</v>
      </c>
      <c r="F76" s="6">
        <f t="shared" si="50"/>
        <v>1</v>
      </c>
      <c r="G76" s="6">
        <f t="shared" si="51"/>
        <v>1</v>
      </c>
      <c r="H76" s="6">
        <f t="shared" si="52"/>
        <v>30</v>
      </c>
      <c r="I76" s="6">
        <f t="shared" si="53"/>
        <v>10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20</v>
      </c>
      <c r="N76" s="6">
        <f t="shared" si="58"/>
        <v>0</v>
      </c>
      <c r="O76" s="6">
        <f t="shared" si="59"/>
        <v>0</v>
      </c>
      <c r="P76" s="7">
        <f t="shared" si="60"/>
        <v>2</v>
      </c>
      <c r="Q76" s="7">
        <f t="shared" si="61"/>
        <v>1</v>
      </c>
      <c r="R76" s="7">
        <v>2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>
        <v>10</v>
      </c>
      <c r="BB76" s="10" t="s">
        <v>65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54</v>
      </c>
      <c r="BL76" s="11"/>
      <c r="BM76" s="10"/>
      <c r="BN76" s="11"/>
      <c r="BO76" s="10"/>
      <c r="BP76" s="7">
        <v>1</v>
      </c>
      <c r="BQ76" s="7">
        <f t="shared" si="64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65"/>
        <v>0</v>
      </c>
    </row>
    <row r="77" spans="1:86" ht="12.75">
      <c r="A77" s="15">
        <v>5</v>
      </c>
      <c r="B77" s="15">
        <v>1</v>
      </c>
      <c r="C77" s="15"/>
      <c r="D77" s="6" t="s">
        <v>357</v>
      </c>
      <c r="E77" s="3" t="s">
        <v>169</v>
      </c>
      <c r="F77" s="6">
        <f t="shared" si="50"/>
        <v>1</v>
      </c>
      <c r="G77" s="6">
        <f t="shared" si="51"/>
        <v>1</v>
      </c>
      <c r="H77" s="6">
        <f t="shared" si="52"/>
        <v>30</v>
      </c>
      <c r="I77" s="6">
        <f t="shared" si="53"/>
        <v>10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20</v>
      </c>
      <c r="N77" s="6">
        <f t="shared" si="58"/>
        <v>0</v>
      </c>
      <c r="O77" s="6">
        <f t="shared" si="59"/>
        <v>0</v>
      </c>
      <c r="P77" s="7">
        <f t="shared" si="60"/>
        <v>2</v>
      </c>
      <c r="Q77" s="7">
        <f t="shared" si="61"/>
        <v>1</v>
      </c>
      <c r="R77" s="7">
        <v>2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63"/>
        <v>0</v>
      </c>
      <c r="BA77" s="11">
        <v>10</v>
      </c>
      <c r="BB77" s="10" t="s">
        <v>65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54</v>
      </c>
      <c r="BL77" s="11"/>
      <c r="BM77" s="10"/>
      <c r="BN77" s="11"/>
      <c r="BO77" s="10"/>
      <c r="BP77" s="7">
        <v>1</v>
      </c>
      <c r="BQ77" s="7">
        <f t="shared" si="64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65"/>
        <v>0</v>
      </c>
    </row>
    <row r="78" spans="1:86" ht="12.75">
      <c r="A78" s="15">
        <v>5</v>
      </c>
      <c r="B78" s="15">
        <v>1</v>
      </c>
      <c r="C78" s="15"/>
      <c r="D78" s="6" t="s">
        <v>358</v>
      </c>
      <c r="E78" s="3" t="s">
        <v>171</v>
      </c>
      <c r="F78" s="6">
        <f t="shared" si="50"/>
        <v>1</v>
      </c>
      <c r="G78" s="6">
        <f t="shared" si="51"/>
        <v>1</v>
      </c>
      <c r="H78" s="6">
        <f t="shared" si="52"/>
        <v>30</v>
      </c>
      <c r="I78" s="6">
        <f t="shared" si="53"/>
        <v>10</v>
      </c>
      <c r="J78" s="6">
        <f t="shared" si="54"/>
        <v>0</v>
      </c>
      <c r="K78" s="6">
        <f t="shared" si="55"/>
        <v>0</v>
      </c>
      <c r="L78" s="6">
        <f t="shared" si="56"/>
        <v>0</v>
      </c>
      <c r="M78" s="6">
        <f t="shared" si="57"/>
        <v>20</v>
      </c>
      <c r="N78" s="6">
        <f t="shared" si="58"/>
        <v>0</v>
      </c>
      <c r="O78" s="6">
        <f t="shared" si="59"/>
        <v>0</v>
      </c>
      <c r="P78" s="7">
        <f t="shared" si="60"/>
        <v>2</v>
      </c>
      <c r="Q78" s="7">
        <f t="shared" si="61"/>
        <v>1</v>
      </c>
      <c r="R78" s="7">
        <v>2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62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63"/>
        <v>0</v>
      </c>
      <c r="BA78" s="11">
        <v>10</v>
      </c>
      <c r="BB78" s="10" t="s">
        <v>65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54</v>
      </c>
      <c r="BL78" s="11"/>
      <c r="BM78" s="10"/>
      <c r="BN78" s="11"/>
      <c r="BO78" s="10"/>
      <c r="BP78" s="7">
        <v>1</v>
      </c>
      <c r="BQ78" s="7">
        <f t="shared" si="64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65"/>
        <v>0</v>
      </c>
    </row>
    <row r="79" spans="1:86" ht="12.75">
      <c r="A79" s="15">
        <v>5</v>
      </c>
      <c r="B79" s="15">
        <v>1</v>
      </c>
      <c r="C79" s="15"/>
      <c r="D79" s="6" t="s">
        <v>359</v>
      </c>
      <c r="E79" s="3" t="s">
        <v>172</v>
      </c>
      <c r="F79" s="6">
        <f t="shared" si="50"/>
        <v>1</v>
      </c>
      <c r="G79" s="6">
        <f t="shared" si="51"/>
        <v>1</v>
      </c>
      <c r="H79" s="6">
        <f t="shared" si="52"/>
        <v>30</v>
      </c>
      <c r="I79" s="6">
        <f t="shared" si="53"/>
        <v>10</v>
      </c>
      <c r="J79" s="6">
        <f t="shared" si="54"/>
        <v>0</v>
      </c>
      <c r="K79" s="6">
        <f t="shared" si="55"/>
        <v>0</v>
      </c>
      <c r="L79" s="6">
        <f t="shared" si="56"/>
        <v>0</v>
      </c>
      <c r="M79" s="6">
        <f t="shared" si="57"/>
        <v>20</v>
      </c>
      <c r="N79" s="6">
        <f t="shared" si="58"/>
        <v>0</v>
      </c>
      <c r="O79" s="6">
        <f t="shared" si="59"/>
        <v>0</v>
      </c>
      <c r="P79" s="7">
        <f t="shared" si="60"/>
        <v>2</v>
      </c>
      <c r="Q79" s="7">
        <f t="shared" si="61"/>
        <v>1</v>
      </c>
      <c r="R79" s="7">
        <v>2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62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63"/>
        <v>0</v>
      </c>
      <c r="BA79" s="11">
        <v>10</v>
      </c>
      <c r="BB79" s="10" t="s">
        <v>65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54</v>
      </c>
      <c r="BL79" s="11"/>
      <c r="BM79" s="10"/>
      <c r="BN79" s="11"/>
      <c r="BO79" s="10"/>
      <c r="BP79" s="7">
        <v>1</v>
      </c>
      <c r="BQ79" s="7">
        <f t="shared" si="64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65"/>
        <v>0</v>
      </c>
    </row>
    <row r="80" spans="1:86" ht="12.75">
      <c r="A80" s="15">
        <v>5</v>
      </c>
      <c r="B80" s="15">
        <v>1</v>
      </c>
      <c r="C80" s="15"/>
      <c r="D80" s="6" t="s">
        <v>360</v>
      </c>
      <c r="E80" s="3" t="s">
        <v>174</v>
      </c>
      <c r="F80" s="6">
        <f t="shared" si="50"/>
        <v>1</v>
      </c>
      <c r="G80" s="6">
        <f t="shared" si="51"/>
        <v>1</v>
      </c>
      <c r="H80" s="6">
        <f t="shared" si="52"/>
        <v>30</v>
      </c>
      <c r="I80" s="6">
        <f t="shared" si="53"/>
        <v>10</v>
      </c>
      <c r="J80" s="6">
        <f t="shared" si="54"/>
        <v>0</v>
      </c>
      <c r="K80" s="6">
        <f t="shared" si="55"/>
        <v>0</v>
      </c>
      <c r="L80" s="6">
        <f t="shared" si="56"/>
        <v>0</v>
      </c>
      <c r="M80" s="6">
        <f t="shared" si="57"/>
        <v>20</v>
      </c>
      <c r="N80" s="6">
        <f t="shared" si="58"/>
        <v>0</v>
      </c>
      <c r="O80" s="6">
        <f t="shared" si="59"/>
        <v>0</v>
      </c>
      <c r="P80" s="7">
        <f t="shared" si="60"/>
        <v>2</v>
      </c>
      <c r="Q80" s="7">
        <f t="shared" si="61"/>
        <v>1</v>
      </c>
      <c r="R80" s="7">
        <v>2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62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63"/>
        <v>0</v>
      </c>
      <c r="BA80" s="11">
        <v>10</v>
      </c>
      <c r="BB80" s="10" t="s">
        <v>65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54</v>
      </c>
      <c r="BL80" s="11"/>
      <c r="BM80" s="10"/>
      <c r="BN80" s="11"/>
      <c r="BO80" s="10"/>
      <c r="BP80" s="7">
        <v>1</v>
      </c>
      <c r="BQ80" s="7">
        <f t="shared" si="64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65"/>
        <v>0</v>
      </c>
    </row>
    <row r="81" spans="1:86" ht="12.75">
      <c r="A81" s="15">
        <v>6</v>
      </c>
      <c r="B81" s="15">
        <v>2</v>
      </c>
      <c r="C81" s="15"/>
      <c r="D81" s="6" t="s">
        <v>361</v>
      </c>
      <c r="E81" s="3" t="s">
        <v>125</v>
      </c>
      <c r="F81" s="6">
        <f t="shared" si="50"/>
        <v>1</v>
      </c>
      <c r="G81" s="6">
        <f t="shared" si="51"/>
        <v>1</v>
      </c>
      <c r="H81" s="6">
        <f t="shared" si="52"/>
        <v>30</v>
      </c>
      <c r="I81" s="6">
        <f t="shared" si="53"/>
        <v>10</v>
      </c>
      <c r="J81" s="6">
        <f t="shared" si="54"/>
        <v>0</v>
      </c>
      <c r="K81" s="6">
        <f t="shared" si="55"/>
        <v>0</v>
      </c>
      <c r="L81" s="6">
        <f t="shared" si="56"/>
        <v>0</v>
      </c>
      <c r="M81" s="6">
        <f t="shared" si="57"/>
        <v>20</v>
      </c>
      <c r="N81" s="6">
        <f t="shared" si="58"/>
        <v>0</v>
      </c>
      <c r="O81" s="6">
        <f t="shared" si="59"/>
        <v>0</v>
      </c>
      <c r="P81" s="7">
        <f t="shared" si="60"/>
        <v>2</v>
      </c>
      <c r="Q81" s="7">
        <f t="shared" si="61"/>
        <v>1</v>
      </c>
      <c r="R81" s="7">
        <v>2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62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63"/>
        <v>0</v>
      </c>
      <c r="BA81" s="11">
        <v>10</v>
      </c>
      <c r="BB81" s="10" t="s">
        <v>65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54</v>
      </c>
      <c r="BL81" s="11"/>
      <c r="BM81" s="10"/>
      <c r="BN81" s="11"/>
      <c r="BO81" s="10"/>
      <c r="BP81" s="7">
        <v>1</v>
      </c>
      <c r="BQ81" s="7">
        <f t="shared" si="64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65"/>
        <v>0</v>
      </c>
    </row>
    <row r="82" spans="1:86" ht="12.75">
      <c r="A82" s="15">
        <v>6</v>
      </c>
      <c r="B82" s="15">
        <v>2</v>
      </c>
      <c r="C82" s="15"/>
      <c r="D82" s="6" t="s">
        <v>362</v>
      </c>
      <c r="E82" s="3" t="s">
        <v>133</v>
      </c>
      <c r="F82" s="6">
        <f t="shared" si="50"/>
        <v>1</v>
      </c>
      <c r="G82" s="6">
        <f t="shared" si="51"/>
        <v>1</v>
      </c>
      <c r="H82" s="6">
        <f t="shared" si="52"/>
        <v>30</v>
      </c>
      <c r="I82" s="6">
        <f t="shared" si="53"/>
        <v>10</v>
      </c>
      <c r="J82" s="6">
        <f t="shared" si="54"/>
        <v>0</v>
      </c>
      <c r="K82" s="6">
        <f t="shared" si="55"/>
        <v>0</v>
      </c>
      <c r="L82" s="6">
        <f t="shared" si="56"/>
        <v>0</v>
      </c>
      <c r="M82" s="6">
        <f t="shared" si="57"/>
        <v>20</v>
      </c>
      <c r="N82" s="6">
        <f t="shared" si="58"/>
        <v>0</v>
      </c>
      <c r="O82" s="6">
        <f t="shared" si="59"/>
        <v>0</v>
      </c>
      <c r="P82" s="7">
        <f t="shared" si="60"/>
        <v>2</v>
      </c>
      <c r="Q82" s="7">
        <f t="shared" si="61"/>
        <v>1</v>
      </c>
      <c r="R82" s="7">
        <v>2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62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63"/>
        <v>0</v>
      </c>
      <c r="BA82" s="11">
        <v>10</v>
      </c>
      <c r="BB82" s="10" t="s">
        <v>65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54</v>
      </c>
      <c r="BL82" s="11"/>
      <c r="BM82" s="10"/>
      <c r="BN82" s="11"/>
      <c r="BO82" s="10"/>
      <c r="BP82" s="7">
        <v>1</v>
      </c>
      <c r="BQ82" s="7">
        <f t="shared" si="64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65"/>
        <v>0</v>
      </c>
    </row>
    <row r="83" spans="1:86" ht="12.75">
      <c r="A83" s="15">
        <v>6</v>
      </c>
      <c r="B83" s="15">
        <v>2</v>
      </c>
      <c r="C83" s="15"/>
      <c r="D83" s="6" t="s">
        <v>363</v>
      </c>
      <c r="E83" s="3" t="s">
        <v>135</v>
      </c>
      <c r="F83" s="6">
        <f t="shared" si="50"/>
        <v>1</v>
      </c>
      <c r="G83" s="6">
        <f t="shared" si="51"/>
        <v>1</v>
      </c>
      <c r="H83" s="6">
        <f t="shared" si="52"/>
        <v>30</v>
      </c>
      <c r="I83" s="6">
        <f t="shared" si="53"/>
        <v>10</v>
      </c>
      <c r="J83" s="6">
        <f t="shared" si="54"/>
        <v>0</v>
      </c>
      <c r="K83" s="6">
        <f t="shared" si="55"/>
        <v>0</v>
      </c>
      <c r="L83" s="6">
        <f t="shared" si="56"/>
        <v>0</v>
      </c>
      <c r="M83" s="6">
        <f t="shared" si="57"/>
        <v>20</v>
      </c>
      <c r="N83" s="6">
        <f t="shared" si="58"/>
        <v>0</v>
      </c>
      <c r="O83" s="6">
        <f t="shared" si="59"/>
        <v>0</v>
      </c>
      <c r="P83" s="7">
        <f t="shared" si="60"/>
        <v>2</v>
      </c>
      <c r="Q83" s="7">
        <f t="shared" si="61"/>
        <v>1</v>
      </c>
      <c r="R83" s="7">
        <v>2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62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63"/>
        <v>0</v>
      </c>
      <c r="BA83" s="11">
        <v>10</v>
      </c>
      <c r="BB83" s="10" t="s">
        <v>65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54</v>
      </c>
      <c r="BL83" s="11"/>
      <c r="BM83" s="10"/>
      <c r="BN83" s="11"/>
      <c r="BO83" s="10"/>
      <c r="BP83" s="7">
        <v>1</v>
      </c>
      <c r="BQ83" s="7">
        <f t="shared" si="64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65"/>
        <v>0</v>
      </c>
    </row>
    <row r="84" spans="1:86" ht="12.75">
      <c r="A84" s="15">
        <v>6</v>
      </c>
      <c r="B84" s="15">
        <v>2</v>
      </c>
      <c r="C84" s="15"/>
      <c r="D84" s="6" t="s">
        <v>364</v>
      </c>
      <c r="E84" s="3" t="s">
        <v>137</v>
      </c>
      <c r="F84" s="6">
        <f t="shared" si="50"/>
        <v>1</v>
      </c>
      <c r="G84" s="6">
        <f t="shared" si="51"/>
        <v>1</v>
      </c>
      <c r="H84" s="6">
        <f t="shared" si="52"/>
        <v>30</v>
      </c>
      <c r="I84" s="6">
        <f t="shared" si="53"/>
        <v>10</v>
      </c>
      <c r="J84" s="6">
        <f t="shared" si="54"/>
        <v>0</v>
      </c>
      <c r="K84" s="6">
        <f t="shared" si="55"/>
        <v>0</v>
      </c>
      <c r="L84" s="6">
        <f t="shared" si="56"/>
        <v>0</v>
      </c>
      <c r="M84" s="6">
        <f t="shared" si="57"/>
        <v>20</v>
      </c>
      <c r="N84" s="6">
        <f t="shared" si="58"/>
        <v>0</v>
      </c>
      <c r="O84" s="6">
        <f t="shared" si="59"/>
        <v>0</v>
      </c>
      <c r="P84" s="7">
        <f t="shared" si="60"/>
        <v>2</v>
      </c>
      <c r="Q84" s="7">
        <f t="shared" si="61"/>
        <v>1</v>
      </c>
      <c r="R84" s="7">
        <v>2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62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63"/>
        <v>0</v>
      </c>
      <c r="BA84" s="11">
        <v>10</v>
      </c>
      <c r="BB84" s="10" t="s">
        <v>65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54</v>
      </c>
      <c r="BL84" s="11"/>
      <c r="BM84" s="10"/>
      <c r="BN84" s="11"/>
      <c r="BO84" s="10"/>
      <c r="BP84" s="7">
        <v>1</v>
      </c>
      <c r="BQ84" s="7">
        <f t="shared" si="64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65"/>
        <v>0</v>
      </c>
    </row>
    <row r="85" spans="1:86" ht="12.75">
      <c r="A85" s="15">
        <v>6</v>
      </c>
      <c r="B85" s="15">
        <v>2</v>
      </c>
      <c r="C85" s="15"/>
      <c r="D85" s="6" t="s">
        <v>365</v>
      </c>
      <c r="E85" s="3" t="s">
        <v>127</v>
      </c>
      <c r="F85" s="6">
        <f t="shared" si="50"/>
        <v>1</v>
      </c>
      <c r="G85" s="6">
        <f t="shared" si="51"/>
        <v>1</v>
      </c>
      <c r="H85" s="6">
        <f t="shared" si="52"/>
        <v>30</v>
      </c>
      <c r="I85" s="6">
        <f t="shared" si="53"/>
        <v>10</v>
      </c>
      <c r="J85" s="6">
        <f t="shared" si="54"/>
        <v>0</v>
      </c>
      <c r="K85" s="6">
        <f t="shared" si="55"/>
        <v>0</v>
      </c>
      <c r="L85" s="6">
        <f t="shared" si="56"/>
        <v>0</v>
      </c>
      <c r="M85" s="6">
        <f t="shared" si="57"/>
        <v>20</v>
      </c>
      <c r="N85" s="6">
        <f t="shared" si="58"/>
        <v>0</v>
      </c>
      <c r="O85" s="6">
        <f t="shared" si="59"/>
        <v>0</v>
      </c>
      <c r="P85" s="7">
        <f t="shared" si="60"/>
        <v>2</v>
      </c>
      <c r="Q85" s="7">
        <f t="shared" si="61"/>
        <v>1</v>
      </c>
      <c r="R85" s="7">
        <v>2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62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63"/>
        <v>0</v>
      </c>
      <c r="BA85" s="11">
        <v>10</v>
      </c>
      <c r="BB85" s="10" t="s">
        <v>65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54</v>
      </c>
      <c r="BL85" s="11"/>
      <c r="BM85" s="10"/>
      <c r="BN85" s="11"/>
      <c r="BO85" s="10"/>
      <c r="BP85" s="7">
        <v>1</v>
      </c>
      <c r="BQ85" s="7">
        <f t="shared" si="64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65"/>
        <v>0</v>
      </c>
    </row>
    <row r="86" spans="1:86" ht="12.75">
      <c r="A86" s="15">
        <v>6</v>
      </c>
      <c r="B86" s="15">
        <v>2</v>
      </c>
      <c r="C86" s="15"/>
      <c r="D86" s="6" t="s">
        <v>366</v>
      </c>
      <c r="E86" s="3" t="s">
        <v>129</v>
      </c>
      <c r="F86" s="6">
        <f t="shared" si="50"/>
        <v>1</v>
      </c>
      <c r="G86" s="6">
        <f t="shared" si="51"/>
        <v>1</v>
      </c>
      <c r="H86" s="6">
        <f t="shared" si="52"/>
        <v>30</v>
      </c>
      <c r="I86" s="6">
        <f t="shared" si="53"/>
        <v>10</v>
      </c>
      <c r="J86" s="6">
        <f t="shared" si="54"/>
        <v>0</v>
      </c>
      <c r="K86" s="6">
        <f t="shared" si="55"/>
        <v>0</v>
      </c>
      <c r="L86" s="6">
        <f t="shared" si="56"/>
        <v>0</v>
      </c>
      <c r="M86" s="6">
        <f t="shared" si="57"/>
        <v>20</v>
      </c>
      <c r="N86" s="6">
        <f t="shared" si="58"/>
        <v>0</v>
      </c>
      <c r="O86" s="6">
        <f t="shared" si="59"/>
        <v>0</v>
      </c>
      <c r="P86" s="7">
        <f t="shared" si="60"/>
        <v>2</v>
      </c>
      <c r="Q86" s="7">
        <f t="shared" si="61"/>
        <v>1</v>
      </c>
      <c r="R86" s="7">
        <v>2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62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63"/>
        <v>0</v>
      </c>
      <c r="BA86" s="11">
        <v>10</v>
      </c>
      <c r="BB86" s="10" t="s">
        <v>65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54</v>
      </c>
      <c r="BL86" s="11"/>
      <c r="BM86" s="10"/>
      <c r="BN86" s="11"/>
      <c r="BO86" s="10"/>
      <c r="BP86" s="7">
        <v>1</v>
      </c>
      <c r="BQ86" s="7">
        <f t="shared" si="64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65"/>
        <v>0</v>
      </c>
    </row>
    <row r="87" spans="1:86" ht="12.75">
      <c r="A87" s="15">
        <v>6</v>
      </c>
      <c r="B87" s="15">
        <v>2</v>
      </c>
      <c r="C87" s="15"/>
      <c r="D87" s="6" t="s">
        <v>367</v>
      </c>
      <c r="E87" s="3" t="s">
        <v>139</v>
      </c>
      <c r="F87" s="6">
        <f t="shared" si="50"/>
        <v>1</v>
      </c>
      <c r="G87" s="6">
        <f t="shared" si="51"/>
        <v>1</v>
      </c>
      <c r="H87" s="6">
        <f t="shared" si="52"/>
        <v>30</v>
      </c>
      <c r="I87" s="6">
        <f t="shared" si="53"/>
        <v>10</v>
      </c>
      <c r="J87" s="6">
        <f t="shared" si="54"/>
        <v>0</v>
      </c>
      <c r="K87" s="6">
        <f t="shared" si="55"/>
        <v>0</v>
      </c>
      <c r="L87" s="6">
        <f t="shared" si="56"/>
        <v>0</v>
      </c>
      <c r="M87" s="6">
        <f t="shared" si="57"/>
        <v>20</v>
      </c>
      <c r="N87" s="6">
        <f t="shared" si="58"/>
        <v>0</v>
      </c>
      <c r="O87" s="6">
        <f t="shared" si="59"/>
        <v>0</v>
      </c>
      <c r="P87" s="7">
        <f t="shared" si="60"/>
        <v>2</v>
      </c>
      <c r="Q87" s="7">
        <f t="shared" si="61"/>
        <v>1</v>
      </c>
      <c r="R87" s="7">
        <v>2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62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63"/>
        <v>0</v>
      </c>
      <c r="BA87" s="11">
        <v>10</v>
      </c>
      <c r="BB87" s="10" t="s">
        <v>65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54</v>
      </c>
      <c r="BL87" s="11"/>
      <c r="BM87" s="10"/>
      <c r="BN87" s="11"/>
      <c r="BO87" s="10"/>
      <c r="BP87" s="7">
        <v>1</v>
      </c>
      <c r="BQ87" s="7">
        <f t="shared" si="64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65"/>
        <v>0</v>
      </c>
    </row>
    <row r="88" spans="1:86" ht="12.75">
      <c r="A88" s="15">
        <v>6</v>
      </c>
      <c r="B88" s="15">
        <v>2</v>
      </c>
      <c r="C88" s="15"/>
      <c r="D88" s="6" t="s">
        <v>368</v>
      </c>
      <c r="E88" s="3" t="s">
        <v>131</v>
      </c>
      <c r="F88" s="6">
        <f t="shared" si="50"/>
        <v>1</v>
      </c>
      <c r="G88" s="6">
        <f t="shared" si="51"/>
        <v>1</v>
      </c>
      <c r="H88" s="6">
        <f t="shared" si="52"/>
        <v>30</v>
      </c>
      <c r="I88" s="6">
        <f t="shared" si="53"/>
        <v>10</v>
      </c>
      <c r="J88" s="6">
        <f t="shared" si="54"/>
        <v>0</v>
      </c>
      <c r="K88" s="6">
        <f t="shared" si="55"/>
        <v>0</v>
      </c>
      <c r="L88" s="6">
        <f t="shared" si="56"/>
        <v>0</v>
      </c>
      <c r="M88" s="6">
        <f t="shared" si="57"/>
        <v>20</v>
      </c>
      <c r="N88" s="6">
        <f t="shared" si="58"/>
        <v>0</v>
      </c>
      <c r="O88" s="6">
        <f t="shared" si="59"/>
        <v>0</v>
      </c>
      <c r="P88" s="7">
        <f t="shared" si="60"/>
        <v>2</v>
      </c>
      <c r="Q88" s="7">
        <f t="shared" si="61"/>
        <v>1</v>
      </c>
      <c r="R88" s="7">
        <v>2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62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63"/>
        <v>0</v>
      </c>
      <c r="BA88" s="11">
        <v>10</v>
      </c>
      <c r="BB88" s="10" t="s">
        <v>65</v>
      </c>
      <c r="BC88" s="11"/>
      <c r="BD88" s="10"/>
      <c r="BE88" s="11"/>
      <c r="BF88" s="10"/>
      <c r="BG88" s="11"/>
      <c r="BH88" s="10"/>
      <c r="BI88" s="7">
        <v>1</v>
      </c>
      <c r="BJ88" s="11">
        <v>20</v>
      </c>
      <c r="BK88" s="10" t="s">
        <v>54</v>
      </c>
      <c r="BL88" s="11"/>
      <c r="BM88" s="10"/>
      <c r="BN88" s="11"/>
      <c r="BO88" s="10"/>
      <c r="BP88" s="7">
        <v>1</v>
      </c>
      <c r="BQ88" s="7">
        <f t="shared" si="64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65"/>
        <v>0</v>
      </c>
    </row>
    <row r="89" spans="1:86" ht="12.75">
      <c r="A89" s="15">
        <v>7</v>
      </c>
      <c r="B89" s="15">
        <v>1</v>
      </c>
      <c r="C89" s="15"/>
      <c r="D89" s="6" t="s">
        <v>369</v>
      </c>
      <c r="E89" s="3" t="s">
        <v>176</v>
      </c>
      <c r="F89" s="6">
        <f t="shared" si="50"/>
        <v>1</v>
      </c>
      <c r="G89" s="6">
        <f t="shared" si="51"/>
        <v>1</v>
      </c>
      <c r="H89" s="6">
        <f t="shared" si="52"/>
        <v>30</v>
      </c>
      <c r="I89" s="6">
        <f t="shared" si="53"/>
        <v>10</v>
      </c>
      <c r="J89" s="6">
        <f t="shared" si="54"/>
        <v>0</v>
      </c>
      <c r="K89" s="6">
        <f t="shared" si="55"/>
        <v>0</v>
      </c>
      <c r="L89" s="6">
        <f t="shared" si="56"/>
        <v>0</v>
      </c>
      <c r="M89" s="6">
        <f t="shared" si="57"/>
        <v>20</v>
      </c>
      <c r="N89" s="6">
        <f t="shared" si="58"/>
        <v>0</v>
      </c>
      <c r="O89" s="6">
        <f t="shared" si="59"/>
        <v>0</v>
      </c>
      <c r="P89" s="7">
        <f t="shared" si="60"/>
        <v>1</v>
      </c>
      <c r="Q89" s="7">
        <f t="shared" si="61"/>
        <v>0.67</v>
      </c>
      <c r="R89" s="7">
        <v>0.97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62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63"/>
        <v>0</v>
      </c>
      <c r="BA89" s="11">
        <v>10</v>
      </c>
      <c r="BB89" s="10" t="s">
        <v>65</v>
      </c>
      <c r="BC89" s="11"/>
      <c r="BD89" s="10"/>
      <c r="BE89" s="11"/>
      <c r="BF89" s="10"/>
      <c r="BG89" s="11"/>
      <c r="BH89" s="10"/>
      <c r="BI89" s="7">
        <v>0.33</v>
      </c>
      <c r="BJ89" s="11">
        <v>20</v>
      </c>
      <c r="BK89" s="10" t="s">
        <v>54</v>
      </c>
      <c r="BL89" s="11"/>
      <c r="BM89" s="10"/>
      <c r="BN89" s="11"/>
      <c r="BO89" s="10"/>
      <c r="BP89" s="7">
        <v>0.67</v>
      </c>
      <c r="BQ89" s="7">
        <f t="shared" si="64"/>
        <v>1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65"/>
        <v>0</v>
      </c>
    </row>
    <row r="90" spans="1:86" ht="12.75">
      <c r="A90" s="15">
        <v>7</v>
      </c>
      <c r="B90" s="15">
        <v>1</v>
      </c>
      <c r="C90" s="15"/>
      <c r="D90" s="6" t="s">
        <v>370</v>
      </c>
      <c r="E90" s="3" t="s">
        <v>178</v>
      </c>
      <c r="F90" s="6">
        <f t="shared" si="50"/>
        <v>1</v>
      </c>
      <c r="G90" s="6">
        <f t="shared" si="51"/>
        <v>1</v>
      </c>
      <c r="H90" s="6">
        <f t="shared" si="52"/>
        <v>30</v>
      </c>
      <c r="I90" s="6">
        <f t="shared" si="53"/>
        <v>10</v>
      </c>
      <c r="J90" s="6">
        <f t="shared" si="54"/>
        <v>0</v>
      </c>
      <c r="K90" s="6">
        <f t="shared" si="55"/>
        <v>0</v>
      </c>
      <c r="L90" s="6">
        <f t="shared" si="56"/>
        <v>0</v>
      </c>
      <c r="M90" s="6">
        <f t="shared" si="57"/>
        <v>20</v>
      </c>
      <c r="N90" s="6">
        <f t="shared" si="58"/>
        <v>0</v>
      </c>
      <c r="O90" s="6">
        <f t="shared" si="59"/>
        <v>0</v>
      </c>
      <c r="P90" s="7">
        <f t="shared" si="60"/>
        <v>1</v>
      </c>
      <c r="Q90" s="7">
        <f t="shared" si="61"/>
        <v>0.7</v>
      </c>
      <c r="R90" s="7">
        <v>0.8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62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63"/>
        <v>0</v>
      </c>
      <c r="BA90" s="11">
        <v>10</v>
      </c>
      <c r="BB90" s="10" t="s">
        <v>65</v>
      </c>
      <c r="BC90" s="11"/>
      <c r="BD90" s="10"/>
      <c r="BE90" s="11"/>
      <c r="BF90" s="10"/>
      <c r="BG90" s="11"/>
      <c r="BH90" s="10"/>
      <c r="BI90" s="7">
        <v>0.3</v>
      </c>
      <c r="BJ90" s="11">
        <v>20</v>
      </c>
      <c r="BK90" s="10" t="s">
        <v>54</v>
      </c>
      <c r="BL90" s="11"/>
      <c r="BM90" s="10"/>
      <c r="BN90" s="11"/>
      <c r="BO90" s="10"/>
      <c r="BP90" s="7">
        <v>0.7</v>
      </c>
      <c r="BQ90" s="7">
        <f t="shared" si="64"/>
        <v>1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65"/>
        <v>0</v>
      </c>
    </row>
    <row r="91" spans="1:86" ht="12.75">
      <c r="A91" s="15">
        <v>7</v>
      </c>
      <c r="B91" s="15">
        <v>1</v>
      </c>
      <c r="C91" s="15"/>
      <c r="D91" s="6" t="s">
        <v>371</v>
      </c>
      <c r="E91" s="3" t="s">
        <v>180</v>
      </c>
      <c r="F91" s="6">
        <f t="shared" si="50"/>
        <v>1</v>
      </c>
      <c r="G91" s="6">
        <f t="shared" si="51"/>
        <v>1</v>
      </c>
      <c r="H91" s="6">
        <f t="shared" si="52"/>
        <v>30</v>
      </c>
      <c r="I91" s="6">
        <f t="shared" si="53"/>
        <v>10</v>
      </c>
      <c r="J91" s="6">
        <f t="shared" si="54"/>
        <v>0</v>
      </c>
      <c r="K91" s="6">
        <f t="shared" si="55"/>
        <v>0</v>
      </c>
      <c r="L91" s="6">
        <f t="shared" si="56"/>
        <v>0</v>
      </c>
      <c r="M91" s="6">
        <f t="shared" si="57"/>
        <v>20</v>
      </c>
      <c r="N91" s="6">
        <f t="shared" si="58"/>
        <v>0</v>
      </c>
      <c r="O91" s="6">
        <f t="shared" si="59"/>
        <v>0</v>
      </c>
      <c r="P91" s="7">
        <f t="shared" si="60"/>
        <v>1</v>
      </c>
      <c r="Q91" s="7">
        <f t="shared" si="61"/>
        <v>0.7</v>
      </c>
      <c r="R91" s="7">
        <v>0.8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62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63"/>
        <v>0</v>
      </c>
      <c r="BA91" s="11">
        <v>10</v>
      </c>
      <c r="BB91" s="10" t="s">
        <v>54</v>
      </c>
      <c r="BC91" s="11"/>
      <c r="BD91" s="10"/>
      <c r="BE91" s="11"/>
      <c r="BF91" s="10"/>
      <c r="BG91" s="11"/>
      <c r="BH91" s="10"/>
      <c r="BI91" s="7">
        <v>0.3</v>
      </c>
      <c r="BJ91" s="11">
        <v>20</v>
      </c>
      <c r="BK91" s="10" t="s">
        <v>65</v>
      </c>
      <c r="BL91" s="11"/>
      <c r="BM91" s="10"/>
      <c r="BN91" s="11"/>
      <c r="BO91" s="10"/>
      <c r="BP91" s="7">
        <v>0.7</v>
      </c>
      <c r="BQ91" s="7">
        <f t="shared" si="64"/>
        <v>1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65"/>
        <v>0</v>
      </c>
    </row>
    <row r="92" spans="1:86" ht="12.75">
      <c r="A92" s="15">
        <v>7</v>
      </c>
      <c r="B92" s="15">
        <v>1</v>
      </c>
      <c r="C92" s="15"/>
      <c r="D92" s="6" t="s">
        <v>372</v>
      </c>
      <c r="E92" s="3" t="s">
        <v>182</v>
      </c>
      <c r="F92" s="6">
        <f t="shared" si="50"/>
        <v>1</v>
      </c>
      <c r="G92" s="6">
        <f t="shared" si="51"/>
        <v>1</v>
      </c>
      <c r="H92" s="6">
        <f t="shared" si="52"/>
        <v>30</v>
      </c>
      <c r="I92" s="6">
        <f t="shared" si="53"/>
        <v>10</v>
      </c>
      <c r="J92" s="6">
        <f t="shared" si="54"/>
        <v>0</v>
      </c>
      <c r="K92" s="6">
        <f t="shared" si="55"/>
        <v>0</v>
      </c>
      <c r="L92" s="6">
        <f t="shared" si="56"/>
        <v>0</v>
      </c>
      <c r="M92" s="6">
        <f t="shared" si="57"/>
        <v>20</v>
      </c>
      <c r="N92" s="6">
        <f t="shared" si="58"/>
        <v>0</v>
      </c>
      <c r="O92" s="6">
        <f t="shared" si="59"/>
        <v>0</v>
      </c>
      <c r="P92" s="7">
        <f t="shared" si="60"/>
        <v>1</v>
      </c>
      <c r="Q92" s="7">
        <f t="shared" si="61"/>
        <v>0.7</v>
      </c>
      <c r="R92" s="7">
        <v>0.8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62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63"/>
        <v>0</v>
      </c>
      <c r="BA92" s="11">
        <v>10</v>
      </c>
      <c r="BB92" s="10" t="s">
        <v>65</v>
      </c>
      <c r="BC92" s="11"/>
      <c r="BD92" s="10"/>
      <c r="BE92" s="11"/>
      <c r="BF92" s="10"/>
      <c r="BG92" s="11"/>
      <c r="BH92" s="10"/>
      <c r="BI92" s="7">
        <v>0.3</v>
      </c>
      <c r="BJ92" s="11">
        <v>20</v>
      </c>
      <c r="BK92" s="10" t="s">
        <v>54</v>
      </c>
      <c r="BL92" s="11"/>
      <c r="BM92" s="10"/>
      <c r="BN92" s="11"/>
      <c r="BO92" s="10"/>
      <c r="BP92" s="7">
        <v>0.7</v>
      </c>
      <c r="BQ92" s="7">
        <f t="shared" si="64"/>
        <v>1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65"/>
        <v>0</v>
      </c>
    </row>
    <row r="93" spans="1:86" ht="12.75">
      <c r="A93" s="15">
        <v>7</v>
      </c>
      <c r="B93" s="15">
        <v>1</v>
      </c>
      <c r="C93" s="15"/>
      <c r="D93" s="6" t="s">
        <v>373</v>
      </c>
      <c r="E93" s="3" t="s">
        <v>184</v>
      </c>
      <c r="F93" s="6">
        <f t="shared" si="50"/>
        <v>1</v>
      </c>
      <c r="G93" s="6">
        <f t="shared" si="51"/>
        <v>1</v>
      </c>
      <c r="H93" s="6">
        <f t="shared" si="52"/>
        <v>30</v>
      </c>
      <c r="I93" s="6">
        <f t="shared" si="53"/>
        <v>10</v>
      </c>
      <c r="J93" s="6">
        <f t="shared" si="54"/>
        <v>0</v>
      </c>
      <c r="K93" s="6">
        <f t="shared" si="55"/>
        <v>0</v>
      </c>
      <c r="L93" s="6">
        <f t="shared" si="56"/>
        <v>0</v>
      </c>
      <c r="M93" s="6">
        <f t="shared" si="57"/>
        <v>20</v>
      </c>
      <c r="N93" s="6">
        <f t="shared" si="58"/>
        <v>0</v>
      </c>
      <c r="O93" s="6">
        <f t="shared" si="59"/>
        <v>0</v>
      </c>
      <c r="P93" s="7">
        <f t="shared" si="60"/>
        <v>1</v>
      </c>
      <c r="Q93" s="7">
        <f t="shared" si="61"/>
        <v>0.7</v>
      </c>
      <c r="R93" s="7">
        <v>0.8</v>
      </c>
      <c r="S93" s="11"/>
      <c r="T93" s="10"/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7"/>
      <c r="AI93" s="7">
        <f t="shared" si="62"/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63"/>
        <v>0</v>
      </c>
      <c r="BA93" s="11">
        <v>10</v>
      </c>
      <c r="BB93" s="10" t="s">
        <v>65</v>
      </c>
      <c r="BC93" s="11"/>
      <c r="BD93" s="10"/>
      <c r="BE93" s="11"/>
      <c r="BF93" s="10"/>
      <c r="BG93" s="11"/>
      <c r="BH93" s="10"/>
      <c r="BI93" s="7">
        <v>0.3</v>
      </c>
      <c r="BJ93" s="11">
        <v>20</v>
      </c>
      <c r="BK93" s="10" t="s">
        <v>54</v>
      </c>
      <c r="BL93" s="11"/>
      <c r="BM93" s="10"/>
      <c r="BN93" s="11"/>
      <c r="BO93" s="10"/>
      <c r="BP93" s="7">
        <v>0.7</v>
      </c>
      <c r="BQ93" s="7">
        <f t="shared" si="64"/>
        <v>1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65"/>
        <v>0</v>
      </c>
    </row>
    <row r="94" spans="1:86" ht="19.5" customHeight="1">
      <c r="A94" s="12" t="s">
        <v>185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2"/>
      <c r="CH94" s="13"/>
    </row>
    <row r="95" spans="1:86" ht="12.75">
      <c r="A95" s="6"/>
      <c r="B95" s="6"/>
      <c r="C95" s="6"/>
      <c r="D95" s="6" t="s">
        <v>186</v>
      </c>
      <c r="E95" s="3" t="s">
        <v>187</v>
      </c>
      <c r="F95" s="6">
        <f>COUNTIF(S95:CF95,"e")</f>
        <v>0</v>
      </c>
      <c r="G95" s="6">
        <f>COUNTIF(S95:CF95,"z")</f>
        <v>1</v>
      </c>
      <c r="H95" s="6">
        <f>SUM(I95:O95)</f>
        <v>4</v>
      </c>
      <c r="I95" s="6">
        <f>S95+AJ95+BA95+BR95</f>
        <v>0</v>
      </c>
      <c r="J95" s="6">
        <f>U95+AL95+BC95+BT95</f>
        <v>0</v>
      </c>
      <c r="K95" s="6">
        <f>W95+AN95+BE95+BV95</f>
        <v>0</v>
      </c>
      <c r="L95" s="6">
        <f>Y95+AP95+BG95+BX95</f>
        <v>0</v>
      </c>
      <c r="M95" s="6">
        <f>AB95+AS95+BJ95+CA95</f>
        <v>0</v>
      </c>
      <c r="N95" s="6">
        <f>AD95+AU95+BL95+CC95</f>
        <v>0</v>
      </c>
      <c r="O95" s="6">
        <f>AF95+AW95+BN95+CE95</f>
        <v>4</v>
      </c>
      <c r="P95" s="7">
        <f>AI95+AZ95+BQ95+CH95</f>
        <v>4</v>
      </c>
      <c r="Q95" s="7">
        <f>AH95+AY95+BP95+CG95</f>
        <v>4</v>
      </c>
      <c r="R95" s="7">
        <v>0</v>
      </c>
      <c r="S95" s="11"/>
      <c r="T95" s="10"/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>
        <v>4</v>
      </c>
      <c r="AG95" s="10" t="s">
        <v>54</v>
      </c>
      <c r="AH95" s="7">
        <v>4</v>
      </c>
      <c r="AI95" s="7">
        <f>AA95+AH95</f>
        <v>4</v>
      </c>
      <c r="AJ95" s="11"/>
      <c r="AK95" s="10"/>
      <c r="AL95" s="11"/>
      <c r="AM95" s="10"/>
      <c r="AN95" s="11"/>
      <c r="AO95" s="10"/>
      <c r="AP95" s="11"/>
      <c r="AQ95" s="10"/>
      <c r="AR95" s="7"/>
      <c r="AS95" s="11"/>
      <c r="AT95" s="10"/>
      <c r="AU95" s="11"/>
      <c r="AV95" s="10"/>
      <c r="AW95" s="11"/>
      <c r="AX95" s="10"/>
      <c r="AY95" s="7"/>
      <c r="AZ95" s="7">
        <f>AR95+AY95</f>
        <v>0</v>
      </c>
      <c r="BA95" s="11"/>
      <c r="BB95" s="10"/>
      <c r="BC95" s="11"/>
      <c r="BD95" s="10"/>
      <c r="BE95" s="11"/>
      <c r="BF95" s="10"/>
      <c r="BG95" s="11"/>
      <c r="BH95" s="10"/>
      <c r="BI95" s="7"/>
      <c r="BJ95" s="11"/>
      <c r="BK95" s="10"/>
      <c r="BL95" s="11"/>
      <c r="BM95" s="10"/>
      <c r="BN95" s="11"/>
      <c r="BO95" s="10"/>
      <c r="BP95" s="7"/>
      <c r="BQ95" s="7">
        <f>BI95+BP95</f>
        <v>0</v>
      </c>
      <c r="BR95" s="11"/>
      <c r="BS95" s="10"/>
      <c r="BT95" s="11"/>
      <c r="BU95" s="10"/>
      <c r="BV95" s="11"/>
      <c r="BW95" s="10"/>
      <c r="BX95" s="11"/>
      <c r="BY95" s="10"/>
      <c r="BZ95" s="7"/>
      <c r="CA95" s="11"/>
      <c r="CB95" s="10"/>
      <c r="CC95" s="11"/>
      <c r="CD95" s="10"/>
      <c r="CE95" s="11"/>
      <c r="CF95" s="10"/>
      <c r="CG95" s="7"/>
      <c r="CH95" s="7">
        <f>BZ95+CG95</f>
        <v>0</v>
      </c>
    </row>
    <row r="96" spans="1:86" ht="15.75" customHeight="1">
      <c r="A96" s="6"/>
      <c r="B96" s="6"/>
      <c r="C96" s="6"/>
      <c r="D96" s="6"/>
      <c r="E96" s="6" t="s">
        <v>66</v>
      </c>
      <c r="F96" s="6">
        <f aca="true" t="shared" si="66" ref="F96:S96">SUM(F95:F95)</f>
        <v>0</v>
      </c>
      <c r="G96" s="6">
        <f t="shared" si="66"/>
        <v>1</v>
      </c>
      <c r="H96" s="6">
        <f t="shared" si="66"/>
        <v>4</v>
      </c>
      <c r="I96" s="6">
        <f t="shared" si="66"/>
        <v>0</v>
      </c>
      <c r="J96" s="6">
        <f t="shared" si="66"/>
        <v>0</v>
      </c>
      <c r="K96" s="6">
        <f t="shared" si="66"/>
        <v>0</v>
      </c>
      <c r="L96" s="6">
        <f t="shared" si="66"/>
        <v>0</v>
      </c>
      <c r="M96" s="6">
        <f t="shared" si="66"/>
        <v>0</v>
      </c>
      <c r="N96" s="6">
        <f t="shared" si="66"/>
        <v>0</v>
      </c>
      <c r="O96" s="6">
        <f t="shared" si="66"/>
        <v>4</v>
      </c>
      <c r="P96" s="7">
        <f t="shared" si="66"/>
        <v>4</v>
      </c>
      <c r="Q96" s="7">
        <f t="shared" si="66"/>
        <v>4</v>
      </c>
      <c r="R96" s="7">
        <f t="shared" si="66"/>
        <v>0</v>
      </c>
      <c r="S96" s="11">
        <f t="shared" si="66"/>
        <v>0</v>
      </c>
      <c r="T96" s="10"/>
      <c r="U96" s="11">
        <f>SUM(U95:U95)</f>
        <v>0</v>
      </c>
      <c r="V96" s="10"/>
      <c r="W96" s="11">
        <f>SUM(W95:W95)</f>
        <v>0</v>
      </c>
      <c r="X96" s="10"/>
      <c r="Y96" s="11">
        <f>SUM(Y95:Y95)</f>
        <v>0</v>
      </c>
      <c r="Z96" s="10"/>
      <c r="AA96" s="7">
        <f>SUM(AA95:AA95)</f>
        <v>0</v>
      </c>
      <c r="AB96" s="11">
        <f>SUM(AB95:AB95)</f>
        <v>0</v>
      </c>
      <c r="AC96" s="10"/>
      <c r="AD96" s="11">
        <f>SUM(AD95:AD95)</f>
        <v>0</v>
      </c>
      <c r="AE96" s="10"/>
      <c r="AF96" s="11">
        <f>SUM(AF95:AF95)</f>
        <v>4</v>
      </c>
      <c r="AG96" s="10"/>
      <c r="AH96" s="7">
        <f>SUM(AH95:AH95)</f>
        <v>4</v>
      </c>
      <c r="AI96" s="7">
        <f>SUM(AI95:AI95)</f>
        <v>4</v>
      </c>
      <c r="AJ96" s="11">
        <f>SUM(AJ95:AJ95)</f>
        <v>0</v>
      </c>
      <c r="AK96" s="10"/>
      <c r="AL96" s="11">
        <f>SUM(AL95:AL95)</f>
        <v>0</v>
      </c>
      <c r="AM96" s="10"/>
      <c r="AN96" s="11">
        <f>SUM(AN95:AN95)</f>
        <v>0</v>
      </c>
      <c r="AO96" s="10"/>
      <c r="AP96" s="11">
        <f>SUM(AP95:AP95)</f>
        <v>0</v>
      </c>
      <c r="AQ96" s="10"/>
      <c r="AR96" s="7">
        <f>SUM(AR95:AR95)</f>
        <v>0</v>
      </c>
      <c r="AS96" s="11">
        <f>SUM(AS95:AS95)</f>
        <v>0</v>
      </c>
      <c r="AT96" s="10"/>
      <c r="AU96" s="11">
        <f>SUM(AU95:AU95)</f>
        <v>0</v>
      </c>
      <c r="AV96" s="10"/>
      <c r="AW96" s="11">
        <f>SUM(AW95:AW95)</f>
        <v>0</v>
      </c>
      <c r="AX96" s="10"/>
      <c r="AY96" s="7">
        <f>SUM(AY95:AY95)</f>
        <v>0</v>
      </c>
      <c r="AZ96" s="7">
        <f>SUM(AZ95:AZ95)</f>
        <v>0</v>
      </c>
      <c r="BA96" s="11">
        <f>SUM(BA95:BA95)</f>
        <v>0</v>
      </c>
      <c r="BB96" s="10"/>
      <c r="BC96" s="11">
        <f>SUM(BC95:BC95)</f>
        <v>0</v>
      </c>
      <c r="BD96" s="10"/>
      <c r="BE96" s="11">
        <f>SUM(BE95:BE95)</f>
        <v>0</v>
      </c>
      <c r="BF96" s="10"/>
      <c r="BG96" s="11">
        <f>SUM(BG95:BG95)</f>
        <v>0</v>
      </c>
      <c r="BH96" s="10"/>
      <c r="BI96" s="7">
        <f>SUM(BI95:BI95)</f>
        <v>0</v>
      </c>
      <c r="BJ96" s="11">
        <f>SUM(BJ95:BJ95)</f>
        <v>0</v>
      </c>
      <c r="BK96" s="10"/>
      <c r="BL96" s="11">
        <f>SUM(BL95:BL95)</f>
        <v>0</v>
      </c>
      <c r="BM96" s="10"/>
      <c r="BN96" s="11">
        <f>SUM(BN95:BN95)</f>
        <v>0</v>
      </c>
      <c r="BO96" s="10"/>
      <c r="BP96" s="7">
        <f>SUM(BP95:BP95)</f>
        <v>0</v>
      </c>
      <c r="BQ96" s="7">
        <f>SUM(BQ95:BQ95)</f>
        <v>0</v>
      </c>
      <c r="BR96" s="11">
        <f>SUM(BR95:BR95)</f>
        <v>0</v>
      </c>
      <c r="BS96" s="10"/>
      <c r="BT96" s="11">
        <f>SUM(BT95:BT95)</f>
        <v>0</v>
      </c>
      <c r="BU96" s="10"/>
      <c r="BV96" s="11">
        <f>SUM(BV95:BV95)</f>
        <v>0</v>
      </c>
      <c r="BW96" s="10"/>
      <c r="BX96" s="11">
        <f>SUM(BX95:BX95)</f>
        <v>0</v>
      </c>
      <c r="BY96" s="10"/>
      <c r="BZ96" s="7">
        <f>SUM(BZ95:BZ95)</f>
        <v>0</v>
      </c>
      <c r="CA96" s="11">
        <f>SUM(CA95:CA95)</f>
        <v>0</v>
      </c>
      <c r="CB96" s="10"/>
      <c r="CC96" s="11">
        <f>SUM(CC95:CC95)</f>
        <v>0</v>
      </c>
      <c r="CD96" s="10"/>
      <c r="CE96" s="11">
        <f>SUM(CE95:CE95)</f>
        <v>0</v>
      </c>
      <c r="CF96" s="10"/>
      <c r="CG96" s="7">
        <f>SUM(CG95:CG95)</f>
        <v>0</v>
      </c>
      <c r="CH96" s="7">
        <f>SUM(CH95:CH95)</f>
        <v>0</v>
      </c>
    </row>
    <row r="97" spans="1:86" ht="19.5" customHeight="1">
      <c r="A97" s="12" t="s">
        <v>188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2"/>
      <c r="CH97" s="13"/>
    </row>
    <row r="98" spans="1:86" ht="12.75">
      <c r="A98" s="6"/>
      <c r="B98" s="6"/>
      <c r="C98" s="6"/>
      <c r="D98" s="6" t="s">
        <v>189</v>
      </c>
      <c r="E98" s="3" t="s">
        <v>190</v>
      </c>
      <c r="F98" s="6">
        <f>COUNTIF(S98:CF98,"e")</f>
        <v>0</v>
      </c>
      <c r="G98" s="6">
        <f>COUNTIF(S98:CF98,"z")</f>
        <v>1</v>
      </c>
      <c r="H98" s="6">
        <f>SUM(I98:O98)</f>
        <v>5</v>
      </c>
      <c r="I98" s="6">
        <f>S98+AJ98+BA98+BR98</f>
        <v>5</v>
      </c>
      <c r="J98" s="6">
        <f>U98+AL98+BC98+BT98</f>
        <v>0</v>
      </c>
      <c r="K98" s="6">
        <f>W98+AN98+BE98+BV98</f>
        <v>0</v>
      </c>
      <c r="L98" s="6">
        <f>Y98+AP98+BG98+BX98</f>
        <v>0</v>
      </c>
      <c r="M98" s="6">
        <f>AB98+AS98+BJ98+CA98</f>
        <v>0</v>
      </c>
      <c r="N98" s="6">
        <f>AD98+AU98+BL98+CC98</f>
        <v>0</v>
      </c>
      <c r="O98" s="6">
        <f>AF98+AW98+BN98+CE98</f>
        <v>0</v>
      </c>
      <c r="P98" s="7">
        <f>AI98+AZ98+BQ98+CH98</f>
        <v>0</v>
      </c>
      <c r="Q98" s="7">
        <f>AH98+AY98+BP98+CG98</f>
        <v>0</v>
      </c>
      <c r="R98" s="7">
        <v>0</v>
      </c>
      <c r="S98" s="11">
        <v>5</v>
      </c>
      <c r="T98" s="10" t="s">
        <v>54</v>
      </c>
      <c r="U98" s="11"/>
      <c r="V98" s="10"/>
      <c r="W98" s="11"/>
      <c r="X98" s="10"/>
      <c r="Y98" s="11"/>
      <c r="Z98" s="10"/>
      <c r="AA98" s="7">
        <v>0</v>
      </c>
      <c r="AB98" s="11"/>
      <c r="AC98" s="10"/>
      <c r="AD98" s="11"/>
      <c r="AE98" s="10"/>
      <c r="AF98" s="11"/>
      <c r="AG98" s="10"/>
      <c r="AH98" s="7"/>
      <c r="AI98" s="7">
        <f>AA98+AH98</f>
        <v>0</v>
      </c>
      <c r="AJ98" s="11"/>
      <c r="AK98" s="10"/>
      <c r="AL98" s="11"/>
      <c r="AM98" s="10"/>
      <c r="AN98" s="11"/>
      <c r="AO98" s="10"/>
      <c r="AP98" s="11"/>
      <c r="AQ98" s="10"/>
      <c r="AR98" s="7"/>
      <c r="AS98" s="11"/>
      <c r="AT98" s="10"/>
      <c r="AU98" s="11"/>
      <c r="AV98" s="10"/>
      <c r="AW98" s="11"/>
      <c r="AX98" s="10"/>
      <c r="AY98" s="7"/>
      <c r="AZ98" s="7">
        <f>AR98+AY98</f>
        <v>0</v>
      </c>
      <c r="BA98" s="11"/>
      <c r="BB98" s="10"/>
      <c r="BC98" s="11"/>
      <c r="BD98" s="10"/>
      <c r="BE98" s="11"/>
      <c r="BF98" s="10"/>
      <c r="BG98" s="11"/>
      <c r="BH98" s="10"/>
      <c r="BI98" s="7"/>
      <c r="BJ98" s="11"/>
      <c r="BK98" s="10"/>
      <c r="BL98" s="11"/>
      <c r="BM98" s="10"/>
      <c r="BN98" s="11"/>
      <c r="BO98" s="10"/>
      <c r="BP98" s="7"/>
      <c r="BQ98" s="7">
        <f>BI98+BP98</f>
        <v>0</v>
      </c>
      <c r="BR98" s="11"/>
      <c r="BS98" s="10"/>
      <c r="BT98" s="11"/>
      <c r="BU98" s="10"/>
      <c r="BV98" s="11"/>
      <c r="BW98" s="10"/>
      <c r="BX98" s="11"/>
      <c r="BY98" s="10"/>
      <c r="BZ98" s="7"/>
      <c r="CA98" s="11"/>
      <c r="CB98" s="10"/>
      <c r="CC98" s="11"/>
      <c r="CD98" s="10"/>
      <c r="CE98" s="11"/>
      <c r="CF98" s="10"/>
      <c r="CG98" s="7"/>
      <c r="CH98" s="7">
        <f>BZ98+CG98</f>
        <v>0</v>
      </c>
    </row>
    <row r="99" spans="1:86" ht="12.75">
      <c r="A99" s="6"/>
      <c r="B99" s="6"/>
      <c r="C99" s="6"/>
      <c r="D99" s="6" t="s">
        <v>191</v>
      </c>
      <c r="E99" s="3" t="s">
        <v>192</v>
      </c>
      <c r="F99" s="6">
        <f>COUNTIF(S99:CF99,"e")</f>
        <v>0</v>
      </c>
      <c r="G99" s="6">
        <f>COUNTIF(S99:CF99,"z")</f>
        <v>1</v>
      </c>
      <c r="H99" s="6">
        <f>SUM(I99:O99)</f>
        <v>2</v>
      </c>
      <c r="I99" s="6">
        <f>S99+AJ99+BA99+BR99</f>
        <v>2</v>
      </c>
      <c r="J99" s="6">
        <f>U99+AL99+BC99+BT99</f>
        <v>0</v>
      </c>
      <c r="K99" s="6">
        <f>W99+AN99+BE99+BV99</f>
        <v>0</v>
      </c>
      <c r="L99" s="6">
        <f>Y99+AP99+BG99+BX99</f>
        <v>0</v>
      </c>
      <c r="M99" s="6">
        <f>AB99+AS99+BJ99+CA99</f>
        <v>0</v>
      </c>
      <c r="N99" s="6">
        <f>AD99+AU99+BL99+CC99</f>
        <v>0</v>
      </c>
      <c r="O99" s="6">
        <f>AF99+AW99+BN99+CE99</f>
        <v>0</v>
      </c>
      <c r="P99" s="7">
        <f>AI99+AZ99+BQ99+CH99</f>
        <v>0</v>
      </c>
      <c r="Q99" s="7">
        <f>AH99+AY99+BP99+CG99</f>
        <v>0</v>
      </c>
      <c r="R99" s="7">
        <v>0</v>
      </c>
      <c r="S99" s="11">
        <v>2</v>
      </c>
      <c r="T99" s="10" t="s">
        <v>54</v>
      </c>
      <c r="U99" s="11"/>
      <c r="V99" s="10"/>
      <c r="W99" s="11"/>
      <c r="X99" s="10"/>
      <c r="Y99" s="11"/>
      <c r="Z99" s="10"/>
      <c r="AA99" s="7">
        <v>0</v>
      </c>
      <c r="AB99" s="11"/>
      <c r="AC99" s="10"/>
      <c r="AD99" s="11"/>
      <c r="AE99" s="10"/>
      <c r="AF99" s="11"/>
      <c r="AG99" s="10"/>
      <c r="AH99" s="7"/>
      <c r="AI99" s="7">
        <f>AA99+AH99</f>
        <v>0</v>
      </c>
      <c r="AJ99" s="11"/>
      <c r="AK99" s="10"/>
      <c r="AL99" s="11"/>
      <c r="AM99" s="10"/>
      <c r="AN99" s="11"/>
      <c r="AO99" s="10"/>
      <c r="AP99" s="11"/>
      <c r="AQ99" s="10"/>
      <c r="AR99" s="7"/>
      <c r="AS99" s="11"/>
      <c r="AT99" s="10"/>
      <c r="AU99" s="11"/>
      <c r="AV99" s="10"/>
      <c r="AW99" s="11"/>
      <c r="AX99" s="10"/>
      <c r="AY99" s="7"/>
      <c r="AZ99" s="7">
        <f>AR99+AY99</f>
        <v>0</v>
      </c>
      <c r="BA99" s="11"/>
      <c r="BB99" s="10"/>
      <c r="BC99" s="11"/>
      <c r="BD99" s="10"/>
      <c r="BE99" s="11"/>
      <c r="BF99" s="10"/>
      <c r="BG99" s="11"/>
      <c r="BH99" s="10"/>
      <c r="BI99" s="7"/>
      <c r="BJ99" s="11"/>
      <c r="BK99" s="10"/>
      <c r="BL99" s="11"/>
      <c r="BM99" s="10"/>
      <c r="BN99" s="11"/>
      <c r="BO99" s="10"/>
      <c r="BP99" s="7"/>
      <c r="BQ99" s="7">
        <f>BI99+BP99</f>
        <v>0</v>
      </c>
      <c r="BR99" s="11"/>
      <c r="BS99" s="10"/>
      <c r="BT99" s="11"/>
      <c r="BU99" s="10"/>
      <c r="BV99" s="11"/>
      <c r="BW99" s="10"/>
      <c r="BX99" s="11"/>
      <c r="BY99" s="10"/>
      <c r="BZ99" s="7"/>
      <c r="CA99" s="11"/>
      <c r="CB99" s="10"/>
      <c r="CC99" s="11"/>
      <c r="CD99" s="10"/>
      <c r="CE99" s="11"/>
      <c r="CF99" s="10"/>
      <c r="CG99" s="7"/>
      <c r="CH99" s="7">
        <f>BZ99+CG99</f>
        <v>0</v>
      </c>
    </row>
    <row r="100" spans="1:86" ht="15.75" customHeight="1">
      <c r="A100" s="6"/>
      <c r="B100" s="6"/>
      <c r="C100" s="6"/>
      <c r="D100" s="6"/>
      <c r="E100" s="6" t="s">
        <v>66</v>
      </c>
      <c r="F100" s="6">
        <f aca="true" t="shared" si="67" ref="F100:S100">SUM(F98:F99)</f>
        <v>0</v>
      </c>
      <c r="G100" s="6">
        <f t="shared" si="67"/>
        <v>2</v>
      </c>
      <c r="H100" s="6">
        <f t="shared" si="67"/>
        <v>7</v>
      </c>
      <c r="I100" s="6">
        <f t="shared" si="67"/>
        <v>7</v>
      </c>
      <c r="J100" s="6">
        <f t="shared" si="67"/>
        <v>0</v>
      </c>
      <c r="K100" s="6">
        <f t="shared" si="67"/>
        <v>0</v>
      </c>
      <c r="L100" s="6">
        <f t="shared" si="67"/>
        <v>0</v>
      </c>
      <c r="M100" s="6">
        <f t="shared" si="67"/>
        <v>0</v>
      </c>
      <c r="N100" s="6">
        <f t="shared" si="67"/>
        <v>0</v>
      </c>
      <c r="O100" s="6">
        <f t="shared" si="67"/>
        <v>0</v>
      </c>
      <c r="P100" s="7">
        <f t="shared" si="67"/>
        <v>0</v>
      </c>
      <c r="Q100" s="7">
        <f t="shared" si="67"/>
        <v>0</v>
      </c>
      <c r="R100" s="7">
        <f t="shared" si="67"/>
        <v>0</v>
      </c>
      <c r="S100" s="11">
        <f t="shared" si="67"/>
        <v>7</v>
      </c>
      <c r="T100" s="10"/>
      <c r="U100" s="11">
        <f>SUM(U98:U99)</f>
        <v>0</v>
      </c>
      <c r="V100" s="10"/>
      <c r="W100" s="11">
        <f>SUM(W98:W99)</f>
        <v>0</v>
      </c>
      <c r="X100" s="10"/>
      <c r="Y100" s="11">
        <f>SUM(Y98:Y99)</f>
        <v>0</v>
      </c>
      <c r="Z100" s="10"/>
      <c r="AA100" s="7">
        <f>SUM(AA98:AA99)</f>
        <v>0</v>
      </c>
      <c r="AB100" s="11">
        <f>SUM(AB98:AB99)</f>
        <v>0</v>
      </c>
      <c r="AC100" s="10"/>
      <c r="AD100" s="11">
        <f>SUM(AD98:AD99)</f>
        <v>0</v>
      </c>
      <c r="AE100" s="10"/>
      <c r="AF100" s="11">
        <f>SUM(AF98:AF99)</f>
        <v>0</v>
      </c>
      <c r="AG100" s="10"/>
      <c r="AH100" s="7">
        <f>SUM(AH98:AH99)</f>
        <v>0</v>
      </c>
      <c r="AI100" s="7">
        <f>SUM(AI98:AI99)</f>
        <v>0</v>
      </c>
      <c r="AJ100" s="11">
        <f>SUM(AJ98:AJ99)</f>
        <v>0</v>
      </c>
      <c r="AK100" s="10"/>
      <c r="AL100" s="11">
        <f>SUM(AL98:AL99)</f>
        <v>0</v>
      </c>
      <c r="AM100" s="10"/>
      <c r="AN100" s="11">
        <f>SUM(AN98:AN99)</f>
        <v>0</v>
      </c>
      <c r="AO100" s="10"/>
      <c r="AP100" s="11">
        <f>SUM(AP98:AP99)</f>
        <v>0</v>
      </c>
      <c r="AQ100" s="10"/>
      <c r="AR100" s="7">
        <f>SUM(AR98:AR99)</f>
        <v>0</v>
      </c>
      <c r="AS100" s="11">
        <f>SUM(AS98:AS99)</f>
        <v>0</v>
      </c>
      <c r="AT100" s="10"/>
      <c r="AU100" s="11">
        <f>SUM(AU98:AU99)</f>
        <v>0</v>
      </c>
      <c r="AV100" s="10"/>
      <c r="AW100" s="11">
        <f>SUM(AW98:AW99)</f>
        <v>0</v>
      </c>
      <c r="AX100" s="10"/>
      <c r="AY100" s="7">
        <f>SUM(AY98:AY99)</f>
        <v>0</v>
      </c>
      <c r="AZ100" s="7">
        <f>SUM(AZ98:AZ99)</f>
        <v>0</v>
      </c>
      <c r="BA100" s="11">
        <f>SUM(BA98:BA99)</f>
        <v>0</v>
      </c>
      <c r="BB100" s="10"/>
      <c r="BC100" s="11">
        <f>SUM(BC98:BC99)</f>
        <v>0</v>
      </c>
      <c r="BD100" s="10"/>
      <c r="BE100" s="11">
        <f>SUM(BE98:BE99)</f>
        <v>0</v>
      </c>
      <c r="BF100" s="10"/>
      <c r="BG100" s="11">
        <f>SUM(BG98:BG99)</f>
        <v>0</v>
      </c>
      <c r="BH100" s="10"/>
      <c r="BI100" s="7">
        <f>SUM(BI98:BI99)</f>
        <v>0</v>
      </c>
      <c r="BJ100" s="11">
        <f>SUM(BJ98:BJ99)</f>
        <v>0</v>
      </c>
      <c r="BK100" s="10"/>
      <c r="BL100" s="11">
        <f>SUM(BL98:BL99)</f>
        <v>0</v>
      </c>
      <c r="BM100" s="10"/>
      <c r="BN100" s="11">
        <f>SUM(BN98:BN99)</f>
        <v>0</v>
      </c>
      <c r="BO100" s="10"/>
      <c r="BP100" s="7">
        <f>SUM(BP98:BP99)</f>
        <v>0</v>
      </c>
      <c r="BQ100" s="7">
        <f>SUM(BQ98:BQ99)</f>
        <v>0</v>
      </c>
      <c r="BR100" s="11">
        <f>SUM(BR98:BR99)</f>
        <v>0</v>
      </c>
      <c r="BS100" s="10"/>
      <c r="BT100" s="11">
        <f>SUM(BT98:BT99)</f>
        <v>0</v>
      </c>
      <c r="BU100" s="10"/>
      <c r="BV100" s="11">
        <f>SUM(BV98:BV99)</f>
        <v>0</v>
      </c>
      <c r="BW100" s="10"/>
      <c r="BX100" s="11">
        <f>SUM(BX98:BX99)</f>
        <v>0</v>
      </c>
      <c r="BY100" s="10"/>
      <c r="BZ100" s="7">
        <f>SUM(BZ98:BZ99)</f>
        <v>0</v>
      </c>
      <c r="CA100" s="11">
        <f>SUM(CA98:CA99)</f>
        <v>0</v>
      </c>
      <c r="CB100" s="10"/>
      <c r="CC100" s="11">
        <f>SUM(CC98:CC99)</f>
        <v>0</v>
      </c>
      <c r="CD100" s="10"/>
      <c r="CE100" s="11">
        <f>SUM(CE98:CE99)</f>
        <v>0</v>
      </c>
      <c r="CF100" s="10"/>
      <c r="CG100" s="7">
        <f>SUM(CG98:CG99)</f>
        <v>0</v>
      </c>
      <c r="CH100" s="7">
        <f>SUM(CH98:CH99)</f>
        <v>0</v>
      </c>
    </row>
    <row r="101" spans="1:86" ht="19.5" customHeight="1">
      <c r="A101" s="6"/>
      <c r="B101" s="6"/>
      <c r="C101" s="6"/>
      <c r="D101" s="6"/>
      <c r="E101" s="8" t="s">
        <v>193</v>
      </c>
      <c r="F101" s="6">
        <f>F23+F28+F37+F51+F96+F100</f>
        <v>19</v>
      </c>
      <c r="G101" s="6">
        <f>G23+G28+G37+G51+G96+G100</f>
        <v>33</v>
      </c>
      <c r="H101" s="6">
        <f aca="true" t="shared" si="68" ref="H101:O101">H23+H28+H37+H51+H100</f>
        <v>1132</v>
      </c>
      <c r="I101" s="6">
        <f t="shared" si="68"/>
        <v>472</v>
      </c>
      <c r="J101" s="6">
        <f t="shared" si="68"/>
        <v>50</v>
      </c>
      <c r="K101" s="6">
        <f t="shared" si="68"/>
        <v>0</v>
      </c>
      <c r="L101" s="6">
        <f t="shared" si="68"/>
        <v>15</v>
      </c>
      <c r="M101" s="6">
        <f t="shared" si="68"/>
        <v>565</v>
      </c>
      <c r="N101" s="6">
        <f t="shared" si="68"/>
        <v>30</v>
      </c>
      <c r="O101" s="6">
        <f t="shared" si="68"/>
        <v>0</v>
      </c>
      <c r="P101" s="7">
        <f>P23+P28+P37+P51+P96+P100</f>
        <v>90</v>
      </c>
      <c r="Q101" s="7">
        <f>Q23+Q28+Q37+Q51+Q96+Q100</f>
        <v>36.17</v>
      </c>
      <c r="R101" s="7">
        <f>R23+R28+R37+R51+R96+R100</f>
        <v>55.47</v>
      </c>
      <c r="S101" s="11">
        <f>S23+S28+S37+S51+S100</f>
        <v>187</v>
      </c>
      <c r="T101" s="10"/>
      <c r="U101" s="11">
        <f>U23+U28+U37+U51+U100</f>
        <v>15</v>
      </c>
      <c r="V101" s="10"/>
      <c r="W101" s="11">
        <f>W23+W28+W37+W51+W100</f>
        <v>0</v>
      </c>
      <c r="X101" s="10"/>
      <c r="Y101" s="11">
        <f>Y23+Y28+Y37+Y51+Y100</f>
        <v>0</v>
      </c>
      <c r="Z101" s="10"/>
      <c r="AA101" s="7">
        <f>AA23+AA28+AA37+AA51+AA96+AA100</f>
        <v>11</v>
      </c>
      <c r="AB101" s="11">
        <f>AB23+AB28+AB37+AB51+AB100</f>
        <v>255</v>
      </c>
      <c r="AC101" s="10"/>
      <c r="AD101" s="11">
        <f>AD23+AD28+AD37+AD51+AD100</f>
        <v>30</v>
      </c>
      <c r="AE101" s="10"/>
      <c r="AF101" s="11">
        <f>AF23+AF28+AF37+AF51+AF100</f>
        <v>0</v>
      </c>
      <c r="AG101" s="10"/>
      <c r="AH101" s="7">
        <f>AH23+AH28+AH37+AH51+AH96+AH100</f>
        <v>19</v>
      </c>
      <c r="AI101" s="7">
        <f>AI23+AI28+AI37+AI51+AI96+AI100</f>
        <v>30</v>
      </c>
      <c r="AJ101" s="11">
        <f>AJ23+AJ28+AJ37+AJ51+AJ100</f>
        <v>220</v>
      </c>
      <c r="AK101" s="10"/>
      <c r="AL101" s="11">
        <f>AL23+AL28+AL37+AL51+AL100</f>
        <v>35</v>
      </c>
      <c r="AM101" s="10"/>
      <c r="AN101" s="11">
        <f>AN23+AN28+AN37+AN51+AN100</f>
        <v>0</v>
      </c>
      <c r="AO101" s="10"/>
      <c r="AP101" s="11">
        <f>AP23+AP28+AP37+AP51+AP100</f>
        <v>15</v>
      </c>
      <c r="AQ101" s="10"/>
      <c r="AR101" s="7">
        <f>AR23+AR28+AR37+AR51+AR96+AR100</f>
        <v>18</v>
      </c>
      <c r="AS101" s="11">
        <f>AS23+AS28+AS37+AS51+AS100</f>
        <v>195</v>
      </c>
      <c r="AT101" s="10"/>
      <c r="AU101" s="11">
        <f>AU23+AU28+AU37+AU51+AU100</f>
        <v>0</v>
      </c>
      <c r="AV101" s="10"/>
      <c r="AW101" s="11">
        <f>AW23+AW28+AW37+AW51+AW100</f>
        <v>0</v>
      </c>
      <c r="AX101" s="10"/>
      <c r="AY101" s="7">
        <f>AY23+AY28+AY37+AY51+AY96+AY100</f>
        <v>12</v>
      </c>
      <c r="AZ101" s="7">
        <f>AZ23+AZ28+AZ37+AZ51+AZ96+AZ100</f>
        <v>30</v>
      </c>
      <c r="BA101" s="11">
        <f>BA23+BA28+BA37+BA51+BA100</f>
        <v>65</v>
      </c>
      <c r="BB101" s="10"/>
      <c r="BC101" s="11">
        <f>BC23+BC28+BC37+BC51+BC100</f>
        <v>0</v>
      </c>
      <c r="BD101" s="10"/>
      <c r="BE101" s="11">
        <f>BE23+BE28+BE37+BE51+BE100</f>
        <v>0</v>
      </c>
      <c r="BF101" s="10"/>
      <c r="BG101" s="11">
        <f>BG23+BG28+BG37+BG51+BG100</f>
        <v>0</v>
      </c>
      <c r="BH101" s="10"/>
      <c r="BI101" s="7">
        <f>BI23+BI28+BI37+BI51+BI96+BI100</f>
        <v>24.83</v>
      </c>
      <c r="BJ101" s="11">
        <f>BJ23+BJ28+BJ37+BJ51+BJ100</f>
        <v>115</v>
      </c>
      <c r="BK101" s="10"/>
      <c r="BL101" s="11">
        <f>BL23+BL28+BL37+BL51+BL100</f>
        <v>0</v>
      </c>
      <c r="BM101" s="10"/>
      <c r="BN101" s="11">
        <f>BN23+BN28+BN37+BN51+BN100</f>
        <v>0</v>
      </c>
      <c r="BO101" s="10"/>
      <c r="BP101" s="7">
        <f>BP23+BP28+BP37+BP51+BP96+BP100</f>
        <v>5.17</v>
      </c>
      <c r="BQ101" s="7">
        <f>BQ23+BQ28+BQ37+BQ51+BQ96+BQ100</f>
        <v>30</v>
      </c>
      <c r="BR101" s="11">
        <f>BR23+BR28+BR37+BR51+BR100</f>
        <v>0</v>
      </c>
      <c r="BS101" s="10"/>
      <c r="BT101" s="11">
        <f>BT23+BT28+BT37+BT51+BT100</f>
        <v>0</v>
      </c>
      <c r="BU101" s="10"/>
      <c r="BV101" s="11">
        <f>BV23+BV28+BV37+BV51+BV100</f>
        <v>0</v>
      </c>
      <c r="BW101" s="10"/>
      <c r="BX101" s="11">
        <f>BX23+BX28+BX37+BX51+BX100</f>
        <v>0</v>
      </c>
      <c r="BY101" s="10"/>
      <c r="BZ101" s="7">
        <f>BZ23+BZ28+BZ37+BZ51+BZ96+BZ100</f>
        <v>0</v>
      </c>
      <c r="CA101" s="11">
        <f>CA23+CA28+CA37+CA51+CA100</f>
        <v>0</v>
      </c>
      <c r="CB101" s="10"/>
      <c r="CC101" s="11">
        <f>CC23+CC28+CC37+CC51+CC100</f>
        <v>0</v>
      </c>
      <c r="CD101" s="10"/>
      <c r="CE101" s="11">
        <f>CE23+CE28+CE37+CE51+CE100</f>
        <v>0</v>
      </c>
      <c r="CF101" s="10"/>
      <c r="CG101" s="7">
        <f>CG23+CG28+CG37+CG51+CG96+CG100</f>
        <v>0</v>
      </c>
      <c r="CH101" s="7">
        <f>CH23+CH28+CH37+CH51+CH96+CH100</f>
        <v>0</v>
      </c>
    </row>
    <row r="103" spans="4:5" ht="12.75">
      <c r="D103" s="3" t="s">
        <v>23</v>
      </c>
      <c r="E103" s="3" t="s">
        <v>194</v>
      </c>
    </row>
    <row r="104" spans="4:5" ht="12.75">
      <c r="D104" s="3" t="s">
        <v>27</v>
      </c>
      <c r="E104" s="3" t="s">
        <v>195</v>
      </c>
    </row>
    <row r="105" spans="4:5" ht="12.75">
      <c r="D105" s="14" t="s">
        <v>45</v>
      </c>
      <c r="E105" s="14"/>
    </row>
    <row r="106" spans="4:5" ht="12.75">
      <c r="D106" s="3" t="s">
        <v>33</v>
      </c>
      <c r="E106" s="3" t="s">
        <v>196</v>
      </c>
    </row>
    <row r="107" spans="4:5" ht="12.75">
      <c r="D107" s="3" t="s">
        <v>34</v>
      </c>
      <c r="E107" s="3" t="s">
        <v>197</v>
      </c>
    </row>
    <row r="108" spans="4:5" ht="12.75">
      <c r="D108" s="3" t="s">
        <v>35</v>
      </c>
      <c r="E108" s="3" t="s">
        <v>198</v>
      </c>
    </row>
    <row r="109" spans="4:29" ht="12.75">
      <c r="D109" s="3" t="s">
        <v>36</v>
      </c>
      <c r="E109" s="3" t="s">
        <v>199</v>
      </c>
      <c r="M109" s="9"/>
      <c r="U109" s="9"/>
      <c r="AC109" s="9"/>
    </row>
    <row r="110" spans="4:5" ht="12.75">
      <c r="D110" s="14" t="s">
        <v>47</v>
      </c>
      <c r="E110" s="14"/>
    </row>
    <row r="111" spans="4:5" ht="12.75">
      <c r="D111" s="3" t="s">
        <v>37</v>
      </c>
      <c r="E111" s="3" t="s">
        <v>200</v>
      </c>
    </row>
    <row r="112" spans="4:5" ht="12.75">
      <c r="D112" s="3" t="s">
        <v>38</v>
      </c>
      <c r="E112" s="3" t="s">
        <v>201</v>
      </c>
    </row>
    <row r="113" spans="4:5" ht="12.75">
      <c r="D113" s="3" t="s">
        <v>39</v>
      </c>
      <c r="E113" s="3" t="s">
        <v>202</v>
      </c>
    </row>
  </sheetData>
  <sheetProtection/>
  <mergeCells count="94">
    <mergeCell ref="F13:F15"/>
    <mergeCell ref="G13:G15"/>
    <mergeCell ref="H12:O12"/>
    <mergeCell ref="H13:H15"/>
    <mergeCell ref="I13:O14"/>
    <mergeCell ref="S14:Z14"/>
    <mergeCell ref="S15:T15"/>
    <mergeCell ref="U15:V15"/>
    <mergeCell ref="W15:X15"/>
    <mergeCell ref="Y15:Z15"/>
    <mergeCell ref="A11:CG11"/>
    <mergeCell ref="A12:C14"/>
    <mergeCell ref="D12:D15"/>
    <mergeCell ref="E12:E15"/>
    <mergeCell ref="F12:G12"/>
    <mergeCell ref="AA14:AA15"/>
    <mergeCell ref="AB14:AG14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J13:AZ13"/>
    <mergeCell ref="AJ14:AQ14"/>
    <mergeCell ref="AJ15:AK15"/>
    <mergeCell ref="AL15:AM15"/>
    <mergeCell ref="AN15:AO15"/>
    <mergeCell ref="AP15:AQ15"/>
    <mergeCell ref="AR14:AR15"/>
    <mergeCell ref="AS14:AX14"/>
    <mergeCell ref="AS15:AT15"/>
    <mergeCell ref="AU15:AV15"/>
    <mergeCell ref="AW15:AX15"/>
    <mergeCell ref="AY14:AY15"/>
    <mergeCell ref="AH14:AH15"/>
    <mergeCell ref="AI14:AI15"/>
    <mergeCell ref="AZ14:AZ15"/>
    <mergeCell ref="BA12:CH12"/>
    <mergeCell ref="BA13:BQ13"/>
    <mergeCell ref="BA14:BH14"/>
    <mergeCell ref="BA15:BB15"/>
    <mergeCell ref="BC15:BD15"/>
    <mergeCell ref="BE15:BF15"/>
    <mergeCell ref="BG15:BH15"/>
    <mergeCell ref="BI14:BI15"/>
    <mergeCell ref="BJ14:BO14"/>
    <mergeCell ref="BX15:BY15"/>
    <mergeCell ref="BZ14:BZ15"/>
    <mergeCell ref="CA14:CF14"/>
    <mergeCell ref="CA15:CB15"/>
    <mergeCell ref="BJ15:BK15"/>
    <mergeCell ref="BL15:BM15"/>
    <mergeCell ref="BN15:BO15"/>
    <mergeCell ref="BP14:BP15"/>
    <mergeCell ref="CC15:CD15"/>
    <mergeCell ref="CE15:CF15"/>
    <mergeCell ref="CG14:CG15"/>
    <mergeCell ref="CH14:CH15"/>
    <mergeCell ref="BQ14:BQ15"/>
    <mergeCell ref="BR13:CH13"/>
    <mergeCell ref="BR14:BY14"/>
    <mergeCell ref="BR15:BS15"/>
    <mergeCell ref="BT15:BU15"/>
    <mergeCell ref="BV15:BW15"/>
    <mergeCell ref="A52:CH52"/>
    <mergeCell ref="C53:C56"/>
    <mergeCell ref="A53:A56"/>
    <mergeCell ref="B53:B56"/>
    <mergeCell ref="A16:CH16"/>
    <mergeCell ref="A24:CH24"/>
    <mergeCell ref="A29:CH29"/>
    <mergeCell ref="A38:CH38"/>
    <mergeCell ref="C57:C58"/>
    <mergeCell ref="A57:A58"/>
    <mergeCell ref="B57:B58"/>
    <mergeCell ref="C59:C72"/>
    <mergeCell ref="A59:A72"/>
    <mergeCell ref="B59:B72"/>
    <mergeCell ref="C73:C80"/>
    <mergeCell ref="A73:A80"/>
    <mergeCell ref="B73:B80"/>
    <mergeCell ref="C81:C88"/>
    <mergeCell ref="A81:A88"/>
    <mergeCell ref="B81:B88"/>
    <mergeCell ref="A97:CH97"/>
    <mergeCell ref="D105:E105"/>
    <mergeCell ref="D110:E110"/>
    <mergeCell ref="C89:C93"/>
    <mergeCell ref="A89:A93"/>
    <mergeCell ref="B89:B93"/>
    <mergeCell ref="A94:CH9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2019-09-24T11:19:36Z</dcterms:modified>
  <cp:category/>
  <cp:version/>
  <cp:contentType/>
  <cp:contentStatus/>
</cp:coreProperties>
</file>