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oz" sheetId="1" r:id="rId1"/>
    <sheet name="rek" sheetId="2" r:id="rId2"/>
  </sheets>
  <definedNames/>
  <calcPr fullCalcOnLoad="1"/>
</workbook>
</file>

<file path=xl/sharedStrings.xml><?xml version="1.0" encoding="utf-8"?>
<sst xmlns="http://schemas.openxmlformats.org/spreadsheetml/2006/main" count="640" uniqueCount="194">
  <si>
    <t>Wydział Kształtowania Środowiska i Rolnictwa</t>
  </si>
  <si>
    <t>Nazwa kierunku studiów:</t>
  </si>
  <si>
    <t>Ochrona środowiska</t>
  </si>
  <si>
    <t>Dziedziny nauki:</t>
  </si>
  <si>
    <t>dziedzina nauk inżynieryjno-technicznych, dziedzina nauk rolniczych</t>
  </si>
  <si>
    <t>Dyscypliny naukowe:</t>
  </si>
  <si>
    <t>inżynieria środowiska, górnictwo i energetyka (55%), rolnictwo i ogrodnictwo (45%)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</si>
  <si>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</si>
  <si>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</si>
  <si>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</si>
  <si>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</si>
  <si>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</si>
  <si>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</si>
  <si>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</si>
  <si>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</si>
  <si>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>Ocena stanu i zagrożeń środowiska</t>
  </si>
  <si>
    <t>Obowiązuje od: 2019-10-01</t>
  </si>
  <si>
    <t>Kod planu studiów:</t>
  </si>
  <si>
    <t>OS_2A_S_2019_2020_ZL</t>
  </si>
  <si>
    <t>Uchwała Rady Wydziału nr: 549, 2019-04-12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</si>
  <si>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</si>
  <si>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</si>
  <si>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</si>
  <si>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</si>
  <si>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</si>
  <si>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</si>
  <si>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</si>
  <si>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</si>
  <si>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</si>
  <si>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</si>
  <si>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</si>
  <si>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</si>
  <si>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</si>
  <si>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</si>
  <si>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</si>
  <si>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PD</t>
  </si>
  <si>
    <t>S</t>
  </si>
  <si>
    <t>L</t>
  </si>
  <si>
    <t>LK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</si>
  <si>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</si>
  <si>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</si>
  <si>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</si>
  <si>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</si>
  <si>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</si>
  <si>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</si>
  <si>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</si>
  <si>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</si>
  <si>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</si>
  <si>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</si>
  <si>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</si>
  <si>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</si>
  <si>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</si>
  <si>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</si>
  <si>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</si>
  <si>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</si>
  <si>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</si>
  <si>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Ergonomia, bezpieczeństwo i higiena pracy</t>
  </si>
  <si>
    <t>A02</t>
  </si>
  <si>
    <t>Ochrona własności intelektualnej</t>
  </si>
  <si>
    <t>Blok obieralny 9</t>
  </si>
  <si>
    <t>Blok obieralny 11</t>
  </si>
  <si>
    <t>Razem</t>
  </si>
  <si>
    <t>Moduły/Przedmioty kształcenia podstawowego</t>
  </si>
  <si>
    <t>e</t>
  </si>
  <si>
    <t>B01</t>
  </si>
  <si>
    <t>Statystyka i modelowanie w naukach o środowisku</t>
  </si>
  <si>
    <t>B02</t>
  </si>
  <si>
    <t>Ekotoksykologia</t>
  </si>
  <si>
    <t>B03</t>
  </si>
  <si>
    <t>Ekofizjologia roślin</t>
  </si>
  <si>
    <t>Blok obieralny 1</t>
  </si>
  <si>
    <t>Blok obieralny 2</t>
  </si>
  <si>
    <t>Blok obieralny 3</t>
  </si>
  <si>
    <t>Moduły/Przedmioty kształcenia kierunkowego</t>
  </si>
  <si>
    <t>C01</t>
  </si>
  <si>
    <t>Polityka ochrony środowiska</t>
  </si>
  <si>
    <t>C02</t>
  </si>
  <si>
    <t>Gleboznawstwo szczegółowe</t>
  </si>
  <si>
    <t>C03</t>
  </si>
  <si>
    <t>Kształtowanie i rewaloryzacja krajobrazu</t>
  </si>
  <si>
    <t>C04</t>
  </si>
  <si>
    <t>Rozprzestrzenianie się zanieczyszczeń w atmosferze</t>
  </si>
  <si>
    <t>C05</t>
  </si>
  <si>
    <t>Ekonomika i zarządzanie ochroną środowiska</t>
  </si>
  <si>
    <t>C06</t>
  </si>
  <si>
    <t>Geochemia</t>
  </si>
  <si>
    <t>C07</t>
  </si>
  <si>
    <t>Ekologiczne funkcje użytków zielonych</t>
  </si>
  <si>
    <t>C08</t>
  </si>
  <si>
    <t>Zagrożenia fizyczne w środowisku</t>
  </si>
  <si>
    <t>C09</t>
  </si>
  <si>
    <t>Mokradła w krajobrazie</t>
  </si>
  <si>
    <t>C10</t>
  </si>
  <si>
    <t>Bioklimatologia</t>
  </si>
  <si>
    <t>C11</t>
  </si>
  <si>
    <t>Planowanie przestrzenne i projektowanie</t>
  </si>
  <si>
    <t>Blok obieralny 4</t>
  </si>
  <si>
    <t>Blok obieralny 5</t>
  </si>
  <si>
    <t>Blok obieralny 6</t>
  </si>
  <si>
    <t>Blok obieralny 7</t>
  </si>
  <si>
    <t>Blok obieralny 8</t>
  </si>
  <si>
    <t>Moduły/Przedmioty specjalnościowe</t>
  </si>
  <si>
    <t>Rekultywacja i zagospodarowanie gruntów</t>
  </si>
  <si>
    <t>D01-oz</t>
  </si>
  <si>
    <t>Metody analizy instrumentalnej</t>
  </si>
  <si>
    <t>D02-oz</t>
  </si>
  <si>
    <t>Ocena stanu środowiska na podstawie szaty roślinnej</t>
  </si>
  <si>
    <t>D03-oz</t>
  </si>
  <si>
    <t>Wpływ zlewni na jakość wód</t>
  </si>
  <si>
    <t>D04-oz</t>
  </si>
  <si>
    <t>Przestrzenna analiza konfliktów środowiskowych</t>
  </si>
  <si>
    <t>D05-oz</t>
  </si>
  <si>
    <t>Degradacja środowiska a zdrowie ludności</t>
  </si>
  <si>
    <t>D06-oz</t>
  </si>
  <si>
    <t>Monitoring ekosystemów leśnych</t>
  </si>
  <si>
    <t>D07-oz</t>
  </si>
  <si>
    <t>Kartowanie krytycznych ładunków obciążeń środowiska oraz biotopów</t>
  </si>
  <si>
    <t>D08-oz</t>
  </si>
  <si>
    <t>Prawo administracyjne w ochronie środowiska</t>
  </si>
  <si>
    <t>Moduły/Przedmioty obieralne</t>
  </si>
  <si>
    <t>A03</t>
  </si>
  <si>
    <t>Seminarium dyplomowe</t>
  </si>
  <si>
    <t>A04</t>
  </si>
  <si>
    <t>Przygotowanie pracy magisterskiej i do egzaminu dyplomowego</t>
  </si>
  <si>
    <t>O01-1</t>
  </si>
  <si>
    <t>Filozofia przyrody</t>
  </si>
  <si>
    <t>O01-2</t>
  </si>
  <si>
    <t>Socjologiczne aspekty ochrony środowiska</t>
  </si>
  <si>
    <t>O02-1</t>
  </si>
  <si>
    <t>Socjologia przestrzeni</t>
  </si>
  <si>
    <t>O02-2</t>
  </si>
  <si>
    <t>Etyka zawodowa</t>
  </si>
  <si>
    <t>O03-A</t>
  </si>
  <si>
    <t>Język obcy - Angielski</t>
  </si>
  <si>
    <t>O03-N</t>
  </si>
  <si>
    <t>Język obcy - Niemiecki</t>
  </si>
  <si>
    <t>O04-1</t>
  </si>
  <si>
    <t>Metale ciężkie w środowisku</t>
  </si>
  <si>
    <t>O04-2</t>
  </si>
  <si>
    <t>Kryteria i metody wyceny gleb</t>
  </si>
  <si>
    <t>O05-1</t>
  </si>
  <si>
    <t>Ekosystemy lądowe Polski i biomy kuli ziemskiej</t>
  </si>
  <si>
    <t>O05-2</t>
  </si>
  <si>
    <t>Zagrożenia biologiczne w środowisku żywności</t>
  </si>
  <si>
    <t>O06-1</t>
  </si>
  <si>
    <t>Ekologiczne metody ochrony roślin</t>
  </si>
  <si>
    <t>O06-2</t>
  </si>
  <si>
    <t>Oczyszczanie i remediacja gruntów</t>
  </si>
  <si>
    <t>O07-1</t>
  </si>
  <si>
    <t>Rośliny wodne w indykacji skażeń wód i ich oczyszczaniu</t>
  </si>
  <si>
    <t>O07-2</t>
  </si>
  <si>
    <t>Chemiczna indykacja wód</t>
  </si>
  <si>
    <t>O08-1</t>
  </si>
  <si>
    <t>Inżynieria ochrony hydrosfery</t>
  </si>
  <si>
    <t>O08-2</t>
  </si>
  <si>
    <t>Samooczyszczanie i rekultywacja wód</t>
  </si>
  <si>
    <t>P01</t>
  </si>
  <si>
    <t>Praktyka zawodowa</t>
  </si>
  <si>
    <t>Praktyki zawodowe</t>
  </si>
  <si>
    <t>Blok obieralny 10</t>
  </si>
  <si>
    <t>Przedmioty jednorazowe</t>
  </si>
  <si>
    <t>INF-NAUK</t>
  </si>
  <si>
    <t>Podstawy informacji naukowej</t>
  </si>
  <si>
    <t>Szk.Bibl</t>
  </si>
  <si>
    <t>Szkolenie biblioteczne</t>
  </si>
  <si>
    <t>Szkol.BHP</t>
  </si>
  <si>
    <t>Szkolenie - Bezpieczeństwo i higiena pracy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</si>
  <si>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</si>
  <si>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</si>
  <si>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</si>
  <si>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</si>
  <si>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</si>
  <si>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</si>
  <si>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</si>
  <si>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</si>
  <si>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</si>
  <si>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praktyki</t>
  </si>
  <si>
    <t>D01-rek</t>
  </si>
  <si>
    <t>Hydrologia i gospodarowanie wodą</t>
  </si>
  <si>
    <t>D02-rek</t>
  </si>
  <si>
    <t>Rekultywacja gruntów glebowych i bezglebowych</t>
  </si>
  <si>
    <t>D03-rek</t>
  </si>
  <si>
    <t>Klasyfikacja gruntów rolnych i leśnych</t>
  </si>
  <si>
    <t>D04-rek</t>
  </si>
  <si>
    <t>Rekultywacja leśna i zadrzewieniowa</t>
  </si>
  <si>
    <t>D05-rek</t>
  </si>
  <si>
    <t>Mechanika budowli i mechanizacja prac ziemnych</t>
  </si>
  <si>
    <t>D06-rek</t>
  </si>
  <si>
    <t>Zazielenianie obiektów rekultywowanych</t>
  </si>
  <si>
    <t>D07-rek</t>
  </si>
  <si>
    <t>Kartografia gleb</t>
  </si>
  <si>
    <t>D08-rk</t>
  </si>
  <si>
    <t xml:space="preserve">Załącznik nr 9 do uchwały nr Senatu ZUT z dnia 23 września 2019 r. </t>
  </si>
  <si>
    <t xml:space="preserve">Załącznik nr 9 do uchwały nr 107 Senatu ZUT z dnia 23 września 2019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</si>
</sst>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8"/>
  <sheetViews>
    <sheetView zoomScalePageLayoutView="0" workbookViewId="0" topLeftCell="AA1">
      <selection activeCell="BP6" sqref="BP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8" ht="12.75">
      <c r="E6" t="s">
        <v>9</v>
      </c>
      <c r="F6" s="1" t="s">
        <v>10</v>
      </c>
      <c r="BP6" t="s">
        <v>192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47</v>
      </c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47</v>
      </c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47</v>
      </c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47</v>
      </c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7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6" t="s">
        <v>36</v>
      </c>
      <c r="AQ15" s="16"/>
      <c r="AR15" s="17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6" t="s">
        <v>36</v>
      </c>
      <c r="BH15" s="16"/>
      <c r="BI15" s="17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6" t="s">
        <v>36</v>
      </c>
      <c r="BY15" s="16"/>
      <c r="BZ15" s="17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/>
      <c r="B17" s="6"/>
      <c r="C17" s="6"/>
      <c r="D17" s="6" t="s">
        <v>55</v>
      </c>
      <c r="E17" s="3" t="s">
        <v>56</v>
      </c>
      <c r="F17" s="6">
        <f>COUNTIF(S17:CF17,"e")</f>
        <v>0</v>
      </c>
      <c r="G17" s="6">
        <f>COUNTIF(S17:CF17,"z")</f>
        <v>2</v>
      </c>
      <c r="H17" s="6">
        <f>SUM(I17:O17)</f>
        <v>20</v>
      </c>
      <c r="I17" s="6">
        <f>S17+AJ17+BA17+BR17</f>
        <v>15</v>
      </c>
      <c r="J17" s="6">
        <f>U17+AL17+BC17+BT17</f>
        <v>5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2</v>
      </c>
      <c r="Q17" s="7">
        <f>AH17+AY17+BP17+CG17</f>
        <v>0</v>
      </c>
      <c r="R17" s="7">
        <v>2</v>
      </c>
      <c r="S17" s="11">
        <v>15</v>
      </c>
      <c r="T17" s="10" t="s">
        <v>54</v>
      </c>
      <c r="U17" s="11">
        <v>5</v>
      </c>
      <c r="V17" s="10" t="s">
        <v>54</v>
      </c>
      <c r="W17" s="11"/>
      <c r="X17" s="10"/>
      <c r="Y17" s="11"/>
      <c r="Z17" s="10"/>
      <c r="AA17" s="7">
        <v>2</v>
      </c>
      <c r="AB17" s="11"/>
      <c r="AC17" s="10"/>
      <c r="AD17" s="11"/>
      <c r="AE17" s="10"/>
      <c r="AF17" s="11"/>
      <c r="AG17" s="10"/>
      <c r="AH17" s="7"/>
      <c r="AI17" s="7">
        <f>AA17+AH17</f>
        <v>2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15</v>
      </c>
      <c r="J18" s="6">
        <f>U18+AL18+BC18+BT18</f>
        <v>0</v>
      </c>
      <c r="K18" s="6">
        <f>W18+AN18+BE18+BV18</f>
        <v>0</v>
      </c>
      <c r="L18" s="6">
        <f>Y18+AP18+BG18+BX18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v>1</v>
      </c>
      <c r="S18" s="11">
        <v>15</v>
      </c>
      <c r="T18" s="10" t="s">
        <v>54</v>
      </c>
      <c r="U18" s="11"/>
      <c r="V18" s="10"/>
      <c r="W18" s="11"/>
      <c r="X18" s="10"/>
      <c r="Y18" s="11"/>
      <c r="Z18" s="10"/>
      <c r="AA18" s="7">
        <v>1</v>
      </c>
      <c r="AB18" s="11"/>
      <c r="AC18" s="10"/>
      <c r="AD18" s="11"/>
      <c r="AE18" s="10"/>
      <c r="AF18" s="11"/>
      <c r="AG18" s="10"/>
      <c r="AH18" s="7"/>
      <c r="AI18" s="7">
        <f>AA18+AH18</f>
        <v>1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>AR18+AY18</f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ht="12.75">
      <c r="A19" s="6">
        <v>9</v>
      </c>
      <c r="B19" s="6">
        <v>1</v>
      </c>
      <c r="C19" s="6">
        <v>1</v>
      </c>
      <c r="D19" s="6"/>
      <c r="E19" s="3" t="s">
        <v>59</v>
      </c>
      <c r="F19" s="6"/>
      <c r="G19" s="6">
        <f>$B$19*3</f>
        <v>3</v>
      </c>
      <c r="H19" s="6">
        <f>SUM(I19:O19)</f>
        <v>50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50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5</v>
      </c>
      <c r="Q19" s="7">
        <f>AH19+AY19+BP19+CG19</f>
        <v>0</v>
      </c>
      <c r="R19" s="7">
        <f>$B$19*1.7</f>
        <v>1.7</v>
      </c>
      <c r="S19" s="11"/>
      <c r="T19" s="10"/>
      <c r="U19" s="11"/>
      <c r="V19" s="10"/>
      <c r="W19" s="11"/>
      <c r="X19" s="10"/>
      <c r="Y19" s="11">
        <f>$B$19*10</f>
        <v>10</v>
      </c>
      <c r="Z19" s="10"/>
      <c r="AA19" s="7">
        <f>$B$19*1</f>
        <v>1</v>
      </c>
      <c r="AB19" s="11"/>
      <c r="AC19" s="10"/>
      <c r="AD19" s="11"/>
      <c r="AE19" s="10"/>
      <c r="AF19" s="11"/>
      <c r="AG19" s="10"/>
      <c r="AH19" s="7"/>
      <c r="AI19" s="7">
        <f>AA19+AH19</f>
        <v>1</v>
      </c>
      <c r="AJ19" s="11"/>
      <c r="AK19" s="10"/>
      <c r="AL19" s="11"/>
      <c r="AM19" s="10"/>
      <c r="AN19" s="11"/>
      <c r="AO19" s="10"/>
      <c r="AP19" s="11">
        <f>$B$19*20</f>
        <v>20</v>
      </c>
      <c r="AQ19" s="10"/>
      <c r="AR19" s="7">
        <f>$B$19*2</f>
        <v>2</v>
      </c>
      <c r="AS19" s="11"/>
      <c r="AT19" s="10"/>
      <c r="AU19" s="11"/>
      <c r="AV19" s="10"/>
      <c r="AW19" s="11"/>
      <c r="AX19" s="10"/>
      <c r="AY19" s="7"/>
      <c r="AZ19" s="7">
        <f>AR19+AY19</f>
        <v>2</v>
      </c>
      <c r="BA19" s="11"/>
      <c r="BB19" s="10"/>
      <c r="BC19" s="11"/>
      <c r="BD19" s="10"/>
      <c r="BE19" s="11"/>
      <c r="BF19" s="10"/>
      <c r="BG19" s="11">
        <f>$B$19*20</f>
        <v>20</v>
      </c>
      <c r="BH19" s="10"/>
      <c r="BI19" s="7">
        <f>$B$19*2</f>
        <v>2</v>
      </c>
      <c r="BJ19" s="11"/>
      <c r="BK19" s="10"/>
      <c r="BL19" s="11"/>
      <c r="BM19" s="10"/>
      <c r="BN19" s="11"/>
      <c r="BO19" s="10"/>
      <c r="BP19" s="7"/>
      <c r="BQ19" s="7">
        <f>BI19+BP19</f>
        <v>2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ht="12.75">
      <c r="A20" s="6">
        <v>11</v>
      </c>
      <c r="B20" s="6">
        <v>1</v>
      </c>
      <c r="C20" s="6">
        <v>1</v>
      </c>
      <c r="D20" s="6"/>
      <c r="E20" s="3" t="s">
        <v>60</v>
      </c>
      <c r="F20" s="6"/>
      <c r="G20" s="6">
        <f>$B$20*1</f>
        <v>1</v>
      </c>
      <c r="H20" s="6">
        <f>SUM(I20:O20)</f>
        <v>0</v>
      </c>
      <c r="I20" s="6">
        <f>S20+AJ20+BA20+BR20</f>
        <v>0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20</v>
      </c>
      <c r="Q20" s="7">
        <f>AH20+AY20+BP20+CG20</f>
        <v>0</v>
      </c>
      <c r="R20" s="7">
        <f>$B$20*0</f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/>
      <c r="AK20" s="10"/>
      <c r="AL20" s="11"/>
      <c r="AM20" s="10"/>
      <c r="AN20" s="11"/>
      <c r="AO20" s="10"/>
      <c r="AP20" s="11"/>
      <c r="AQ20" s="10"/>
      <c r="AR20" s="7"/>
      <c r="AS20" s="11"/>
      <c r="AT20" s="10"/>
      <c r="AU20" s="11"/>
      <c r="AV20" s="10"/>
      <c r="AW20" s="11"/>
      <c r="AX20" s="10"/>
      <c r="AY20" s="7"/>
      <c r="AZ20" s="7">
        <f>AR20+AY20</f>
        <v>0</v>
      </c>
      <c r="BA20" s="11"/>
      <c r="BB20" s="10"/>
      <c r="BC20" s="11"/>
      <c r="BD20" s="10"/>
      <c r="BE20" s="11">
        <f>$B$20*0</f>
        <v>0</v>
      </c>
      <c r="BF20" s="10"/>
      <c r="BG20" s="11"/>
      <c r="BH20" s="10"/>
      <c r="BI20" s="7">
        <f>$B$20*20</f>
        <v>20</v>
      </c>
      <c r="BJ20" s="11"/>
      <c r="BK20" s="10"/>
      <c r="BL20" s="11"/>
      <c r="BM20" s="10"/>
      <c r="BN20" s="11"/>
      <c r="BO20" s="10"/>
      <c r="BP20" s="7"/>
      <c r="BQ20" s="7">
        <f>BI20+BP20</f>
        <v>20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ht="15.75" customHeight="1">
      <c r="A21" s="6"/>
      <c r="B21" s="6"/>
      <c r="C21" s="6"/>
      <c r="D21" s="6"/>
      <c r="E21" s="6" t="s">
        <v>61</v>
      </c>
      <c r="F21" s="6">
        <f aca="true" t="shared" si="0" ref="F21:S21">SUM(F17:F20)</f>
        <v>0</v>
      </c>
      <c r="G21" s="6">
        <f t="shared" si="0"/>
        <v>7</v>
      </c>
      <c r="H21" s="6">
        <f t="shared" si="0"/>
        <v>85</v>
      </c>
      <c r="I21" s="6">
        <f t="shared" si="0"/>
        <v>30</v>
      </c>
      <c r="J21" s="6">
        <f t="shared" si="0"/>
        <v>5</v>
      </c>
      <c r="K21" s="6">
        <f t="shared" si="0"/>
        <v>0</v>
      </c>
      <c r="L21" s="6">
        <f t="shared" si="0"/>
        <v>50</v>
      </c>
      <c r="M21" s="6">
        <f t="shared" si="0"/>
        <v>0</v>
      </c>
      <c r="N21" s="6">
        <f t="shared" si="0"/>
        <v>0</v>
      </c>
      <c r="O21" s="6">
        <f t="shared" si="0"/>
        <v>0</v>
      </c>
      <c r="P21" s="7">
        <f t="shared" si="0"/>
        <v>28</v>
      </c>
      <c r="Q21" s="7">
        <f t="shared" si="0"/>
        <v>0</v>
      </c>
      <c r="R21" s="7">
        <f t="shared" si="0"/>
        <v>4.7</v>
      </c>
      <c r="S21" s="11">
        <f t="shared" si="0"/>
        <v>30</v>
      </c>
      <c r="T21" s="10"/>
      <c r="U21" s="11">
        <f>SUM(U17:U20)</f>
        <v>5</v>
      </c>
      <c r="V21" s="10"/>
      <c r="W21" s="11">
        <f>SUM(W17:W20)</f>
        <v>0</v>
      </c>
      <c r="X21" s="10"/>
      <c r="Y21" s="11">
        <f>SUM(Y17:Y20)</f>
        <v>10</v>
      </c>
      <c r="Z21" s="10"/>
      <c r="AA21" s="7">
        <f>SUM(AA17:AA20)</f>
        <v>4</v>
      </c>
      <c r="AB21" s="11">
        <f>SUM(AB17:AB20)</f>
        <v>0</v>
      </c>
      <c r="AC21" s="10"/>
      <c r="AD21" s="11">
        <f>SUM(AD17:AD20)</f>
        <v>0</v>
      </c>
      <c r="AE21" s="10"/>
      <c r="AF21" s="11">
        <f>SUM(AF17:AF20)</f>
        <v>0</v>
      </c>
      <c r="AG21" s="10"/>
      <c r="AH21" s="7">
        <f>SUM(AH17:AH20)</f>
        <v>0</v>
      </c>
      <c r="AI21" s="7">
        <f>SUM(AI17:AI20)</f>
        <v>4</v>
      </c>
      <c r="AJ21" s="11">
        <f>SUM(AJ17:AJ20)</f>
        <v>0</v>
      </c>
      <c r="AK21" s="10"/>
      <c r="AL21" s="11">
        <f>SUM(AL17:AL20)</f>
        <v>0</v>
      </c>
      <c r="AM21" s="10"/>
      <c r="AN21" s="11">
        <f>SUM(AN17:AN20)</f>
        <v>0</v>
      </c>
      <c r="AO21" s="10"/>
      <c r="AP21" s="11">
        <f>SUM(AP17:AP20)</f>
        <v>20</v>
      </c>
      <c r="AQ21" s="10"/>
      <c r="AR21" s="7">
        <f>SUM(AR17:AR20)</f>
        <v>2</v>
      </c>
      <c r="AS21" s="11">
        <f>SUM(AS17:AS20)</f>
        <v>0</v>
      </c>
      <c r="AT21" s="10"/>
      <c r="AU21" s="11">
        <f>SUM(AU17:AU20)</f>
        <v>0</v>
      </c>
      <c r="AV21" s="10"/>
      <c r="AW21" s="11">
        <f>SUM(AW17:AW20)</f>
        <v>0</v>
      </c>
      <c r="AX21" s="10"/>
      <c r="AY21" s="7">
        <f>SUM(AY17:AY20)</f>
        <v>0</v>
      </c>
      <c r="AZ21" s="7">
        <f>SUM(AZ17:AZ20)</f>
        <v>2</v>
      </c>
      <c r="BA21" s="11">
        <f>SUM(BA17:BA20)</f>
        <v>0</v>
      </c>
      <c r="BB21" s="10"/>
      <c r="BC21" s="11">
        <f>SUM(BC17:BC20)</f>
        <v>0</v>
      </c>
      <c r="BD21" s="10"/>
      <c r="BE21" s="11">
        <f>SUM(BE17:BE20)</f>
        <v>0</v>
      </c>
      <c r="BF21" s="10"/>
      <c r="BG21" s="11">
        <f>SUM(BG17:BG20)</f>
        <v>20</v>
      </c>
      <c r="BH21" s="10"/>
      <c r="BI21" s="7">
        <f>SUM(BI17:BI20)</f>
        <v>22</v>
      </c>
      <c r="BJ21" s="11">
        <f>SUM(BJ17:BJ20)</f>
        <v>0</v>
      </c>
      <c r="BK21" s="10"/>
      <c r="BL21" s="11">
        <f>SUM(BL17:BL20)</f>
        <v>0</v>
      </c>
      <c r="BM21" s="10"/>
      <c r="BN21" s="11">
        <f>SUM(BN17:BN20)</f>
        <v>0</v>
      </c>
      <c r="BO21" s="10"/>
      <c r="BP21" s="7">
        <f>SUM(BP17:BP20)</f>
        <v>0</v>
      </c>
      <c r="BQ21" s="7">
        <f>SUM(BQ17:BQ20)</f>
        <v>22</v>
      </c>
      <c r="BR21" s="11">
        <f>SUM(BR17:BR20)</f>
        <v>0</v>
      </c>
      <c r="BS21" s="10"/>
      <c r="BT21" s="11">
        <f>SUM(BT17:BT20)</f>
        <v>0</v>
      </c>
      <c r="BU21" s="10"/>
      <c r="BV21" s="11">
        <f>SUM(BV17:BV20)</f>
        <v>0</v>
      </c>
      <c r="BW21" s="10"/>
      <c r="BX21" s="11">
        <f>SUM(BX17:BX20)</f>
        <v>0</v>
      </c>
      <c r="BY21" s="10"/>
      <c r="BZ21" s="7">
        <f>SUM(BZ17:BZ20)</f>
        <v>0</v>
      </c>
      <c r="CA21" s="11">
        <f>SUM(CA17:CA20)</f>
        <v>0</v>
      </c>
      <c r="CB21" s="10"/>
      <c r="CC21" s="11">
        <f>SUM(CC17:CC20)</f>
        <v>0</v>
      </c>
      <c r="CD21" s="10"/>
      <c r="CE21" s="11">
        <f>SUM(CE17:CE20)</f>
        <v>0</v>
      </c>
      <c r="CF21" s="10"/>
      <c r="CG21" s="7">
        <f>SUM(CG17:CG20)</f>
        <v>0</v>
      </c>
      <c r="CH21" s="7">
        <f>SUM(CH17:CH20)</f>
        <v>0</v>
      </c>
    </row>
    <row r="22" spans="1:86" ht="19.5" customHeight="1">
      <c r="A22" s="12" t="s">
        <v>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2"/>
      <c r="CH22" s="13"/>
    </row>
    <row r="23" spans="1:86" ht="12.75">
      <c r="A23" s="6"/>
      <c r="B23" s="6"/>
      <c r="C23" s="6"/>
      <c r="D23" s="6" t="s">
        <v>64</v>
      </c>
      <c r="E23" s="3" t="s">
        <v>65</v>
      </c>
      <c r="F23" s="6">
        <f>COUNTIF(S23:CF23,"e")</f>
        <v>1</v>
      </c>
      <c r="G23" s="6">
        <f>COUNTIF(S23:CF23,"z")</f>
        <v>2</v>
      </c>
      <c r="H23" s="6">
        <f aca="true" t="shared" si="1" ref="H23:H28">SUM(I23:O23)</f>
        <v>50</v>
      </c>
      <c r="I23" s="6">
        <f aca="true" t="shared" si="2" ref="I23:I28">S23+AJ23+BA23+BR23</f>
        <v>20</v>
      </c>
      <c r="J23" s="6">
        <f aca="true" t="shared" si="3" ref="J23:J28">U23+AL23+BC23+BT23</f>
        <v>10</v>
      </c>
      <c r="K23" s="6">
        <f aca="true" t="shared" si="4" ref="K23:K28">W23+AN23+BE23+BV23</f>
        <v>0</v>
      </c>
      <c r="L23" s="6">
        <f aca="true" t="shared" si="5" ref="L23:L28">Y23+AP23+BG23+BX23</f>
        <v>0</v>
      </c>
      <c r="M23" s="6">
        <f aca="true" t="shared" si="6" ref="M23:M28">AB23+AS23+BJ23+CA23</f>
        <v>20</v>
      </c>
      <c r="N23" s="6">
        <f aca="true" t="shared" si="7" ref="N23:N28">AD23+AU23+BL23+CC23</f>
        <v>0</v>
      </c>
      <c r="O23" s="6">
        <f aca="true" t="shared" si="8" ref="O23:O28">AF23+AW23+BN23+CE23</f>
        <v>0</v>
      </c>
      <c r="P23" s="7">
        <f aca="true" t="shared" si="9" ref="P23:P28">AI23+AZ23+BQ23+CH23</f>
        <v>4</v>
      </c>
      <c r="Q23" s="7">
        <f aca="true" t="shared" si="10" ref="Q23:Q28">AH23+AY23+BP23+CG23</f>
        <v>2</v>
      </c>
      <c r="R23" s="7">
        <v>2.7</v>
      </c>
      <c r="S23" s="11">
        <v>20</v>
      </c>
      <c r="T23" s="10" t="s">
        <v>63</v>
      </c>
      <c r="U23" s="11">
        <v>10</v>
      </c>
      <c r="V23" s="10" t="s">
        <v>54</v>
      </c>
      <c r="W23" s="11"/>
      <c r="X23" s="10"/>
      <c r="Y23" s="11"/>
      <c r="Z23" s="10"/>
      <c r="AA23" s="7">
        <v>2</v>
      </c>
      <c r="AB23" s="11">
        <v>20</v>
      </c>
      <c r="AC23" s="10" t="s">
        <v>54</v>
      </c>
      <c r="AD23" s="11"/>
      <c r="AE23" s="10"/>
      <c r="AF23" s="11"/>
      <c r="AG23" s="10"/>
      <c r="AH23" s="7">
        <v>2</v>
      </c>
      <c r="AI23" s="7">
        <f aca="true" t="shared" si="11" ref="AI23:AI28">AA23+AH23</f>
        <v>4</v>
      </c>
      <c r="AJ23" s="11"/>
      <c r="AK23" s="10"/>
      <c r="AL23" s="11"/>
      <c r="AM23" s="10"/>
      <c r="AN23" s="11"/>
      <c r="AO23" s="10"/>
      <c r="AP23" s="11"/>
      <c r="AQ23" s="10"/>
      <c r="AR23" s="7"/>
      <c r="AS23" s="11"/>
      <c r="AT23" s="10"/>
      <c r="AU23" s="11"/>
      <c r="AV23" s="10"/>
      <c r="AW23" s="11"/>
      <c r="AX23" s="10"/>
      <c r="AY23" s="7"/>
      <c r="AZ23" s="7">
        <f aca="true" t="shared" si="12" ref="AZ23:AZ28">AR23+AY23</f>
        <v>0</v>
      </c>
      <c r="BA23" s="11"/>
      <c r="BB23" s="10"/>
      <c r="BC23" s="11"/>
      <c r="BD23" s="10"/>
      <c r="BE23" s="11"/>
      <c r="BF23" s="10"/>
      <c r="BG23" s="11"/>
      <c r="BH23" s="10"/>
      <c r="BI23" s="7"/>
      <c r="BJ23" s="11"/>
      <c r="BK23" s="10"/>
      <c r="BL23" s="11"/>
      <c r="BM23" s="10"/>
      <c r="BN23" s="11"/>
      <c r="BO23" s="10"/>
      <c r="BP23" s="7"/>
      <c r="BQ23" s="7">
        <f aca="true" t="shared" si="13" ref="BQ23:BQ28">BI23+BP23</f>
        <v>0</v>
      </c>
      <c r="BR23" s="11"/>
      <c r="BS23" s="10"/>
      <c r="BT23" s="11"/>
      <c r="BU23" s="10"/>
      <c r="BV23" s="11"/>
      <c r="BW23" s="10"/>
      <c r="BX23" s="11"/>
      <c r="BY23" s="10"/>
      <c r="BZ23" s="7"/>
      <c r="CA23" s="11"/>
      <c r="CB23" s="10"/>
      <c r="CC23" s="11"/>
      <c r="CD23" s="10"/>
      <c r="CE23" s="11"/>
      <c r="CF23" s="10"/>
      <c r="CG23" s="7"/>
      <c r="CH23" s="7">
        <f aca="true" t="shared" si="14" ref="CH23:CH28">BZ23+CG23</f>
        <v>0</v>
      </c>
    </row>
    <row r="24" spans="1:86" ht="12.75">
      <c r="A24" s="6"/>
      <c r="B24" s="6"/>
      <c r="C24" s="6"/>
      <c r="D24" s="6" t="s">
        <v>66</v>
      </c>
      <c r="E24" s="3" t="s">
        <v>67</v>
      </c>
      <c r="F24" s="6">
        <f>COUNTIF(S24:CF24,"e")</f>
        <v>1</v>
      </c>
      <c r="G24" s="6">
        <f>COUNTIF(S24:CF24,"z")</f>
        <v>1</v>
      </c>
      <c r="H24" s="6">
        <f t="shared" si="1"/>
        <v>50</v>
      </c>
      <c r="I24" s="6">
        <f t="shared" si="2"/>
        <v>30</v>
      </c>
      <c r="J24" s="6">
        <f t="shared" si="3"/>
        <v>0</v>
      </c>
      <c r="K24" s="6">
        <f t="shared" si="4"/>
        <v>0</v>
      </c>
      <c r="L24" s="6">
        <f t="shared" si="5"/>
        <v>0</v>
      </c>
      <c r="M24" s="6">
        <f t="shared" si="6"/>
        <v>20</v>
      </c>
      <c r="N24" s="6">
        <f t="shared" si="7"/>
        <v>0</v>
      </c>
      <c r="O24" s="6">
        <f t="shared" si="8"/>
        <v>0</v>
      </c>
      <c r="P24" s="7">
        <f t="shared" si="9"/>
        <v>4</v>
      </c>
      <c r="Q24" s="7">
        <f t="shared" si="10"/>
        <v>2</v>
      </c>
      <c r="R24" s="7">
        <v>2.7</v>
      </c>
      <c r="S24" s="11">
        <v>30</v>
      </c>
      <c r="T24" s="10" t="s">
        <v>63</v>
      </c>
      <c r="U24" s="11"/>
      <c r="V24" s="10"/>
      <c r="W24" s="11"/>
      <c r="X24" s="10"/>
      <c r="Y24" s="11"/>
      <c r="Z24" s="10"/>
      <c r="AA24" s="7">
        <v>2</v>
      </c>
      <c r="AB24" s="11">
        <v>20</v>
      </c>
      <c r="AC24" s="10" t="s">
        <v>54</v>
      </c>
      <c r="AD24" s="11"/>
      <c r="AE24" s="10"/>
      <c r="AF24" s="11"/>
      <c r="AG24" s="10"/>
      <c r="AH24" s="7">
        <v>2</v>
      </c>
      <c r="AI24" s="7">
        <f t="shared" si="11"/>
        <v>4</v>
      </c>
      <c r="AJ24" s="11"/>
      <c r="AK24" s="10"/>
      <c r="AL24" s="11"/>
      <c r="AM24" s="10"/>
      <c r="AN24" s="11"/>
      <c r="AO24" s="10"/>
      <c r="AP24" s="11"/>
      <c r="AQ24" s="10"/>
      <c r="AR24" s="7"/>
      <c r="AS24" s="11"/>
      <c r="AT24" s="10"/>
      <c r="AU24" s="11"/>
      <c r="AV24" s="10"/>
      <c r="AW24" s="11"/>
      <c r="AX24" s="10"/>
      <c r="AY24" s="7"/>
      <c r="AZ24" s="7">
        <f t="shared" si="12"/>
        <v>0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 t="shared" si="13"/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 t="shared" si="14"/>
        <v>0</v>
      </c>
    </row>
    <row r="25" spans="1:86" ht="12.75">
      <c r="A25" s="6"/>
      <c r="B25" s="6"/>
      <c r="C25" s="6"/>
      <c r="D25" s="6" t="s">
        <v>68</v>
      </c>
      <c r="E25" s="3" t="s">
        <v>69</v>
      </c>
      <c r="F25" s="6">
        <f>COUNTIF(S25:CF25,"e")</f>
        <v>0</v>
      </c>
      <c r="G25" s="6">
        <f>COUNTIF(S25:CF25,"z")</f>
        <v>3</v>
      </c>
      <c r="H25" s="6">
        <f t="shared" si="1"/>
        <v>45</v>
      </c>
      <c r="I25" s="6">
        <f t="shared" si="2"/>
        <v>20</v>
      </c>
      <c r="J25" s="6">
        <f t="shared" si="3"/>
        <v>10</v>
      </c>
      <c r="K25" s="6">
        <f t="shared" si="4"/>
        <v>0</v>
      </c>
      <c r="L25" s="6">
        <f t="shared" si="5"/>
        <v>0</v>
      </c>
      <c r="M25" s="6">
        <f t="shared" si="6"/>
        <v>15</v>
      </c>
      <c r="N25" s="6">
        <f t="shared" si="7"/>
        <v>0</v>
      </c>
      <c r="O25" s="6">
        <f t="shared" si="8"/>
        <v>0</v>
      </c>
      <c r="P25" s="7">
        <f t="shared" si="9"/>
        <v>3</v>
      </c>
      <c r="Q25" s="7">
        <f t="shared" si="10"/>
        <v>1</v>
      </c>
      <c r="R25" s="7">
        <v>2.5</v>
      </c>
      <c r="S25" s="11">
        <v>20</v>
      </c>
      <c r="T25" s="10" t="s">
        <v>54</v>
      </c>
      <c r="U25" s="11">
        <v>10</v>
      </c>
      <c r="V25" s="10" t="s">
        <v>54</v>
      </c>
      <c r="W25" s="11"/>
      <c r="X25" s="10"/>
      <c r="Y25" s="11"/>
      <c r="Z25" s="10"/>
      <c r="AA25" s="7">
        <v>2</v>
      </c>
      <c r="AB25" s="11">
        <v>15</v>
      </c>
      <c r="AC25" s="10" t="s">
        <v>54</v>
      </c>
      <c r="AD25" s="11"/>
      <c r="AE25" s="10"/>
      <c r="AF25" s="11"/>
      <c r="AG25" s="10"/>
      <c r="AH25" s="7">
        <v>1</v>
      </c>
      <c r="AI25" s="7">
        <f t="shared" si="11"/>
        <v>3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 t="shared" si="12"/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 t="shared" si="13"/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 t="shared" si="14"/>
        <v>0</v>
      </c>
    </row>
    <row r="26" spans="1:86" ht="12.75">
      <c r="A26" s="6">
        <v>1</v>
      </c>
      <c r="B26" s="6">
        <v>1</v>
      </c>
      <c r="C26" s="6">
        <v>1</v>
      </c>
      <c r="D26" s="6"/>
      <c r="E26" s="3" t="s">
        <v>70</v>
      </c>
      <c r="F26" s="6"/>
      <c r="G26" s="6">
        <f>$B$26*1</f>
        <v>1</v>
      </c>
      <c r="H26" s="6">
        <f t="shared" si="1"/>
        <v>30</v>
      </c>
      <c r="I26" s="6">
        <f t="shared" si="2"/>
        <v>30</v>
      </c>
      <c r="J26" s="6">
        <f t="shared" si="3"/>
        <v>0</v>
      </c>
      <c r="K26" s="6">
        <f t="shared" si="4"/>
        <v>0</v>
      </c>
      <c r="L26" s="6">
        <f t="shared" si="5"/>
        <v>0</v>
      </c>
      <c r="M26" s="6">
        <f t="shared" si="6"/>
        <v>0</v>
      </c>
      <c r="N26" s="6">
        <f t="shared" si="7"/>
        <v>0</v>
      </c>
      <c r="O26" s="6">
        <f t="shared" si="8"/>
        <v>0</v>
      </c>
      <c r="P26" s="7">
        <f t="shared" si="9"/>
        <v>2</v>
      </c>
      <c r="Q26" s="7">
        <f t="shared" si="10"/>
        <v>0</v>
      </c>
      <c r="R26" s="7">
        <f>$B$26*2</f>
        <v>2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 t="shared" si="11"/>
        <v>0</v>
      </c>
      <c r="AJ26" s="11">
        <f>$B$26*30</f>
        <v>30</v>
      </c>
      <c r="AK26" s="10"/>
      <c r="AL26" s="11"/>
      <c r="AM26" s="10"/>
      <c r="AN26" s="11"/>
      <c r="AO26" s="10"/>
      <c r="AP26" s="11"/>
      <c r="AQ26" s="10"/>
      <c r="AR26" s="7">
        <f>$B$26*2</f>
        <v>2</v>
      </c>
      <c r="AS26" s="11"/>
      <c r="AT26" s="10"/>
      <c r="AU26" s="11"/>
      <c r="AV26" s="10"/>
      <c r="AW26" s="11"/>
      <c r="AX26" s="10"/>
      <c r="AY26" s="7"/>
      <c r="AZ26" s="7">
        <f t="shared" si="12"/>
        <v>2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 t="shared" si="13"/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 t="shared" si="14"/>
        <v>0</v>
      </c>
    </row>
    <row r="27" spans="1:86" ht="12.75">
      <c r="A27" s="6">
        <v>2</v>
      </c>
      <c r="B27" s="6">
        <v>1</v>
      </c>
      <c r="C27" s="6">
        <v>1</v>
      </c>
      <c r="D27" s="6"/>
      <c r="E27" s="3" t="s">
        <v>71</v>
      </c>
      <c r="F27" s="6"/>
      <c r="G27" s="6">
        <f>$B$27*1</f>
        <v>1</v>
      </c>
      <c r="H27" s="6">
        <f t="shared" si="1"/>
        <v>15</v>
      </c>
      <c r="I27" s="6">
        <f t="shared" si="2"/>
        <v>15</v>
      </c>
      <c r="J27" s="6">
        <f t="shared" si="3"/>
        <v>0</v>
      </c>
      <c r="K27" s="6">
        <f t="shared" si="4"/>
        <v>0</v>
      </c>
      <c r="L27" s="6">
        <f t="shared" si="5"/>
        <v>0</v>
      </c>
      <c r="M27" s="6">
        <f t="shared" si="6"/>
        <v>0</v>
      </c>
      <c r="N27" s="6">
        <f t="shared" si="7"/>
        <v>0</v>
      </c>
      <c r="O27" s="6">
        <f t="shared" si="8"/>
        <v>0</v>
      </c>
      <c r="P27" s="7">
        <f t="shared" si="9"/>
        <v>1</v>
      </c>
      <c r="Q27" s="7">
        <f t="shared" si="10"/>
        <v>0</v>
      </c>
      <c r="R27" s="7">
        <f>$B$27*0.5</f>
        <v>0.5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 t="shared" si="11"/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 t="shared" si="12"/>
        <v>0</v>
      </c>
      <c r="BA27" s="11">
        <f>$B$27*15</f>
        <v>15</v>
      </c>
      <c r="BB27" s="10"/>
      <c r="BC27" s="11"/>
      <c r="BD27" s="10"/>
      <c r="BE27" s="11"/>
      <c r="BF27" s="10"/>
      <c r="BG27" s="11"/>
      <c r="BH27" s="10"/>
      <c r="BI27" s="7">
        <f>$B$27*1</f>
        <v>1</v>
      </c>
      <c r="BJ27" s="11"/>
      <c r="BK27" s="10"/>
      <c r="BL27" s="11"/>
      <c r="BM27" s="10"/>
      <c r="BN27" s="11"/>
      <c r="BO27" s="10"/>
      <c r="BP27" s="7"/>
      <c r="BQ27" s="7">
        <f t="shared" si="13"/>
        <v>1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 t="shared" si="14"/>
        <v>0</v>
      </c>
    </row>
    <row r="28" spans="1:86" ht="12.75">
      <c r="A28" s="6">
        <v>3</v>
      </c>
      <c r="B28" s="6">
        <v>1</v>
      </c>
      <c r="C28" s="6">
        <v>1</v>
      </c>
      <c r="D28" s="6"/>
      <c r="E28" s="3" t="s">
        <v>72</v>
      </c>
      <c r="F28" s="6">
        <f>$B$28*1</f>
        <v>1</v>
      </c>
      <c r="G28" s="6"/>
      <c r="H28" s="6">
        <f t="shared" si="1"/>
        <v>30</v>
      </c>
      <c r="I28" s="6">
        <f t="shared" si="2"/>
        <v>0</v>
      </c>
      <c r="J28" s="6">
        <f t="shared" si="3"/>
        <v>0</v>
      </c>
      <c r="K28" s="6">
        <f t="shared" si="4"/>
        <v>0</v>
      </c>
      <c r="L28" s="6">
        <f t="shared" si="5"/>
        <v>0</v>
      </c>
      <c r="M28" s="6">
        <f t="shared" si="6"/>
        <v>0</v>
      </c>
      <c r="N28" s="6">
        <f t="shared" si="7"/>
        <v>30</v>
      </c>
      <c r="O28" s="6">
        <f t="shared" si="8"/>
        <v>0</v>
      </c>
      <c r="P28" s="7">
        <f t="shared" si="9"/>
        <v>3</v>
      </c>
      <c r="Q28" s="7">
        <f t="shared" si="10"/>
        <v>3</v>
      </c>
      <c r="R28" s="7">
        <f>$B$28*1</f>
        <v>1</v>
      </c>
      <c r="S28" s="11"/>
      <c r="T28" s="10"/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7"/>
      <c r="AI28" s="7">
        <f t="shared" si="11"/>
        <v>0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>
        <f>$B$28*30</f>
        <v>30</v>
      </c>
      <c r="AV28" s="10"/>
      <c r="AW28" s="11"/>
      <c r="AX28" s="10"/>
      <c r="AY28" s="7">
        <f>$B$28*3</f>
        <v>3</v>
      </c>
      <c r="AZ28" s="7">
        <f t="shared" si="12"/>
        <v>3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 t="shared" si="13"/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 t="shared" si="14"/>
        <v>0</v>
      </c>
    </row>
    <row r="29" spans="1:86" ht="15.75" customHeight="1">
      <c r="A29" s="6"/>
      <c r="B29" s="6"/>
      <c r="C29" s="6"/>
      <c r="D29" s="6"/>
      <c r="E29" s="6" t="s">
        <v>61</v>
      </c>
      <c r="F29" s="6">
        <f aca="true" t="shared" si="15" ref="F29:S29">SUM(F23:F28)</f>
        <v>3</v>
      </c>
      <c r="G29" s="6">
        <f t="shared" si="15"/>
        <v>8</v>
      </c>
      <c r="H29" s="6">
        <f t="shared" si="15"/>
        <v>220</v>
      </c>
      <c r="I29" s="6">
        <f t="shared" si="15"/>
        <v>115</v>
      </c>
      <c r="J29" s="6">
        <f t="shared" si="15"/>
        <v>20</v>
      </c>
      <c r="K29" s="6">
        <f t="shared" si="15"/>
        <v>0</v>
      </c>
      <c r="L29" s="6">
        <f t="shared" si="15"/>
        <v>0</v>
      </c>
      <c r="M29" s="6">
        <f t="shared" si="15"/>
        <v>55</v>
      </c>
      <c r="N29" s="6">
        <f t="shared" si="15"/>
        <v>30</v>
      </c>
      <c r="O29" s="6">
        <f t="shared" si="15"/>
        <v>0</v>
      </c>
      <c r="P29" s="7">
        <f t="shared" si="15"/>
        <v>17</v>
      </c>
      <c r="Q29" s="7">
        <f t="shared" si="15"/>
        <v>8</v>
      </c>
      <c r="R29" s="7">
        <f t="shared" si="15"/>
        <v>11.4</v>
      </c>
      <c r="S29" s="11">
        <f t="shared" si="15"/>
        <v>70</v>
      </c>
      <c r="T29" s="10"/>
      <c r="U29" s="11">
        <f>SUM(U23:U28)</f>
        <v>20</v>
      </c>
      <c r="V29" s="10"/>
      <c r="W29" s="11">
        <f>SUM(W23:W28)</f>
        <v>0</v>
      </c>
      <c r="X29" s="10"/>
      <c r="Y29" s="11">
        <f>SUM(Y23:Y28)</f>
        <v>0</v>
      </c>
      <c r="Z29" s="10"/>
      <c r="AA29" s="7">
        <f>SUM(AA23:AA28)</f>
        <v>6</v>
      </c>
      <c r="AB29" s="11">
        <f>SUM(AB23:AB28)</f>
        <v>55</v>
      </c>
      <c r="AC29" s="10"/>
      <c r="AD29" s="11">
        <f>SUM(AD23:AD28)</f>
        <v>0</v>
      </c>
      <c r="AE29" s="10"/>
      <c r="AF29" s="11">
        <f>SUM(AF23:AF28)</f>
        <v>0</v>
      </c>
      <c r="AG29" s="10"/>
      <c r="AH29" s="7">
        <f>SUM(AH23:AH28)</f>
        <v>5</v>
      </c>
      <c r="AI29" s="7">
        <f>SUM(AI23:AI28)</f>
        <v>11</v>
      </c>
      <c r="AJ29" s="11">
        <f>SUM(AJ23:AJ28)</f>
        <v>30</v>
      </c>
      <c r="AK29" s="10"/>
      <c r="AL29" s="11">
        <f>SUM(AL23:AL28)</f>
        <v>0</v>
      </c>
      <c r="AM29" s="10"/>
      <c r="AN29" s="11">
        <f>SUM(AN23:AN28)</f>
        <v>0</v>
      </c>
      <c r="AO29" s="10"/>
      <c r="AP29" s="11">
        <f>SUM(AP23:AP28)</f>
        <v>0</v>
      </c>
      <c r="AQ29" s="10"/>
      <c r="AR29" s="7">
        <f>SUM(AR23:AR28)</f>
        <v>2</v>
      </c>
      <c r="AS29" s="11">
        <f>SUM(AS23:AS28)</f>
        <v>0</v>
      </c>
      <c r="AT29" s="10"/>
      <c r="AU29" s="11">
        <f>SUM(AU23:AU28)</f>
        <v>30</v>
      </c>
      <c r="AV29" s="10"/>
      <c r="AW29" s="11">
        <f>SUM(AW23:AW28)</f>
        <v>0</v>
      </c>
      <c r="AX29" s="10"/>
      <c r="AY29" s="7">
        <f>SUM(AY23:AY28)</f>
        <v>3</v>
      </c>
      <c r="AZ29" s="7">
        <f>SUM(AZ23:AZ28)</f>
        <v>5</v>
      </c>
      <c r="BA29" s="11">
        <f>SUM(BA23:BA28)</f>
        <v>15</v>
      </c>
      <c r="BB29" s="10"/>
      <c r="BC29" s="11">
        <f>SUM(BC23:BC28)</f>
        <v>0</v>
      </c>
      <c r="BD29" s="10"/>
      <c r="BE29" s="11">
        <f>SUM(BE23:BE28)</f>
        <v>0</v>
      </c>
      <c r="BF29" s="10"/>
      <c r="BG29" s="11">
        <f>SUM(BG23:BG28)</f>
        <v>0</v>
      </c>
      <c r="BH29" s="10"/>
      <c r="BI29" s="7">
        <f>SUM(BI23:BI28)</f>
        <v>1</v>
      </c>
      <c r="BJ29" s="11">
        <f>SUM(BJ23:BJ28)</f>
        <v>0</v>
      </c>
      <c r="BK29" s="10"/>
      <c r="BL29" s="11">
        <f>SUM(BL23:BL28)</f>
        <v>0</v>
      </c>
      <c r="BM29" s="10"/>
      <c r="BN29" s="11">
        <f>SUM(BN23:BN28)</f>
        <v>0</v>
      </c>
      <c r="BO29" s="10"/>
      <c r="BP29" s="7">
        <f>SUM(BP23:BP28)</f>
        <v>0</v>
      </c>
      <c r="BQ29" s="7">
        <f>SUM(BQ23:BQ28)</f>
        <v>1</v>
      </c>
      <c r="BR29" s="11">
        <f>SUM(BR23:BR28)</f>
        <v>0</v>
      </c>
      <c r="BS29" s="10"/>
      <c r="BT29" s="11">
        <f>SUM(BT23:BT28)</f>
        <v>0</v>
      </c>
      <c r="BU29" s="10"/>
      <c r="BV29" s="11">
        <f>SUM(BV23:BV28)</f>
        <v>0</v>
      </c>
      <c r="BW29" s="10"/>
      <c r="BX29" s="11">
        <f>SUM(BX23:BX28)</f>
        <v>0</v>
      </c>
      <c r="BY29" s="10"/>
      <c r="BZ29" s="7">
        <f>SUM(BZ23:BZ28)</f>
        <v>0</v>
      </c>
      <c r="CA29" s="11">
        <f>SUM(CA23:CA28)</f>
        <v>0</v>
      </c>
      <c r="CB29" s="10"/>
      <c r="CC29" s="11">
        <f>SUM(CC23:CC28)</f>
        <v>0</v>
      </c>
      <c r="CD29" s="10"/>
      <c r="CE29" s="11">
        <f>SUM(CE23:CE28)</f>
        <v>0</v>
      </c>
      <c r="CF29" s="10"/>
      <c r="CG29" s="7">
        <f>SUM(CG23:CG28)</f>
        <v>0</v>
      </c>
      <c r="CH29" s="7">
        <f>SUM(CH23:CH28)</f>
        <v>0</v>
      </c>
    </row>
    <row r="30" spans="1:86" ht="19.5" customHeight="1">
      <c r="A30" s="12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ht="12.75">
      <c r="A31" s="6"/>
      <c r="B31" s="6"/>
      <c r="C31" s="6"/>
      <c r="D31" s="6" t="s">
        <v>74</v>
      </c>
      <c r="E31" s="3" t="s">
        <v>75</v>
      </c>
      <c r="F31" s="6">
        <f aca="true" t="shared" si="16" ref="F31:F41">COUNTIF(S31:CF31,"e")</f>
        <v>1</v>
      </c>
      <c r="G31" s="6">
        <f aca="true" t="shared" si="17" ref="G31:G41">COUNTIF(S31:CF31,"z")</f>
        <v>1</v>
      </c>
      <c r="H31" s="6">
        <f aca="true" t="shared" si="18" ref="H31:H46">SUM(I31:O31)</f>
        <v>40</v>
      </c>
      <c r="I31" s="6">
        <f aca="true" t="shared" si="19" ref="I31:I46">S31+AJ31+BA31+BR31</f>
        <v>20</v>
      </c>
      <c r="J31" s="6">
        <f aca="true" t="shared" si="20" ref="J31:J46">U31+AL31+BC31+BT31</f>
        <v>20</v>
      </c>
      <c r="K31" s="6">
        <f aca="true" t="shared" si="21" ref="K31:K46">W31+AN31+BE31+BV31</f>
        <v>0</v>
      </c>
      <c r="L31" s="6">
        <f aca="true" t="shared" si="22" ref="L31:L46">Y31+AP31+BG31+BX31</f>
        <v>0</v>
      </c>
      <c r="M31" s="6">
        <f aca="true" t="shared" si="23" ref="M31:M46">AB31+AS31+BJ31+CA31</f>
        <v>0</v>
      </c>
      <c r="N31" s="6">
        <f aca="true" t="shared" si="24" ref="N31:N46">AD31+AU31+BL31+CC31</f>
        <v>0</v>
      </c>
      <c r="O31" s="6">
        <f aca="true" t="shared" si="25" ref="O31:O46">AF31+AW31+BN31+CE31</f>
        <v>0</v>
      </c>
      <c r="P31" s="7">
        <f aca="true" t="shared" si="26" ref="P31:P46">AI31+AZ31+BQ31+CH31</f>
        <v>3</v>
      </c>
      <c r="Q31" s="7">
        <f aca="true" t="shared" si="27" ref="Q31:Q46">AH31+AY31+BP31+CG31</f>
        <v>0</v>
      </c>
      <c r="R31" s="7">
        <v>3</v>
      </c>
      <c r="S31" s="11">
        <v>20</v>
      </c>
      <c r="T31" s="10" t="s">
        <v>63</v>
      </c>
      <c r="U31" s="11">
        <v>20</v>
      </c>
      <c r="V31" s="10" t="s">
        <v>54</v>
      </c>
      <c r="W31" s="11"/>
      <c r="X31" s="10"/>
      <c r="Y31" s="11"/>
      <c r="Z31" s="10"/>
      <c r="AA31" s="7">
        <v>3</v>
      </c>
      <c r="AB31" s="11"/>
      <c r="AC31" s="10"/>
      <c r="AD31" s="11"/>
      <c r="AE31" s="10"/>
      <c r="AF31" s="11"/>
      <c r="AG31" s="10"/>
      <c r="AH31" s="7"/>
      <c r="AI31" s="7">
        <f aca="true" t="shared" si="28" ref="AI31:AI46">AA31+AH31</f>
        <v>3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aca="true" t="shared" si="29" ref="AZ31:AZ46">AR31+AY31</f>
        <v>0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aca="true" t="shared" si="30" ref="BQ31:BQ46">BI31+BP31</f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aca="true" t="shared" si="31" ref="CH31:CH46">BZ31+CG31</f>
        <v>0</v>
      </c>
    </row>
    <row r="32" spans="1:86" ht="12.75">
      <c r="A32" s="6"/>
      <c r="B32" s="6"/>
      <c r="C32" s="6"/>
      <c r="D32" s="6" t="s">
        <v>76</v>
      </c>
      <c r="E32" s="3" t="s">
        <v>77</v>
      </c>
      <c r="F32" s="6">
        <f t="shared" si="16"/>
        <v>1</v>
      </c>
      <c r="G32" s="6">
        <f t="shared" si="17"/>
        <v>2</v>
      </c>
      <c r="H32" s="6">
        <f t="shared" si="18"/>
        <v>50</v>
      </c>
      <c r="I32" s="6">
        <f t="shared" si="19"/>
        <v>20</v>
      </c>
      <c r="J32" s="6">
        <f t="shared" si="20"/>
        <v>10</v>
      </c>
      <c r="K32" s="6">
        <f t="shared" si="21"/>
        <v>0</v>
      </c>
      <c r="L32" s="6">
        <f t="shared" si="22"/>
        <v>0</v>
      </c>
      <c r="M32" s="6">
        <f t="shared" si="23"/>
        <v>20</v>
      </c>
      <c r="N32" s="6">
        <f t="shared" si="24"/>
        <v>0</v>
      </c>
      <c r="O32" s="6">
        <f t="shared" si="25"/>
        <v>0</v>
      </c>
      <c r="P32" s="7">
        <f t="shared" si="26"/>
        <v>4</v>
      </c>
      <c r="Q32" s="7">
        <f t="shared" si="27"/>
        <v>2</v>
      </c>
      <c r="R32" s="7">
        <v>2.7</v>
      </c>
      <c r="S32" s="11">
        <v>20</v>
      </c>
      <c r="T32" s="10" t="s">
        <v>63</v>
      </c>
      <c r="U32" s="11">
        <v>10</v>
      </c>
      <c r="V32" s="10" t="s">
        <v>54</v>
      </c>
      <c r="W32" s="11"/>
      <c r="X32" s="10"/>
      <c r="Y32" s="11"/>
      <c r="Z32" s="10"/>
      <c r="AA32" s="7">
        <v>2</v>
      </c>
      <c r="AB32" s="11">
        <v>20</v>
      </c>
      <c r="AC32" s="10" t="s">
        <v>54</v>
      </c>
      <c r="AD32" s="11"/>
      <c r="AE32" s="10"/>
      <c r="AF32" s="11"/>
      <c r="AG32" s="10"/>
      <c r="AH32" s="7">
        <v>2</v>
      </c>
      <c r="AI32" s="7">
        <f t="shared" si="28"/>
        <v>4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2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78</v>
      </c>
      <c r="E33" s="3" t="s">
        <v>79</v>
      </c>
      <c r="F33" s="6">
        <f t="shared" si="16"/>
        <v>0</v>
      </c>
      <c r="G33" s="6">
        <f t="shared" si="17"/>
        <v>3</v>
      </c>
      <c r="H33" s="6">
        <f t="shared" si="18"/>
        <v>50</v>
      </c>
      <c r="I33" s="6">
        <f t="shared" si="19"/>
        <v>20</v>
      </c>
      <c r="J33" s="6">
        <f t="shared" si="20"/>
        <v>20</v>
      </c>
      <c r="K33" s="6">
        <f t="shared" si="21"/>
        <v>0</v>
      </c>
      <c r="L33" s="6">
        <f t="shared" si="22"/>
        <v>0</v>
      </c>
      <c r="M33" s="6">
        <f t="shared" si="23"/>
        <v>10</v>
      </c>
      <c r="N33" s="6">
        <f t="shared" si="24"/>
        <v>0</v>
      </c>
      <c r="O33" s="6">
        <f t="shared" si="25"/>
        <v>0</v>
      </c>
      <c r="P33" s="7">
        <f t="shared" si="26"/>
        <v>3</v>
      </c>
      <c r="Q33" s="7">
        <f t="shared" si="27"/>
        <v>1</v>
      </c>
      <c r="R33" s="7">
        <v>2.3</v>
      </c>
      <c r="S33" s="11">
        <v>20</v>
      </c>
      <c r="T33" s="10" t="s">
        <v>54</v>
      </c>
      <c r="U33" s="11">
        <v>20</v>
      </c>
      <c r="V33" s="10" t="s">
        <v>54</v>
      </c>
      <c r="W33" s="11"/>
      <c r="X33" s="10"/>
      <c r="Y33" s="11"/>
      <c r="Z33" s="10"/>
      <c r="AA33" s="7">
        <v>2</v>
      </c>
      <c r="AB33" s="11">
        <v>10</v>
      </c>
      <c r="AC33" s="10" t="s">
        <v>54</v>
      </c>
      <c r="AD33" s="11"/>
      <c r="AE33" s="10"/>
      <c r="AF33" s="11"/>
      <c r="AG33" s="10"/>
      <c r="AH33" s="7">
        <v>1</v>
      </c>
      <c r="AI33" s="7">
        <f t="shared" si="28"/>
        <v>3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80</v>
      </c>
      <c r="E34" s="3" t="s">
        <v>81</v>
      </c>
      <c r="F34" s="6">
        <f t="shared" si="16"/>
        <v>0</v>
      </c>
      <c r="G34" s="6">
        <f t="shared" si="17"/>
        <v>2</v>
      </c>
      <c r="H34" s="6">
        <f t="shared" si="18"/>
        <v>30</v>
      </c>
      <c r="I34" s="6">
        <f t="shared" si="19"/>
        <v>20</v>
      </c>
      <c r="J34" s="6">
        <f t="shared" si="20"/>
        <v>10</v>
      </c>
      <c r="K34" s="6">
        <f t="shared" si="21"/>
        <v>0</v>
      </c>
      <c r="L34" s="6">
        <f t="shared" si="22"/>
        <v>0</v>
      </c>
      <c r="M34" s="6">
        <f t="shared" si="23"/>
        <v>0</v>
      </c>
      <c r="N34" s="6">
        <f t="shared" si="24"/>
        <v>0</v>
      </c>
      <c r="O34" s="6">
        <f t="shared" si="25"/>
        <v>0</v>
      </c>
      <c r="P34" s="7">
        <f t="shared" si="26"/>
        <v>3</v>
      </c>
      <c r="Q34" s="7">
        <f t="shared" si="27"/>
        <v>0</v>
      </c>
      <c r="R34" s="7">
        <v>3</v>
      </c>
      <c r="S34" s="11">
        <v>20</v>
      </c>
      <c r="T34" s="10" t="s">
        <v>54</v>
      </c>
      <c r="U34" s="11">
        <v>10</v>
      </c>
      <c r="V34" s="10" t="s">
        <v>54</v>
      </c>
      <c r="W34" s="11"/>
      <c r="X34" s="10"/>
      <c r="Y34" s="11"/>
      <c r="Z34" s="10"/>
      <c r="AA34" s="7">
        <v>3</v>
      </c>
      <c r="AB34" s="11"/>
      <c r="AC34" s="10"/>
      <c r="AD34" s="11"/>
      <c r="AE34" s="10"/>
      <c r="AF34" s="11"/>
      <c r="AG34" s="10"/>
      <c r="AH34" s="7"/>
      <c r="AI34" s="7">
        <f t="shared" si="28"/>
        <v>3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29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82</v>
      </c>
      <c r="E35" s="3" t="s">
        <v>83</v>
      </c>
      <c r="F35" s="6">
        <f t="shared" si="16"/>
        <v>0</v>
      </c>
      <c r="G35" s="6">
        <f t="shared" si="17"/>
        <v>1</v>
      </c>
      <c r="H35" s="6">
        <f t="shared" si="18"/>
        <v>20</v>
      </c>
      <c r="I35" s="6">
        <f t="shared" si="19"/>
        <v>20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0</v>
      </c>
      <c r="N35" s="6">
        <f t="shared" si="24"/>
        <v>0</v>
      </c>
      <c r="O35" s="6">
        <f t="shared" si="25"/>
        <v>0</v>
      </c>
      <c r="P35" s="7">
        <f t="shared" si="26"/>
        <v>2</v>
      </c>
      <c r="Q35" s="7">
        <f t="shared" si="27"/>
        <v>0</v>
      </c>
      <c r="R35" s="7">
        <v>2</v>
      </c>
      <c r="S35" s="11">
        <v>20</v>
      </c>
      <c r="T35" s="10" t="s">
        <v>54</v>
      </c>
      <c r="U35" s="11"/>
      <c r="V35" s="10"/>
      <c r="W35" s="11"/>
      <c r="X35" s="10"/>
      <c r="Y35" s="11"/>
      <c r="Z35" s="10"/>
      <c r="AA35" s="7">
        <v>2</v>
      </c>
      <c r="AB35" s="11"/>
      <c r="AC35" s="10"/>
      <c r="AD35" s="11"/>
      <c r="AE35" s="10"/>
      <c r="AF35" s="11"/>
      <c r="AG35" s="10"/>
      <c r="AH35" s="7"/>
      <c r="AI35" s="7">
        <f t="shared" si="28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29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84</v>
      </c>
      <c r="E36" s="3" t="s">
        <v>85</v>
      </c>
      <c r="F36" s="6">
        <f t="shared" si="16"/>
        <v>1</v>
      </c>
      <c r="G36" s="6">
        <f t="shared" si="17"/>
        <v>1</v>
      </c>
      <c r="H36" s="6">
        <f t="shared" si="18"/>
        <v>35</v>
      </c>
      <c r="I36" s="6">
        <f t="shared" si="19"/>
        <v>20</v>
      </c>
      <c r="J36" s="6">
        <f t="shared" si="20"/>
        <v>15</v>
      </c>
      <c r="K36" s="6">
        <f t="shared" si="21"/>
        <v>0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7">
        <f t="shared" si="26"/>
        <v>3</v>
      </c>
      <c r="Q36" s="7">
        <f t="shared" si="27"/>
        <v>0</v>
      </c>
      <c r="R36" s="7">
        <v>3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28"/>
        <v>0</v>
      </c>
      <c r="AJ36" s="11">
        <v>20</v>
      </c>
      <c r="AK36" s="10" t="s">
        <v>63</v>
      </c>
      <c r="AL36" s="11">
        <v>15</v>
      </c>
      <c r="AM36" s="10" t="s">
        <v>54</v>
      </c>
      <c r="AN36" s="11"/>
      <c r="AO36" s="10"/>
      <c r="AP36" s="11"/>
      <c r="AQ36" s="10"/>
      <c r="AR36" s="7">
        <v>3</v>
      </c>
      <c r="AS36" s="11"/>
      <c r="AT36" s="10"/>
      <c r="AU36" s="11"/>
      <c r="AV36" s="10"/>
      <c r="AW36" s="11"/>
      <c r="AX36" s="10"/>
      <c r="AY36" s="7"/>
      <c r="AZ36" s="7">
        <f t="shared" si="29"/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3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2.75">
      <c r="A37" s="6"/>
      <c r="B37" s="6"/>
      <c r="C37" s="6"/>
      <c r="D37" s="6" t="s">
        <v>86</v>
      </c>
      <c r="E37" s="3" t="s">
        <v>87</v>
      </c>
      <c r="F37" s="6">
        <f t="shared" si="16"/>
        <v>1</v>
      </c>
      <c r="G37" s="6">
        <f t="shared" si="17"/>
        <v>1</v>
      </c>
      <c r="H37" s="6">
        <f t="shared" si="18"/>
        <v>30</v>
      </c>
      <c r="I37" s="6">
        <f t="shared" si="19"/>
        <v>20</v>
      </c>
      <c r="J37" s="6">
        <f t="shared" si="20"/>
        <v>0</v>
      </c>
      <c r="K37" s="6">
        <f t="shared" si="21"/>
        <v>0</v>
      </c>
      <c r="L37" s="6">
        <f t="shared" si="22"/>
        <v>0</v>
      </c>
      <c r="M37" s="6">
        <f t="shared" si="23"/>
        <v>10</v>
      </c>
      <c r="N37" s="6">
        <f t="shared" si="24"/>
        <v>0</v>
      </c>
      <c r="O37" s="6">
        <f t="shared" si="25"/>
        <v>0</v>
      </c>
      <c r="P37" s="7">
        <f t="shared" si="26"/>
        <v>2</v>
      </c>
      <c r="Q37" s="7">
        <f t="shared" si="27"/>
        <v>1</v>
      </c>
      <c r="R37" s="7">
        <v>1.3</v>
      </c>
      <c r="S37" s="11"/>
      <c r="T37" s="10"/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7"/>
      <c r="AI37" s="7">
        <f t="shared" si="28"/>
        <v>0</v>
      </c>
      <c r="AJ37" s="11">
        <v>20</v>
      </c>
      <c r="AK37" s="10" t="s">
        <v>63</v>
      </c>
      <c r="AL37" s="11"/>
      <c r="AM37" s="10"/>
      <c r="AN37" s="11"/>
      <c r="AO37" s="10"/>
      <c r="AP37" s="11"/>
      <c r="AQ37" s="10"/>
      <c r="AR37" s="7">
        <v>1</v>
      </c>
      <c r="AS37" s="11">
        <v>10</v>
      </c>
      <c r="AT37" s="10" t="s">
        <v>54</v>
      </c>
      <c r="AU37" s="11"/>
      <c r="AV37" s="10"/>
      <c r="AW37" s="11"/>
      <c r="AX37" s="10"/>
      <c r="AY37" s="7">
        <v>1</v>
      </c>
      <c r="AZ37" s="7">
        <f t="shared" si="29"/>
        <v>2</v>
      </c>
      <c r="BA37" s="11"/>
      <c r="BB37" s="10"/>
      <c r="BC37" s="11"/>
      <c r="BD37" s="10"/>
      <c r="BE37" s="11"/>
      <c r="BF37" s="10"/>
      <c r="BG37" s="11"/>
      <c r="BH37" s="10"/>
      <c r="BI37" s="7"/>
      <c r="BJ37" s="11"/>
      <c r="BK37" s="10"/>
      <c r="BL37" s="11"/>
      <c r="BM37" s="10"/>
      <c r="BN37" s="11"/>
      <c r="BO37" s="10"/>
      <c r="BP37" s="7"/>
      <c r="BQ37" s="7">
        <f t="shared" si="30"/>
        <v>0</v>
      </c>
      <c r="BR37" s="11"/>
      <c r="BS37" s="10"/>
      <c r="BT37" s="11"/>
      <c r="BU37" s="10"/>
      <c r="BV37" s="11"/>
      <c r="BW37" s="10"/>
      <c r="BX37" s="11"/>
      <c r="BY37" s="10"/>
      <c r="BZ37" s="7"/>
      <c r="CA37" s="11"/>
      <c r="CB37" s="10"/>
      <c r="CC37" s="11"/>
      <c r="CD37" s="10"/>
      <c r="CE37" s="11"/>
      <c r="CF37" s="10"/>
      <c r="CG37" s="7"/>
      <c r="CH37" s="7">
        <f t="shared" si="31"/>
        <v>0</v>
      </c>
    </row>
    <row r="38" spans="1:86" ht="12.75">
      <c r="A38" s="6"/>
      <c r="B38" s="6"/>
      <c r="C38" s="6"/>
      <c r="D38" s="6" t="s">
        <v>88</v>
      </c>
      <c r="E38" s="3" t="s">
        <v>89</v>
      </c>
      <c r="F38" s="6">
        <f t="shared" si="16"/>
        <v>0</v>
      </c>
      <c r="G38" s="6">
        <f t="shared" si="17"/>
        <v>2</v>
      </c>
      <c r="H38" s="6">
        <f t="shared" si="18"/>
        <v>20</v>
      </c>
      <c r="I38" s="6">
        <f t="shared" si="19"/>
        <v>10</v>
      </c>
      <c r="J38" s="6">
        <f t="shared" si="20"/>
        <v>10</v>
      </c>
      <c r="K38" s="6">
        <f t="shared" si="21"/>
        <v>0</v>
      </c>
      <c r="L38" s="6">
        <f t="shared" si="22"/>
        <v>0</v>
      </c>
      <c r="M38" s="6">
        <f t="shared" si="23"/>
        <v>0</v>
      </c>
      <c r="N38" s="6">
        <f t="shared" si="24"/>
        <v>0</v>
      </c>
      <c r="O38" s="6">
        <f t="shared" si="25"/>
        <v>0</v>
      </c>
      <c r="P38" s="7">
        <f t="shared" si="26"/>
        <v>1</v>
      </c>
      <c r="Q38" s="7">
        <f t="shared" si="27"/>
        <v>0</v>
      </c>
      <c r="R38" s="7">
        <v>1</v>
      </c>
      <c r="S38" s="11"/>
      <c r="T38" s="10"/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7"/>
      <c r="AI38" s="7">
        <f t="shared" si="28"/>
        <v>0</v>
      </c>
      <c r="AJ38" s="11">
        <v>10</v>
      </c>
      <c r="AK38" s="10" t="s">
        <v>54</v>
      </c>
      <c r="AL38" s="11">
        <v>10</v>
      </c>
      <c r="AM38" s="10" t="s">
        <v>54</v>
      </c>
      <c r="AN38" s="11"/>
      <c r="AO38" s="10"/>
      <c r="AP38" s="11"/>
      <c r="AQ38" s="10"/>
      <c r="AR38" s="7">
        <v>1</v>
      </c>
      <c r="AS38" s="11"/>
      <c r="AT38" s="10"/>
      <c r="AU38" s="11"/>
      <c r="AV38" s="10"/>
      <c r="AW38" s="11"/>
      <c r="AX38" s="10"/>
      <c r="AY38" s="7"/>
      <c r="AZ38" s="7">
        <f t="shared" si="29"/>
        <v>1</v>
      </c>
      <c r="BA38" s="11"/>
      <c r="BB38" s="10"/>
      <c r="BC38" s="11"/>
      <c r="BD38" s="10"/>
      <c r="BE38" s="11"/>
      <c r="BF38" s="10"/>
      <c r="BG38" s="11"/>
      <c r="BH38" s="10"/>
      <c r="BI38" s="7"/>
      <c r="BJ38" s="11"/>
      <c r="BK38" s="10"/>
      <c r="BL38" s="11"/>
      <c r="BM38" s="10"/>
      <c r="BN38" s="11"/>
      <c r="BO38" s="10"/>
      <c r="BP38" s="7"/>
      <c r="BQ38" s="7">
        <f t="shared" si="30"/>
        <v>0</v>
      </c>
      <c r="BR38" s="11"/>
      <c r="BS38" s="10"/>
      <c r="BT38" s="11"/>
      <c r="BU38" s="10"/>
      <c r="BV38" s="11"/>
      <c r="BW38" s="10"/>
      <c r="BX38" s="11"/>
      <c r="BY38" s="10"/>
      <c r="BZ38" s="7"/>
      <c r="CA38" s="11"/>
      <c r="CB38" s="10"/>
      <c r="CC38" s="11"/>
      <c r="CD38" s="10"/>
      <c r="CE38" s="11"/>
      <c r="CF38" s="10"/>
      <c r="CG38" s="7"/>
      <c r="CH38" s="7">
        <f t="shared" si="31"/>
        <v>0</v>
      </c>
    </row>
    <row r="39" spans="1:86" ht="12.75">
      <c r="A39" s="6"/>
      <c r="B39" s="6"/>
      <c r="C39" s="6"/>
      <c r="D39" s="6" t="s">
        <v>90</v>
      </c>
      <c r="E39" s="3" t="s">
        <v>91</v>
      </c>
      <c r="F39" s="6">
        <f t="shared" si="16"/>
        <v>0</v>
      </c>
      <c r="G39" s="6">
        <f t="shared" si="17"/>
        <v>3</v>
      </c>
      <c r="H39" s="6">
        <f t="shared" si="18"/>
        <v>35</v>
      </c>
      <c r="I39" s="6">
        <f t="shared" si="19"/>
        <v>15</v>
      </c>
      <c r="J39" s="6">
        <f t="shared" si="20"/>
        <v>10</v>
      </c>
      <c r="K39" s="6">
        <f t="shared" si="21"/>
        <v>0</v>
      </c>
      <c r="L39" s="6">
        <f t="shared" si="22"/>
        <v>0</v>
      </c>
      <c r="M39" s="6">
        <f t="shared" si="23"/>
        <v>10</v>
      </c>
      <c r="N39" s="6">
        <f t="shared" si="24"/>
        <v>0</v>
      </c>
      <c r="O39" s="6">
        <f t="shared" si="25"/>
        <v>0</v>
      </c>
      <c r="P39" s="7">
        <f t="shared" si="26"/>
        <v>1</v>
      </c>
      <c r="Q39" s="7">
        <f t="shared" si="27"/>
        <v>0.25</v>
      </c>
      <c r="R39" s="7">
        <v>0.95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t="shared" si="28"/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t="shared" si="29"/>
        <v>0</v>
      </c>
      <c r="BA39" s="11">
        <v>15</v>
      </c>
      <c r="BB39" s="10" t="s">
        <v>54</v>
      </c>
      <c r="BC39" s="11">
        <v>10</v>
      </c>
      <c r="BD39" s="10" t="s">
        <v>54</v>
      </c>
      <c r="BE39" s="11"/>
      <c r="BF39" s="10"/>
      <c r="BG39" s="11"/>
      <c r="BH39" s="10"/>
      <c r="BI39" s="7">
        <v>0.75</v>
      </c>
      <c r="BJ39" s="11">
        <v>10</v>
      </c>
      <c r="BK39" s="10" t="s">
        <v>54</v>
      </c>
      <c r="BL39" s="11"/>
      <c r="BM39" s="10"/>
      <c r="BN39" s="11"/>
      <c r="BO39" s="10"/>
      <c r="BP39" s="7">
        <v>0.25</v>
      </c>
      <c r="BQ39" s="7">
        <f t="shared" si="30"/>
        <v>1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si="31"/>
        <v>0</v>
      </c>
    </row>
    <row r="40" spans="1:86" ht="12.75">
      <c r="A40" s="6"/>
      <c r="B40" s="6"/>
      <c r="C40" s="6"/>
      <c r="D40" s="6" t="s">
        <v>92</v>
      </c>
      <c r="E40" s="3" t="s">
        <v>93</v>
      </c>
      <c r="F40" s="6">
        <f t="shared" si="16"/>
        <v>0</v>
      </c>
      <c r="G40" s="6">
        <f t="shared" si="17"/>
        <v>2</v>
      </c>
      <c r="H40" s="6">
        <f t="shared" si="18"/>
        <v>30</v>
      </c>
      <c r="I40" s="6">
        <f t="shared" si="19"/>
        <v>20</v>
      </c>
      <c r="J40" s="6">
        <f t="shared" si="20"/>
        <v>10</v>
      </c>
      <c r="K40" s="6">
        <f t="shared" si="21"/>
        <v>0</v>
      </c>
      <c r="L40" s="6">
        <f t="shared" si="22"/>
        <v>0</v>
      </c>
      <c r="M40" s="6">
        <f t="shared" si="23"/>
        <v>0</v>
      </c>
      <c r="N40" s="6">
        <f t="shared" si="24"/>
        <v>0</v>
      </c>
      <c r="O40" s="6">
        <f t="shared" si="25"/>
        <v>0</v>
      </c>
      <c r="P40" s="7">
        <f t="shared" si="26"/>
        <v>1</v>
      </c>
      <c r="Q40" s="7">
        <f t="shared" si="27"/>
        <v>0</v>
      </c>
      <c r="R40" s="7">
        <v>1</v>
      </c>
      <c r="S40" s="11"/>
      <c r="T40" s="10"/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7"/>
      <c r="AI40" s="7">
        <f t="shared" si="28"/>
        <v>0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29"/>
        <v>0</v>
      </c>
      <c r="BA40" s="11">
        <v>20</v>
      </c>
      <c r="BB40" s="10" t="s">
        <v>54</v>
      </c>
      <c r="BC40" s="11">
        <v>10</v>
      </c>
      <c r="BD40" s="10" t="s">
        <v>54</v>
      </c>
      <c r="BE40" s="11"/>
      <c r="BF40" s="10"/>
      <c r="BG40" s="11"/>
      <c r="BH40" s="10"/>
      <c r="BI40" s="7">
        <v>1</v>
      </c>
      <c r="BJ40" s="11"/>
      <c r="BK40" s="10"/>
      <c r="BL40" s="11"/>
      <c r="BM40" s="10"/>
      <c r="BN40" s="11"/>
      <c r="BO40" s="10"/>
      <c r="BP40" s="7"/>
      <c r="BQ40" s="7">
        <f t="shared" si="30"/>
        <v>1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31"/>
        <v>0</v>
      </c>
    </row>
    <row r="41" spans="1:86" ht="12.75">
      <c r="A41" s="6"/>
      <c r="B41" s="6"/>
      <c r="C41" s="6"/>
      <c r="D41" s="6" t="s">
        <v>94</v>
      </c>
      <c r="E41" s="3" t="s">
        <v>95</v>
      </c>
      <c r="F41" s="6">
        <f t="shared" si="16"/>
        <v>1</v>
      </c>
      <c r="G41" s="6">
        <f t="shared" si="17"/>
        <v>1</v>
      </c>
      <c r="H41" s="6">
        <f t="shared" si="18"/>
        <v>35</v>
      </c>
      <c r="I41" s="6">
        <f t="shared" si="19"/>
        <v>20</v>
      </c>
      <c r="J41" s="6">
        <f t="shared" si="20"/>
        <v>15</v>
      </c>
      <c r="K41" s="6">
        <f t="shared" si="21"/>
        <v>0</v>
      </c>
      <c r="L41" s="6">
        <f t="shared" si="22"/>
        <v>0</v>
      </c>
      <c r="M41" s="6">
        <f t="shared" si="23"/>
        <v>0</v>
      </c>
      <c r="N41" s="6">
        <f t="shared" si="24"/>
        <v>0</v>
      </c>
      <c r="O41" s="6">
        <f t="shared" si="25"/>
        <v>0</v>
      </c>
      <c r="P41" s="7">
        <f t="shared" si="26"/>
        <v>3</v>
      </c>
      <c r="Q41" s="7">
        <f t="shared" si="27"/>
        <v>0</v>
      </c>
      <c r="R41" s="7">
        <v>3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t="shared" si="28"/>
        <v>0</v>
      </c>
      <c r="AJ41" s="11">
        <v>20</v>
      </c>
      <c r="AK41" s="10" t="s">
        <v>63</v>
      </c>
      <c r="AL41" s="11">
        <v>15</v>
      </c>
      <c r="AM41" s="10" t="s">
        <v>54</v>
      </c>
      <c r="AN41" s="11"/>
      <c r="AO41" s="10"/>
      <c r="AP41" s="11"/>
      <c r="AQ41" s="10"/>
      <c r="AR41" s="7">
        <v>3</v>
      </c>
      <c r="AS41" s="11"/>
      <c r="AT41" s="10"/>
      <c r="AU41" s="11"/>
      <c r="AV41" s="10"/>
      <c r="AW41" s="11"/>
      <c r="AX41" s="10"/>
      <c r="AY41" s="7"/>
      <c r="AZ41" s="7">
        <f t="shared" si="29"/>
        <v>3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0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31"/>
        <v>0</v>
      </c>
    </row>
    <row r="42" spans="1:86" ht="12.75">
      <c r="A42" s="6">
        <v>4</v>
      </c>
      <c r="B42" s="6">
        <v>1</v>
      </c>
      <c r="C42" s="6">
        <v>1</v>
      </c>
      <c r="D42" s="6"/>
      <c r="E42" s="3" t="s">
        <v>96</v>
      </c>
      <c r="F42" s="6"/>
      <c r="G42" s="6">
        <f>$B$42*2</f>
        <v>2</v>
      </c>
      <c r="H42" s="6">
        <f t="shared" si="18"/>
        <v>20</v>
      </c>
      <c r="I42" s="6">
        <f t="shared" si="19"/>
        <v>10</v>
      </c>
      <c r="J42" s="6">
        <f t="shared" si="20"/>
        <v>10</v>
      </c>
      <c r="K42" s="6">
        <f t="shared" si="21"/>
        <v>0</v>
      </c>
      <c r="L42" s="6">
        <f t="shared" si="22"/>
        <v>0</v>
      </c>
      <c r="M42" s="6">
        <f t="shared" si="23"/>
        <v>0</v>
      </c>
      <c r="N42" s="6">
        <f t="shared" si="24"/>
        <v>0</v>
      </c>
      <c r="O42" s="6">
        <f t="shared" si="25"/>
        <v>0</v>
      </c>
      <c r="P42" s="7">
        <f t="shared" si="26"/>
        <v>1</v>
      </c>
      <c r="Q42" s="7">
        <f t="shared" si="27"/>
        <v>0</v>
      </c>
      <c r="R42" s="7">
        <f>$B$42*1</f>
        <v>1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28"/>
        <v>0</v>
      </c>
      <c r="AJ42" s="11">
        <f>$B$42*10</f>
        <v>10</v>
      </c>
      <c r="AK42" s="10"/>
      <c r="AL42" s="11">
        <f>$B$42*10</f>
        <v>10</v>
      </c>
      <c r="AM42" s="10"/>
      <c r="AN42" s="11"/>
      <c r="AO42" s="10"/>
      <c r="AP42" s="11"/>
      <c r="AQ42" s="10"/>
      <c r="AR42" s="7">
        <f>$B$42*1</f>
        <v>1</v>
      </c>
      <c r="AS42" s="11"/>
      <c r="AT42" s="10"/>
      <c r="AU42" s="11"/>
      <c r="AV42" s="10"/>
      <c r="AW42" s="11"/>
      <c r="AX42" s="10"/>
      <c r="AY42" s="7"/>
      <c r="AZ42" s="7">
        <f t="shared" si="29"/>
        <v>1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0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31"/>
        <v>0</v>
      </c>
    </row>
    <row r="43" spans="1:86" ht="12.75">
      <c r="A43" s="6">
        <v>5</v>
      </c>
      <c r="B43" s="6">
        <v>1</v>
      </c>
      <c r="C43" s="6">
        <v>1</v>
      </c>
      <c r="D43" s="6"/>
      <c r="E43" s="3" t="s">
        <v>97</v>
      </c>
      <c r="F43" s="6"/>
      <c r="G43" s="6">
        <f>$B$43*2</f>
        <v>2</v>
      </c>
      <c r="H43" s="6">
        <f t="shared" si="18"/>
        <v>20</v>
      </c>
      <c r="I43" s="6">
        <f t="shared" si="19"/>
        <v>10</v>
      </c>
      <c r="J43" s="6">
        <f t="shared" si="20"/>
        <v>10</v>
      </c>
      <c r="K43" s="6">
        <f t="shared" si="21"/>
        <v>0</v>
      </c>
      <c r="L43" s="6">
        <f t="shared" si="22"/>
        <v>0</v>
      </c>
      <c r="M43" s="6">
        <f t="shared" si="23"/>
        <v>0</v>
      </c>
      <c r="N43" s="6">
        <f t="shared" si="24"/>
        <v>0</v>
      </c>
      <c r="O43" s="6">
        <f t="shared" si="25"/>
        <v>0</v>
      </c>
      <c r="P43" s="7">
        <f t="shared" si="26"/>
        <v>1</v>
      </c>
      <c r="Q43" s="7">
        <f t="shared" si="27"/>
        <v>0</v>
      </c>
      <c r="R43" s="7">
        <f>$B$43*1</f>
        <v>1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28"/>
        <v>0</v>
      </c>
      <c r="AJ43" s="11">
        <f>$B$43*10</f>
        <v>10</v>
      </c>
      <c r="AK43" s="10"/>
      <c r="AL43" s="11">
        <f>$B$43*10</f>
        <v>10</v>
      </c>
      <c r="AM43" s="10"/>
      <c r="AN43" s="11"/>
      <c r="AO43" s="10"/>
      <c r="AP43" s="11"/>
      <c r="AQ43" s="10"/>
      <c r="AR43" s="7">
        <f>$B$43*1</f>
        <v>1</v>
      </c>
      <c r="AS43" s="11"/>
      <c r="AT43" s="10"/>
      <c r="AU43" s="11"/>
      <c r="AV43" s="10"/>
      <c r="AW43" s="11"/>
      <c r="AX43" s="10"/>
      <c r="AY43" s="7"/>
      <c r="AZ43" s="7">
        <f t="shared" si="29"/>
        <v>1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0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31"/>
        <v>0</v>
      </c>
    </row>
    <row r="44" spans="1:86" ht="12.75">
      <c r="A44" s="6">
        <v>6</v>
      </c>
      <c r="B44" s="6">
        <v>1</v>
      </c>
      <c r="C44" s="6">
        <v>1</v>
      </c>
      <c r="D44" s="6"/>
      <c r="E44" s="3" t="s">
        <v>98</v>
      </c>
      <c r="F44" s="6"/>
      <c r="G44" s="6">
        <f>$B$44*2</f>
        <v>2</v>
      </c>
      <c r="H44" s="6">
        <f t="shared" si="18"/>
        <v>20</v>
      </c>
      <c r="I44" s="6">
        <f t="shared" si="19"/>
        <v>10</v>
      </c>
      <c r="J44" s="6">
        <f t="shared" si="20"/>
        <v>10</v>
      </c>
      <c r="K44" s="6">
        <f t="shared" si="21"/>
        <v>0</v>
      </c>
      <c r="L44" s="6">
        <f t="shared" si="22"/>
        <v>0</v>
      </c>
      <c r="M44" s="6">
        <f t="shared" si="23"/>
        <v>0</v>
      </c>
      <c r="N44" s="6">
        <f t="shared" si="24"/>
        <v>0</v>
      </c>
      <c r="O44" s="6">
        <f t="shared" si="25"/>
        <v>0</v>
      </c>
      <c r="P44" s="7">
        <f t="shared" si="26"/>
        <v>1</v>
      </c>
      <c r="Q44" s="7">
        <f t="shared" si="27"/>
        <v>0</v>
      </c>
      <c r="R44" s="7">
        <f>$B$44*1</f>
        <v>1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28"/>
        <v>0</v>
      </c>
      <c r="AJ44" s="11">
        <f>$B$44*10</f>
        <v>10</v>
      </c>
      <c r="AK44" s="10"/>
      <c r="AL44" s="11">
        <f>$B$44*10</f>
        <v>10</v>
      </c>
      <c r="AM44" s="10"/>
      <c r="AN44" s="11"/>
      <c r="AO44" s="10"/>
      <c r="AP44" s="11"/>
      <c r="AQ44" s="10"/>
      <c r="AR44" s="7">
        <f>$B$44*1</f>
        <v>1</v>
      </c>
      <c r="AS44" s="11"/>
      <c r="AT44" s="10"/>
      <c r="AU44" s="11"/>
      <c r="AV44" s="10"/>
      <c r="AW44" s="11"/>
      <c r="AX44" s="10"/>
      <c r="AY44" s="7"/>
      <c r="AZ44" s="7">
        <f t="shared" si="29"/>
        <v>1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0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31"/>
        <v>0</v>
      </c>
    </row>
    <row r="45" spans="1:86" ht="12.75">
      <c r="A45" s="6">
        <v>7</v>
      </c>
      <c r="B45" s="6">
        <v>1</v>
      </c>
      <c r="C45" s="6">
        <v>1</v>
      </c>
      <c r="D45" s="6"/>
      <c r="E45" s="3" t="s">
        <v>99</v>
      </c>
      <c r="F45" s="6"/>
      <c r="G45" s="6">
        <f>$B$45*2</f>
        <v>2</v>
      </c>
      <c r="H45" s="6">
        <f t="shared" si="18"/>
        <v>20</v>
      </c>
      <c r="I45" s="6">
        <f t="shared" si="19"/>
        <v>10</v>
      </c>
      <c r="J45" s="6">
        <f t="shared" si="20"/>
        <v>10</v>
      </c>
      <c r="K45" s="6">
        <f t="shared" si="21"/>
        <v>0</v>
      </c>
      <c r="L45" s="6">
        <f t="shared" si="22"/>
        <v>0</v>
      </c>
      <c r="M45" s="6">
        <f t="shared" si="23"/>
        <v>0</v>
      </c>
      <c r="N45" s="6">
        <f t="shared" si="24"/>
        <v>0</v>
      </c>
      <c r="O45" s="6">
        <f t="shared" si="25"/>
        <v>0</v>
      </c>
      <c r="P45" s="7">
        <f t="shared" si="26"/>
        <v>1</v>
      </c>
      <c r="Q45" s="7">
        <f t="shared" si="27"/>
        <v>0</v>
      </c>
      <c r="R45" s="7">
        <f>$B$45*1</f>
        <v>1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28"/>
        <v>0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29"/>
        <v>0</v>
      </c>
      <c r="BA45" s="11">
        <f>$B$45*10</f>
        <v>10</v>
      </c>
      <c r="BB45" s="10"/>
      <c r="BC45" s="11">
        <f>$B$45*10</f>
        <v>10</v>
      </c>
      <c r="BD45" s="10"/>
      <c r="BE45" s="11"/>
      <c r="BF45" s="10"/>
      <c r="BG45" s="11"/>
      <c r="BH45" s="10"/>
      <c r="BI45" s="7">
        <f>$B$45*1</f>
        <v>1</v>
      </c>
      <c r="BJ45" s="11"/>
      <c r="BK45" s="10"/>
      <c r="BL45" s="11"/>
      <c r="BM45" s="10"/>
      <c r="BN45" s="11"/>
      <c r="BO45" s="10"/>
      <c r="BP45" s="7"/>
      <c r="BQ45" s="7">
        <f t="shared" si="30"/>
        <v>1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31"/>
        <v>0</v>
      </c>
    </row>
    <row r="46" spans="1:86" ht="12.75">
      <c r="A46" s="6">
        <v>8</v>
      </c>
      <c r="B46" s="6">
        <v>1</v>
      </c>
      <c r="C46" s="6">
        <v>1</v>
      </c>
      <c r="D46" s="6"/>
      <c r="E46" s="3" t="s">
        <v>100</v>
      </c>
      <c r="F46" s="6"/>
      <c r="G46" s="6">
        <f>$B$46*2</f>
        <v>2</v>
      </c>
      <c r="H46" s="6">
        <f t="shared" si="18"/>
        <v>20</v>
      </c>
      <c r="I46" s="6">
        <f t="shared" si="19"/>
        <v>10</v>
      </c>
      <c r="J46" s="6">
        <f t="shared" si="20"/>
        <v>10</v>
      </c>
      <c r="K46" s="6">
        <f t="shared" si="21"/>
        <v>0</v>
      </c>
      <c r="L46" s="6">
        <f t="shared" si="22"/>
        <v>0</v>
      </c>
      <c r="M46" s="6">
        <f t="shared" si="23"/>
        <v>0</v>
      </c>
      <c r="N46" s="6">
        <f t="shared" si="24"/>
        <v>0</v>
      </c>
      <c r="O46" s="6">
        <f t="shared" si="25"/>
        <v>0</v>
      </c>
      <c r="P46" s="7">
        <f t="shared" si="26"/>
        <v>1</v>
      </c>
      <c r="Q46" s="7">
        <f t="shared" si="27"/>
        <v>0</v>
      </c>
      <c r="R46" s="7">
        <f>$B$46*1</f>
        <v>1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28"/>
        <v>0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29"/>
        <v>0</v>
      </c>
      <c r="BA46" s="11">
        <f>$B$46*10</f>
        <v>10</v>
      </c>
      <c r="BB46" s="10"/>
      <c r="BC46" s="11">
        <f>$B$46*10</f>
        <v>10</v>
      </c>
      <c r="BD46" s="10"/>
      <c r="BE46" s="11"/>
      <c r="BF46" s="10"/>
      <c r="BG46" s="11"/>
      <c r="BH46" s="10"/>
      <c r="BI46" s="7">
        <f>$B$46*1</f>
        <v>1</v>
      </c>
      <c r="BJ46" s="11"/>
      <c r="BK46" s="10"/>
      <c r="BL46" s="11"/>
      <c r="BM46" s="10"/>
      <c r="BN46" s="11"/>
      <c r="BO46" s="10"/>
      <c r="BP46" s="7"/>
      <c r="BQ46" s="7">
        <f t="shared" si="30"/>
        <v>1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31"/>
        <v>0</v>
      </c>
    </row>
    <row r="47" spans="1:86" ht="15.75" customHeight="1">
      <c r="A47" s="6"/>
      <c r="B47" s="6"/>
      <c r="C47" s="6"/>
      <c r="D47" s="6"/>
      <c r="E47" s="6" t="s">
        <v>61</v>
      </c>
      <c r="F47" s="6">
        <f aca="true" t="shared" si="32" ref="F47:S47">SUM(F31:F46)</f>
        <v>5</v>
      </c>
      <c r="G47" s="6">
        <f t="shared" si="32"/>
        <v>29</v>
      </c>
      <c r="H47" s="6">
        <f t="shared" si="32"/>
        <v>475</v>
      </c>
      <c r="I47" s="6">
        <f t="shared" si="32"/>
        <v>255</v>
      </c>
      <c r="J47" s="6">
        <f t="shared" si="32"/>
        <v>170</v>
      </c>
      <c r="K47" s="6">
        <f t="shared" si="32"/>
        <v>0</v>
      </c>
      <c r="L47" s="6">
        <f t="shared" si="32"/>
        <v>0</v>
      </c>
      <c r="M47" s="6">
        <f t="shared" si="32"/>
        <v>50</v>
      </c>
      <c r="N47" s="6">
        <f t="shared" si="32"/>
        <v>0</v>
      </c>
      <c r="O47" s="6">
        <f t="shared" si="32"/>
        <v>0</v>
      </c>
      <c r="P47" s="7">
        <f t="shared" si="32"/>
        <v>31</v>
      </c>
      <c r="Q47" s="7">
        <f t="shared" si="32"/>
        <v>4.25</v>
      </c>
      <c r="R47" s="7">
        <f t="shared" si="32"/>
        <v>28.25</v>
      </c>
      <c r="S47" s="11">
        <f t="shared" si="32"/>
        <v>100</v>
      </c>
      <c r="T47" s="10"/>
      <c r="U47" s="11">
        <f>SUM(U31:U46)</f>
        <v>60</v>
      </c>
      <c r="V47" s="10"/>
      <c r="W47" s="11">
        <f>SUM(W31:W46)</f>
        <v>0</v>
      </c>
      <c r="X47" s="10"/>
      <c r="Y47" s="11">
        <f>SUM(Y31:Y46)</f>
        <v>0</v>
      </c>
      <c r="Z47" s="10"/>
      <c r="AA47" s="7">
        <f>SUM(AA31:AA46)</f>
        <v>12</v>
      </c>
      <c r="AB47" s="11">
        <f>SUM(AB31:AB46)</f>
        <v>30</v>
      </c>
      <c r="AC47" s="10"/>
      <c r="AD47" s="11">
        <f>SUM(AD31:AD46)</f>
        <v>0</v>
      </c>
      <c r="AE47" s="10"/>
      <c r="AF47" s="11">
        <f>SUM(AF31:AF46)</f>
        <v>0</v>
      </c>
      <c r="AG47" s="10"/>
      <c r="AH47" s="7">
        <f>SUM(AH31:AH46)</f>
        <v>3</v>
      </c>
      <c r="AI47" s="7">
        <f>SUM(AI31:AI46)</f>
        <v>15</v>
      </c>
      <c r="AJ47" s="11">
        <f>SUM(AJ31:AJ46)</f>
        <v>100</v>
      </c>
      <c r="AK47" s="10"/>
      <c r="AL47" s="11">
        <f>SUM(AL31:AL46)</f>
        <v>70</v>
      </c>
      <c r="AM47" s="10"/>
      <c r="AN47" s="11">
        <f>SUM(AN31:AN46)</f>
        <v>0</v>
      </c>
      <c r="AO47" s="10"/>
      <c r="AP47" s="11">
        <f>SUM(AP31:AP46)</f>
        <v>0</v>
      </c>
      <c r="AQ47" s="10"/>
      <c r="AR47" s="7">
        <f>SUM(AR31:AR46)</f>
        <v>11</v>
      </c>
      <c r="AS47" s="11">
        <f>SUM(AS31:AS46)</f>
        <v>10</v>
      </c>
      <c r="AT47" s="10"/>
      <c r="AU47" s="11">
        <f>SUM(AU31:AU46)</f>
        <v>0</v>
      </c>
      <c r="AV47" s="10"/>
      <c r="AW47" s="11">
        <f>SUM(AW31:AW46)</f>
        <v>0</v>
      </c>
      <c r="AX47" s="10"/>
      <c r="AY47" s="7">
        <f>SUM(AY31:AY46)</f>
        <v>1</v>
      </c>
      <c r="AZ47" s="7">
        <f>SUM(AZ31:AZ46)</f>
        <v>12</v>
      </c>
      <c r="BA47" s="11">
        <f>SUM(BA31:BA46)</f>
        <v>55</v>
      </c>
      <c r="BB47" s="10"/>
      <c r="BC47" s="11">
        <f>SUM(BC31:BC46)</f>
        <v>40</v>
      </c>
      <c r="BD47" s="10"/>
      <c r="BE47" s="11">
        <f>SUM(BE31:BE46)</f>
        <v>0</v>
      </c>
      <c r="BF47" s="10"/>
      <c r="BG47" s="11">
        <f>SUM(BG31:BG46)</f>
        <v>0</v>
      </c>
      <c r="BH47" s="10"/>
      <c r="BI47" s="7">
        <f>SUM(BI31:BI46)</f>
        <v>3.75</v>
      </c>
      <c r="BJ47" s="11">
        <f>SUM(BJ31:BJ46)</f>
        <v>10</v>
      </c>
      <c r="BK47" s="10"/>
      <c r="BL47" s="11">
        <f>SUM(BL31:BL46)</f>
        <v>0</v>
      </c>
      <c r="BM47" s="10"/>
      <c r="BN47" s="11">
        <f>SUM(BN31:BN46)</f>
        <v>0</v>
      </c>
      <c r="BO47" s="10"/>
      <c r="BP47" s="7">
        <f>SUM(BP31:BP46)</f>
        <v>0.25</v>
      </c>
      <c r="BQ47" s="7">
        <f>SUM(BQ31:BQ46)</f>
        <v>4</v>
      </c>
      <c r="BR47" s="11">
        <f>SUM(BR31:BR46)</f>
        <v>0</v>
      </c>
      <c r="BS47" s="10"/>
      <c r="BT47" s="11">
        <f>SUM(BT31:BT46)</f>
        <v>0</v>
      </c>
      <c r="BU47" s="10"/>
      <c r="BV47" s="11">
        <f>SUM(BV31:BV46)</f>
        <v>0</v>
      </c>
      <c r="BW47" s="10"/>
      <c r="BX47" s="11">
        <f>SUM(BX31:BX46)</f>
        <v>0</v>
      </c>
      <c r="BY47" s="10"/>
      <c r="BZ47" s="7">
        <f>SUM(BZ31:BZ46)</f>
        <v>0</v>
      </c>
      <c r="CA47" s="11">
        <f>SUM(CA31:CA46)</f>
        <v>0</v>
      </c>
      <c r="CB47" s="10"/>
      <c r="CC47" s="11">
        <f>SUM(CC31:CC46)</f>
        <v>0</v>
      </c>
      <c r="CD47" s="10"/>
      <c r="CE47" s="11">
        <f>SUM(CE31:CE46)</f>
        <v>0</v>
      </c>
      <c r="CF47" s="10"/>
      <c r="CG47" s="7">
        <f>SUM(CG31:CG46)</f>
        <v>0</v>
      </c>
      <c r="CH47" s="7">
        <f>SUM(CH31:CH46)</f>
        <v>0</v>
      </c>
    </row>
    <row r="48" spans="1:86" ht="19.5" customHeight="1">
      <c r="A48" s="12" t="s">
        <v>101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2"/>
      <c r="CH48" s="13"/>
    </row>
    <row r="49" spans="1:86" ht="12.75">
      <c r="A49" s="6"/>
      <c r="B49" s="6"/>
      <c r="C49" s="6"/>
      <c r="D49" s="6" t="s">
        <v>103</v>
      </c>
      <c r="E49" s="3" t="s">
        <v>104</v>
      </c>
      <c r="F49" s="6">
        <f aca="true" t="shared" si="33" ref="F49:F56">COUNTIF(S49:CF49,"e")</f>
        <v>0</v>
      </c>
      <c r="G49" s="6">
        <f aca="true" t="shared" si="34" ref="G49:G56">COUNTIF(S49:CF49,"z")</f>
        <v>3</v>
      </c>
      <c r="H49" s="6">
        <f aca="true" t="shared" si="35" ref="H49:H56">SUM(I49:O49)</f>
        <v>35</v>
      </c>
      <c r="I49" s="6">
        <f aca="true" t="shared" si="36" ref="I49:I56">S49+AJ49+BA49+BR49</f>
        <v>10</v>
      </c>
      <c r="J49" s="6">
        <f aca="true" t="shared" si="37" ref="J49:J56">U49+AL49+BC49+BT49</f>
        <v>10</v>
      </c>
      <c r="K49" s="6">
        <f aca="true" t="shared" si="38" ref="K49:K56">W49+AN49+BE49+BV49</f>
        <v>0</v>
      </c>
      <c r="L49" s="6">
        <f aca="true" t="shared" si="39" ref="L49:L56">Y49+AP49+BG49+BX49</f>
        <v>0</v>
      </c>
      <c r="M49" s="6">
        <f aca="true" t="shared" si="40" ref="M49:M56">AB49+AS49+BJ49+CA49</f>
        <v>15</v>
      </c>
      <c r="N49" s="6">
        <f aca="true" t="shared" si="41" ref="N49:N56">AD49+AU49+BL49+CC49</f>
        <v>0</v>
      </c>
      <c r="O49" s="6">
        <f aca="true" t="shared" si="42" ref="O49:O56">AF49+AW49+BN49+CE49</f>
        <v>0</v>
      </c>
      <c r="P49" s="7">
        <f aca="true" t="shared" si="43" ref="P49:P56">AI49+AZ49+BQ49+CH49</f>
        <v>2</v>
      </c>
      <c r="Q49" s="7">
        <f aca="true" t="shared" si="44" ref="Q49:Q56">AH49+AY49+BP49+CG49</f>
        <v>0.5</v>
      </c>
      <c r="R49" s="7">
        <v>1.8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aca="true" t="shared" si="45" ref="AI49:AI56">AA49+AH49</f>
        <v>0</v>
      </c>
      <c r="AJ49" s="11">
        <v>10</v>
      </c>
      <c r="AK49" s="10" t="s">
        <v>54</v>
      </c>
      <c r="AL49" s="11">
        <v>10</v>
      </c>
      <c r="AM49" s="10" t="s">
        <v>54</v>
      </c>
      <c r="AN49" s="11"/>
      <c r="AO49" s="10"/>
      <c r="AP49" s="11"/>
      <c r="AQ49" s="10"/>
      <c r="AR49" s="7">
        <v>1.5</v>
      </c>
      <c r="AS49" s="11">
        <v>15</v>
      </c>
      <c r="AT49" s="10" t="s">
        <v>54</v>
      </c>
      <c r="AU49" s="11"/>
      <c r="AV49" s="10"/>
      <c r="AW49" s="11"/>
      <c r="AX49" s="10"/>
      <c r="AY49" s="7">
        <v>0.5</v>
      </c>
      <c r="AZ49" s="7">
        <f aca="true" t="shared" si="46" ref="AZ49:AZ56">AR49+AY49</f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aca="true" t="shared" si="47" ref="BQ49:BQ56">BI49+BP49</f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aca="true" t="shared" si="48" ref="CH49:CH56">BZ49+CG49</f>
        <v>0</v>
      </c>
    </row>
    <row r="50" spans="1:86" ht="12.75">
      <c r="A50" s="6"/>
      <c r="B50" s="6"/>
      <c r="C50" s="6"/>
      <c r="D50" s="6" t="s">
        <v>105</v>
      </c>
      <c r="E50" s="3" t="s">
        <v>106</v>
      </c>
      <c r="F50" s="6">
        <f t="shared" si="33"/>
        <v>0</v>
      </c>
      <c r="G50" s="6">
        <f t="shared" si="34"/>
        <v>2</v>
      </c>
      <c r="H50" s="6">
        <f t="shared" si="35"/>
        <v>30</v>
      </c>
      <c r="I50" s="6">
        <f t="shared" si="36"/>
        <v>20</v>
      </c>
      <c r="J50" s="6">
        <f t="shared" si="37"/>
        <v>10</v>
      </c>
      <c r="K50" s="6">
        <f t="shared" si="38"/>
        <v>0</v>
      </c>
      <c r="L50" s="6">
        <f t="shared" si="39"/>
        <v>0</v>
      </c>
      <c r="M50" s="6">
        <f t="shared" si="40"/>
        <v>0</v>
      </c>
      <c r="N50" s="6">
        <f t="shared" si="41"/>
        <v>0</v>
      </c>
      <c r="O50" s="6">
        <f t="shared" si="42"/>
        <v>0</v>
      </c>
      <c r="P50" s="7">
        <f t="shared" si="43"/>
        <v>2</v>
      </c>
      <c r="Q50" s="7">
        <f t="shared" si="44"/>
        <v>0</v>
      </c>
      <c r="R50" s="7">
        <v>2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>
        <v>20</v>
      </c>
      <c r="AK50" s="10" t="s">
        <v>54</v>
      </c>
      <c r="AL50" s="11">
        <v>10</v>
      </c>
      <c r="AM50" s="10" t="s">
        <v>54</v>
      </c>
      <c r="AN50" s="11"/>
      <c r="AO50" s="10"/>
      <c r="AP50" s="11"/>
      <c r="AQ50" s="10"/>
      <c r="AR50" s="7">
        <v>2</v>
      </c>
      <c r="AS50" s="11"/>
      <c r="AT50" s="10"/>
      <c r="AU50" s="11"/>
      <c r="AV50" s="10"/>
      <c r="AW50" s="11"/>
      <c r="AX50" s="10"/>
      <c r="AY50" s="7"/>
      <c r="AZ50" s="7">
        <f t="shared" si="46"/>
        <v>2</v>
      </c>
      <c r="BA50" s="11"/>
      <c r="BB50" s="10"/>
      <c r="BC50" s="11"/>
      <c r="BD50" s="10"/>
      <c r="BE50" s="11"/>
      <c r="BF50" s="10"/>
      <c r="BG50" s="11"/>
      <c r="BH50" s="10"/>
      <c r="BI50" s="7"/>
      <c r="BJ50" s="11"/>
      <c r="BK50" s="10"/>
      <c r="BL50" s="11"/>
      <c r="BM50" s="10"/>
      <c r="BN50" s="11"/>
      <c r="BO50" s="10"/>
      <c r="BP50" s="7"/>
      <c r="BQ50" s="7">
        <f t="shared" si="47"/>
        <v>0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2.75">
      <c r="A51" s="6"/>
      <c r="B51" s="6"/>
      <c r="C51" s="6"/>
      <c r="D51" s="6" t="s">
        <v>107</v>
      </c>
      <c r="E51" s="3" t="s">
        <v>108</v>
      </c>
      <c r="F51" s="6">
        <f t="shared" si="33"/>
        <v>0</v>
      </c>
      <c r="G51" s="6">
        <f t="shared" si="34"/>
        <v>2</v>
      </c>
      <c r="H51" s="6">
        <f t="shared" si="35"/>
        <v>20</v>
      </c>
      <c r="I51" s="6">
        <f t="shared" si="36"/>
        <v>10</v>
      </c>
      <c r="J51" s="6">
        <f t="shared" si="37"/>
        <v>10</v>
      </c>
      <c r="K51" s="6">
        <f t="shared" si="38"/>
        <v>0</v>
      </c>
      <c r="L51" s="6">
        <f t="shared" si="39"/>
        <v>0</v>
      </c>
      <c r="M51" s="6">
        <f t="shared" si="40"/>
        <v>0</v>
      </c>
      <c r="N51" s="6">
        <f t="shared" si="41"/>
        <v>0</v>
      </c>
      <c r="O51" s="6">
        <f t="shared" si="42"/>
        <v>0</v>
      </c>
      <c r="P51" s="7">
        <f t="shared" si="43"/>
        <v>1</v>
      </c>
      <c r="Q51" s="7">
        <f t="shared" si="44"/>
        <v>0</v>
      </c>
      <c r="R51" s="7">
        <v>1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5"/>
        <v>0</v>
      </c>
      <c r="AJ51" s="11">
        <v>10</v>
      </c>
      <c r="AK51" s="10" t="s">
        <v>54</v>
      </c>
      <c r="AL51" s="11">
        <v>10</v>
      </c>
      <c r="AM51" s="10" t="s">
        <v>54</v>
      </c>
      <c r="AN51" s="11"/>
      <c r="AO51" s="10"/>
      <c r="AP51" s="11"/>
      <c r="AQ51" s="10"/>
      <c r="AR51" s="7">
        <v>1</v>
      </c>
      <c r="AS51" s="11"/>
      <c r="AT51" s="10"/>
      <c r="AU51" s="11"/>
      <c r="AV51" s="10"/>
      <c r="AW51" s="11"/>
      <c r="AX51" s="10"/>
      <c r="AY51" s="7"/>
      <c r="AZ51" s="7">
        <f t="shared" si="46"/>
        <v>1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t="shared" si="47"/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8"/>
        <v>0</v>
      </c>
    </row>
    <row r="52" spans="1:86" ht="12.75">
      <c r="A52" s="6"/>
      <c r="B52" s="6"/>
      <c r="C52" s="6"/>
      <c r="D52" s="6" t="s">
        <v>109</v>
      </c>
      <c r="E52" s="3" t="s">
        <v>110</v>
      </c>
      <c r="F52" s="6">
        <f t="shared" si="33"/>
        <v>0</v>
      </c>
      <c r="G52" s="6">
        <f t="shared" si="34"/>
        <v>2</v>
      </c>
      <c r="H52" s="6">
        <f t="shared" si="35"/>
        <v>20</v>
      </c>
      <c r="I52" s="6">
        <f t="shared" si="36"/>
        <v>10</v>
      </c>
      <c r="J52" s="6">
        <f t="shared" si="37"/>
        <v>10</v>
      </c>
      <c r="K52" s="6">
        <f t="shared" si="38"/>
        <v>0</v>
      </c>
      <c r="L52" s="6">
        <f t="shared" si="39"/>
        <v>0</v>
      </c>
      <c r="M52" s="6">
        <f t="shared" si="40"/>
        <v>0</v>
      </c>
      <c r="N52" s="6">
        <f t="shared" si="41"/>
        <v>0</v>
      </c>
      <c r="O52" s="6">
        <f t="shared" si="42"/>
        <v>0</v>
      </c>
      <c r="P52" s="7">
        <f t="shared" si="43"/>
        <v>1</v>
      </c>
      <c r="Q52" s="7">
        <f t="shared" si="44"/>
        <v>0</v>
      </c>
      <c r="R52" s="7">
        <v>1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5"/>
        <v>0</v>
      </c>
      <c r="AJ52" s="11">
        <v>10</v>
      </c>
      <c r="AK52" s="10" t="s">
        <v>54</v>
      </c>
      <c r="AL52" s="11">
        <v>10</v>
      </c>
      <c r="AM52" s="10" t="s">
        <v>54</v>
      </c>
      <c r="AN52" s="11"/>
      <c r="AO52" s="10"/>
      <c r="AP52" s="11"/>
      <c r="AQ52" s="10"/>
      <c r="AR52" s="7">
        <v>1</v>
      </c>
      <c r="AS52" s="11"/>
      <c r="AT52" s="10"/>
      <c r="AU52" s="11"/>
      <c r="AV52" s="10"/>
      <c r="AW52" s="11"/>
      <c r="AX52" s="10"/>
      <c r="AY52" s="7"/>
      <c r="AZ52" s="7">
        <f t="shared" si="46"/>
        <v>1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47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8"/>
        <v>0</v>
      </c>
    </row>
    <row r="53" spans="1:86" ht="12.75">
      <c r="A53" s="6"/>
      <c r="B53" s="6"/>
      <c r="C53" s="6"/>
      <c r="D53" s="6" t="s">
        <v>111</v>
      </c>
      <c r="E53" s="3" t="s">
        <v>112</v>
      </c>
      <c r="F53" s="6">
        <f t="shared" si="33"/>
        <v>0</v>
      </c>
      <c r="G53" s="6">
        <f t="shared" si="34"/>
        <v>1</v>
      </c>
      <c r="H53" s="6">
        <f t="shared" si="35"/>
        <v>20</v>
      </c>
      <c r="I53" s="6">
        <f t="shared" si="36"/>
        <v>20</v>
      </c>
      <c r="J53" s="6">
        <f t="shared" si="37"/>
        <v>0</v>
      </c>
      <c r="K53" s="6">
        <f t="shared" si="38"/>
        <v>0</v>
      </c>
      <c r="L53" s="6">
        <f t="shared" si="39"/>
        <v>0</v>
      </c>
      <c r="M53" s="6">
        <f t="shared" si="40"/>
        <v>0</v>
      </c>
      <c r="N53" s="6">
        <f t="shared" si="41"/>
        <v>0</v>
      </c>
      <c r="O53" s="6">
        <f t="shared" si="42"/>
        <v>0</v>
      </c>
      <c r="P53" s="7">
        <f t="shared" si="43"/>
        <v>1</v>
      </c>
      <c r="Q53" s="7">
        <f t="shared" si="44"/>
        <v>0</v>
      </c>
      <c r="R53" s="7">
        <v>1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45"/>
        <v>0</v>
      </c>
      <c r="AJ53" s="11"/>
      <c r="AK53" s="10"/>
      <c r="AL53" s="11"/>
      <c r="AM53" s="10"/>
      <c r="AN53" s="11"/>
      <c r="AO53" s="10"/>
      <c r="AP53" s="11"/>
      <c r="AQ53" s="10"/>
      <c r="AR53" s="7"/>
      <c r="AS53" s="11"/>
      <c r="AT53" s="10"/>
      <c r="AU53" s="11"/>
      <c r="AV53" s="10"/>
      <c r="AW53" s="11"/>
      <c r="AX53" s="10"/>
      <c r="AY53" s="7"/>
      <c r="AZ53" s="7">
        <f t="shared" si="46"/>
        <v>0</v>
      </c>
      <c r="BA53" s="11">
        <v>20</v>
      </c>
      <c r="BB53" s="10" t="s">
        <v>54</v>
      </c>
      <c r="BC53" s="11"/>
      <c r="BD53" s="10"/>
      <c r="BE53" s="11"/>
      <c r="BF53" s="10"/>
      <c r="BG53" s="11"/>
      <c r="BH53" s="10"/>
      <c r="BI53" s="7">
        <v>1</v>
      </c>
      <c r="BJ53" s="11"/>
      <c r="BK53" s="10"/>
      <c r="BL53" s="11"/>
      <c r="BM53" s="10"/>
      <c r="BN53" s="11"/>
      <c r="BO53" s="10"/>
      <c r="BP53" s="7"/>
      <c r="BQ53" s="7">
        <f t="shared" si="47"/>
        <v>1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48"/>
        <v>0</v>
      </c>
    </row>
    <row r="54" spans="1:86" ht="12.75">
      <c r="A54" s="6"/>
      <c r="B54" s="6"/>
      <c r="C54" s="6"/>
      <c r="D54" s="6" t="s">
        <v>113</v>
      </c>
      <c r="E54" s="3" t="s">
        <v>114</v>
      </c>
      <c r="F54" s="6">
        <f t="shared" si="33"/>
        <v>0</v>
      </c>
      <c r="G54" s="6">
        <f t="shared" si="34"/>
        <v>2</v>
      </c>
      <c r="H54" s="6">
        <f t="shared" si="35"/>
        <v>20</v>
      </c>
      <c r="I54" s="6">
        <f t="shared" si="36"/>
        <v>10</v>
      </c>
      <c r="J54" s="6">
        <f t="shared" si="37"/>
        <v>10</v>
      </c>
      <c r="K54" s="6">
        <f t="shared" si="38"/>
        <v>0</v>
      </c>
      <c r="L54" s="6">
        <f t="shared" si="39"/>
        <v>0</v>
      </c>
      <c r="M54" s="6">
        <f t="shared" si="40"/>
        <v>0</v>
      </c>
      <c r="N54" s="6">
        <f t="shared" si="41"/>
        <v>0</v>
      </c>
      <c r="O54" s="6">
        <f t="shared" si="42"/>
        <v>0</v>
      </c>
      <c r="P54" s="7">
        <f t="shared" si="43"/>
        <v>1</v>
      </c>
      <c r="Q54" s="7">
        <f t="shared" si="44"/>
        <v>0</v>
      </c>
      <c r="R54" s="7">
        <v>1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45"/>
        <v>0</v>
      </c>
      <c r="AJ54" s="11"/>
      <c r="AK54" s="10"/>
      <c r="AL54" s="11"/>
      <c r="AM54" s="10"/>
      <c r="AN54" s="11"/>
      <c r="AO54" s="10"/>
      <c r="AP54" s="11"/>
      <c r="AQ54" s="10"/>
      <c r="AR54" s="7"/>
      <c r="AS54" s="11"/>
      <c r="AT54" s="10"/>
      <c r="AU54" s="11"/>
      <c r="AV54" s="10"/>
      <c r="AW54" s="11"/>
      <c r="AX54" s="10"/>
      <c r="AY54" s="7"/>
      <c r="AZ54" s="7">
        <f t="shared" si="46"/>
        <v>0</v>
      </c>
      <c r="BA54" s="11">
        <v>10</v>
      </c>
      <c r="BB54" s="10" t="s">
        <v>54</v>
      </c>
      <c r="BC54" s="11">
        <v>10</v>
      </c>
      <c r="BD54" s="10" t="s">
        <v>54</v>
      </c>
      <c r="BE54" s="11"/>
      <c r="BF54" s="10"/>
      <c r="BG54" s="11"/>
      <c r="BH54" s="10"/>
      <c r="BI54" s="7">
        <v>1</v>
      </c>
      <c r="BJ54" s="11"/>
      <c r="BK54" s="10"/>
      <c r="BL54" s="11"/>
      <c r="BM54" s="10"/>
      <c r="BN54" s="11"/>
      <c r="BO54" s="10"/>
      <c r="BP54" s="7"/>
      <c r="BQ54" s="7">
        <f t="shared" si="47"/>
        <v>1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48"/>
        <v>0</v>
      </c>
    </row>
    <row r="55" spans="1:86" ht="12.75">
      <c r="A55" s="6"/>
      <c r="B55" s="6"/>
      <c r="C55" s="6"/>
      <c r="D55" s="6" t="s">
        <v>115</v>
      </c>
      <c r="E55" s="3" t="s">
        <v>116</v>
      </c>
      <c r="F55" s="6">
        <f t="shared" si="33"/>
        <v>0</v>
      </c>
      <c r="G55" s="6">
        <f t="shared" si="34"/>
        <v>2</v>
      </c>
      <c r="H55" s="6">
        <f t="shared" si="35"/>
        <v>20</v>
      </c>
      <c r="I55" s="6">
        <f t="shared" si="36"/>
        <v>10</v>
      </c>
      <c r="J55" s="6">
        <f t="shared" si="37"/>
        <v>0</v>
      </c>
      <c r="K55" s="6">
        <f t="shared" si="38"/>
        <v>0</v>
      </c>
      <c r="L55" s="6">
        <f t="shared" si="39"/>
        <v>0</v>
      </c>
      <c r="M55" s="6">
        <f t="shared" si="40"/>
        <v>10</v>
      </c>
      <c r="N55" s="6">
        <f t="shared" si="41"/>
        <v>0</v>
      </c>
      <c r="O55" s="6">
        <f t="shared" si="42"/>
        <v>0</v>
      </c>
      <c r="P55" s="7">
        <f t="shared" si="43"/>
        <v>1</v>
      </c>
      <c r="Q55" s="7">
        <f t="shared" si="44"/>
        <v>0.5</v>
      </c>
      <c r="R55" s="7">
        <v>0.8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45"/>
        <v>0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t="shared" si="46"/>
        <v>0</v>
      </c>
      <c r="BA55" s="11">
        <v>10</v>
      </c>
      <c r="BB55" s="10" t="s">
        <v>54</v>
      </c>
      <c r="BC55" s="11"/>
      <c r="BD55" s="10"/>
      <c r="BE55" s="11"/>
      <c r="BF55" s="10"/>
      <c r="BG55" s="11"/>
      <c r="BH55" s="10"/>
      <c r="BI55" s="7">
        <v>0.5</v>
      </c>
      <c r="BJ55" s="11">
        <v>10</v>
      </c>
      <c r="BK55" s="10" t="s">
        <v>54</v>
      </c>
      <c r="BL55" s="11"/>
      <c r="BM55" s="10"/>
      <c r="BN55" s="11"/>
      <c r="BO55" s="10"/>
      <c r="BP55" s="7">
        <v>0.5</v>
      </c>
      <c r="BQ55" s="7">
        <f t="shared" si="47"/>
        <v>1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48"/>
        <v>0</v>
      </c>
    </row>
    <row r="56" spans="1:86" ht="12.75">
      <c r="A56" s="6"/>
      <c r="B56" s="6"/>
      <c r="C56" s="6"/>
      <c r="D56" s="6" t="s">
        <v>117</v>
      </c>
      <c r="E56" s="3" t="s">
        <v>118</v>
      </c>
      <c r="F56" s="6">
        <f t="shared" si="33"/>
        <v>0</v>
      </c>
      <c r="G56" s="6">
        <f t="shared" si="34"/>
        <v>2</v>
      </c>
      <c r="H56" s="6">
        <f t="shared" si="35"/>
        <v>15</v>
      </c>
      <c r="I56" s="6">
        <f t="shared" si="36"/>
        <v>10</v>
      </c>
      <c r="J56" s="6">
        <f t="shared" si="37"/>
        <v>5</v>
      </c>
      <c r="K56" s="6">
        <f t="shared" si="38"/>
        <v>0</v>
      </c>
      <c r="L56" s="6">
        <f t="shared" si="39"/>
        <v>0</v>
      </c>
      <c r="M56" s="6">
        <f t="shared" si="40"/>
        <v>0</v>
      </c>
      <c r="N56" s="6">
        <f t="shared" si="41"/>
        <v>0</v>
      </c>
      <c r="O56" s="6">
        <f t="shared" si="42"/>
        <v>0</v>
      </c>
      <c r="P56" s="7">
        <f t="shared" si="43"/>
        <v>1</v>
      </c>
      <c r="Q56" s="7">
        <f t="shared" si="44"/>
        <v>0</v>
      </c>
      <c r="R56" s="7">
        <v>0.5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45"/>
        <v>0</v>
      </c>
      <c r="AJ56" s="11">
        <v>10</v>
      </c>
      <c r="AK56" s="10" t="s">
        <v>54</v>
      </c>
      <c r="AL56" s="11">
        <v>5</v>
      </c>
      <c r="AM56" s="10" t="s">
        <v>54</v>
      </c>
      <c r="AN56" s="11"/>
      <c r="AO56" s="10"/>
      <c r="AP56" s="11"/>
      <c r="AQ56" s="10"/>
      <c r="AR56" s="7">
        <v>1</v>
      </c>
      <c r="AS56" s="11"/>
      <c r="AT56" s="10"/>
      <c r="AU56" s="11"/>
      <c r="AV56" s="10"/>
      <c r="AW56" s="11"/>
      <c r="AX56" s="10"/>
      <c r="AY56" s="7"/>
      <c r="AZ56" s="7">
        <f t="shared" si="46"/>
        <v>1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47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48"/>
        <v>0</v>
      </c>
    </row>
    <row r="57" spans="1:86" ht="15.75" customHeight="1">
      <c r="A57" s="6"/>
      <c r="B57" s="6"/>
      <c r="C57" s="6"/>
      <c r="D57" s="6"/>
      <c r="E57" s="6" t="s">
        <v>61</v>
      </c>
      <c r="F57" s="6">
        <f aca="true" t="shared" si="49" ref="F57:S57">SUM(F49:F56)</f>
        <v>0</v>
      </c>
      <c r="G57" s="6">
        <f t="shared" si="49"/>
        <v>16</v>
      </c>
      <c r="H57" s="6">
        <f t="shared" si="49"/>
        <v>180</v>
      </c>
      <c r="I57" s="6">
        <f t="shared" si="49"/>
        <v>100</v>
      </c>
      <c r="J57" s="6">
        <f t="shared" si="49"/>
        <v>55</v>
      </c>
      <c r="K57" s="6">
        <f t="shared" si="49"/>
        <v>0</v>
      </c>
      <c r="L57" s="6">
        <f t="shared" si="49"/>
        <v>0</v>
      </c>
      <c r="M57" s="6">
        <f t="shared" si="49"/>
        <v>25</v>
      </c>
      <c r="N57" s="6">
        <f t="shared" si="49"/>
        <v>0</v>
      </c>
      <c r="O57" s="6">
        <f t="shared" si="49"/>
        <v>0</v>
      </c>
      <c r="P57" s="7">
        <f t="shared" si="49"/>
        <v>10</v>
      </c>
      <c r="Q57" s="7">
        <f t="shared" si="49"/>
        <v>1</v>
      </c>
      <c r="R57" s="7">
        <f t="shared" si="49"/>
        <v>9.1</v>
      </c>
      <c r="S57" s="11">
        <f t="shared" si="49"/>
        <v>0</v>
      </c>
      <c r="T57" s="10"/>
      <c r="U57" s="11">
        <f>SUM(U49:U56)</f>
        <v>0</v>
      </c>
      <c r="V57" s="10"/>
      <c r="W57" s="11">
        <f>SUM(W49:W56)</f>
        <v>0</v>
      </c>
      <c r="X57" s="10"/>
      <c r="Y57" s="11">
        <f>SUM(Y49:Y56)</f>
        <v>0</v>
      </c>
      <c r="Z57" s="10"/>
      <c r="AA57" s="7">
        <f>SUM(AA49:AA56)</f>
        <v>0</v>
      </c>
      <c r="AB57" s="11">
        <f>SUM(AB49:AB56)</f>
        <v>0</v>
      </c>
      <c r="AC57" s="10"/>
      <c r="AD57" s="11">
        <f>SUM(AD49:AD56)</f>
        <v>0</v>
      </c>
      <c r="AE57" s="10"/>
      <c r="AF57" s="11">
        <f>SUM(AF49:AF56)</f>
        <v>0</v>
      </c>
      <c r="AG57" s="10"/>
      <c r="AH57" s="7">
        <f>SUM(AH49:AH56)</f>
        <v>0</v>
      </c>
      <c r="AI57" s="7">
        <f>SUM(AI49:AI56)</f>
        <v>0</v>
      </c>
      <c r="AJ57" s="11">
        <f>SUM(AJ49:AJ56)</f>
        <v>60</v>
      </c>
      <c r="AK57" s="10"/>
      <c r="AL57" s="11">
        <f>SUM(AL49:AL56)</f>
        <v>45</v>
      </c>
      <c r="AM57" s="10"/>
      <c r="AN57" s="11">
        <f>SUM(AN49:AN56)</f>
        <v>0</v>
      </c>
      <c r="AO57" s="10"/>
      <c r="AP57" s="11">
        <f>SUM(AP49:AP56)</f>
        <v>0</v>
      </c>
      <c r="AQ57" s="10"/>
      <c r="AR57" s="7">
        <f>SUM(AR49:AR56)</f>
        <v>6.5</v>
      </c>
      <c r="AS57" s="11">
        <f>SUM(AS49:AS56)</f>
        <v>15</v>
      </c>
      <c r="AT57" s="10"/>
      <c r="AU57" s="11">
        <f>SUM(AU49:AU56)</f>
        <v>0</v>
      </c>
      <c r="AV57" s="10"/>
      <c r="AW57" s="11">
        <f>SUM(AW49:AW56)</f>
        <v>0</v>
      </c>
      <c r="AX57" s="10"/>
      <c r="AY57" s="7">
        <f>SUM(AY49:AY56)</f>
        <v>0.5</v>
      </c>
      <c r="AZ57" s="7">
        <f>SUM(AZ49:AZ56)</f>
        <v>7</v>
      </c>
      <c r="BA57" s="11">
        <f>SUM(BA49:BA56)</f>
        <v>40</v>
      </c>
      <c r="BB57" s="10"/>
      <c r="BC57" s="11">
        <f>SUM(BC49:BC56)</f>
        <v>10</v>
      </c>
      <c r="BD57" s="10"/>
      <c r="BE57" s="11">
        <f>SUM(BE49:BE56)</f>
        <v>0</v>
      </c>
      <c r="BF57" s="10"/>
      <c r="BG57" s="11">
        <f>SUM(BG49:BG56)</f>
        <v>0</v>
      </c>
      <c r="BH57" s="10"/>
      <c r="BI57" s="7">
        <f>SUM(BI49:BI56)</f>
        <v>2.5</v>
      </c>
      <c r="BJ57" s="11">
        <f>SUM(BJ49:BJ56)</f>
        <v>10</v>
      </c>
      <c r="BK57" s="10"/>
      <c r="BL57" s="11">
        <f>SUM(BL49:BL56)</f>
        <v>0</v>
      </c>
      <c r="BM57" s="10"/>
      <c r="BN57" s="11">
        <f>SUM(BN49:BN56)</f>
        <v>0</v>
      </c>
      <c r="BO57" s="10"/>
      <c r="BP57" s="7">
        <f>SUM(BP49:BP56)</f>
        <v>0.5</v>
      </c>
      <c r="BQ57" s="7">
        <f>SUM(BQ49:BQ56)</f>
        <v>3</v>
      </c>
      <c r="BR57" s="11">
        <f>SUM(BR49:BR56)</f>
        <v>0</v>
      </c>
      <c r="BS57" s="10"/>
      <c r="BT57" s="11">
        <f>SUM(BT49:BT56)</f>
        <v>0</v>
      </c>
      <c r="BU57" s="10"/>
      <c r="BV57" s="11">
        <f>SUM(BV49:BV56)</f>
        <v>0</v>
      </c>
      <c r="BW57" s="10"/>
      <c r="BX57" s="11">
        <f>SUM(BX49:BX56)</f>
        <v>0</v>
      </c>
      <c r="BY57" s="10"/>
      <c r="BZ57" s="7">
        <f>SUM(BZ49:BZ56)</f>
        <v>0</v>
      </c>
      <c r="CA57" s="11">
        <f>SUM(CA49:CA56)</f>
        <v>0</v>
      </c>
      <c r="CB57" s="10"/>
      <c r="CC57" s="11">
        <f>SUM(CC49:CC56)</f>
        <v>0</v>
      </c>
      <c r="CD57" s="10"/>
      <c r="CE57" s="11">
        <f>SUM(CE49:CE56)</f>
        <v>0</v>
      </c>
      <c r="CF57" s="10"/>
      <c r="CG57" s="7">
        <f>SUM(CG49:CG56)</f>
        <v>0</v>
      </c>
      <c r="CH57" s="7">
        <f>SUM(CH49:CH56)</f>
        <v>0</v>
      </c>
    </row>
    <row r="58" spans="1:86" ht="19.5" customHeight="1">
      <c r="A58" s="12" t="s">
        <v>119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2"/>
      <c r="CH58" s="13"/>
    </row>
    <row r="59" spans="1:86" ht="12.75">
      <c r="A59" s="6">
        <v>9</v>
      </c>
      <c r="B59" s="6">
        <v>1</v>
      </c>
      <c r="C59" s="6">
        <v>1</v>
      </c>
      <c r="D59" s="6" t="s">
        <v>120</v>
      </c>
      <c r="E59" s="3" t="s">
        <v>121</v>
      </c>
      <c r="F59" s="6">
        <f aca="true" t="shared" si="50" ref="F59:F77">COUNTIF(S59:CF59,"e")</f>
        <v>0</v>
      </c>
      <c r="G59" s="6">
        <f aca="true" t="shared" si="51" ref="G59:G77">COUNTIF(S59:CF59,"z")</f>
        <v>3</v>
      </c>
      <c r="H59" s="6">
        <f aca="true" t="shared" si="52" ref="H59:H77">SUM(I59:O59)</f>
        <v>50</v>
      </c>
      <c r="I59" s="6">
        <f aca="true" t="shared" si="53" ref="I59:I77">S59+AJ59+BA59+BR59</f>
        <v>0</v>
      </c>
      <c r="J59" s="6">
        <f aca="true" t="shared" si="54" ref="J59:J77">U59+AL59+BC59+BT59</f>
        <v>0</v>
      </c>
      <c r="K59" s="6">
        <f aca="true" t="shared" si="55" ref="K59:K77">W59+AN59+BE59+BV59</f>
        <v>0</v>
      </c>
      <c r="L59" s="6">
        <f aca="true" t="shared" si="56" ref="L59:L77">Y59+AP59+BG59+BX59</f>
        <v>50</v>
      </c>
      <c r="M59" s="6">
        <f aca="true" t="shared" si="57" ref="M59:M77">AB59+AS59+BJ59+CA59</f>
        <v>0</v>
      </c>
      <c r="N59" s="6">
        <f aca="true" t="shared" si="58" ref="N59:N77">AD59+AU59+BL59+CC59</f>
        <v>0</v>
      </c>
      <c r="O59" s="6">
        <f aca="true" t="shared" si="59" ref="O59:O77">AF59+AW59+BN59+CE59</f>
        <v>0</v>
      </c>
      <c r="P59" s="7">
        <f aca="true" t="shared" si="60" ref="P59:P77">AI59+AZ59+BQ59+CH59</f>
        <v>5</v>
      </c>
      <c r="Q59" s="7">
        <f aca="true" t="shared" si="61" ref="Q59:Q77">AH59+AY59+BP59+CG59</f>
        <v>0</v>
      </c>
      <c r="R59" s="7">
        <v>1.7</v>
      </c>
      <c r="S59" s="11"/>
      <c r="T59" s="10"/>
      <c r="U59" s="11"/>
      <c r="V59" s="10"/>
      <c r="W59" s="11"/>
      <c r="X59" s="10"/>
      <c r="Y59" s="11">
        <v>10</v>
      </c>
      <c r="Z59" s="10" t="s">
        <v>54</v>
      </c>
      <c r="AA59" s="7">
        <v>1</v>
      </c>
      <c r="AB59" s="11"/>
      <c r="AC59" s="10"/>
      <c r="AD59" s="11"/>
      <c r="AE59" s="10"/>
      <c r="AF59" s="11"/>
      <c r="AG59" s="10"/>
      <c r="AH59" s="7"/>
      <c r="AI59" s="7">
        <f aca="true" t="shared" si="62" ref="AI59:AI77">AA59+AH59</f>
        <v>1</v>
      </c>
      <c r="AJ59" s="11"/>
      <c r="AK59" s="10"/>
      <c r="AL59" s="11"/>
      <c r="AM59" s="10"/>
      <c r="AN59" s="11"/>
      <c r="AO59" s="10"/>
      <c r="AP59" s="11">
        <v>20</v>
      </c>
      <c r="AQ59" s="10" t="s">
        <v>54</v>
      </c>
      <c r="AR59" s="7">
        <v>2</v>
      </c>
      <c r="AS59" s="11"/>
      <c r="AT59" s="10"/>
      <c r="AU59" s="11"/>
      <c r="AV59" s="10"/>
      <c r="AW59" s="11"/>
      <c r="AX59" s="10"/>
      <c r="AY59" s="7"/>
      <c r="AZ59" s="7">
        <f aca="true" t="shared" si="63" ref="AZ59:AZ77">AR59+AY59</f>
        <v>2</v>
      </c>
      <c r="BA59" s="11"/>
      <c r="BB59" s="10"/>
      <c r="BC59" s="11"/>
      <c r="BD59" s="10"/>
      <c r="BE59" s="11"/>
      <c r="BF59" s="10"/>
      <c r="BG59" s="11">
        <v>20</v>
      </c>
      <c r="BH59" s="10" t="s">
        <v>54</v>
      </c>
      <c r="BI59" s="7">
        <v>2</v>
      </c>
      <c r="BJ59" s="11"/>
      <c r="BK59" s="10"/>
      <c r="BL59" s="11"/>
      <c r="BM59" s="10"/>
      <c r="BN59" s="11"/>
      <c r="BO59" s="10"/>
      <c r="BP59" s="7"/>
      <c r="BQ59" s="7">
        <f aca="true" t="shared" si="64" ref="BQ59:BQ77">BI59+BP59</f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aca="true" t="shared" si="65" ref="CH59:CH77">BZ59+CG59</f>
        <v>0</v>
      </c>
    </row>
    <row r="60" spans="1:86" ht="12.75">
      <c r="A60" s="6">
        <v>11</v>
      </c>
      <c r="B60" s="6">
        <v>1</v>
      </c>
      <c r="C60" s="6">
        <v>1</v>
      </c>
      <c r="D60" s="6" t="s">
        <v>122</v>
      </c>
      <c r="E60" s="3" t="s">
        <v>123</v>
      </c>
      <c r="F60" s="6">
        <f t="shared" si="50"/>
        <v>0</v>
      </c>
      <c r="G60" s="6">
        <f t="shared" si="51"/>
        <v>1</v>
      </c>
      <c r="H60" s="6">
        <f t="shared" si="52"/>
        <v>0</v>
      </c>
      <c r="I60" s="6">
        <f t="shared" si="53"/>
        <v>0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7">
        <f t="shared" si="60"/>
        <v>20</v>
      </c>
      <c r="Q60" s="7">
        <f t="shared" si="61"/>
        <v>0</v>
      </c>
      <c r="R60" s="7">
        <v>0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62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11">
        <v>0</v>
      </c>
      <c r="BF60" s="10" t="s">
        <v>54</v>
      </c>
      <c r="BG60" s="11"/>
      <c r="BH60" s="10"/>
      <c r="BI60" s="7">
        <v>20</v>
      </c>
      <c r="BJ60" s="11"/>
      <c r="BK60" s="10"/>
      <c r="BL60" s="11"/>
      <c r="BM60" s="10"/>
      <c r="BN60" s="11"/>
      <c r="BO60" s="10"/>
      <c r="BP60" s="7"/>
      <c r="BQ60" s="7">
        <f t="shared" si="64"/>
        <v>20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65"/>
        <v>0</v>
      </c>
    </row>
    <row r="61" spans="1:86" ht="12.75">
      <c r="A61" s="15">
        <v>1</v>
      </c>
      <c r="B61" s="15">
        <v>1</v>
      </c>
      <c r="C61" s="6">
        <v>1</v>
      </c>
      <c r="D61" s="6" t="s">
        <v>124</v>
      </c>
      <c r="E61" s="3" t="s">
        <v>125</v>
      </c>
      <c r="F61" s="6">
        <f t="shared" si="50"/>
        <v>0</v>
      </c>
      <c r="G61" s="6">
        <f t="shared" si="51"/>
        <v>1</v>
      </c>
      <c r="H61" s="6">
        <f t="shared" si="52"/>
        <v>30</v>
      </c>
      <c r="I61" s="6">
        <f t="shared" si="53"/>
        <v>30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7">
        <f t="shared" si="60"/>
        <v>2</v>
      </c>
      <c r="Q61" s="7">
        <f t="shared" si="61"/>
        <v>0</v>
      </c>
      <c r="R61" s="7">
        <v>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62"/>
        <v>0</v>
      </c>
      <c r="AJ61" s="11">
        <v>30</v>
      </c>
      <c r="AK61" s="10" t="s">
        <v>54</v>
      </c>
      <c r="AL61" s="11"/>
      <c r="AM61" s="10"/>
      <c r="AN61" s="11"/>
      <c r="AO61" s="10"/>
      <c r="AP61" s="11"/>
      <c r="AQ61" s="10"/>
      <c r="AR61" s="7">
        <v>2</v>
      </c>
      <c r="AS61" s="11"/>
      <c r="AT61" s="10"/>
      <c r="AU61" s="11"/>
      <c r="AV61" s="10"/>
      <c r="AW61" s="11"/>
      <c r="AX61" s="10"/>
      <c r="AY61" s="7"/>
      <c r="AZ61" s="7">
        <f t="shared" si="63"/>
        <v>2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64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65"/>
        <v>0</v>
      </c>
    </row>
    <row r="62" spans="1:86" ht="12.75">
      <c r="A62" s="15">
        <v>1</v>
      </c>
      <c r="B62" s="15">
        <v>1</v>
      </c>
      <c r="C62" s="6">
        <v>2</v>
      </c>
      <c r="D62" s="6" t="s">
        <v>126</v>
      </c>
      <c r="E62" s="3" t="s">
        <v>127</v>
      </c>
      <c r="F62" s="6">
        <f t="shared" si="50"/>
        <v>0</v>
      </c>
      <c r="G62" s="6">
        <f t="shared" si="51"/>
        <v>1</v>
      </c>
      <c r="H62" s="6">
        <f t="shared" si="52"/>
        <v>30</v>
      </c>
      <c r="I62" s="6">
        <f t="shared" si="53"/>
        <v>30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7">
        <f t="shared" si="60"/>
        <v>2</v>
      </c>
      <c r="Q62" s="7">
        <f t="shared" si="61"/>
        <v>0</v>
      </c>
      <c r="R62" s="7">
        <v>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62"/>
        <v>0</v>
      </c>
      <c r="AJ62" s="11">
        <v>30</v>
      </c>
      <c r="AK62" s="10" t="s">
        <v>54</v>
      </c>
      <c r="AL62" s="11"/>
      <c r="AM62" s="10"/>
      <c r="AN62" s="11"/>
      <c r="AO62" s="10"/>
      <c r="AP62" s="11"/>
      <c r="AQ62" s="10"/>
      <c r="AR62" s="7">
        <v>2</v>
      </c>
      <c r="AS62" s="11"/>
      <c r="AT62" s="10"/>
      <c r="AU62" s="11"/>
      <c r="AV62" s="10"/>
      <c r="AW62" s="11"/>
      <c r="AX62" s="10"/>
      <c r="AY62" s="7"/>
      <c r="AZ62" s="7">
        <f t="shared" si="63"/>
        <v>2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64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65"/>
        <v>0</v>
      </c>
    </row>
    <row r="63" spans="1:86" ht="12.75">
      <c r="A63" s="15">
        <v>2</v>
      </c>
      <c r="B63" s="15">
        <v>1</v>
      </c>
      <c r="C63" s="6">
        <v>1</v>
      </c>
      <c r="D63" s="6" t="s">
        <v>128</v>
      </c>
      <c r="E63" s="3" t="s">
        <v>129</v>
      </c>
      <c r="F63" s="6">
        <f t="shared" si="50"/>
        <v>0</v>
      </c>
      <c r="G63" s="6">
        <f t="shared" si="51"/>
        <v>1</v>
      </c>
      <c r="H63" s="6">
        <f t="shared" si="52"/>
        <v>15</v>
      </c>
      <c r="I63" s="6">
        <f t="shared" si="53"/>
        <v>15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7">
        <f t="shared" si="60"/>
        <v>1</v>
      </c>
      <c r="Q63" s="7">
        <f t="shared" si="61"/>
        <v>0</v>
      </c>
      <c r="R63" s="7">
        <v>0.5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62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>
        <v>15</v>
      </c>
      <c r="BB63" s="10" t="s">
        <v>54</v>
      </c>
      <c r="BC63" s="11"/>
      <c r="BD63" s="10"/>
      <c r="BE63" s="11"/>
      <c r="BF63" s="10"/>
      <c r="BG63" s="11"/>
      <c r="BH63" s="10"/>
      <c r="BI63" s="7">
        <v>1</v>
      </c>
      <c r="BJ63" s="11"/>
      <c r="BK63" s="10"/>
      <c r="BL63" s="11"/>
      <c r="BM63" s="10"/>
      <c r="BN63" s="11"/>
      <c r="BO63" s="10"/>
      <c r="BP63" s="7"/>
      <c r="BQ63" s="7">
        <f t="shared" si="64"/>
        <v>1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65"/>
        <v>0</v>
      </c>
    </row>
    <row r="64" spans="1:86" ht="12.75">
      <c r="A64" s="15">
        <v>2</v>
      </c>
      <c r="B64" s="15">
        <v>1</v>
      </c>
      <c r="C64" s="6">
        <v>2</v>
      </c>
      <c r="D64" s="6" t="s">
        <v>130</v>
      </c>
      <c r="E64" s="3" t="s">
        <v>131</v>
      </c>
      <c r="F64" s="6">
        <f t="shared" si="50"/>
        <v>0</v>
      </c>
      <c r="G64" s="6">
        <f t="shared" si="51"/>
        <v>1</v>
      </c>
      <c r="H64" s="6">
        <f t="shared" si="52"/>
        <v>15</v>
      </c>
      <c r="I64" s="6">
        <f t="shared" si="53"/>
        <v>15</v>
      </c>
      <c r="J64" s="6">
        <f t="shared" si="54"/>
        <v>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7">
        <f t="shared" si="60"/>
        <v>1</v>
      </c>
      <c r="Q64" s="7">
        <f t="shared" si="61"/>
        <v>0</v>
      </c>
      <c r="R64" s="7">
        <v>0.5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62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>
        <v>15</v>
      </c>
      <c r="BB64" s="10" t="s">
        <v>54</v>
      </c>
      <c r="BC64" s="11"/>
      <c r="BD64" s="10"/>
      <c r="BE64" s="11"/>
      <c r="BF64" s="10"/>
      <c r="BG64" s="11"/>
      <c r="BH64" s="10"/>
      <c r="BI64" s="7">
        <v>1</v>
      </c>
      <c r="BJ64" s="11"/>
      <c r="BK64" s="10"/>
      <c r="BL64" s="11"/>
      <c r="BM64" s="10"/>
      <c r="BN64" s="11"/>
      <c r="BO64" s="10"/>
      <c r="BP64" s="7"/>
      <c r="BQ64" s="7">
        <f t="shared" si="64"/>
        <v>1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3</v>
      </c>
      <c r="B65" s="15">
        <v>1</v>
      </c>
      <c r="C65" s="6">
        <v>1</v>
      </c>
      <c r="D65" s="6" t="s">
        <v>132</v>
      </c>
      <c r="E65" s="3" t="s">
        <v>133</v>
      </c>
      <c r="F65" s="6">
        <f t="shared" si="50"/>
        <v>1</v>
      </c>
      <c r="G65" s="6">
        <f t="shared" si="51"/>
        <v>0</v>
      </c>
      <c r="H65" s="6">
        <f t="shared" si="52"/>
        <v>30</v>
      </c>
      <c r="I65" s="6">
        <f t="shared" si="53"/>
        <v>0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30</v>
      </c>
      <c r="O65" s="6">
        <f t="shared" si="59"/>
        <v>0</v>
      </c>
      <c r="P65" s="7">
        <f t="shared" si="60"/>
        <v>3</v>
      </c>
      <c r="Q65" s="7">
        <f t="shared" si="61"/>
        <v>3</v>
      </c>
      <c r="R65" s="7">
        <v>1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2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>
        <v>30</v>
      </c>
      <c r="AV65" s="10" t="s">
        <v>63</v>
      </c>
      <c r="AW65" s="11"/>
      <c r="AX65" s="10"/>
      <c r="AY65" s="7">
        <v>3</v>
      </c>
      <c r="AZ65" s="7">
        <f t="shared" si="63"/>
        <v>3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64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65"/>
        <v>0</v>
      </c>
    </row>
    <row r="66" spans="1:86" ht="12.75">
      <c r="A66" s="15">
        <v>3</v>
      </c>
      <c r="B66" s="15">
        <v>1</v>
      </c>
      <c r="C66" s="6">
        <v>2</v>
      </c>
      <c r="D66" s="6" t="s">
        <v>134</v>
      </c>
      <c r="E66" s="3" t="s">
        <v>135</v>
      </c>
      <c r="F66" s="6">
        <f t="shared" si="50"/>
        <v>1</v>
      </c>
      <c r="G66" s="6">
        <f t="shared" si="51"/>
        <v>0</v>
      </c>
      <c r="H66" s="6">
        <f t="shared" si="52"/>
        <v>30</v>
      </c>
      <c r="I66" s="6">
        <f t="shared" si="53"/>
        <v>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30</v>
      </c>
      <c r="O66" s="6">
        <f t="shared" si="59"/>
        <v>0</v>
      </c>
      <c r="P66" s="7">
        <f t="shared" si="60"/>
        <v>3</v>
      </c>
      <c r="Q66" s="7">
        <f t="shared" si="61"/>
        <v>3</v>
      </c>
      <c r="R66" s="7">
        <v>1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>
        <v>30</v>
      </c>
      <c r="AV66" s="10" t="s">
        <v>63</v>
      </c>
      <c r="AW66" s="11"/>
      <c r="AX66" s="10"/>
      <c r="AY66" s="7">
        <v>3</v>
      </c>
      <c r="AZ66" s="7">
        <f t="shared" si="63"/>
        <v>3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64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65"/>
        <v>0</v>
      </c>
    </row>
    <row r="67" spans="1:86" ht="12.75">
      <c r="A67" s="15">
        <v>4</v>
      </c>
      <c r="B67" s="15">
        <v>1</v>
      </c>
      <c r="C67" s="6">
        <v>1</v>
      </c>
      <c r="D67" s="6" t="s">
        <v>136</v>
      </c>
      <c r="E67" s="3" t="s">
        <v>137</v>
      </c>
      <c r="F67" s="6">
        <f t="shared" si="50"/>
        <v>0</v>
      </c>
      <c r="G67" s="6">
        <f t="shared" si="51"/>
        <v>2</v>
      </c>
      <c r="H67" s="6">
        <f t="shared" si="52"/>
        <v>20</v>
      </c>
      <c r="I67" s="6">
        <f t="shared" si="53"/>
        <v>10</v>
      </c>
      <c r="J67" s="6">
        <f t="shared" si="54"/>
        <v>10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7">
        <f t="shared" si="60"/>
        <v>1</v>
      </c>
      <c r="Q67" s="7">
        <f t="shared" si="61"/>
        <v>0</v>
      </c>
      <c r="R67" s="7">
        <v>1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>
        <v>10</v>
      </c>
      <c r="AK67" s="10" t="s">
        <v>54</v>
      </c>
      <c r="AL67" s="11">
        <v>10</v>
      </c>
      <c r="AM67" s="10" t="s">
        <v>54</v>
      </c>
      <c r="AN67" s="11"/>
      <c r="AO67" s="10"/>
      <c r="AP67" s="11"/>
      <c r="AQ67" s="10"/>
      <c r="AR67" s="7">
        <v>1</v>
      </c>
      <c r="AS67" s="11"/>
      <c r="AT67" s="10"/>
      <c r="AU67" s="11"/>
      <c r="AV67" s="10"/>
      <c r="AW67" s="11"/>
      <c r="AX67" s="10"/>
      <c r="AY67" s="7"/>
      <c r="AZ67" s="7">
        <f t="shared" si="63"/>
        <v>1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64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65"/>
        <v>0</v>
      </c>
    </row>
    <row r="68" spans="1:86" ht="12.75">
      <c r="A68" s="15">
        <v>4</v>
      </c>
      <c r="B68" s="15">
        <v>1</v>
      </c>
      <c r="C68" s="6">
        <v>2</v>
      </c>
      <c r="D68" s="6" t="s">
        <v>138</v>
      </c>
      <c r="E68" s="3" t="s">
        <v>139</v>
      </c>
      <c r="F68" s="6">
        <f t="shared" si="50"/>
        <v>0</v>
      </c>
      <c r="G68" s="6">
        <f t="shared" si="51"/>
        <v>2</v>
      </c>
      <c r="H68" s="6">
        <f t="shared" si="52"/>
        <v>20</v>
      </c>
      <c r="I68" s="6">
        <f t="shared" si="53"/>
        <v>10</v>
      </c>
      <c r="J68" s="6">
        <f t="shared" si="54"/>
        <v>10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7">
        <f t="shared" si="60"/>
        <v>1</v>
      </c>
      <c r="Q68" s="7">
        <f t="shared" si="61"/>
        <v>0</v>
      </c>
      <c r="R68" s="7">
        <v>1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>
        <v>10</v>
      </c>
      <c r="AK68" s="10" t="s">
        <v>54</v>
      </c>
      <c r="AL68" s="11">
        <v>10</v>
      </c>
      <c r="AM68" s="10" t="s">
        <v>54</v>
      </c>
      <c r="AN68" s="11"/>
      <c r="AO68" s="10"/>
      <c r="AP68" s="11"/>
      <c r="AQ68" s="10"/>
      <c r="AR68" s="7">
        <v>1</v>
      </c>
      <c r="AS68" s="11"/>
      <c r="AT68" s="10"/>
      <c r="AU68" s="11"/>
      <c r="AV68" s="10"/>
      <c r="AW68" s="11"/>
      <c r="AX68" s="10"/>
      <c r="AY68" s="7"/>
      <c r="AZ68" s="7">
        <f t="shared" si="63"/>
        <v>1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64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65"/>
        <v>0</v>
      </c>
    </row>
    <row r="69" spans="1:86" ht="12.75">
      <c r="A69" s="15">
        <v>5</v>
      </c>
      <c r="B69" s="15">
        <v>1</v>
      </c>
      <c r="C69" s="6">
        <v>1</v>
      </c>
      <c r="D69" s="6" t="s">
        <v>140</v>
      </c>
      <c r="E69" s="3" t="s">
        <v>141</v>
      </c>
      <c r="F69" s="6">
        <f t="shared" si="50"/>
        <v>0</v>
      </c>
      <c r="G69" s="6">
        <f t="shared" si="51"/>
        <v>2</v>
      </c>
      <c r="H69" s="6">
        <f t="shared" si="52"/>
        <v>20</v>
      </c>
      <c r="I69" s="6">
        <f t="shared" si="53"/>
        <v>10</v>
      </c>
      <c r="J69" s="6">
        <f t="shared" si="54"/>
        <v>10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7">
        <f t="shared" si="60"/>
        <v>1</v>
      </c>
      <c r="Q69" s="7">
        <f t="shared" si="61"/>
        <v>0</v>
      </c>
      <c r="R69" s="7">
        <v>1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>
        <v>10</v>
      </c>
      <c r="AK69" s="10" t="s">
        <v>54</v>
      </c>
      <c r="AL69" s="11">
        <v>10</v>
      </c>
      <c r="AM69" s="10" t="s">
        <v>54</v>
      </c>
      <c r="AN69" s="11"/>
      <c r="AO69" s="10"/>
      <c r="AP69" s="11"/>
      <c r="AQ69" s="10"/>
      <c r="AR69" s="7">
        <v>1</v>
      </c>
      <c r="AS69" s="11"/>
      <c r="AT69" s="10"/>
      <c r="AU69" s="11"/>
      <c r="AV69" s="10"/>
      <c r="AW69" s="11"/>
      <c r="AX69" s="10"/>
      <c r="AY69" s="7"/>
      <c r="AZ69" s="7">
        <f t="shared" si="63"/>
        <v>1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/>
      <c r="BK69" s="10"/>
      <c r="BL69" s="11"/>
      <c r="BM69" s="10"/>
      <c r="BN69" s="11"/>
      <c r="BO69" s="10"/>
      <c r="BP69" s="7"/>
      <c r="BQ69" s="7">
        <f t="shared" si="64"/>
        <v>0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65"/>
        <v>0</v>
      </c>
    </row>
    <row r="70" spans="1:86" ht="12.75">
      <c r="A70" s="15">
        <v>5</v>
      </c>
      <c r="B70" s="15">
        <v>1</v>
      </c>
      <c r="C70" s="6">
        <v>2</v>
      </c>
      <c r="D70" s="6" t="s">
        <v>142</v>
      </c>
      <c r="E70" s="3" t="s">
        <v>143</v>
      </c>
      <c r="F70" s="6">
        <f t="shared" si="50"/>
        <v>0</v>
      </c>
      <c r="G70" s="6">
        <f t="shared" si="51"/>
        <v>2</v>
      </c>
      <c r="H70" s="6">
        <f t="shared" si="52"/>
        <v>20</v>
      </c>
      <c r="I70" s="6">
        <f t="shared" si="53"/>
        <v>10</v>
      </c>
      <c r="J70" s="6">
        <f t="shared" si="54"/>
        <v>10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7">
        <f t="shared" si="60"/>
        <v>1</v>
      </c>
      <c r="Q70" s="7">
        <f t="shared" si="61"/>
        <v>0</v>
      </c>
      <c r="R70" s="7">
        <v>1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>
        <v>10</v>
      </c>
      <c r="AK70" s="10" t="s">
        <v>54</v>
      </c>
      <c r="AL70" s="11">
        <v>10</v>
      </c>
      <c r="AM70" s="10" t="s">
        <v>54</v>
      </c>
      <c r="AN70" s="11"/>
      <c r="AO70" s="10"/>
      <c r="AP70" s="11"/>
      <c r="AQ70" s="10"/>
      <c r="AR70" s="7">
        <v>1</v>
      </c>
      <c r="AS70" s="11"/>
      <c r="AT70" s="10"/>
      <c r="AU70" s="11"/>
      <c r="AV70" s="10"/>
      <c r="AW70" s="11"/>
      <c r="AX70" s="10"/>
      <c r="AY70" s="7"/>
      <c r="AZ70" s="7">
        <f t="shared" si="63"/>
        <v>1</v>
      </c>
      <c r="BA70" s="11"/>
      <c r="BB70" s="10"/>
      <c r="BC70" s="11"/>
      <c r="BD70" s="10"/>
      <c r="BE70" s="11"/>
      <c r="BF70" s="10"/>
      <c r="BG70" s="11"/>
      <c r="BH70" s="10"/>
      <c r="BI70" s="7"/>
      <c r="BJ70" s="11"/>
      <c r="BK70" s="10"/>
      <c r="BL70" s="11"/>
      <c r="BM70" s="10"/>
      <c r="BN70" s="11"/>
      <c r="BO70" s="10"/>
      <c r="BP70" s="7"/>
      <c r="BQ70" s="7">
        <f t="shared" si="64"/>
        <v>0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65"/>
        <v>0</v>
      </c>
    </row>
    <row r="71" spans="1:86" ht="12.75">
      <c r="A71" s="15">
        <v>6</v>
      </c>
      <c r="B71" s="15">
        <v>1</v>
      </c>
      <c r="C71" s="6">
        <v>1</v>
      </c>
      <c r="D71" s="6" t="s">
        <v>144</v>
      </c>
      <c r="E71" s="3" t="s">
        <v>145</v>
      </c>
      <c r="F71" s="6">
        <f t="shared" si="50"/>
        <v>0</v>
      </c>
      <c r="G71" s="6">
        <f t="shared" si="51"/>
        <v>2</v>
      </c>
      <c r="H71" s="6">
        <f t="shared" si="52"/>
        <v>20</v>
      </c>
      <c r="I71" s="6">
        <f t="shared" si="53"/>
        <v>10</v>
      </c>
      <c r="J71" s="6">
        <f t="shared" si="54"/>
        <v>10</v>
      </c>
      <c r="K71" s="6">
        <f t="shared" si="55"/>
        <v>0</v>
      </c>
      <c r="L71" s="6">
        <f t="shared" si="56"/>
        <v>0</v>
      </c>
      <c r="M71" s="6">
        <f t="shared" si="57"/>
        <v>0</v>
      </c>
      <c r="N71" s="6">
        <f t="shared" si="58"/>
        <v>0</v>
      </c>
      <c r="O71" s="6">
        <f t="shared" si="59"/>
        <v>0</v>
      </c>
      <c r="P71" s="7">
        <f t="shared" si="60"/>
        <v>1</v>
      </c>
      <c r="Q71" s="7">
        <f t="shared" si="61"/>
        <v>0</v>
      </c>
      <c r="R71" s="7">
        <v>1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>
        <v>10</v>
      </c>
      <c r="AK71" s="10" t="s">
        <v>54</v>
      </c>
      <c r="AL71" s="11">
        <v>10</v>
      </c>
      <c r="AM71" s="10" t="s">
        <v>54</v>
      </c>
      <c r="AN71" s="11"/>
      <c r="AO71" s="10"/>
      <c r="AP71" s="11"/>
      <c r="AQ71" s="10"/>
      <c r="AR71" s="7">
        <v>1</v>
      </c>
      <c r="AS71" s="11"/>
      <c r="AT71" s="10"/>
      <c r="AU71" s="11"/>
      <c r="AV71" s="10"/>
      <c r="AW71" s="11"/>
      <c r="AX71" s="10"/>
      <c r="AY71" s="7"/>
      <c r="AZ71" s="7">
        <f t="shared" si="63"/>
        <v>1</v>
      </c>
      <c r="BA71" s="11"/>
      <c r="BB71" s="10"/>
      <c r="BC71" s="11"/>
      <c r="BD71" s="10"/>
      <c r="BE71" s="11"/>
      <c r="BF71" s="10"/>
      <c r="BG71" s="11"/>
      <c r="BH71" s="10"/>
      <c r="BI71" s="7"/>
      <c r="BJ71" s="11"/>
      <c r="BK71" s="10"/>
      <c r="BL71" s="11"/>
      <c r="BM71" s="10"/>
      <c r="BN71" s="11"/>
      <c r="BO71" s="10"/>
      <c r="BP71" s="7"/>
      <c r="BQ71" s="7">
        <f t="shared" si="64"/>
        <v>0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65"/>
        <v>0</v>
      </c>
    </row>
    <row r="72" spans="1:86" ht="12.75">
      <c r="A72" s="15">
        <v>6</v>
      </c>
      <c r="B72" s="15">
        <v>1</v>
      </c>
      <c r="C72" s="6">
        <v>2</v>
      </c>
      <c r="D72" s="6" t="s">
        <v>146</v>
      </c>
      <c r="E72" s="3" t="s">
        <v>147</v>
      </c>
      <c r="F72" s="6">
        <f t="shared" si="50"/>
        <v>0</v>
      </c>
      <c r="G72" s="6">
        <f t="shared" si="51"/>
        <v>2</v>
      </c>
      <c r="H72" s="6">
        <f t="shared" si="52"/>
        <v>20</v>
      </c>
      <c r="I72" s="6">
        <f t="shared" si="53"/>
        <v>10</v>
      </c>
      <c r="J72" s="6">
        <f t="shared" si="54"/>
        <v>10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0</v>
      </c>
      <c r="P72" s="7">
        <f t="shared" si="60"/>
        <v>1</v>
      </c>
      <c r="Q72" s="7">
        <f t="shared" si="61"/>
        <v>0</v>
      </c>
      <c r="R72" s="7">
        <v>1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>
        <v>10</v>
      </c>
      <c r="AK72" s="10" t="s">
        <v>54</v>
      </c>
      <c r="AL72" s="11">
        <v>10</v>
      </c>
      <c r="AM72" s="10" t="s">
        <v>54</v>
      </c>
      <c r="AN72" s="11"/>
      <c r="AO72" s="10"/>
      <c r="AP72" s="11"/>
      <c r="AQ72" s="10"/>
      <c r="AR72" s="7">
        <v>1</v>
      </c>
      <c r="AS72" s="11"/>
      <c r="AT72" s="10"/>
      <c r="AU72" s="11"/>
      <c r="AV72" s="10"/>
      <c r="AW72" s="11"/>
      <c r="AX72" s="10"/>
      <c r="AY72" s="7"/>
      <c r="AZ72" s="7">
        <f t="shared" si="63"/>
        <v>1</v>
      </c>
      <c r="BA72" s="11"/>
      <c r="BB72" s="10"/>
      <c r="BC72" s="11"/>
      <c r="BD72" s="10"/>
      <c r="BE72" s="11"/>
      <c r="BF72" s="10"/>
      <c r="BG72" s="11"/>
      <c r="BH72" s="10"/>
      <c r="BI72" s="7"/>
      <c r="BJ72" s="11"/>
      <c r="BK72" s="10"/>
      <c r="BL72" s="11"/>
      <c r="BM72" s="10"/>
      <c r="BN72" s="11"/>
      <c r="BO72" s="10"/>
      <c r="BP72" s="7"/>
      <c r="BQ72" s="7">
        <f t="shared" si="64"/>
        <v>0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65"/>
        <v>0</v>
      </c>
    </row>
    <row r="73" spans="1:86" ht="12.75">
      <c r="A73" s="15">
        <v>7</v>
      </c>
      <c r="B73" s="15">
        <v>1</v>
      </c>
      <c r="C73" s="6">
        <v>1</v>
      </c>
      <c r="D73" s="6" t="s">
        <v>148</v>
      </c>
      <c r="E73" s="3" t="s">
        <v>149</v>
      </c>
      <c r="F73" s="6">
        <f t="shared" si="50"/>
        <v>0</v>
      </c>
      <c r="G73" s="6">
        <f t="shared" si="51"/>
        <v>2</v>
      </c>
      <c r="H73" s="6">
        <f t="shared" si="52"/>
        <v>20</v>
      </c>
      <c r="I73" s="6">
        <f t="shared" si="53"/>
        <v>10</v>
      </c>
      <c r="J73" s="6">
        <f t="shared" si="54"/>
        <v>10</v>
      </c>
      <c r="K73" s="6">
        <f t="shared" si="55"/>
        <v>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0</v>
      </c>
      <c r="P73" s="7">
        <f t="shared" si="60"/>
        <v>1</v>
      </c>
      <c r="Q73" s="7">
        <f t="shared" si="61"/>
        <v>0</v>
      </c>
      <c r="R73" s="7">
        <v>1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>
        <v>10</v>
      </c>
      <c r="BB73" s="10" t="s">
        <v>54</v>
      </c>
      <c r="BC73" s="11">
        <v>10</v>
      </c>
      <c r="BD73" s="10" t="s">
        <v>54</v>
      </c>
      <c r="BE73" s="11"/>
      <c r="BF73" s="10"/>
      <c r="BG73" s="11"/>
      <c r="BH73" s="10"/>
      <c r="BI73" s="7">
        <v>1</v>
      </c>
      <c r="BJ73" s="11"/>
      <c r="BK73" s="10"/>
      <c r="BL73" s="11"/>
      <c r="BM73" s="10"/>
      <c r="BN73" s="11"/>
      <c r="BO73" s="10"/>
      <c r="BP73" s="7"/>
      <c r="BQ73" s="7">
        <f t="shared" si="64"/>
        <v>1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65"/>
        <v>0</v>
      </c>
    </row>
    <row r="74" spans="1:86" ht="12.75">
      <c r="A74" s="15">
        <v>7</v>
      </c>
      <c r="B74" s="15">
        <v>1</v>
      </c>
      <c r="C74" s="6">
        <v>2</v>
      </c>
      <c r="D74" s="6" t="s">
        <v>150</v>
      </c>
      <c r="E74" s="3" t="s">
        <v>151</v>
      </c>
      <c r="F74" s="6">
        <f t="shared" si="50"/>
        <v>0</v>
      </c>
      <c r="G74" s="6">
        <f t="shared" si="51"/>
        <v>2</v>
      </c>
      <c r="H74" s="6">
        <f t="shared" si="52"/>
        <v>20</v>
      </c>
      <c r="I74" s="6">
        <f t="shared" si="53"/>
        <v>10</v>
      </c>
      <c r="J74" s="6">
        <f t="shared" si="54"/>
        <v>10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0</v>
      </c>
      <c r="P74" s="7">
        <f t="shared" si="60"/>
        <v>1</v>
      </c>
      <c r="Q74" s="7">
        <f t="shared" si="61"/>
        <v>0</v>
      </c>
      <c r="R74" s="7">
        <v>1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>
        <v>10</v>
      </c>
      <c r="BB74" s="10" t="s">
        <v>54</v>
      </c>
      <c r="BC74" s="11">
        <v>10</v>
      </c>
      <c r="BD74" s="10" t="s">
        <v>54</v>
      </c>
      <c r="BE74" s="11"/>
      <c r="BF74" s="10"/>
      <c r="BG74" s="11"/>
      <c r="BH74" s="10"/>
      <c r="BI74" s="7">
        <v>1</v>
      </c>
      <c r="BJ74" s="11"/>
      <c r="BK74" s="10"/>
      <c r="BL74" s="11"/>
      <c r="BM74" s="10"/>
      <c r="BN74" s="11"/>
      <c r="BO74" s="10"/>
      <c r="BP74" s="7"/>
      <c r="BQ74" s="7">
        <f t="shared" si="64"/>
        <v>1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65"/>
        <v>0</v>
      </c>
    </row>
    <row r="75" spans="1:86" ht="12.75">
      <c r="A75" s="15">
        <v>8</v>
      </c>
      <c r="B75" s="15">
        <v>1</v>
      </c>
      <c r="C75" s="6">
        <v>1</v>
      </c>
      <c r="D75" s="6" t="s">
        <v>152</v>
      </c>
      <c r="E75" s="3" t="s">
        <v>153</v>
      </c>
      <c r="F75" s="6">
        <f t="shared" si="50"/>
        <v>0</v>
      </c>
      <c r="G75" s="6">
        <f t="shared" si="51"/>
        <v>2</v>
      </c>
      <c r="H75" s="6">
        <f t="shared" si="52"/>
        <v>20</v>
      </c>
      <c r="I75" s="6">
        <f t="shared" si="53"/>
        <v>10</v>
      </c>
      <c r="J75" s="6">
        <f t="shared" si="54"/>
        <v>10</v>
      </c>
      <c r="K75" s="6">
        <f t="shared" si="55"/>
        <v>0</v>
      </c>
      <c r="L75" s="6">
        <f t="shared" si="56"/>
        <v>0</v>
      </c>
      <c r="M75" s="6">
        <f t="shared" si="57"/>
        <v>0</v>
      </c>
      <c r="N75" s="6">
        <f t="shared" si="58"/>
        <v>0</v>
      </c>
      <c r="O75" s="6">
        <f t="shared" si="59"/>
        <v>0</v>
      </c>
      <c r="P75" s="7">
        <f t="shared" si="60"/>
        <v>1</v>
      </c>
      <c r="Q75" s="7">
        <f t="shared" si="61"/>
        <v>0</v>
      </c>
      <c r="R75" s="7">
        <v>1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>
        <v>10</v>
      </c>
      <c r="BB75" s="10" t="s">
        <v>54</v>
      </c>
      <c r="BC75" s="11">
        <v>10</v>
      </c>
      <c r="BD75" s="10" t="s">
        <v>54</v>
      </c>
      <c r="BE75" s="11"/>
      <c r="BF75" s="10"/>
      <c r="BG75" s="11"/>
      <c r="BH75" s="10"/>
      <c r="BI75" s="7">
        <v>1</v>
      </c>
      <c r="BJ75" s="11"/>
      <c r="BK75" s="10"/>
      <c r="BL75" s="11"/>
      <c r="BM75" s="10"/>
      <c r="BN75" s="11"/>
      <c r="BO75" s="10"/>
      <c r="BP75" s="7"/>
      <c r="BQ75" s="7">
        <f t="shared" si="64"/>
        <v>1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65"/>
        <v>0</v>
      </c>
    </row>
    <row r="76" spans="1:86" ht="12.75">
      <c r="A76" s="15">
        <v>8</v>
      </c>
      <c r="B76" s="15">
        <v>1</v>
      </c>
      <c r="C76" s="6">
        <v>2</v>
      </c>
      <c r="D76" s="6" t="s">
        <v>154</v>
      </c>
      <c r="E76" s="3" t="s">
        <v>155</v>
      </c>
      <c r="F76" s="6">
        <f t="shared" si="50"/>
        <v>0</v>
      </c>
      <c r="G76" s="6">
        <f t="shared" si="51"/>
        <v>2</v>
      </c>
      <c r="H76" s="6">
        <f t="shared" si="52"/>
        <v>20</v>
      </c>
      <c r="I76" s="6">
        <f t="shared" si="53"/>
        <v>10</v>
      </c>
      <c r="J76" s="6">
        <f t="shared" si="54"/>
        <v>10</v>
      </c>
      <c r="K76" s="6">
        <f t="shared" si="55"/>
        <v>0</v>
      </c>
      <c r="L76" s="6">
        <f t="shared" si="56"/>
        <v>0</v>
      </c>
      <c r="M76" s="6">
        <f t="shared" si="57"/>
        <v>0</v>
      </c>
      <c r="N76" s="6">
        <f t="shared" si="58"/>
        <v>0</v>
      </c>
      <c r="O76" s="6">
        <f t="shared" si="59"/>
        <v>0</v>
      </c>
      <c r="P76" s="7">
        <f t="shared" si="60"/>
        <v>1</v>
      </c>
      <c r="Q76" s="7">
        <f t="shared" si="61"/>
        <v>0</v>
      </c>
      <c r="R76" s="7">
        <v>1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>
        <v>10</v>
      </c>
      <c r="BB76" s="10" t="s">
        <v>54</v>
      </c>
      <c r="BC76" s="11">
        <v>10</v>
      </c>
      <c r="BD76" s="10" t="s">
        <v>54</v>
      </c>
      <c r="BE76" s="11"/>
      <c r="BF76" s="10"/>
      <c r="BG76" s="11"/>
      <c r="BH76" s="10"/>
      <c r="BI76" s="7">
        <v>1</v>
      </c>
      <c r="BJ76" s="11"/>
      <c r="BK76" s="10"/>
      <c r="BL76" s="11"/>
      <c r="BM76" s="10"/>
      <c r="BN76" s="11"/>
      <c r="BO76" s="10"/>
      <c r="BP76" s="7"/>
      <c r="BQ76" s="7">
        <f t="shared" si="64"/>
        <v>1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65"/>
        <v>0</v>
      </c>
    </row>
    <row r="77" spans="1:86" ht="12.75">
      <c r="A77" s="6">
        <v>10</v>
      </c>
      <c r="B77" s="6">
        <v>1</v>
      </c>
      <c r="C77" s="6">
        <v>1</v>
      </c>
      <c r="D77" s="6" t="s">
        <v>156</v>
      </c>
      <c r="E77" s="3" t="s">
        <v>157</v>
      </c>
      <c r="F77" s="6">
        <f t="shared" si="50"/>
        <v>1</v>
      </c>
      <c r="G77" s="6">
        <f t="shared" si="51"/>
        <v>0</v>
      </c>
      <c r="H77" s="6">
        <f t="shared" si="52"/>
        <v>4</v>
      </c>
      <c r="I77" s="6">
        <f t="shared" si="53"/>
        <v>0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0</v>
      </c>
      <c r="N77" s="6">
        <f t="shared" si="58"/>
        <v>0</v>
      </c>
      <c r="O77" s="6">
        <f t="shared" si="59"/>
        <v>4</v>
      </c>
      <c r="P77" s="7">
        <f t="shared" si="60"/>
        <v>4</v>
      </c>
      <c r="Q77" s="7">
        <f t="shared" si="61"/>
        <v>4</v>
      </c>
      <c r="R77" s="7">
        <v>0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>
        <v>4</v>
      </c>
      <c r="AX77" s="10" t="s">
        <v>63</v>
      </c>
      <c r="AY77" s="7">
        <v>4</v>
      </c>
      <c r="AZ77" s="7">
        <f t="shared" si="63"/>
        <v>4</v>
      </c>
      <c r="BA77" s="11"/>
      <c r="BB77" s="10"/>
      <c r="BC77" s="11"/>
      <c r="BD77" s="10"/>
      <c r="BE77" s="11"/>
      <c r="BF77" s="10"/>
      <c r="BG77" s="11"/>
      <c r="BH77" s="10"/>
      <c r="BI77" s="7"/>
      <c r="BJ77" s="11"/>
      <c r="BK77" s="10"/>
      <c r="BL77" s="11"/>
      <c r="BM77" s="10"/>
      <c r="BN77" s="11"/>
      <c r="BO77" s="10"/>
      <c r="BP77" s="7"/>
      <c r="BQ77" s="7">
        <f t="shared" si="64"/>
        <v>0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65"/>
        <v>0</v>
      </c>
    </row>
    <row r="78" spans="1:86" ht="19.5" customHeight="1">
      <c r="A78" s="12" t="s">
        <v>158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2"/>
      <c r="CH78" s="13"/>
    </row>
    <row r="79" spans="1:86" ht="12.75">
      <c r="A79" s="6">
        <v>10</v>
      </c>
      <c r="B79" s="6">
        <v>1</v>
      </c>
      <c r="C79" s="6">
        <v>1</v>
      </c>
      <c r="D79" s="6"/>
      <c r="E79" s="3" t="s">
        <v>159</v>
      </c>
      <c r="F79" s="6">
        <f>$B$79*1</f>
        <v>1</v>
      </c>
      <c r="G79" s="6"/>
      <c r="H79" s="6">
        <f>SUM(I79:O79)</f>
        <v>4</v>
      </c>
      <c r="I79" s="6">
        <f>S79+AJ79+BA79+BR79</f>
        <v>0</v>
      </c>
      <c r="J79" s="6">
        <f>U79+AL79+BC79+BT79</f>
        <v>0</v>
      </c>
      <c r="K79" s="6">
        <f>W79+AN79+BE79+BV79</f>
        <v>0</v>
      </c>
      <c r="L79" s="6">
        <f>Y79+AP79+BG79+BX79</f>
        <v>0</v>
      </c>
      <c r="M79" s="6">
        <f>AB79+AS79+BJ79+CA79</f>
        <v>0</v>
      </c>
      <c r="N79" s="6">
        <f>AD79+AU79+BL79+CC79</f>
        <v>0</v>
      </c>
      <c r="O79" s="6">
        <f>AF79+AW79+BN79+CE79</f>
        <v>4</v>
      </c>
      <c r="P79" s="7">
        <f>AI79+AZ79+BQ79+CH79</f>
        <v>4</v>
      </c>
      <c r="Q79" s="7">
        <f>AH79+AY79+BP79+CG79</f>
        <v>4</v>
      </c>
      <c r="R79" s="7">
        <f>$B$79*0</f>
        <v>0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>AA79+AH79</f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>
        <f>$B$79*4</f>
        <v>4</v>
      </c>
      <c r="AX79" s="10"/>
      <c r="AY79" s="7">
        <f>$B$79*4</f>
        <v>4</v>
      </c>
      <c r="AZ79" s="7">
        <f>AR79+AY79</f>
        <v>4</v>
      </c>
      <c r="BA79" s="11"/>
      <c r="BB79" s="10"/>
      <c r="BC79" s="11"/>
      <c r="BD79" s="10"/>
      <c r="BE79" s="11"/>
      <c r="BF79" s="10"/>
      <c r="BG79" s="11"/>
      <c r="BH79" s="10"/>
      <c r="BI79" s="7"/>
      <c r="BJ79" s="11"/>
      <c r="BK79" s="10"/>
      <c r="BL79" s="11"/>
      <c r="BM79" s="10"/>
      <c r="BN79" s="11"/>
      <c r="BO79" s="10"/>
      <c r="BP79" s="7"/>
      <c r="BQ79" s="7">
        <f>BI79+BP79</f>
        <v>0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>BZ79+CG79</f>
        <v>0</v>
      </c>
    </row>
    <row r="80" spans="1:86" ht="15.75" customHeight="1">
      <c r="A80" s="6"/>
      <c r="B80" s="6"/>
      <c r="C80" s="6"/>
      <c r="D80" s="6"/>
      <c r="E80" s="6" t="s">
        <v>61</v>
      </c>
      <c r="F80" s="6">
        <f aca="true" t="shared" si="66" ref="F80:S80">SUM(F79:F79)</f>
        <v>1</v>
      </c>
      <c r="G80" s="6">
        <f t="shared" si="66"/>
        <v>0</v>
      </c>
      <c r="H80" s="6">
        <f t="shared" si="66"/>
        <v>4</v>
      </c>
      <c r="I80" s="6">
        <f t="shared" si="66"/>
        <v>0</v>
      </c>
      <c r="J80" s="6">
        <f t="shared" si="66"/>
        <v>0</v>
      </c>
      <c r="K80" s="6">
        <f t="shared" si="66"/>
        <v>0</v>
      </c>
      <c r="L80" s="6">
        <f t="shared" si="66"/>
        <v>0</v>
      </c>
      <c r="M80" s="6">
        <f t="shared" si="66"/>
        <v>0</v>
      </c>
      <c r="N80" s="6">
        <f t="shared" si="66"/>
        <v>0</v>
      </c>
      <c r="O80" s="6">
        <f t="shared" si="66"/>
        <v>4</v>
      </c>
      <c r="P80" s="7">
        <f t="shared" si="66"/>
        <v>4</v>
      </c>
      <c r="Q80" s="7">
        <f t="shared" si="66"/>
        <v>4</v>
      </c>
      <c r="R80" s="7">
        <f t="shared" si="66"/>
        <v>0</v>
      </c>
      <c r="S80" s="11">
        <f t="shared" si="66"/>
        <v>0</v>
      </c>
      <c r="T80" s="10"/>
      <c r="U80" s="11">
        <f>SUM(U79:U79)</f>
        <v>0</v>
      </c>
      <c r="V80" s="10"/>
      <c r="W80" s="11">
        <f>SUM(W79:W79)</f>
        <v>0</v>
      </c>
      <c r="X80" s="10"/>
      <c r="Y80" s="11">
        <f>SUM(Y79:Y79)</f>
        <v>0</v>
      </c>
      <c r="Z80" s="10"/>
      <c r="AA80" s="7">
        <f>SUM(AA79:AA79)</f>
        <v>0</v>
      </c>
      <c r="AB80" s="11">
        <f>SUM(AB79:AB79)</f>
        <v>0</v>
      </c>
      <c r="AC80" s="10"/>
      <c r="AD80" s="11">
        <f>SUM(AD79:AD79)</f>
        <v>0</v>
      </c>
      <c r="AE80" s="10"/>
      <c r="AF80" s="11">
        <f>SUM(AF79:AF79)</f>
        <v>0</v>
      </c>
      <c r="AG80" s="10"/>
      <c r="AH80" s="7">
        <f>SUM(AH79:AH79)</f>
        <v>0</v>
      </c>
      <c r="AI80" s="7">
        <f>SUM(AI79:AI79)</f>
        <v>0</v>
      </c>
      <c r="AJ80" s="11">
        <f>SUM(AJ79:AJ79)</f>
        <v>0</v>
      </c>
      <c r="AK80" s="10"/>
      <c r="AL80" s="11">
        <f>SUM(AL79:AL79)</f>
        <v>0</v>
      </c>
      <c r="AM80" s="10"/>
      <c r="AN80" s="11">
        <f>SUM(AN79:AN79)</f>
        <v>0</v>
      </c>
      <c r="AO80" s="10"/>
      <c r="AP80" s="11">
        <f>SUM(AP79:AP79)</f>
        <v>0</v>
      </c>
      <c r="AQ80" s="10"/>
      <c r="AR80" s="7">
        <f>SUM(AR79:AR79)</f>
        <v>0</v>
      </c>
      <c r="AS80" s="11">
        <f>SUM(AS79:AS79)</f>
        <v>0</v>
      </c>
      <c r="AT80" s="10"/>
      <c r="AU80" s="11">
        <f>SUM(AU79:AU79)</f>
        <v>0</v>
      </c>
      <c r="AV80" s="10"/>
      <c r="AW80" s="11">
        <f>SUM(AW79:AW79)</f>
        <v>4</v>
      </c>
      <c r="AX80" s="10"/>
      <c r="AY80" s="7">
        <f>SUM(AY79:AY79)</f>
        <v>4</v>
      </c>
      <c r="AZ80" s="7">
        <f>SUM(AZ79:AZ79)</f>
        <v>4</v>
      </c>
      <c r="BA80" s="11">
        <f>SUM(BA79:BA79)</f>
        <v>0</v>
      </c>
      <c r="BB80" s="10"/>
      <c r="BC80" s="11">
        <f>SUM(BC79:BC79)</f>
        <v>0</v>
      </c>
      <c r="BD80" s="10"/>
      <c r="BE80" s="11">
        <f>SUM(BE79:BE79)</f>
        <v>0</v>
      </c>
      <c r="BF80" s="10"/>
      <c r="BG80" s="11">
        <f>SUM(BG79:BG79)</f>
        <v>0</v>
      </c>
      <c r="BH80" s="10"/>
      <c r="BI80" s="7">
        <f>SUM(BI79:BI79)</f>
        <v>0</v>
      </c>
      <c r="BJ80" s="11">
        <f>SUM(BJ79:BJ79)</f>
        <v>0</v>
      </c>
      <c r="BK80" s="10"/>
      <c r="BL80" s="11">
        <f>SUM(BL79:BL79)</f>
        <v>0</v>
      </c>
      <c r="BM80" s="10"/>
      <c r="BN80" s="11">
        <f>SUM(BN79:BN79)</f>
        <v>0</v>
      </c>
      <c r="BO80" s="10"/>
      <c r="BP80" s="7">
        <f>SUM(BP79:BP79)</f>
        <v>0</v>
      </c>
      <c r="BQ80" s="7">
        <f>SUM(BQ79:BQ79)</f>
        <v>0</v>
      </c>
      <c r="BR80" s="11">
        <f>SUM(BR79:BR79)</f>
        <v>0</v>
      </c>
      <c r="BS80" s="10"/>
      <c r="BT80" s="11">
        <f>SUM(BT79:BT79)</f>
        <v>0</v>
      </c>
      <c r="BU80" s="10"/>
      <c r="BV80" s="11">
        <f>SUM(BV79:BV79)</f>
        <v>0</v>
      </c>
      <c r="BW80" s="10"/>
      <c r="BX80" s="11">
        <f>SUM(BX79:BX79)</f>
        <v>0</v>
      </c>
      <c r="BY80" s="10"/>
      <c r="BZ80" s="7">
        <f>SUM(BZ79:BZ79)</f>
        <v>0</v>
      </c>
      <c r="CA80" s="11">
        <f>SUM(CA79:CA79)</f>
        <v>0</v>
      </c>
      <c r="CB80" s="10"/>
      <c r="CC80" s="11">
        <f>SUM(CC79:CC79)</f>
        <v>0</v>
      </c>
      <c r="CD80" s="10"/>
      <c r="CE80" s="11">
        <f>SUM(CE79:CE79)</f>
        <v>0</v>
      </c>
      <c r="CF80" s="10"/>
      <c r="CG80" s="7">
        <f>SUM(CG79:CG79)</f>
        <v>0</v>
      </c>
      <c r="CH80" s="7">
        <f>SUM(CH79:CH79)</f>
        <v>0</v>
      </c>
    </row>
    <row r="81" spans="1:86" ht="19.5" customHeight="1">
      <c r="A81" s="12" t="s">
        <v>160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2"/>
      <c r="CH81" s="13"/>
    </row>
    <row r="82" spans="1:86" ht="12.75">
      <c r="A82" s="6"/>
      <c r="B82" s="6"/>
      <c r="C82" s="6"/>
      <c r="D82" s="6" t="s">
        <v>161</v>
      </c>
      <c r="E82" s="3" t="s">
        <v>162</v>
      </c>
      <c r="F82" s="6">
        <f>COUNTIF(S82:CF82,"e")</f>
        <v>0</v>
      </c>
      <c r="G82" s="6">
        <f>COUNTIF(S82:CF82,"z")</f>
        <v>1</v>
      </c>
      <c r="H82" s="6">
        <f>SUM(I82:O82)</f>
        <v>2</v>
      </c>
      <c r="I82" s="6">
        <f>S82+AJ82+BA82+BR82</f>
        <v>2</v>
      </c>
      <c r="J82" s="6">
        <f>U82+AL82+BC82+BT82</f>
        <v>0</v>
      </c>
      <c r="K82" s="6">
        <f>W82+AN82+BE82+BV82</f>
        <v>0</v>
      </c>
      <c r="L82" s="6">
        <f>Y82+AP82+BG82+BX82</f>
        <v>0</v>
      </c>
      <c r="M82" s="6">
        <f>AB82+AS82+BJ82+CA82</f>
        <v>0</v>
      </c>
      <c r="N82" s="6">
        <f>AD82+AU82+BL82+CC82</f>
        <v>0</v>
      </c>
      <c r="O82" s="6">
        <f>AF82+AW82+BN82+CE82</f>
        <v>0</v>
      </c>
      <c r="P82" s="7">
        <f>AI82+AZ82+BQ82+CH82</f>
        <v>0</v>
      </c>
      <c r="Q82" s="7">
        <f>AH82+AY82+BP82+CG82</f>
        <v>0</v>
      </c>
      <c r="R82" s="7">
        <v>0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>AA82+AH82</f>
        <v>0</v>
      </c>
      <c r="AJ82" s="11">
        <v>2</v>
      </c>
      <c r="AK82" s="10" t="s">
        <v>54</v>
      </c>
      <c r="AL82" s="11"/>
      <c r="AM82" s="10"/>
      <c r="AN82" s="11"/>
      <c r="AO82" s="10"/>
      <c r="AP82" s="11"/>
      <c r="AQ82" s="10"/>
      <c r="AR82" s="7">
        <v>0</v>
      </c>
      <c r="AS82" s="11"/>
      <c r="AT82" s="10"/>
      <c r="AU82" s="11"/>
      <c r="AV82" s="10"/>
      <c r="AW82" s="11"/>
      <c r="AX82" s="10"/>
      <c r="AY82" s="7"/>
      <c r="AZ82" s="7">
        <f>AR82+AY82</f>
        <v>0</v>
      </c>
      <c r="BA82" s="11"/>
      <c r="BB82" s="10"/>
      <c r="BC82" s="11"/>
      <c r="BD82" s="10"/>
      <c r="BE82" s="11"/>
      <c r="BF82" s="10"/>
      <c r="BG82" s="11"/>
      <c r="BH82" s="10"/>
      <c r="BI82" s="7"/>
      <c r="BJ82" s="11"/>
      <c r="BK82" s="10"/>
      <c r="BL82" s="11"/>
      <c r="BM82" s="10"/>
      <c r="BN82" s="11"/>
      <c r="BO82" s="10"/>
      <c r="BP82" s="7"/>
      <c r="BQ82" s="7">
        <f>BI82+BP82</f>
        <v>0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>BZ82+CG82</f>
        <v>0</v>
      </c>
    </row>
    <row r="83" spans="1:86" ht="12.75">
      <c r="A83" s="6"/>
      <c r="B83" s="6"/>
      <c r="C83" s="6"/>
      <c r="D83" s="6" t="s">
        <v>163</v>
      </c>
      <c r="E83" s="3" t="s">
        <v>164</v>
      </c>
      <c r="F83" s="6">
        <f>COUNTIF(S83:CF83,"e")</f>
        <v>0</v>
      </c>
      <c r="G83" s="6">
        <f>COUNTIF(S83:CF83,"z")</f>
        <v>1</v>
      </c>
      <c r="H83" s="6">
        <f>SUM(I83:O83)</f>
        <v>0</v>
      </c>
      <c r="I83" s="6">
        <f>S83+AJ83+BA83+BR83</f>
        <v>0</v>
      </c>
      <c r="J83" s="6">
        <f>U83+AL83+BC83+BT83</f>
        <v>0</v>
      </c>
      <c r="K83" s="6">
        <f>W83+AN83+BE83+BV83</f>
        <v>0</v>
      </c>
      <c r="L83" s="6">
        <f>Y83+AP83+BG83+BX83</f>
        <v>0</v>
      </c>
      <c r="M83" s="6">
        <f>AB83+AS83+BJ83+CA83</f>
        <v>0</v>
      </c>
      <c r="N83" s="6">
        <f>AD83+AU83+BL83+CC83</f>
        <v>0</v>
      </c>
      <c r="O83" s="6">
        <f>AF83+AW83+BN83+CE83</f>
        <v>0</v>
      </c>
      <c r="P83" s="7">
        <f>AI83+AZ83+BQ83+CH83</f>
        <v>0</v>
      </c>
      <c r="Q83" s="7">
        <f>AH83+AY83+BP83+CG83</f>
        <v>0</v>
      </c>
      <c r="R83" s="7">
        <v>0</v>
      </c>
      <c r="S83" s="11"/>
      <c r="T83" s="10"/>
      <c r="U83" s="11">
        <v>0</v>
      </c>
      <c r="V83" s="10" t="s">
        <v>54</v>
      </c>
      <c r="W83" s="11"/>
      <c r="X83" s="10"/>
      <c r="Y83" s="11"/>
      <c r="Z83" s="10"/>
      <c r="AA83" s="7">
        <v>0</v>
      </c>
      <c r="AB83" s="11"/>
      <c r="AC83" s="10"/>
      <c r="AD83" s="11"/>
      <c r="AE83" s="10"/>
      <c r="AF83" s="11"/>
      <c r="AG83" s="10"/>
      <c r="AH83" s="7"/>
      <c r="AI83" s="7">
        <f>AA83+AH83</f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>AR83+AY83</f>
        <v>0</v>
      </c>
      <c r="BA83" s="11"/>
      <c r="BB83" s="10"/>
      <c r="BC83" s="11"/>
      <c r="BD83" s="10"/>
      <c r="BE83" s="11"/>
      <c r="BF83" s="10"/>
      <c r="BG83" s="11"/>
      <c r="BH83" s="10"/>
      <c r="BI83" s="7"/>
      <c r="BJ83" s="11"/>
      <c r="BK83" s="10"/>
      <c r="BL83" s="11"/>
      <c r="BM83" s="10"/>
      <c r="BN83" s="11"/>
      <c r="BO83" s="10"/>
      <c r="BP83" s="7"/>
      <c r="BQ83" s="7">
        <f>BI83+BP83</f>
        <v>0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>BZ83+CG83</f>
        <v>0</v>
      </c>
    </row>
    <row r="84" spans="1:86" ht="12.75">
      <c r="A84" s="6"/>
      <c r="B84" s="6"/>
      <c r="C84" s="6"/>
      <c r="D84" s="6" t="s">
        <v>165</v>
      </c>
      <c r="E84" s="3" t="s">
        <v>166</v>
      </c>
      <c r="F84" s="6">
        <f>COUNTIF(S84:CF84,"e")</f>
        <v>0</v>
      </c>
      <c r="G84" s="6">
        <f>COUNTIF(S84:CF84,"z")</f>
        <v>1</v>
      </c>
      <c r="H84" s="6">
        <f>SUM(I84:O84)</f>
        <v>5</v>
      </c>
      <c r="I84" s="6">
        <f>S84+AJ84+BA84+BR84</f>
        <v>5</v>
      </c>
      <c r="J84" s="6">
        <f>U84+AL84+BC84+BT84</f>
        <v>0</v>
      </c>
      <c r="K84" s="6">
        <f>W84+AN84+BE84+BV84</f>
        <v>0</v>
      </c>
      <c r="L84" s="6">
        <f>Y84+AP84+BG84+BX84</f>
        <v>0</v>
      </c>
      <c r="M84" s="6">
        <f>AB84+AS84+BJ84+CA84</f>
        <v>0</v>
      </c>
      <c r="N84" s="6">
        <f>AD84+AU84+BL84+CC84</f>
        <v>0</v>
      </c>
      <c r="O84" s="6">
        <f>AF84+AW84+BN84+CE84</f>
        <v>0</v>
      </c>
      <c r="P84" s="7">
        <f>AI84+AZ84+BQ84+CH84</f>
        <v>0</v>
      </c>
      <c r="Q84" s="7">
        <f>AH84+AY84+BP84+CG84</f>
        <v>0</v>
      </c>
      <c r="R84" s="7">
        <v>0</v>
      </c>
      <c r="S84" s="11">
        <v>5</v>
      </c>
      <c r="T84" s="10" t="s">
        <v>54</v>
      </c>
      <c r="U84" s="11"/>
      <c r="V84" s="10"/>
      <c r="W84" s="11"/>
      <c r="X84" s="10"/>
      <c r="Y84" s="11"/>
      <c r="Z84" s="10"/>
      <c r="AA84" s="7">
        <v>0</v>
      </c>
      <c r="AB84" s="11"/>
      <c r="AC84" s="10"/>
      <c r="AD84" s="11"/>
      <c r="AE84" s="10"/>
      <c r="AF84" s="11"/>
      <c r="AG84" s="10"/>
      <c r="AH84" s="7"/>
      <c r="AI84" s="7">
        <f>AA84+AH84</f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>AR84+AY84</f>
        <v>0</v>
      </c>
      <c r="BA84" s="11"/>
      <c r="BB84" s="10"/>
      <c r="BC84" s="11"/>
      <c r="BD84" s="10"/>
      <c r="BE84" s="11"/>
      <c r="BF84" s="10"/>
      <c r="BG84" s="11"/>
      <c r="BH84" s="10"/>
      <c r="BI84" s="7"/>
      <c r="BJ84" s="11"/>
      <c r="BK84" s="10"/>
      <c r="BL84" s="11"/>
      <c r="BM84" s="10"/>
      <c r="BN84" s="11"/>
      <c r="BO84" s="10"/>
      <c r="BP84" s="7"/>
      <c r="BQ84" s="7">
        <f>BI84+BP84</f>
        <v>0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>BZ84+CG84</f>
        <v>0</v>
      </c>
    </row>
    <row r="85" spans="1:86" ht="15.75" customHeight="1">
      <c r="A85" s="6"/>
      <c r="B85" s="6"/>
      <c r="C85" s="6"/>
      <c r="D85" s="6"/>
      <c r="E85" s="6" t="s">
        <v>61</v>
      </c>
      <c r="F85" s="6">
        <f aca="true" t="shared" si="67" ref="F85:S85">SUM(F82:F84)</f>
        <v>0</v>
      </c>
      <c r="G85" s="6">
        <f t="shared" si="67"/>
        <v>3</v>
      </c>
      <c r="H85" s="6">
        <f t="shared" si="67"/>
        <v>7</v>
      </c>
      <c r="I85" s="6">
        <f t="shared" si="67"/>
        <v>7</v>
      </c>
      <c r="J85" s="6">
        <f t="shared" si="67"/>
        <v>0</v>
      </c>
      <c r="K85" s="6">
        <f t="shared" si="67"/>
        <v>0</v>
      </c>
      <c r="L85" s="6">
        <f t="shared" si="67"/>
        <v>0</v>
      </c>
      <c r="M85" s="6">
        <f t="shared" si="67"/>
        <v>0</v>
      </c>
      <c r="N85" s="6">
        <f t="shared" si="67"/>
        <v>0</v>
      </c>
      <c r="O85" s="6">
        <f t="shared" si="67"/>
        <v>0</v>
      </c>
      <c r="P85" s="7">
        <f t="shared" si="67"/>
        <v>0</v>
      </c>
      <c r="Q85" s="7">
        <f t="shared" si="67"/>
        <v>0</v>
      </c>
      <c r="R85" s="7">
        <f t="shared" si="67"/>
        <v>0</v>
      </c>
      <c r="S85" s="11">
        <f t="shared" si="67"/>
        <v>5</v>
      </c>
      <c r="T85" s="10"/>
      <c r="U85" s="11">
        <f>SUM(U82:U84)</f>
        <v>0</v>
      </c>
      <c r="V85" s="10"/>
      <c r="W85" s="11">
        <f>SUM(W82:W84)</f>
        <v>0</v>
      </c>
      <c r="X85" s="10"/>
      <c r="Y85" s="11">
        <f>SUM(Y82:Y84)</f>
        <v>0</v>
      </c>
      <c r="Z85" s="10"/>
      <c r="AA85" s="7">
        <f>SUM(AA82:AA84)</f>
        <v>0</v>
      </c>
      <c r="AB85" s="11">
        <f>SUM(AB82:AB84)</f>
        <v>0</v>
      </c>
      <c r="AC85" s="10"/>
      <c r="AD85" s="11">
        <f>SUM(AD82:AD84)</f>
        <v>0</v>
      </c>
      <c r="AE85" s="10"/>
      <c r="AF85" s="11">
        <f>SUM(AF82:AF84)</f>
        <v>0</v>
      </c>
      <c r="AG85" s="10"/>
      <c r="AH85" s="7">
        <f>SUM(AH82:AH84)</f>
        <v>0</v>
      </c>
      <c r="AI85" s="7">
        <f>SUM(AI82:AI84)</f>
        <v>0</v>
      </c>
      <c r="AJ85" s="11">
        <f>SUM(AJ82:AJ84)</f>
        <v>2</v>
      </c>
      <c r="AK85" s="10"/>
      <c r="AL85" s="11">
        <f>SUM(AL82:AL84)</f>
        <v>0</v>
      </c>
      <c r="AM85" s="10"/>
      <c r="AN85" s="11">
        <f>SUM(AN82:AN84)</f>
        <v>0</v>
      </c>
      <c r="AO85" s="10"/>
      <c r="AP85" s="11">
        <f>SUM(AP82:AP84)</f>
        <v>0</v>
      </c>
      <c r="AQ85" s="10"/>
      <c r="AR85" s="7">
        <f>SUM(AR82:AR84)</f>
        <v>0</v>
      </c>
      <c r="AS85" s="11">
        <f>SUM(AS82:AS84)</f>
        <v>0</v>
      </c>
      <c r="AT85" s="10"/>
      <c r="AU85" s="11">
        <f>SUM(AU82:AU84)</f>
        <v>0</v>
      </c>
      <c r="AV85" s="10"/>
      <c r="AW85" s="11">
        <f>SUM(AW82:AW84)</f>
        <v>0</v>
      </c>
      <c r="AX85" s="10"/>
      <c r="AY85" s="7">
        <f>SUM(AY82:AY84)</f>
        <v>0</v>
      </c>
      <c r="AZ85" s="7">
        <f>SUM(AZ82:AZ84)</f>
        <v>0</v>
      </c>
      <c r="BA85" s="11">
        <f>SUM(BA82:BA84)</f>
        <v>0</v>
      </c>
      <c r="BB85" s="10"/>
      <c r="BC85" s="11">
        <f>SUM(BC82:BC84)</f>
        <v>0</v>
      </c>
      <c r="BD85" s="10"/>
      <c r="BE85" s="11">
        <f>SUM(BE82:BE84)</f>
        <v>0</v>
      </c>
      <c r="BF85" s="10"/>
      <c r="BG85" s="11">
        <f>SUM(BG82:BG84)</f>
        <v>0</v>
      </c>
      <c r="BH85" s="10"/>
      <c r="BI85" s="7">
        <f>SUM(BI82:BI84)</f>
        <v>0</v>
      </c>
      <c r="BJ85" s="11">
        <f>SUM(BJ82:BJ84)</f>
        <v>0</v>
      </c>
      <c r="BK85" s="10"/>
      <c r="BL85" s="11">
        <f>SUM(BL82:BL84)</f>
        <v>0</v>
      </c>
      <c r="BM85" s="10"/>
      <c r="BN85" s="11">
        <f>SUM(BN82:BN84)</f>
        <v>0</v>
      </c>
      <c r="BO85" s="10"/>
      <c r="BP85" s="7">
        <f>SUM(BP82:BP84)</f>
        <v>0</v>
      </c>
      <c r="BQ85" s="7">
        <f>SUM(BQ82:BQ84)</f>
        <v>0</v>
      </c>
      <c r="BR85" s="11">
        <f>SUM(BR82:BR84)</f>
        <v>0</v>
      </c>
      <c r="BS85" s="10"/>
      <c r="BT85" s="11">
        <f>SUM(BT82:BT84)</f>
        <v>0</v>
      </c>
      <c r="BU85" s="10"/>
      <c r="BV85" s="11">
        <f>SUM(BV82:BV84)</f>
        <v>0</v>
      </c>
      <c r="BW85" s="10"/>
      <c r="BX85" s="11">
        <f>SUM(BX82:BX84)</f>
        <v>0</v>
      </c>
      <c r="BY85" s="10"/>
      <c r="BZ85" s="7">
        <f>SUM(BZ82:BZ84)</f>
        <v>0</v>
      </c>
      <c r="CA85" s="11">
        <f>SUM(CA82:CA84)</f>
        <v>0</v>
      </c>
      <c r="CB85" s="10"/>
      <c r="CC85" s="11">
        <f>SUM(CC82:CC84)</f>
        <v>0</v>
      </c>
      <c r="CD85" s="10"/>
      <c r="CE85" s="11">
        <f>SUM(CE82:CE84)</f>
        <v>0</v>
      </c>
      <c r="CF85" s="10"/>
      <c r="CG85" s="7">
        <f>SUM(CG82:CG84)</f>
        <v>0</v>
      </c>
      <c r="CH85" s="7">
        <f>SUM(CH82:CH84)</f>
        <v>0</v>
      </c>
    </row>
    <row r="86" spans="1:86" ht="19.5" customHeight="1">
      <c r="A86" s="6"/>
      <c r="B86" s="6"/>
      <c r="C86" s="6"/>
      <c r="D86" s="6"/>
      <c r="E86" s="8" t="s">
        <v>167</v>
      </c>
      <c r="F86" s="6">
        <f>F21+F29+F47+F57+F80+F85</f>
        <v>9</v>
      </c>
      <c r="G86" s="6">
        <f>G21+G29+G47+G57+G80+G85</f>
        <v>63</v>
      </c>
      <c r="H86" s="6">
        <f aca="true" t="shared" si="68" ref="H86:O86">H21+H29+H47+H57+H85</f>
        <v>967</v>
      </c>
      <c r="I86" s="6">
        <f t="shared" si="68"/>
        <v>507</v>
      </c>
      <c r="J86" s="6">
        <f t="shared" si="68"/>
        <v>250</v>
      </c>
      <c r="K86" s="6">
        <f t="shared" si="68"/>
        <v>0</v>
      </c>
      <c r="L86" s="6">
        <f t="shared" si="68"/>
        <v>50</v>
      </c>
      <c r="M86" s="6">
        <f t="shared" si="68"/>
        <v>130</v>
      </c>
      <c r="N86" s="6">
        <f t="shared" si="68"/>
        <v>30</v>
      </c>
      <c r="O86" s="6">
        <f t="shared" si="68"/>
        <v>0</v>
      </c>
      <c r="P86" s="7">
        <f>P21+P29+P47+P57+P80+P85</f>
        <v>90</v>
      </c>
      <c r="Q86" s="7">
        <f>Q21+Q29+Q47+Q57+Q80+Q85</f>
        <v>17.25</v>
      </c>
      <c r="R86" s="7">
        <f>R21+R29+R47+R57+R80+R85</f>
        <v>53.45</v>
      </c>
      <c r="S86" s="11">
        <f>S21+S29+S47+S57+S85</f>
        <v>205</v>
      </c>
      <c r="T86" s="10"/>
      <c r="U86" s="11">
        <f>U21+U29+U47+U57+U85</f>
        <v>85</v>
      </c>
      <c r="V86" s="10"/>
      <c r="W86" s="11">
        <f>W21+W29+W47+W57+W85</f>
        <v>0</v>
      </c>
      <c r="X86" s="10"/>
      <c r="Y86" s="11">
        <f>Y21+Y29+Y47+Y57+Y85</f>
        <v>10</v>
      </c>
      <c r="Z86" s="10"/>
      <c r="AA86" s="7">
        <f>AA21+AA29+AA47+AA57+AA80+AA85</f>
        <v>22</v>
      </c>
      <c r="AB86" s="11">
        <f>AB21+AB29+AB47+AB57+AB85</f>
        <v>85</v>
      </c>
      <c r="AC86" s="10"/>
      <c r="AD86" s="11">
        <f>AD21+AD29+AD47+AD57+AD85</f>
        <v>0</v>
      </c>
      <c r="AE86" s="10"/>
      <c r="AF86" s="11">
        <f>AF21+AF29+AF47+AF57+AF85</f>
        <v>0</v>
      </c>
      <c r="AG86" s="10"/>
      <c r="AH86" s="7">
        <f>AH21+AH29+AH47+AH57+AH80+AH85</f>
        <v>8</v>
      </c>
      <c r="AI86" s="7">
        <f>AI21+AI29+AI47+AI57+AI80+AI85</f>
        <v>30</v>
      </c>
      <c r="AJ86" s="11">
        <f>AJ21+AJ29+AJ47+AJ57+AJ85</f>
        <v>192</v>
      </c>
      <c r="AK86" s="10"/>
      <c r="AL86" s="11">
        <f>AL21+AL29+AL47+AL57+AL85</f>
        <v>115</v>
      </c>
      <c r="AM86" s="10"/>
      <c r="AN86" s="11">
        <f>AN21+AN29+AN47+AN57+AN85</f>
        <v>0</v>
      </c>
      <c r="AO86" s="10"/>
      <c r="AP86" s="11">
        <f>AP21+AP29+AP47+AP57+AP85</f>
        <v>20</v>
      </c>
      <c r="AQ86" s="10"/>
      <c r="AR86" s="7">
        <f>AR21+AR29+AR47+AR57+AR80+AR85</f>
        <v>21.5</v>
      </c>
      <c r="AS86" s="11">
        <f>AS21+AS29+AS47+AS57+AS85</f>
        <v>25</v>
      </c>
      <c r="AT86" s="10"/>
      <c r="AU86" s="11">
        <f>AU21+AU29+AU47+AU57+AU85</f>
        <v>30</v>
      </c>
      <c r="AV86" s="10"/>
      <c r="AW86" s="11">
        <f>AW21+AW29+AW47+AW57+AW85</f>
        <v>0</v>
      </c>
      <c r="AX86" s="10"/>
      <c r="AY86" s="7">
        <f>AY21+AY29+AY47+AY57+AY80+AY85</f>
        <v>8.5</v>
      </c>
      <c r="AZ86" s="7">
        <f>AZ21+AZ29+AZ47+AZ57+AZ80+AZ85</f>
        <v>30</v>
      </c>
      <c r="BA86" s="11">
        <f>BA21+BA29+BA47+BA57+BA85</f>
        <v>110</v>
      </c>
      <c r="BB86" s="10"/>
      <c r="BC86" s="11">
        <f>BC21+BC29+BC47+BC57+BC85</f>
        <v>50</v>
      </c>
      <c r="BD86" s="10"/>
      <c r="BE86" s="11">
        <f>BE21+BE29+BE47+BE57+BE85</f>
        <v>0</v>
      </c>
      <c r="BF86" s="10"/>
      <c r="BG86" s="11">
        <f>BG21+BG29+BG47+BG57+BG85</f>
        <v>20</v>
      </c>
      <c r="BH86" s="10"/>
      <c r="BI86" s="7">
        <f>BI21+BI29+BI47+BI57+BI80+BI85</f>
        <v>29.25</v>
      </c>
      <c r="BJ86" s="11">
        <f>BJ21+BJ29+BJ47+BJ57+BJ85</f>
        <v>20</v>
      </c>
      <c r="BK86" s="10"/>
      <c r="BL86" s="11">
        <f>BL21+BL29+BL47+BL57+BL85</f>
        <v>0</v>
      </c>
      <c r="BM86" s="10"/>
      <c r="BN86" s="11">
        <f>BN21+BN29+BN47+BN57+BN85</f>
        <v>0</v>
      </c>
      <c r="BO86" s="10"/>
      <c r="BP86" s="7">
        <f>BP21+BP29+BP47+BP57+BP80+BP85</f>
        <v>0.75</v>
      </c>
      <c r="BQ86" s="7">
        <f>BQ21+BQ29+BQ47+BQ57+BQ80+BQ85</f>
        <v>30</v>
      </c>
      <c r="BR86" s="11">
        <f>BR21+BR29+BR47+BR57+BR85</f>
        <v>0</v>
      </c>
      <c r="BS86" s="10"/>
      <c r="BT86" s="11">
        <f>BT21+BT29+BT47+BT57+BT85</f>
        <v>0</v>
      </c>
      <c r="BU86" s="10"/>
      <c r="BV86" s="11">
        <f>BV21+BV29+BV47+BV57+BV85</f>
        <v>0</v>
      </c>
      <c r="BW86" s="10"/>
      <c r="BX86" s="11">
        <f>BX21+BX29+BX47+BX57+BX85</f>
        <v>0</v>
      </c>
      <c r="BY86" s="10"/>
      <c r="BZ86" s="7">
        <f>BZ21+BZ29+BZ47+BZ57+BZ80+BZ85</f>
        <v>0</v>
      </c>
      <c r="CA86" s="11">
        <f>CA21+CA29+CA47+CA57+CA85</f>
        <v>0</v>
      </c>
      <c r="CB86" s="10"/>
      <c r="CC86" s="11">
        <f>CC21+CC29+CC47+CC57+CC85</f>
        <v>0</v>
      </c>
      <c r="CD86" s="10"/>
      <c r="CE86" s="11">
        <f>CE21+CE29+CE47+CE57+CE85</f>
        <v>0</v>
      </c>
      <c r="CF86" s="10"/>
      <c r="CG86" s="7">
        <f>CG21+CG29+CG47+CG57+CG80+CG85</f>
        <v>0</v>
      </c>
      <c r="CH86" s="7">
        <f>CH21+CH29+CH47+CH57+CH80+CH85</f>
        <v>0</v>
      </c>
    </row>
    <row r="88" spans="4:5" ht="12.75">
      <c r="D88" s="3" t="s">
        <v>23</v>
      </c>
      <c r="E88" s="3" t="s">
        <v>168</v>
      </c>
    </row>
    <row r="89" spans="4:5" ht="12.75">
      <c r="D89" s="3" t="s">
        <v>27</v>
      </c>
      <c r="E89" s="3" t="s">
        <v>169</v>
      </c>
    </row>
    <row r="90" spans="4:5" ht="12.75">
      <c r="D90" s="14" t="s">
        <v>45</v>
      </c>
      <c r="E90" s="14"/>
    </row>
    <row r="91" spans="4:5" ht="12.75">
      <c r="D91" s="3" t="s">
        <v>33</v>
      </c>
      <c r="E91" s="3" t="s">
        <v>170</v>
      </c>
    </row>
    <row r="92" spans="4:5" ht="12.75">
      <c r="D92" s="3" t="s">
        <v>34</v>
      </c>
      <c r="E92" s="3" t="s">
        <v>171</v>
      </c>
    </row>
    <row r="93" spans="4:5" ht="12.75">
      <c r="D93" s="3" t="s">
        <v>35</v>
      </c>
      <c r="E93" s="3" t="s">
        <v>172</v>
      </c>
    </row>
    <row r="94" spans="4:29" ht="12.75">
      <c r="D94" s="3" t="s">
        <v>36</v>
      </c>
      <c r="E94" s="3" t="s">
        <v>173</v>
      </c>
      <c r="M94" s="9"/>
      <c r="U94" s="9"/>
      <c r="AC94" s="9"/>
    </row>
    <row r="95" spans="4:5" ht="12.75">
      <c r="D95" s="14" t="s">
        <v>47</v>
      </c>
      <c r="E95" s="14"/>
    </row>
    <row r="96" spans="4:5" ht="12.75">
      <c r="D96" s="3" t="s">
        <v>37</v>
      </c>
      <c r="E96" s="3" t="s">
        <v>174</v>
      </c>
    </row>
    <row r="97" spans="4:5" ht="12.75">
      <c r="D97" s="3" t="s">
        <v>38</v>
      </c>
      <c r="E97" s="3" t="s">
        <v>175</v>
      </c>
    </row>
    <row r="98" spans="4:5" ht="12.75">
      <c r="D98" s="3" t="s">
        <v>39</v>
      </c>
      <c r="E98" s="3" t="s">
        <v>176</v>
      </c>
    </row>
  </sheetData>
  <sheetProtection/>
  <mergeCells count="92">
    <mergeCell ref="F13:F15"/>
    <mergeCell ref="G13:G15"/>
    <mergeCell ref="H12:O12"/>
    <mergeCell ref="H13:H15"/>
    <mergeCell ref="I13:O14"/>
    <mergeCell ref="S14:Z14"/>
    <mergeCell ref="S15:T15"/>
    <mergeCell ref="U15:V15"/>
    <mergeCell ref="W15:X15"/>
    <mergeCell ref="Y15:Z15"/>
    <mergeCell ref="A11:CG11"/>
    <mergeCell ref="A12:C14"/>
    <mergeCell ref="D12:D15"/>
    <mergeCell ref="E12:E15"/>
    <mergeCell ref="F12:G12"/>
    <mergeCell ref="AA14:AA15"/>
    <mergeCell ref="AB14:AG14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J13:AZ13"/>
    <mergeCell ref="AJ14:AQ14"/>
    <mergeCell ref="AJ15:AK15"/>
    <mergeCell ref="AL15:AM15"/>
    <mergeCell ref="AN15:AO15"/>
    <mergeCell ref="AP15:AQ15"/>
    <mergeCell ref="AR14:AR15"/>
    <mergeCell ref="AS14:AX14"/>
    <mergeCell ref="AS15:AT15"/>
    <mergeCell ref="AU15:AV15"/>
    <mergeCell ref="AW15:AX15"/>
    <mergeCell ref="AY14:AY15"/>
    <mergeCell ref="AH14:AH15"/>
    <mergeCell ref="AI14:AI15"/>
    <mergeCell ref="AZ14:AZ15"/>
    <mergeCell ref="BA12:CH12"/>
    <mergeCell ref="BA13:BQ13"/>
    <mergeCell ref="BA14:BH14"/>
    <mergeCell ref="BA15:BB15"/>
    <mergeCell ref="BC15:BD15"/>
    <mergeCell ref="BE15:BF15"/>
    <mergeCell ref="BG15:BH15"/>
    <mergeCell ref="BI14:BI15"/>
    <mergeCell ref="BJ14:BO14"/>
    <mergeCell ref="BX15:BY15"/>
    <mergeCell ref="BZ14:BZ15"/>
    <mergeCell ref="CA14:CF14"/>
    <mergeCell ref="CA15:CB15"/>
    <mergeCell ref="BJ15:BK15"/>
    <mergeCell ref="BL15:BM15"/>
    <mergeCell ref="BN15:BO15"/>
    <mergeCell ref="BP14:BP15"/>
    <mergeCell ref="CC15:CD15"/>
    <mergeCell ref="CE15:CF15"/>
    <mergeCell ref="CG14:CG15"/>
    <mergeCell ref="CH14:CH15"/>
    <mergeCell ref="BQ14:BQ15"/>
    <mergeCell ref="BR13:CH13"/>
    <mergeCell ref="BR14:BY14"/>
    <mergeCell ref="BR15:BS15"/>
    <mergeCell ref="BT15:BU15"/>
    <mergeCell ref="BV15:BW15"/>
    <mergeCell ref="A58:CH58"/>
    <mergeCell ref="A61:A62"/>
    <mergeCell ref="B61:B62"/>
    <mergeCell ref="A63:A64"/>
    <mergeCell ref="B63:B64"/>
    <mergeCell ref="A16:CH16"/>
    <mergeCell ref="A22:CH22"/>
    <mergeCell ref="A30:CH30"/>
    <mergeCell ref="A48:CH48"/>
    <mergeCell ref="A69:A70"/>
    <mergeCell ref="B69:B70"/>
    <mergeCell ref="A71:A72"/>
    <mergeCell ref="B71:B72"/>
    <mergeCell ref="A65:A66"/>
    <mergeCell ref="B65:B66"/>
    <mergeCell ref="A67:A68"/>
    <mergeCell ref="B67:B68"/>
    <mergeCell ref="A78:CH78"/>
    <mergeCell ref="A81:CH81"/>
    <mergeCell ref="D90:E90"/>
    <mergeCell ref="D95:E95"/>
    <mergeCell ref="A73:A74"/>
    <mergeCell ref="B73:B74"/>
    <mergeCell ref="A75:A76"/>
    <mergeCell ref="B75:B76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98"/>
  <sheetViews>
    <sheetView tabSelected="1" zoomScalePageLayoutView="0" workbookViewId="0" topLeftCell="M1">
      <selection activeCell="BN6" sqref="BN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6" ht="12.75">
      <c r="E6" t="s">
        <v>9</v>
      </c>
      <c r="F6" s="1" t="s">
        <v>10</v>
      </c>
      <c r="BN6" t="s">
        <v>193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102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9"/>
      <c r="Z14" s="19"/>
      <c r="AA14" s="17" t="s">
        <v>46</v>
      </c>
      <c r="AB14" s="19" t="s">
        <v>47</v>
      </c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9"/>
      <c r="AQ14" s="19"/>
      <c r="AR14" s="17" t="s">
        <v>46</v>
      </c>
      <c r="AS14" s="19" t="s">
        <v>47</v>
      </c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9"/>
      <c r="BH14" s="19"/>
      <c r="BI14" s="17" t="s">
        <v>46</v>
      </c>
      <c r="BJ14" s="19" t="s">
        <v>47</v>
      </c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9"/>
      <c r="BY14" s="19"/>
      <c r="BZ14" s="17" t="s">
        <v>46</v>
      </c>
      <c r="CA14" s="19" t="s">
        <v>47</v>
      </c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7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6" t="s">
        <v>36</v>
      </c>
      <c r="AQ15" s="16"/>
      <c r="AR15" s="17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6" t="s">
        <v>36</v>
      </c>
      <c r="BH15" s="16"/>
      <c r="BI15" s="17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6" t="s">
        <v>36</v>
      </c>
      <c r="BY15" s="16"/>
      <c r="BZ15" s="17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/>
      <c r="B17" s="6"/>
      <c r="C17" s="6"/>
      <c r="D17" s="6" t="s">
        <v>55</v>
      </c>
      <c r="E17" s="3" t="s">
        <v>56</v>
      </c>
      <c r="F17" s="6">
        <f>COUNTIF(S17:CF17,"e")</f>
        <v>0</v>
      </c>
      <c r="G17" s="6">
        <f>COUNTIF(S17:CF17,"z")</f>
        <v>2</v>
      </c>
      <c r="H17" s="6">
        <f>SUM(I17:O17)</f>
        <v>20</v>
      </c>
      <c r="I17" s="6">
        <f>S17+AJ17+BA17+BR17</f>
        <v>15</v>
      </c>
      <c r="J17" s="6">
        <f>U17+AL17+BC17+BT17</f>
        <v>5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2</v>
      </c>
      <c r="Q17" s="7">
        <f>AH17+AY17+BP17+CG17</f>
        <v>0</v>
      </c>
      <c r="R17" s="7">
        <v>2</v>
      </c>
      <c r="S17" s="11">
        <v>15</v>
      </c>
      <c r="T17" s="10" t="s">
        <v>54</v>
      </c>
      <c r="U17" s="11">
        <v>5</v>
      </c>
      <c r="V17" s="10" t="s">
        <v>54</v>
      </c>
      <c r="W17" s="11"/>
      <c r="X17" s="10"/>
      <c r="Y17" s="11"/>
      <c r="Z17" s="10"/>
      <c r="AA17" s="7">
        <v>2</v>
      </c>
      <c r="AB17" s="11"/>
      <c r="AC17" s="10"/>
      <c r="AD17" s="11"/>
      <c r="AE17" s="10"/>
      <c r="AF17" s="11"/>
      <c r="AG17" s="10"/>
      <c r="AH17" s="7"/>
      <c r="AI17" s="7">
        <f>AA17+AH17</f>
        <v>2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ht="12.75">
      <c r="A18" s="6"/>
      <c r="B18" s="6"/>
      <c r="C18" s="6"/>
      <c r="D18" s="6" t="s">
        <v>57</v>
      </c>
      <c r="E18" s="3" t="s">
        <v>58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15</v>
      </c>
      <c r="J18" s="6">
        <f>U18+AL18+BC18+BT18</f>
        <v>0</v>
      </c>
      <c r="K18" s="6">
        <f>W18+AN18+BE18+BV18</f>
        <v>0</v>
      </c>
      <c r="L18" s="6">
        <f>Y18+AP18+BG18+BX18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v>1</v>
      </c>
      <c r="S18" s="11">
        <v>15</v>
      </c>
      <c r="T18" s="10" t="s">
        <v>54</v>
      </c>
      <c r="U18" s="11"/>
      <c r="V18" s="10"/>
      <c r="W18" s="11"/>
      <c r="X18" s="10"/>
      <c r="Y18" s="11"/>
      <c r="Z18" s="10"/>
      <c r="AA18" s="7">
        <v>1</v>
      </c>
      <c r="AB18" s="11"/>
      <c r="AC18" s="10"/>
      <c r="AD18" s="11"/>
      <c r="AE18" s="10"/>
      <c r="AF18" s="11"/>
      <c r="AG18" s="10"/>
      <c r="AH18" s="7"/>
      <c r="AI18" s="7">
        <f>AA18+AH18</f>
        <v>1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>AR18+AY18</f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ht="12.75">
      <c r="A19" s="6">
        <v>9</v>
      </c>
      <c r="B19" s="6">
        <v>1</v>
      </c>
      <c r="C19" s="6">
        <v>1</v>
      </c>
      <c r="D19" s="6"/>
      <c r="E19" s="3" t="s">
        <v>59</v>
      </c>
      <c r="F19" s="6"/>
      <c r="G19" s="6">
        <f>$B$19*3</f>
        <v>3</v>
      </c>
      <c r="H19" s="6">
        <f>SUM(I19:O19)</f>
        <v>50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50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5</v>
      </c>
      <c r="Q19" s="7">
        <f>AH19+AY19+BP19+CG19</f>
        <v>0</v>
      </c>
      <c r="R19" s="7">
        <f>$B$19*1.7</f>
        <v>1.7</v>
      </c>
      <c r="S19" s="11"/>
      <c r="T19" s="10"/>
      <c r="U19" s="11"/>
      <c r="V19" s="10"/>
      <c r="W19" s="11"/>
      <c r="X19" s="10"/>
      <c r="Y19" s="11">
        <f>$B$19*10</f>
        <v>10</v>
      </c>
      <c r="Z19" s="10"/>
      <c r="AA19" s="7">
        <f>$B$19*1</f>
        <v>1</v>
      </c>
      <c r="AB19" s="11"/>
      <c r="AC19" s="10"/>
      <c r="AD19" s="11"/>
      <c r="AE19" s="10"/>
      <c r="AF19" s="11"/>
      <c r="AG19" s="10"/>
      <c r="AH19" s="7"/>
      <c r="AI19" s="7">
        <f>AA19+AH19</f>
        <v>1</v>
      </c>
      <c r="AJ19" s="11"/>
      <c r="AK19" s="10"/>
      <c r="AL19" s="11"/>
      <c r="AM19" s="10"/>
      <c r="AN19" s="11"/>
      <c r="AO19" s="10"/>
      <c r="AP19" s="11">
        <f>$B$19*20</f>
        <v>20</v>
      </c>
      <c r="AQ19" s="10"/>
      <c r="AR19" s="7">
        <f>$B$19*2</f>
        <v>2</v>
      </c>
      <c r="AS19" s="11"/>
      <c r="AT19" s="10"/>
      <c r="AU19" s="11"/>
      <c r="AV19" s="10"/>
      <c r="AW19" s="11"/>
      <c r="AX19" s="10"/>
      <c r="AY19" s="7"/>
      <c r="AZ19" s="7">
        <f>AR19+AY19</f>
        <v>2</v>
      </c>
      <c r="BA19" s="11"/>
      <c r="BB19" s="10"/>
      <c r="BC19" s="11"/>
      <c r="BD19" s="10"/>
      <c r="BE19" s="11"/>
      <c r="BF19" s="10"/>
      <c r="BG19" s="11">
        <f>$B$19*20</f>
        <v>20</v>
      </c>
      <c r="BH19" s="10"/>
      <c r="BI19" s="7">
        <f>$B$19*2</f>
        <v>2</v>
      </c>
      <c r="BJ19" s="11"/>
      <c r="BK19" s="10"/>
      <c r="BL19" s="11"/>
      <c r="BM19" s="10"/>
      <c r="BN19" s="11"/>
      <c r="BO19" s="10"/>
      <c r="BP19" s="7"/>
      <c r="BQ19" s="7">
        <f>BI19+BP19</f>
        <v>2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ht="12.75">
      <c r="A20" s="6">
        <v>11</v>
      </c>
      <c r="B20" s="6">
        <v>1</v>
      </c>
      <c r="C20" s="6">
        <v>1</v>
      </c>
      <c r="D20" s="6"/>
      <c r="E20" s="3" t="s">
        <v>60</v>
      </c>
      <c r="F20" s="6"/>
      <c r="G20" s="6">
        <f>$B$20*1</f>
        <v>1</v>
      </c>
      <c r="H20" s="6">
        <f>SUM(I20:O20)</f>
        <v>0</v>
      </c>
      <c r="I20" s="6">
        <f>S20+AJ20+BA20+BR20</f>
        <v>0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20</v>
      </c>
      <c r="Q20" s="7">
        <f>AH20+AY20+BP20+CG20</f>
        <v>0</v>
      </c>
      <c r="R20" s="7">
        <f>$B$20*0</f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/>
      <c r="AK20" s="10"/>
      <c r="AL20" s="11"/>
      <c r="AM20" s="10"/>
      <c r="AN20" s="11"/>
      <c r="AO20" s="10"/>
      <c r="AP20" s="11"/>
      <c r="AQ20" s="10"/>
      <c r="AR20" s="7"/>
      <c r="AS20" s="11"/>
      <c r="AT20" s="10"/>
      <c r="AU20" s="11"/>
      <c r="AV20" s="10"/>
      <c r="AW20" s="11"/>
      <c r="AX20" s="10"/>
      <c r="AY20" s="7"/>
      <c r="AZ20" s="7">
        <f>AR20+AY20</f>
        <v>0</v>
      </c>
      <c r="BA20" s="11"/>
      <c r="BB20" s="10"/>
      <c r="BC20" s="11"/>
      <c r="BD20" s="10"/>
      <c r="BE20" s="11">
        <f>$B$20*0</f>
        <v>0</v>
      </c>
      <c r="BF20" s="10"/>
      <c r="BG20" s="11"/>
      <c r="BH20" s="10"/>
      <c r="BI20" s="7">
        <f>$B$20*20</f>
        <v>20</v>
      </c>
      <c r="BJ20" s="11"/>
      <c r="BK20" s="10"/>
      <c r="BL20" s="11"/>
      <c r="BM20" s="10"/>
      <c r="BN20" s="11"/>
      <c r="BO20" s="10"/>
      <c r="BP20" s="7"/>
      <c r="BQ20" s="7">
        <f>BI20+BP20</f>
        <v>20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ht="15.75" customHeight="1">
      <c r="A21" s="6"/>
      <c r="B21" s="6"/>
      <c r="C21" s="6"/>
      <c r="D21" s="6"/>
      <c r="E21" s="6" t="s">
        <v>61</v>
      </c>
      <c r="F21" s="6">
        <f aca="true" t="shared" si="0" ref="F21:S21">SUM(F17:F20)</f>
        <v>0</v>
      </c>
      <c r="G21" s="6">
        <f t="shared" si="0"/>
        <v>7</v>
      </c>
      <c r="H21" s="6">
        <f t="shared" si="0"/>
        <v>85</v>
      </c>
      <c r="I21" s="6">
        <f t="shared" si="0"/>
        <v>30</v>
      </c>
      <c r="J21" s="6">
        <f t="shared" si="0"/>
        <v>5</v>
      </c>
      <c r="K21" s="6">
        <f t="shared" si="0"/>
        <v>0</v>
      </c>
      <c r="L21" s="6">
        <f t="shared" si="0"/>
        <v>50</v>
      </c>
      <c r="M21" s="6">
        <f t="shared" si="0"/>
        <v>0</v>
      </c>
      <c r="N21" s="6">
        <f t="shared" si="0"/>
        <v>0</v>
      </c>
      <c r="O21" s="6">
        <f t="shared" si="0"/>
        <v>0</v>
      </c>
      <c r="P21" s="7">
        <f t="shared" si="0"/>
        <v>28</v>
      </c>
      <c r="Q21" s="7">
        <f t="shared" si="0"/>
        <v>0</v>
      </c>
      <c r="R21" s="7">
        <f t="shared" si="0"/>
        <v>4.7</v>
      </c>
      <c r="S21" s="11">
        <f t="shared" si="0"/>
        <v>30</v>
      </c>
      <c r="T21" s="10"/>
      <c r="U21" s="11">
        <f>SUM(U17:U20)</f>
        <v>5</v>
      </c>
      <c r="V21" s="10"/>
      <c r="W21" s="11">
        <f>SUM(W17:W20)</f>
        <v>0</v>
      </c>
      <c r="X21" s="10"/>
      <c r="Y21" s="11">
        <f>SUM(Y17:Y20)</f>
        <v>10</v>
      </c>
      <c r="Z21" s="10"/>
      <c r="AA21" s="7">
        <f>SUM(AA17:AA20)</f>
        <v>4</v>
      </c>
      <c r="AB21" s="11">
        <f>SUM(AB17:AB20)</f>
        <v>0</v>
      </c>
      <c r="AC21" s="10"/>
      <c r="AD21" s="11">
        <f>SUM(AD17:AD20)</f>
        <v>0</v>
      </c>
      <c r="AE21" s="10"/>
      <c r="AF21" s="11">
        <f>SUM(AF17:AF20)</f>
        <v>0</v>
      </c>
      <c r="AG21" s="10"/>
      <c r="AH21" s="7">
        <f>SUM(AH17:AH20)</f>
        <v>0</v>
      </c>
      <c r="AI21" s="7">
        <f>SUM(AI17:AI20)</f>
        <v>4</v>
      </c>
      <c r="AJ21" s="11">
        <f>SUM(AJ17:AJ20)</f>
        <v>0</v>
      </c>
      <c r="AK21" s="10"/>
      <c r="AL21" s="11">
        <f>SUM(AL17:AL20)</f>
        <v>0</v>
      </c>
      <c r="AM21" s="10"/>
      <c r="AN21" s="11">
        <f>SUM(AN17:AN20)</f>
        <v>0</v>
      </c>
      <c r="AO21" s="10"/>
      <c r="AP21" s="11">
        <f>SUM(AP17:AP20)</f>
        <v>20</v>
      </c>
      <c r="AQ21" s="10"/>
      <c r="AR21" s="7">
        <f>SUM(AR17:AR20)</f>
        <v>2</v>
      </c>
      <c r="AS21" s="11">
        <f>SUM(AS17:AS20)</f>
        <v>0</v>
      </c>
      <c r="AT21" s="10"/>
      <c r="AU21" s="11">
        <f>SUM(AU17:AU20)</f>
        <v>0</v>
      </c>
      <c r="AV21" s="10"/>
      <c r="AW21" s="11">
        <f>SUM(AW17:AW20)</f>
        <v>0</v>
      </c>
      <c r="AX21" s="10"/>
      <c r="AY21" s="7">
        <f>SUM(AY17:AY20)</f>
        <v>0</v>
      </c>
      <c r="AZ21" s="7">
        <f>SUM(AZ17:AZ20)</f>
        <v>2</v>
      </c>
      <c r="BA21" s="11">
        <f>SUM(BA17:BA20)</f>
        <v>0</v>
      </c>
      <c r="BB21" s="10"/>
      <c r="BC21" s="11">
        <f>SUM(BC17:BC20)</f>
        <v>0</v>
      </c>
      <c r="BD21" s="10"/>
      <c r="BE21" s="11">
        <f>SUM(BE17:BE20)</f>
        <v>0</v>
      </c>
      <c r="BF21" s="10"/>
      <c r="BG21" s="11">
        <f>SUM(BG17:BG20)</f>
        <v>20</v>
      </c>
      <c r="BH21" s="10"/>
      <c r="BI21" s="7">
        <f>SUM(BI17:BI20)</f>
        <v>22</v>
      </c>
      <c r="BJ21" s="11">
        <f>SUM(BJ17:BJ20)</f>
        <v>0</v>
      </c>
      <c r="BK21" s="10"/>
      <c r="BL21" s="11">
        <f>SUM(BL17:BL20)</f>
        <v>0</v>
      </c>
      <c r="BM21" s="10"/>
      <c r="BN21" s="11">
        <f>SUM(BN17:BN20)</f>
        <v>0</v>
      </c>
      <c r="BO21" s="10"/>
      <c r="BP21" s="7">
        <f>SUM(BP17:BP20)</f>
        <v>0</v>
      </c>
      <c r="BQ21" s="7">
        <f>SUM(BQ17:BQ20)</f>
        <v>22</v>
      </c>
      <c r="BR21" s="11">
        <f>SUM(BR17:BR20)</f>
        <v>0</v>
      </c>
      <c r="BS21" s="10"/>
      <c r="BT21" s="11">
        <f>SUM(BT17:BT20)</f>
        <v>0</v>
      </c>
      <c r="BU21" s="10"/>
      <c r="BV21" s="11">
        <f>SUM(BV17:BV20)</f>
        <v>0</v>
      </c>
      <c r="BW21" s="10"/>
      <c r="BX21" s="11">
        <f>SUM(BX17:BX20)</f>
        <v>0</v>
      </c>
      <c r="BY21" s="10"/>
      <c r="BZ21" s="7">
        <f>SUM(BZ17:BZ20)</f>
        <v>0</v>
      </c>
      <c r="CA21" s="11">
        <f>SUM(CA17:CA20)</f>
        <v>0</v>
      </c>
      <c r="CB21" s="10"/>
      <c r="CC21" s="11">
        <f>SUM(CC17:CC20)</f>
        <v>0</v>
      </c>
      <c r="CD21" s="10"/>
      <c r="CE21" s="11">
        <f>SUM(CE17:CE20)</f>
        <v>0</v>
      </c>
      <c r="CF21" s="10"/>
      <c r="CG21" s="7">
        <f>SUM(CG17:CG20)</f>
        <v>0</v>
      </c>
      <c r="CH21" s="7">
        <f>SUM(CH17:CH20)</f>
        <v>0</v>
      </c>
    </row>
    <row r="22" spans="1:86" ht="19.5" customHeight="1">
      <c r="A22" s="12" t="s">
        <v>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2"/>
      <c r="CH22" s="13"/>
    </row>
    <row r="23" spans="1:86" ht="12.75">
      <c r="A23" s="6"/>
      <c r="B23" s="6"/>
      <c r="C23" s="6"/>
      <c r="D23" s="6" t="s">
        <v>64</v>
      </c>
      <c r="E23" s="3" t="s">
        <v>65</v>
      </c>
      <c r="F23" s="6">
        <f>COUNTIF(S23:CF23,"e")</f>
        <v>1</v>
      </c>
      <c r="G23" s="6">
        <f>COUNTIF(S23:CF23,"z")</f>
        <v>2</v>
      </c>
      <c r="H23" s="6">
        <f aca="true" t="shared" si="1" ref="H23:H28">SUM(I23:O23)</f>
        <v>50</v>
      </c>
      <c r="I23" s="6">
        <f aca="true" t="shared" si="2" ref="I23:I28">S23+AJ23+BA23+BR23</f>
        <v>20</v>
      </c>
      <c r="J23" s="6">
        <f aca="true" t="shared" si="3" ref="J23:J28">U23+AL23+BC23+BT23</f>
        <v>10</v>
      </c>
      <c r="K23" s="6">
        <f aca="true" t="shared" si="4" ref="K23:K28">W23+AN23+BE23+BV23</f>
        <v>0</v>
      </c>
      <c r="L23" s="6">
        <f aca="true" t="shared" si="5" ref="L23:L28">Y23+AP23+BG23+BX23</f>
        <v>0</v>
      </c>
      <c r="M23" s="6">
        <f aca="true" t="shared" si="6" ref="M23:M28">AB23+AS23+BJ23+CA23</f>
        <v>20</v>
      </c>
      <c r="N23" s="6">
        <f aca="true" t="shared" si="7" ref="N23:N28">AD23+AU23+BL23+CC23</f>
        <v>0</v>
      </c>
      <c r="O23" s="6">
        <f aca="true" t="shared" si="8" ref="O23:O28">AF23+AW23+BN23+CE23</f>
        <v>0</v>
      </c>
      <c r="P23" s="7">
        <f aca="true" t="shared" si="9" ref="P23:P28">AI23+AZ23+BQ23+CH23</f>
        <v>4</v>
      </c>
      <c r="Q23" s="7">
        <f aca="true" t="shared" si="10" ref="Q23:Q28">AH23+AY23+BP23+CG23</f>
        <v>2</v>
      </c>
      <c r="R23" s="7">
        <v>2.7</v>
      </c>
      <c r="S23" s="11">
        <v>20</v>
      </c>
      <c r="T23" s="10" t="s">
        <v>63</v>
      </c>
      <c r="U23" s="11">
        <v>10</v>
      </c>
      <c r="V23" s="10" t="s">
        <v>54</v>
      </c>
      <c r="W23" s="11"/>
      <c r="X23" s="10"/>
      <c r="Y23" s="11"/>
      <c r="Z23" s="10"/>
      <c r="AA23" s="7">
        <v>2</v>
      </c>
      <c r="AB23" s="11">
        <v>20</v>
      </c>
      <c r="AC23" s="10" t="s">
        <v>54</v>
      </c>
      <c r="AD23" s="11"/>
      <c r="AE23" s="10"/>
      <c r="AF23" s="11"/>
      <c r="AG23" s="10"/>
      <c r="AH23" s="7">
        <v>2</v>
      </c>
      <c r="AI23" s="7">
        <f aca="true" t="shared" si="11" ref="AI23:AI28">AA23+AH23</f>
        <v>4</v>
      </c>
      <c r="AJ23" s="11"/>
      <c r="AK23" s="10"/>
      <c r="AL23" s="11"/>
      <c r="AM23" s="10"/>
      <c r="AN23" s="11"/>
      <c r="AO23" s="10"/>
      <c r="AP23" s="11"/>
      <c r="AQ23" s="10"/>
      <c r="AR23" s="7"/>
      <c r="AS23" s="11"/>
      <c r="AT23" s="10"/>
      <c r="AU23" s="11"/>
      <c r="AV23" s="10"/>
      <c r="AW23" s="11"/>
      <c r="AX23" s="10"/>
      <c r="AY23" s="7"/>
      <c r="AZ23" s="7">
        <f aca="true" t="shared" si="12" ref="AZ23:AZ28">AR23+AY23</f>
        <v>0</v>
      </c>
      <c r="BA23" s="11"/>
      <c r="BB23" s="10"/>
      <c r="BC23" s="11"/>
      <c r="BD23" s="10"/>
      <c r="BE23" s="11"/>
      <c r="BF23" s="10"/>
      <c r="BG23" s="11"/>
      <c r="BH23" s="10"/>
      <c r="BI23" s="7"/>
      <c r="BJ23" s="11"/>
      <c r="BK23" s="10"/>
      <c r="BL23" s="11"/>
      <c r="BM23" s="10"/>
      <c r="BN23" s="11"/>
      <c r="BO23" s="10"/>
      <c r="BP23" s="7"/>
      <c r="BQ23" s="7">
        <f aca="true" t="shared" si="13" ref="BQ23:BQ28">BI23+BP23</f>
        <v>0</v>
      </c>
      <c r="BR23" s="11"/>
      <c r="BS23" s="10"/>
      <c r="BT23" s="11"/>
      <c r="BU23" s="10"/>
      <c r="BV23" s="11"/>
      <c r="BW23" s="10"/>
      <c r="BX23" s="11"/>
      <c r="BY23" s="10"/>
      <c r="BZ23" s="7"/>
      <c r="CA23" s="11"/>
      <c r="CB23" s="10"/>
      <c r="CC23" s="11"/>
      <c r="CD23" s="10"/>
      <c r="CE23" s="11"/>
      <c r="CF23" s="10"/>
      <c r="CG23" s="7"/>
      <c r="CH23" s="7">
        <f aca="true" t="shared" si="14" ref="CH23:CH28">BZ23+CG23</f>
        <v>0</v>
      </c>
    </row>
    <row r="24" spans="1:86" ht="12.75">
      <c r="A24" s="6"/>
      <c r="B24" s="6"/>
      <c r="C24" s="6"/>
      <c r="D24" s="6" t="s">
        <v>66</v>
      </c>
      <c r="E24" s="3" t="s">
        <v>67</v>
      </c>
      <c r="F24" s="6">
        <f>COUNTIF(S24:CF24,"e")</f>
        <v>1</v>
      </c>
      <c r="G24" s="6">
        <f>COUNTIF(S24:CF24,"z")</f>
        <v>1</v>
      </c>
      <c r="H24" s="6">
        <f t="shared" si="1"/>
        <v>50</v>
      </c>
      <c r="I24" s="6">
        <f t="shared" si="2"/>
        <v>30</v>
      </c>
      <c r="J24" s="6">
        <f t="shared" si="3"/>
        <v>0</v>
      </c>
      <c r="K24" s="6">
        <f t="shared" si="4"/>
        <v>0</v>
      </c>
      <c r="L24" s="6">
        <f t="shared" si="5"/>
        <v>0</v>
      </c>
      <c r="M24" s="6">
        <f t="shared" si="6"/>
        <v>20</v>
      </c>
      <c r="N24" s="6">
        <f t="shared" si="7"/>
        <v>0</v>
      </c>
      <c r="O24" s="6">
        <f t="shared" si="8"/>
        <v>0</v>
      </c>
      <c r="P24" s="7">
        <f t="shared" si="9"/>
        <v>4</v>
      </c>
      <c r="Q24" s="7">
        <f t="shared" si="10"/>
        <v>2</v>
      </c>
      <c r="R24" s="7">
        <v>2.7</v>
      </c>
      <c r="S24" s="11">
        <v>30</v>
      </c>
      <c r="T24" s="10" t="s">
        <v>63</v>
      </c>
      <c r="U24" s="11"/>
      <c r="V24" s="10"/>
      <c r="W24" s="11"/>
      <c r="X24" s="10"/>
      <c r="Y24" s="11"/>
      <c r="Z24" s="10"/>
      <c r="AA24" s="7">
        <v>2</v>
      </c>
      <c r="AB24" s="11">
        <v>20</v>
      </c>
      <c r="AC24" s="10" t="s">
        <v>54</v>
      </c>
      <c r="AD24" s="11"/>
      <c r="AE24" s="10"/>
      <c r="AF24" s="11"/>
      <c r="AG24" s="10"/>
      <c r="AH24" s="7">
        <v>2</v>
      </c>
      <c r="AI24" s="7">
        <f t="shared" si="11"/>
        <v>4</v>
      </c>
      <c r="AJ24" s="11"/>
      <c r="AK24" s="10"/>
      <c r="AL24" s="11"/>
      <c r="AM24" s="10"/>
      <c r="AN24" s="11"/>
      <c r="AO24" s="10"/>
      <c r="AP24" s="11"/>
      <c r="AQ24" s="10"/>
      <c r="AR24" s="7"/>
      <c r="AS24" s="11"/>
      <c r="AT24" s="10"/>
      <c r="AU24" s="11"/>
      <c r="AV24" s="10"/>
      <c r="AW24" s="11"/>
      <c r="AX24" s="10"/>
      <c r="AY24" s="7"/>
      <c r="AZ24" s="7">
        <f t="shared" si="12"/>
        <v>0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 t="shared" si="13"/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 t="shared" si="14"/>
        <v>0</v>
      </c>
    </row>
    <row r="25" spans="1:86" ht="12.75">
      <c r="A25" s="6"/>
      <c r="B25" s="6"/>
      <c r="C25" s="6"/>
      <c r="D25" s="6" t="s">
        <v>68</v>
      </c>
      <c r="E25" s="3" t="s">
        <v>69</v>
      </c>
      <c r="F25" s="6">
        <f>COUNTIF(S25:CF25,"e")</f>
        <v>0</v>
      </c>
      <c r="G25" s="6">
        <f>COUNTIF(S25:CF25,"z")</f>
        <v>3</v>
      </c>
      <c r="H25" s="6">
        <f t="shared" si="1"/>
        <v>45</v>
      </c>
      <c r="I25" s="6">
        <f t="shared" si="2"/>
        <v>20</v>
      </c>
      <c r="J25" s="6">
        <f t="shared" si="3"/>
        <v>10</v>
      </c>
      <c r="K25" s="6">
        <f t="shared" si="4"/>
        <v>0</v>
      </c>
      <c r="L25" s="6">
        <f t="shared" si="5"/>
        <v>0</v>
      </c>
      <c r="M25" s="6">
        <f t="shared" si="6"/>
        <v>15</v>
      </c>
      <c r="N25" s="6">
        <f t="shared" si="7"/>
        <v>0</v>
      </c>
      <c r="O25" s="6">
        <f t="shared" si="8"/>
        <v>0</v>
      </c>
      <c r="P25" s="7">
        <f t="shared" si="9"/>
        <v>3</v>
      </c>
      <c r="Q25" s="7">
        <f t="shared" si="10"/>
        <v>1</v>
      </c>
      <c r="R25" s="7">
        <v>2.5</v>
      </c>
      <c r="S25" s="11">
        <v>20</v>
      </c>
      <c r="T25" s="10" t="s">
        <v>54</v>
      </c>
      <c r="U25" s="11">
        <v>10</v>
      </c>
      <c r="V25" s="10" t="s">
        <v>54</v>
      </c>
      <c r="W25" s="11"/>
      <c r="X25" s="10"/>
      <c r="Y25" s="11"/>
      <c r="Z25" s="10"/>
      <c r="AA25" s="7">
        <v>2</v>
      </c>
      <c r="AB25" s="11">
        <v>15</v>
      </c>
      <c r="AC25" s="10" t="s">
        <v>54</v>
      </c>
      <c r="AD25" s="11"/>
      <c r="AE25" s="10"/>
      <c r="AF25" s="11"/>
      <c r="AG25" s="10"/>
      <c r="AH25" s="7">
        <v>1</v>
      </c>
      <c r="AI25" s="7">
        <f t="shared" si="11"/>
        <v>3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 t="shared" si="12"/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 t="shared" si="13"/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 t="shared" si="14"/>
        <v>0</v>
      </c>
    </row>
    <row r="26" spans="1:86" ht="12.75">
      <c r="A26" s="6">
        <v>1</v>
      </c>
      <c r="B26" s="6">
        <v>1</v>
      </c>
      <c r="C26" s="6">
        <v>1</v>
      </c>
      <c r="D26" s="6"/>
      <c r="E26" s="3" t="s">
        <v>70</v>
      </c>
      <c r="F26" s="6"/>
      <c r="G26" s="6">
        <f>$B$26*1</f>
        <v>1</v>
      </c>
      <c r="H26" s="6">
        <f t="shared" si="1"/>
        <v>30</v>
      </c>
      <c r="I26" s="6">
        <f t="shared" si="2"/>
        <v>30</v>
      </c>
      <c r="J26" s="6">
        <f t="shared" si="3"/>
        <v>0</v>
      </c>
      <c r="K26" s="6">
        <f t="shared" si="4"/>
        <v>0</v>
      </c>
      <c r="L26" s="6">
        <f t="shared" si="5"/>
        <v>0</v>
      </c>
      <c r="M26" s="6">
        <f t="shared" si="6"/>
        <v>0</v>
      </c>
      <c r="N26" s="6">
        <f t="shared" si="7"/>
        <v>0</v>
      </c>
      <c r="O26" s="6">
        <f t="shared" si="8"/>
        <v>0</v>
      </c>
      <c r="P26" s="7">
        <f t="shared" si="9"/>
        <v>2</v>
      </c>
      <c r="Q26" s="7">
        <f t="shared" si="10"/>
        <v>0</v>
      </c>
      <c r="R26" s="7">
        <f>$B$26*2</f>
        <v>2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 t="shared" si="11"/>
        <v>0</v>
      </c>
      <c r="AJ26" s="11">
        <f>$B$26*30</f>
        <v>30</v>
      </c>
      <c r="AK26" s="10"/>
      <c r="AL26" s="11"/>
      <c r="AM26" s="10"/>
      <c r="AN26" s="11"/>
      <c r="AO26" s="10"/>
      <c r="AP26" s="11"/>
      <c r="AQ26" s="10"/>
      <c r="AR26" s="7">
        <f>$B$26*2</f>
        <v>2</v>
      </c>
      <c r="AS26" s="11"/>
      <c r="AT26" s="10"/>
      <c r="AU26" s="11"/>
      <c r="AV26" s="10"/>
      <c r="AW26" s="11"/>
      <c r="AX26" s="10"/>
      <c r="AY26" s="7"/>
      <c r="AZ26" s="7">
        <f t="shared" si="12"/>
        <v>2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 t="shared" si="13"/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 t="shared" si="14"/>
        <v>0</v>
      </c>
    </row>
    <row r="27" spans="1:86" ht="12.75">
      <c r="A27" s="6">
        <v>2</v>
      </c>
      <c r="B27" s="6">
        <v>1</v>
      </c>
      <c r="C27" s="6">
        <v>1</v>
      </c>
      <c r="D27" s="6"/>
      <c r="E27" s="3" t="s">
        <v>71</v>
      </c>
      <c r="F27" s="6"/>
      <c r="G27" s="6">
        <f>$B$27*1</f>
        <v>1</v>
      </c>
      <c r="H27" s="6">
        <f t="shared" si="1"/>
        <v>15</v>
      </c>
      <c r="I27" s="6">
        <f t="shared" si="2"/>
        <v>15</v>
      </c>
      <c r="J27" s="6">
        <f t="shared" si="3"/>
        <v>0</v>
      </c>
      <c r="K27" s="6">
        <f t="shared" si="4"/>
        <v>0</v>
      </c>
      <c r="L27" s="6">
        <f t="shared" si="5"/>
        <v>0</v>
      </c>
      <c r="M27" s="6">
        <f t="shared" si="6"/>
        <v>0</v>
      </c>
      <c r="N27" s="6">
        <f t="shared" si="7"/>
        <v>0</v>
      </c>
      <c r="O27" s="6">
        <f t="shared" si="8"/>
        <v>0</v>
      </c>
      <c r="P27" s="7">
        <f t="shared" si="9"/>
        <v>1</v>
      </c>
      <c r="Q27" s="7">
        <f t="shared" si="10"/>
        <v>0</v>
      </c>
      <c r="R27" s="7">
        <f>$B$27*0.5</f>
        <v>0.5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 t="shared" si="11"/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 t="shared" si="12"/>
        <v>0</v>
      </c>
      <c r="BA27" s="11">
        <f>$B$27*15</f>
        <v>15</v>
      </c>
      <c r="BB27" s="10"/>
      <c r="BC27" s="11"/>
      <c r="BD27" s="10"/>
      <c r="BE27" s="11"/>
      <c r="BF27" s="10"/>
      <c r="BG27" s="11"/>
      <c r="BH27" s="10"/>
      <c r="BI27" s="7">
        <f>$B$27*1</f>
        <v>1</v>
      </c>
      <c r="BJ27" s="11"/>
      <c r="BK27" s="10"/>
      <c r="BL27" s="11"/>
      <c r="BM27" s="10"/>
      <c r="BN27" s="11"/>
      <c r="BO27" s="10"/>
      <c r="BP27" s="7"/>
      <c r="BQ27" s="7">
        <f t="shared" si="13"/>
        <v>1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 t="shared" si="14"/>
        <v>0</v>
      </c>
    </row>
    <row r="28" spans="1:86" ht="12.75">
      <c r="A28" s="6">
        <v>3</v>
      </c>
      <c r="B28" s="6">
        <v>1</v>
      </c>
      <c r="C28" s="6">
        <v>1</v>
      </c>
      <c r="D28" s="6"/>
      <c r="E28" s="3" t="s">
        <v>72</v>
      </c>
      <c r="F28" s="6">
        <f>$B$28*1</f>
        <v>1</v>
      </c>
      <c r="G28" s="6"/>
      <c r="H28" s="6">
        <f t="shared" si="1"/>
        <v>30</v>
      </c>
      <c r="I28" s="6">
        <f t="shared" si="2"/>
        <v>0</v>
      </c>
      <c r="J28" s="6">
        <f t="shared" si="3"/>
        <v>0</v>
      </c>
      <c r="K28" s="6">
        <f t="shared" si="4"/>
        <v>0</v>
      </c>
      <c r="L28" s="6">
        <f t="shared" si="5"/>
        <v>0</v>
      </c>
      <c r="M28" s="6">
        <f t="shared" si="6"/>
        <v>0</v>
      </c>
      <c r="N28" s="6">
        <f t="shared" si="7"/>
        <v>30</v>
      </c>
      <c r="O28" s="6">
        <f t="shared" si="8"/>
        <v>0</v>
      </c>
      <c r="P28" s="7">
        <f t="shared" si="9"/>
        <v>3</v>
      </c>
      <c r="Q28" s="7">
        <f t="shared" si="10"/>
        <v>3</v>
      </c>
      <c r="R28" s="7">
        <f>$B$28*1</f>
        <v>1</v>
      </c>
      <c r="S28" s="11"/>
      <c r="T28" s="10"/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7"/>
      <c r="AI28" s="7">
        <f t="shared" si="11"/>
        <v>0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>
        <f>$B$28*30</f>
        <v>30</v>
      </c>
      <c r="AV28" s="10"/>
      <c r="AW28" s="11"/>
      <c r="AX28" s="10"/>
      <c r="AY28" s="7">
        <f>$B$28*3</f>
        <v>3</v>
      </c>
      <c r="AZ28" s="7">
        <f t="shared" si="12"/>
        <v>3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 t="shared" si="13"/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 t="shared" si="14"/>
        <v>0</v>
      </c>
    </row>
    <row r="29" spans="1:86" ht="15.75" customHeight="1">
      <c r="A29" s="6"/>
      <c r="B29" s="6"/>
      <c r="C29" s="6"/>
      <c r="D29" s="6"/>
      <c r="E29" s="6" t="s">
        <v>61</v>
      </c>
      <c r="F29" s="6">
        <f aca="true" t="shared" si="15" ref="F29:S29">SUM(F23:F28)</f>
        <v>3</v>
      </c>
      <c r="G29" s="6">
        <f t="shared" si="15"/>
        <v>8</v>
      </c>
      <c r="H29" s="6">
        <f t="shared" si="15"/>
        <v>220</v>
      </c>
      <c r="I29" s="6">
        <f t="shared" si="15"/>
        <v>115</v>
      </c>
      <c r="J29" s="6">
        <f t="shared" si="15"/>
        <v>20</v>
      </c>
      <c r="K29" s="6">
        <f t="shared" si="15"/>
        <v>0</v>
      </c>
      <c r="L29" s="6">
        <f t="shared" si="15"/>
        <v>0</v>
      </c>
      <c r="M29" s="6">
        <f t="shared" si="15"/>
        <v>55</v>
      </c>
      <c r="N29" s="6">
        <f t="shared" si="15"/>
        <v>30</v>
      </c>
      <c r="O29" s="6">
        <f t="shared" si="15"/>
        <v>0</v>
      </c>
      <c r="P29" s="7">
        <f t="shared" si="15"/>
        <v>17</v>
      </c>
      <c r="Q29" s="7">
        <f t="shared" si="15"/>
        <v>8</v>
      </c>
      <c r="R29" s="7">
        <f t="shared" si="15"/>
        <v>11.4</v>
      </c>
      <c r="S29" s="11">
        <f t="shared" si="15"/>
        <v>70</v>
      </c>
      <c r="T29" s="10"/>
      <c r="U29" s="11">
        <f>SUM(U23:U28)</f>
        <v>20</v>
      </c>
      <c r="V29" s="10"/>
      <c r="W29" s="11">
        <f>SUM(W23:W28)</f>
        <v>0</v>
      </c>
      <c r="X29" s="10"/>
      <c r="Y29" s="11">
        <f>SUM(Y23:Y28)</f>
        <v>0</v>
      </c>
      <c r="Z29" s="10"/>
      <c r="AA29" s="7">
        <f>SUM(AA23:AA28)</f>
        <v>6</v>
      </c>
      <c r="AB29" s="11">
        <f>SUM(AB23:AB28)</f>
        <v>55</v>
      </c>
      <c r="AC29" s="10"/>
      <c r="AD29" s="11">
        <f>SUM(AD23:AD28)</f>
        <v>0</v>
      </c>
      <c r="AE29" s="10"/>
      <c r="AF29" s="11">
        <f>SUM(AF23:AF28)</f>
        <v>0</v>
      </c>
      <c r="AG29" s="10"/>
      <c r="AH29" s="7">
        <f>SUM(AH23:AH28)</f>
        <v>5</v>
      </c>
      <c r="AI29" s="7">
        <f>SUM(AI23:AI28)</f>
        <v>11</v>
      </c>
      <c r="AJ29" s="11">
        <f>SUM(AJ23:AJ28)</f>
        <v>30</v>
      </c>
      <c r="AK29" s="10"/>
      <c r="AL29" s="11">
        <f>SUM(AL23:AL28)</f>
        <v>0</v>
      </c>
      <c r="AM29" s="10"/>
      <c r="AN29" s="11">
        <f>SUM(AN23:AN28)</f>
        <v>0</v>
      </c>
      <c r="AO29" s="10"/>
      <c r="AP29" s="11">
        <f>SUM(AP23:AP28)</f>
        <v>0</v>
      </c>
      <c r="AQ29" s="10"/>
      <c r="AR29" s="7">
        <f>SUM(AR23:AR28)</f>
        <v>2</v>
      </c>
      <c r="AS29" s="11">
        <f>SUM(AS23:AS28)</f>
        <v>0</v>
      </c>
      <c r="AT29" s="10"/>
      <c r="AU29" s="11">
        <f>SUM(AU23:AU28)</f>
        <v>30</v>
      </c>
      <c r="AV29" s="10"/>
      <c r="AW29" s="11">
        <f>SUM(AW23:AW28)</f>
        <v>0</v>
      </c>
      <c r="AX29" s="10"/>
      <c r="AY29" s="7">
        <f>SUM(AY23:AY28)</f>
        <v>3</v>
      </c>
      <c r="AZ29" s="7">
        <f>SUM(AZ23:AZ28)</f>
        <v>5</v>
      </c>
      <c r="BA29" s="11">
        <f>SUM(BA23:BA28)</f>
        <v>15</v>
      </c>
      <c r="BB29" s="10"/>
      <c r="BC29" s="11">
        <f>SUM(BC23:BC28)</f>
        <v>0</v>
      </c>
      <c r="BD29" s="10"/>
      <c r="BE29" s="11">
        <f>SUM(BE23:BE28)</f>
        <v>0</v>
      </c>
      <c r="BF29" s="10"/>
      <c r="BG29" s="11">
        <f>SUM(BG23:BG28)</f>
        <v>0</v>
      </c>
      <c r="BH29" s="10"/>
      <c r="BI29" s="7">
        <f>SUM(BI23:BI28)</f>
        <v>1</v>
      </c>
      <c r="BJ29" s="11">
        <f>SUM(BJ23:BJ28)</f>
        <v>0</v>
      </c>
      <c r="BK29" s="10"/>
      <c r="BL29" s="11">
        <f>SUM(BL23:BL28)</f>
        <v>0</v>
      </c>
      <c r="BM29" s="10"/>
      <c r="BN29" s="11">
        <f>SUM(BN23:BN28)</f>
        <v>0</v>
      </c>
      <c r="BO29" s="10"/>
      <c r="BP29" s="7">
        <f>SUM(BP23:BP28)</f>
        <v>0</v>
      </c>
      <c r="BQ29" s="7">
        <f>SUM(BQ23:BQ28)</f>
        <v>1</v>
      </c>
      <c r="BR29" s="11">
        <f>SUM(BR23:BR28)</f>
        <v>0</v>
      </c>
      <c r="BS29" s="10"/>
      <c r="BT29" s="11">
        <f>SUM(BT23:BT28)</f>
        <v>0</v>
      </c>
      <c r="BU29" s="10"/>
      <c r="BV29" s="11">
        <f>SUM(BV23:BV28)</f>
        <v>0</v>
      </c>
      <c r="BW29" s="10"/>
      <c r="BX29" s="11">
        <f>SUM(BX23:BX28)</f>
        <v>0</v>
      </c>
      <c r="BY29" s="10"/>
      <c r="BZ29" s="7">
        <f>SUM(BZ23:BZ28)</f>
        <v>0</v>
      </c>
      <c r="CA29" s="11">
        <f>SUM(CA23:CA28)</f>
        <v>0</v>
      </c>
      <c r="CB29" s="10"/>
      <c r="CC29" s="11">
        <f>SUM(CC23:CC28)</f>
        <v>0</v>
      </c>
      <c r="CD29" s="10"/>
      <c r="CE29" s="11">
        <f>SUM(CE23:CE28)</f>
        <v>0</v>
      </c>
      <c r="CF29" s="10"/>
      <c r="CG29" s="7">
        <f>SUM(CG23:CG28)</f>
        <v>0</v>
      </c>
      <c r="CH29" s="7">
        <f>SUM(CH23:CH28)</f>
        <v>0</v>
      </c>
    </row>
    <row r="30" spans="1:86" ht="19.5" customHeight="1">
      <c r="A30" s="12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ht="12.75">
      <c r="A31" s="6"/>
      <c r="B31" s="6"/>
      <c r="C31" s="6"/>
      <c r="D31" s="6" t="s">
        <v>74</v>
      </c>
      <c r="E31" s="3" t="s">
        <v>75</v>
      </c>
      <c r="F31" s="6">
        <f aca="true" t="shared" si="16" ref="F31:F41">COUNTIF(S31:CF31,"e")</f>
        <v>1</v>
      </c>
      <c r="G31" s="6">
        <f aca="true" t="shared" si="17" ref="G31:G41">COUNTIF(S31:CF31,"z")</f>
        <v>1</v>
      </c>
      <c r="H31" s="6">
        <f aca="true" t="shared" si="18" ref="H31:H46">SUM(I31:O31)</f>
        <v>40</v>
      </c>
      <c r="I31" s="6">
        <f aca="true" t="shared" si="19" ref="I31:I46">S31+AJ31+BA31+BR31</f>
        <v>20</v>
      </c>
      <c r="J31" s="6">
        <f aca="true" t="shared" si="20" ref="J31:J46">U31+AL31+BC31+BT31</f>
        <v>20</v>
      </c>
      <c r="K31" s="6">
        <f aca="true" t="shared" si="21" ref="K31:K46">W31+AN31+BE31+BV31</f>
        <v>0</v>
      </c>
      <c r="L31" s="6">
        <f aca="true" t="shared" si="22" ref="L31:L46">Y31+AP31+BG31+BX31</f>
        <v>0</v>
      </c>
      <c r="M31" s="6">
        <f aca="true" t="shared" si="23" ref="M31:M46">AB31+AS31+BJ31+CA31</f>
        <v>0</v>
      </c>
      <c r="N31" s="6">
        <f aca="true" t="shared" si="24" ref="N31:N46">AD31+AU31+BL31+CC31</f>
        <v>0</v>
      </c>
      <c r="O31" s="6">
        <f aca="true" t="shared" si="25" ref="O31:O46">AF31+AW31+BN31+CE31</f>
        <v>0</v>
      </c>
      <c r="P31" s="7">
        <f aca="true" t="shared" si="26" ref="P31:P46">AI31+AZ31+BQ31+CH31</f>
        <v>3</v>
      </c>
      <c r="Q31" s="7">
        <f aca="true" t="shared" si="27" ref="Q31:Q46">AH31+AY31+BP31+CG31</f>
        <v>0</v>
      </c>
      <c r="R31" s="7">
        <v>3</v>
      </c>
      <c r="S31" s="11">
        <v>20</v>
      </c>
      <c r="T31" s="10" t="s">
        <v>63</v>
      </c>
      <c r="U31" s="11">
        <v>20</v>
      </c>
      <c r="V31" s="10" t="s">
        <v>54</v>
      </c>
      <c r="W31" s="11"/>
      <c r="X31" s="10"/>
      <c r="Y31" s="11"/>
      <c r="Z31" s="10"/>
      <c r="AA31" s="7">
        <v>3</v>
      </c>
      <c r="AB31" s="11"/>
      <c r="AC31" s="10"/>
      <c r="AD31" s="11"/>
      <c r="AE31" s="10"/>
      <c r="AF31" s="11"/>
      <c r="AG31" s="10"/>
      <c r="AH31" s="7"/>
      <c r="AI31" s="7">
        <f aca="true" t="shared" si="28" ref="AI31:AI46">AA31+AH31</f>
        <v>3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aca="true" t="shared" si="29" ref="AZ31:AZ46">AR31+AY31</f>
        <v>0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aca="true" t="shared" si="30" ref="BQ31:BQ46">BI31+BP31</f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aca="true" t="shared" si="31" ref="CH31:CH46">BZ31+CG31</f>
        <v>0</v>
      </c>
    </row>
    <row r="32" spans="1:86" ht="12.75">
      <c r="A32" s="6"/>
      <c r="B32" s="6"/>
      <c r="C32" s="6"/>
      <c r="D32" s="6" t="s">
        <v>76</v>
      </c>
      <c r="E32" s="3" t="s">
        <v>77</v>
      </c>
      <c r="F32" s="6">
        <f t="shared" si="16"/>
        <v>1</v>
      </c>
      <c r="G32" s="6">
        <f t="shared" si="17"/>
        <v>2</v>
      </c>
      <c r="H32" s="6">
        <f t="shared" si="18"/>
        <v>50</v>
      </c>
      <c r="I32" s="6">
        <f t="shared" si="19"/>
        <v>20</v>
      </c>
      <c r="J32" s="6">
        <f t="shared" si="20"/>
        <v>10</v>
      </c>
      <c r="K32" s="6">
        <f t="shared" si="21"/>
        <v>0</v>
      </c>
      <c r="L32" s="6">
        <f t="shared" si="22"/>
        <v>0</v>
      </c>
      <c r="M32" s="6">
        <f t="shared" si="23"/>
        <v>20</v>
      </c>
      <c r="N32" s="6">
        <f t="shared" si="24"/>
        <v>0</v>
      </c>
      <c r="O32" s="6">
        <f t="shared" si="25"/>
        <v>0</v>
      </c>
      <c r="P32" s="7">
        <f t="shared" si="26"/>
        <v>4</v>
      </c>
      <c r="Q32" s="7">
        <f t="shared" si="27"/>
        <v>2</v>
      </c>
      <c r="R32" s="7">
        <v>2.7</v>
      </c>
      <c r="S32" s="11">
        <v>20</v>
      </c>
      <c r="T32" s="10" t="s">
        <v>63</v>
      </c>
      <c r="U32" s="11">
        <v>10</v>
      </c>
      <c r="V32" s="10" t="s">
        <v>54</v>
      </c>
      <c r="W32" s="11"/>
      <c r="X32" s="10"/>
      <c r="Y32" s="11"/>
      <c r="Z32" s="10"/>
      <c r="AA32" s="7">
        <v>2</v>
      </c>
      <c r="AB32" s="11">
        <v>20</v>
      </c>
      <c r="AC32" s="10" t="s">
        <v>54</v>
      </c>
      <c r="AD32" s="11"/>
      <c r="AE32" s="10"/>
      <c r="AF32" s="11"/>
      <c r="AG32" s="10"/>
      <c r="AH32" s="7">
        <v>2</v>
      </c>
      <c r="AI32" s="7">
        <f t="shared" si="28"/>
        <v>4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2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3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1"/>
        <v>0</v>
      </c>
    </row>
    <row r="33" spans="1:86" ht="12.75">
      <c r="A33" s="6"/>
      <c r="B33" s="6"/>
      <c r="C33" s="6"/>
      <c r="D33" s="6" t="s">
        <v>78</v>
      </c>
      <c r="E33" s="3" t="s">
        <v>79</v>
      </c>
      <c r="F33" s="6">
        <f t="shared" si="16"/>
        <v>0</v>
      </c>
      <c r="G33" s="6">
        <f t="shared" si="17"/>
        <v>3</v>
      </c>
      <c r="H33" s="6">
        <f t="shared" si="18"/>
        <v>50</v>
      </c>
      <c r="I33" s="6">
        <f t="shared" si="19"/>
        <v>20</v>
      </c>
      <c r="J33" s="6">
        <f t="shared" si="20"/>
        <v>20</v>
      </c>
      <c r="K33" s="6">
        <f t="shared" si="21"/>
        <v>0</v>
      </c>
      <c r="L33" s="6">
        <f t="shared" si="22"/>
        <v>0</v>
      </c>
      <c r="M33" s="6">
        <f t="shared" si="23"/>
        <v>10</v>
      </c>
      <c r="N33" s="6">
        <f t="shared" si="24"/>
        <v>0</v>
      </c>
      <c r="O33" s="6">
        <f t="shared" si="25"/>
        <v>0</v>
      </c>
      <c r="P33" s="7">
        <f t="shared" si="26"/>
        <v>3</v>
      </c>
      <c r="Q33" s="7">
        <f t="shared" si="27"/>
        <v>1</v>
      </c>
      <c r="R33" s="7">
        <v>2.3</v>
      </c>
      <c r="S33" s="11">
        <v>20</v>
      </c>
      <c r="T33" s="10" t="s">
        <v>54</v>
      </c>
      <c r="U33" s="11">
        <v>20</v>
      </c>
      <c r="V33" s="10" t="s">
        <v>54</v>
      </c>
      <c r="W33" s="11"/>
      <c r="X33" s="10"/>
      <c r="Y33" s="11"/>
      <c r="Z33" s="10"/>
      <c r="AA33" s="7">
        <v>2</v>
      </c>
      <c r="AB33" s="11">
        <v>10</v>
      </c>
      <c r="AC33" s="10" t="s">
        <v>54</v>
      </c>
      <c r="AD33" s="11"/>
      <c r="AE33" s="10"/>
      <c r="AF33" s="11"/>
      <c r="AG33" s="10"/>
      <c r="AH33" s="7">
        <v>1</v>
      </c>
      <c r="AI33" s="7">
        <f t="shared" si="28"/>
        <v>3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29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1"/>
        <v>0</v>
      </c>
    </row>
    <row r="34" spans="1:86" ht="12.75">
      <c r="A34" s="6"/>
      <c r="B34" s="6"/>
      <c r="C34" s="6"/>
      <c r="D34" s="6" t="s">
        <v>80</v>
      </c>
      <c r="E34" s="3" t="s">
        <v>81</v>
      </c>
      <c r="F34" s="6">
        <f t="shared" si="16"/>
        <v>0</v>
      </c>
      <c r="G34" s="6">
        <f t="shared" si="17"/>
        <v>2</v>
      </c>
      <c r="H34" s="6">
        <f t="shared" si="18"/>
        <v>30</v>
      </c>
      <c r="I34" s="6">
        <f t="shared" si="19"/>
        <v>20</v>
      </c>
      <c r="J34" s="6">
        <f t="shared" si="20"/>
        <v>10</v>
      </c>
      <c r="K34" s="6">
        <f t="shared" si="21"/>
        <v>0</v>
      </c>
      <c r="L34" s="6">
        <f t="shared" si="22"/>
        <v>0</v>
      </c>
      <c r="M34" s="6">
        <f t="shared" si="23"/>
        <v>0</v>
      </c>
      <c r="N34" s="6">
        <f t="shared" si="24"/>
        <v>0</v>
      </c>
      <c r="O34" s="6">
        <f t="shared" si="25"/>
        <v>0</v>
      </c>
      <c r="P34" s="7">
        <f t="shared" si="26"/>
        <v>3</v>
      </c>
      <c r="Q34" s="7">
        <f t="shared" si="27"/>
        <v>0</v>
      </c>
      <c r="R34" s="7">
        <v>3</v>
      </c>
      <c r="S34" s="11">
        <v>20</v>
      </c>
      <c r="T34" s="10" t="s">
        <v>54</v>
      </c>
      <c r="U34" s="11">
        <v>10</v>
      </c>
      <c r="V34" s="10" t="s">
        <v>54</v>
      </c>
      <c r="W34" s="11"/>
      <c r="X34" s="10"/>
      <c r="Y34" s="11"/>
      <c r="Z34" s="10"/>
      <c r="AA34" s="7">
        <v>3</v>
      </c>
      <c r="AB34" s="11"/>
      <c r="AC34" s="10"/>
      <c r="AD34" s="11"/>
      <c r="AE34" s="10"/>
      <c r="AF34" s="11"/>
      <c r="AG34" s="10"/>
      <c r="AH34" s="7"/>
      <c r="AI34" s="7">
        <f t="shared" si="28"/>
        <v>3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29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31"/>
        <v>0</v>
      </c>
    </row>
    <row r="35" spans="1:86" ht="12.75">
      <c r="A35" s="6"/>
      <c r="B35" s="6"/>
      <c r="C35" s="6"/>
      <c r="D35" s="6" t="s">
        <v>82</v>
      </c>
      <c r="E35" s="3" t="s">
        <v>83</v>
      </c>
      <c r="F35" s="6">
        <f t="shared" si="16"/>
        <v>0</v>
      </c>
      <c r="G35" s="6">
        <f t="shared" si="17"/>
        <v>1</v>
      </c>
      <c r="H35" s="6">
        <f t="shared" si="18"/>
        <v>20</v>
      </c>
      <c r="I35" s="6">
        <f t="shared" si="19"/>
        <v>20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0</v>
      </c>
      <c r="N35" s="6">
        <f t="shared" si="24"/>
        <v>0</v>
      </c>
      <c r="O35" s="6">
        <f t="shared" si="25"/>
        <v>0</v>
      </c>
      <c r="P35" s="7">
        <f t="shared" si="26"/>
        <v>2</v>
      </c>
      <c r="Q35" s="7">
        <f t="shared" si="27"/>
        <v>0</v>
      </c>
      <c r="R35" s="7">
        <v>2</v>
      </c>
      <c r="S35" s="11">
        <v>20</v>
      </c>
      <c r="T35" s="10" t="s">
        <v>54</v>
      </c>
      <c r="U35" s="11"/>
      <c r="V35" s="10"/>
      <c r="W35" s="11"/>
      <c r="X35" s="10"/>
      <c r="Y35" s="11"/>
      <c r="Z35" s="10"/>
      <c r="AA35" s="7">
        <v>2</v>
      </c>
      <c r="AB35" s="11"/>
      <c r="AC35" s="10"/>
      <c r="AD35" s="11"/>
      <c r="AE35" s="10"/>
      <c r="AF35" s="11"/>
      <c r="AG35" s="10"/>
      <c r="AH35" s="7"/>
      <c r="AI35" s="7">
        <f t="shared" si="28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29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1"/>
        <v>0</v>
      </c>
    </row>
    <row r="36" spans="1:86" ht="12.75">
      <c r="A36" s="6"/>
      <c r="B36" s="6"/>
      <c r="C36" s="6"/>
      <c r="D36" s="6" t="s">
        <v>84</v>
      </c>
      <c r="E36" s="3" t="s">
        <v>85</v>
      </c>
      <c r="F36" s="6">
        <f t="shared" si="16"/>
        <v>1</v>
      </c>
      <c r="G36" s="6">
        <f t="shared" si="17"/>
        <v>1</v>
      </c>
      <c r="H36" s="6">
        <f t="shared" si="18"/>
        <v>35</v>
      </c>
      <c r="I36" s="6">
        <f t="shared" si="19"/>
        <v>20</v>
      </c>
      <c r="J36" s="6">
        <f t="shared" si="20"/>
        <v>15</v>
      </c>
      <c r="K36" s="6">
        <f t="shared" si="21"/>
        <v>0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7">
        <f t="shared" si="26"/>
        <v>3</v>
      </c>
      <c r="Q36" s="7">
        <f t="shared" si="27"/>
        <v>0</v>
      </c>
      <c r="R36" s="7">
        <v>3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28"/>
        <v>0</v>
      </c>
      <c r="AJ36" s="11">
        <v>20</v>
      </c>
      <c r="AK36" s="10" t="s">
        <v>63</v>
      </c>
      <c r="AL36" s="11">
        <v>15</v>
      </c>
      <c r="AM36" s="10" t="s">
        <v>54</v>
      </c>
      <c r="AN36" s="11"/>
      <c r="AO36" s="10"/>
      <c r="AP36" s="11"/>
      <c r="AQ36" s="10"/>
      <c r="AR36" s="7">
        <v>3</v>
      </c>
      <c r="AS36" s="11"/>
      <c r="AT36" s="10"/>
      <c r="AU36" s="11"/>
      <c r="AV36" s="10"/>
      <c r="AW36" s="11"/>
      <c r="AX36" s="10"/>
      <c r="AY36" s="7"/>
      <c r="AZ36" s="7">
        <f t="shared" si="29"/>
        <v>3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3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1"/>
        <v>0</v>
      </c>
    </row>
    <row r="37" spans="1:86" ht="12.75">
      <c r="A37" s="6"/>
      <c r="B37" s="6"/>
      <c r="C37" s="6"/>
      <c r="D37" s="6" t="s">
        <v>86</v>
      </c>
      <c r="E37" s="3" t="s">
        <v>87</v>
      </c>
      <c r="F37" s="6">
        <f t="shared" si="16"/>
        <v>1</v>
      </c>
      <c r="G37" s="6">
        <f t="shared" si="17"/>
        <v>1</v>
      </c>
      <c r="H37" s="6">
        <f t="shared" si="18"/>
        <v>30</v>
      </c>
      <c r="I37" s="6">
        <f t="shared" si="19"/>
        <v>20</v>
      </c>
      <c r="J37" s="6">
        <f t="shared" si="20"/>
        <v>0</v>
      </c>
      <c r="K37" s="6">
        <f t="shared" si="21"/>
        <v>0</v>
      </c>
      <c r="L37" s="6">
        <f t="shared" si="22"/>
        <v>0</v>
      </c>
      <c r="M37" s="6">
        <f t="shared" si="23"/>
        <v>10</v>
      </c>
      <c r="N37" s="6">
        <f t="shared" si="24"/>
        <v>0</v>
      </c>
      <c r="O37" s="6">
        <f t="shared" si="25"/>
        <v>0</v>
      </c>
      <c r="P37" s="7">
        <f t="shared" si="26"/>
        <v>2</v>
      </c>
      <c r="Q37" s="7">
        <f t="shared" si="27"/>
        <v>1</v>
      </c>
      <c r="R37" s="7">
        <v>1.3</v>
      </c>
      <c r="S37" s="11"/>
      <c r="T37" s="10"/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7"/>
      <c r="AI37" s="7">
        <f t="shared" si="28"/>
        <v>0</v>
      </c>
      <c r="AJ37" s="11">
        <v>20</v>
      </c>
      <c r="AK37" s="10" t="s">
        <v>63</v>
      </c>
      <c r="AL37" s="11"/>
      <c r="AM37" s="10"/>
      <c r="AN37" s="11"/>
      <c r="AO37" s="10"/>
      <c r="AP37" s="11"/>
      <c r="AQ37" s="10"/>
      <c r="AR37" s="7">
        <v>1</v>
      </c>
      <c r="AS37" s="11">
        <v>10</v>
      </c>
      <c r="AT37" s="10" t="s">
        <v>54</v>
      </c>
      <c r="AU37" s="11"/>
      <c r="AV37" s="10"/>
      <c r="AW37" s="11"/>
      <c r="AX37" s="10"/>
      <c r="AY37" s="7">
        <v>1</v>
      </c>
      <c r="AZ37" s="7">
        <f t="shared" si="29"/>
        <v>2</v>
      </c>
      <c r="BA37" s="11"/>
      <c r="BB37" s="10"/>
      <c r="BC37" s="11"/>
      <c r="BD37" s="10"/>
      <c r="BE37" s="11"/>
      <c r="BF37" s="10"/>
      <c r="BG37" s="11"/>
      <c r="BH37" s="10"/>
      <c r="BI37" s="7"/>
      <c r="BJ37" s="11"/>
      <c r="BK37" s="10"/>
      <c r="BL37" s="11"/>
      <c r="BM37" s="10"/>
      <c r="BN37" s="11"/>
      <c r="BO37" s="10"/>
      <c r="BP37" s="7"/>
      <c r="BQ37" s="7">
        <f t="shared" si="30"/>
        <v>0</v>
      </c>
      <c r="BR37" s="11"/>
      <c r="BS37" s="10"/>
      <c r="BT37" s="11"/>
      <c r="BU37" s="10"/>
      <c r="BV37" s="11"/>
      <c r="BW37" s="10"/>
      <c r="BX37" s="11"/>
      <c r="BY37" s="10"/>
      <c r="BZ37" s="7"/>
      <c r="CA37" s="11"/>
      <c r="CB37" s="10"/>
      <c r="CC37" s="11"/>
      <c r="CD37" s="10"/>
      <c r="CE37" s="11"/>
      <c r="CF37" s="10"/>
      <c r="CG37" s="7"/>
      <c r="CH37" s="7">
        <f t="shared" si="31"/>
        <v>0</v>
      </c>
    </row>
    <row r="38" spans="1:86" ht="12.75">
      <c r="A38" s="6"/>
      <c r="B38" s="6"/>
      <c r="C38" s="6"/>
      <c r="D38" s="6" t="s">
        <v>88</v>
      </c>
      <c r="E38" s="3" t="s">
        <v>89</v>
      </c>
      <c r="F38" s="6">
        <f t="shared" si="16"/>
        <v>0</v>
      </c>
      <c r="G38" s="6">
        <f t="shared" si="17"/>
        <v>2</v>
      </c>
      <c r="H38" s="6">
        <f t="shared" si="18"/>
        <v>20</v>
      </c>
      <c r="I38" s="6">
        <f t="shared" si="19"/>
        <v>10</v>
      </c>
      <c r="J38" s="6">
        <f t="shared" si="20"/>
        <v>10</v>
      </c>
      <c r="K38" s="6">
        <f t="shared" si="21"/>
        <v>0</v>
      </c>
      <c r="L38" s="6">
        <f t="shared" si="22"/>
        <v>0</v>
      </c>
      <c r="M38" s="6">
        <f t="shared" si="23"/>
        <v>0</v>
      </c>
      <c r="N38" s="6">
        <f t="shared" si="24"/>
        <v>0</v>
      </c>
      <c r="O38" s="6">
        <f t="shared" si="25"/>
        <v>0</v>
      </c>
      <c r="P38" s="7">
        <f t="shared" si="26"/>
        <v>1</v>
      </c>
      <c r="Q38" s="7">
        <f t="shared" si="27"/>
        <v>0</v>
      </c>
      <c r="R38" s="7">
        <v>1</v>
      </c>
      <c r="S38" s="11"/>
      <c r="T38" s="10"/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7"/>
      <c r="AI38" s="7">
        <f t="shared" si="28"/>
        <v>0</v>
      </c>
      <c r="AJ38" s="11">
        <v>10</v>
      </c>
      <c r="AK38" s="10" t="s">
        <v>54</v>
      </c>
      <c r="AL38" s="11">
        <v>10</v>
      </c>
      <c r="AM38" s="10" t="s">
        <v>54</v>
      </c>
      <c r="AN38" s="11"/>
      <c r="AO38" s="10"/>
      <c r="AP38" s="11"/>
      <c r="AQ38" s="10"/>
      <c r="AR38" s="7">
        <v>1</v>
      </c>
      <c r="AS38" s="11"/>
      <c r="AT38" s="10"/>
      <c r="AU38" s="11"/>
      <c r="AV38" s="10"/>
      <c r="AW38" s="11"/>
      <c r="AX38" s="10"/>
      <c r="AY38" s="7"/>
      <c r="AZ38" s="7">
        <f t="shared" si="29"/>
        <v>1</v>
      </c>
      <c r="BA38" s="11"/>
      <c r="BB38" s="10"/>
      <c r="BC38" s="11"/>
      <c r="BD38" s="10"/>
      <c r="BE38" s="11"/>
      <c r="BF38" s="10"/>
      <c r="BG38" s="11"/>
      <c r="BH38" s="10"/>
      <c r="BI38" s="7"/>
      <c r="BJ38" s="11"/>
      <c r="BK38" s="10"/>
      <c r="BL38" s="11"/>
      <c r="BM38" s="10"/>
      <c r="BN38" s="11"/>
      <c r="BO38" s="10"/>
      <c r="BP38" s="7"/>
      <c r="BQ38" s="7">
        <f t="shared" si="30"/>
        <v>0</v>
      </c>
      <c r="BR38" s="11"/>
      <c r="BS38" s="10"/>
      <c r="BT38" s="11"/>
      <c r="BU38" s="10"/>
      <c r="BV38" s="11"/>
      <c r="BW38" s="10"/>
      <c r="BX38" s="11"/>
      <c r="BY38" s="10"/>
      <c r="BZ38" s="7"/>
      <c r="CA38" s="11"/>
      <c r="CB38" s="10"/>
      <c r="CC38" s="11"/>
      <c r="CD38" s="10"/>
      <c r="CE38" s="11"/>
      <c r="CF38" s="10"/>
      <c r="CG38" s="7"/>
      <c r="CH38" s="7">
        <f t="shared" si="31"/>
        <v>0</v>
      </c>
    </row>
    <row r="39" spans="1:86" ht="12.75">
      <c r="A39" s="6"/>
      <c r="B39" s="6"/>
      <c r="C39" s="6"/>
      <c r="D39" s="6" t="s">
        <v>90</v>
      </c>
      <c r="E39" s="3" t="s">
        <v>91</v>
      </c>
      <c r="F39" s="6">
        <f t="shared" si="16"/>
        <v>0</v>
      </c>
      <c r="G39" s="6">
        <f t="shared" si="17"/>
        <v>3</v>
      </c>
      <c r="H39" s="6">
        <f t="shared" si="18"/>
        <v>35</v>
      </c>
      <c r="I39" s="6">
        <f t="shared" si="19"/>
        <v>15</v>
      </c>
      <c r="J39" s="6">
        <f t="shared" si="20"/>
        <v>10</v>
      </c>
      <c r="K39" s="6">
        <f t="shared" si="21"/>
        <v>0</v>
      </c>
      <c r="L39" s="6">
        <f t="shared" si="22"/>
        <v>0</v>
      </c>
      <c r="M39" s="6">
        <f t="shared" si="23"/>
        <v>10</v>
      </c>
      <c r="N39" s="6">
        <f t="shared" si="24"/>
        <v>0</v>
      </c>
      <c r="O39" s="6">
        <f t="shared" si="25"/>
        <v>0</v>
      </c>
      <c r="P39" s="7">
        <f t="shared" si="26"/>
        <v>1</v>
      </c>
      <c r="Q39" s="7">
        <f t="shared" si="27"/>
        <v>0.25</v>
      </c>
      <c r="R39" s="7">
        <v>0.95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t="shared" si="28"/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t="shared" si="29"/>
        <v>0</v>
      </c>
      <c r="BA39" s="11">
        <v>15</v>
      </c>
      <c r="BB39" s="10" t="s">
        <v>54</v>
      </c>
      <c r="BC39" s="11">
        <v>10</v>
      </c>
      <c r="BD39" s="10" t="s">
        <v>54</v>
      </c>
      <c r="BE39" s="11"/>
      <c r="BF39" s="10"/>
      <c r="BG39" s="11"/>
      <c r="BH39" s="10"/>
      <c r="BI39" s="7">
        <v>0.75</v>
      </c>
      <c r="BJ39" s="11">
        <v>10</v>
      </c>
      <c r="BK39" s="10" t="s">
        <v>54</v>
      </c>
      <c r="BL39" s="11"/>
      <c r="BM39" s="10"/>
      <c r="BN39" s="11"/>
      <c r="BO39" s="10"/>
      <c r="BP39" s="7">
        <v>0.25</v>
      </c>
      <c r="BQ39" s="7">
        <f t="shared" si="30"/>
        <v>1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t="shared" si="31"/>
        <v>0</v>
      </c>
    </row>
    <row r="40" spans="1:86" ht="12.75">
      <c r="A40" s="6"/>
      <c r="B40" s="6"/>
      <c r="C40" s="6"/>
      <c r="D40" s="6" t="s">
        <v>92</v>
      </c>
      <c r="E40" s="3" t="s">
        <v>93</v>
      </c>
      <c r="F40" s="6">
        <f t="shared" si="16"/>
        <v>0</v>
      </c>
      <c r="G40" s="6">
        <f t="shared" si="17"/>
        <v>2</v>
      </c>
      <c r="H40" s="6">
        <f t="shared" si="18"/>
        <v>30</v>
      </c>
      <c r="I40" s="6">
        <f t="shared" si="19"/>
        <v>20</v>
      </c>
      <c r="J40" s="6">
        <f t="shared" si="20"/>
        <v>10</v>
      </c>
      <c r="K40" s="6">
        <f t="shared" si="21"/>
        <v>0</v>
      </c>
      <c r="L40" s="6">
        <f t="shared" si="22"/>
        <v>0</v>
      </c>
      <c r="M40" s="6">
        <f t="shared" si="23"/>
        <v>0</v>
      </c>
      <c r="N40" s="6">
        <f t="shared" si="24"/>
        <v>0</v>
      </c>
      <c r="O40" s="6">
        <f t="shared" si="25"/>
        <v>0</v>
      </c>
      <c r="P40" s="7">
        <f t="shared" si="26"/>
        <v>1</v>
      </c>
      <c r="Q40" s="7">
        <f t="shared" si="27"/>
        <v>0</v>
      </c>
      <c r="R40" s="7">
        <v>1</v>
      </c>
      <c r="S40" s="11"/>
      <c r="T40" s="10"/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7"/>
      <c r="AI40" s="7">
        <f t="shared" si="28"/>
        <v>0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29"/>
        <v>0</v>
      </c>
      <c r="BA40" s="11">
        <v>20</v>
      </c>
      <c r="BB40" s="10" t="s">
        <v>54</v>
      </c>
      <c r="BC40" s="11">
        <v>10</v>
      </c>
      <c r="BD40" s="10" t="s">
        <v>54</v>
      </c>
      <c r="BE40" s="11"/>
      <c r="BF40" s="10"/>
      <c r="BG40" s="11"/>
      <c r="BH40" s="10"/>
      <c r="BI40" s="7">
        <v>1</v>
      </c>
      <c r="BJ40" s="11"/>
      <c r="BK40" s="10"/>
      <c r="BL40" s="11"/>
      <c r="BM40" s="10"/>
      <c r="BN40" s="11"/>
      <c r="BO40" s="10"/>
      <c r="BP40" s="7"/>
      <c r="BQ40" s="7">
        <f t="shared" si="30"/>
        <v>1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31"/>
        <v>0</v>
      </c>
    </row>
    <row r="41" spans="1:86" ht="12.75">
      <c r="A41" s="6"/>
      <c r="B41" s="6"/>
      <c r="C41" s="6"/>
      <c r="D41" s="6" t="s">
        <v>94</v>
      </c>
      <c r="E41" s="3" t="s">
        <v>95</v>
      </c>
      <c r="F41" s="6">
        <f t="shared" si="16"/>
        <v>1</v>
      </c>
      <c r="G41" s="6">
        <f t="shared" si="17"/>
        <v>1</v>
      </c>
      <c r="H41" s="6">
        <f t="shared" si="18"/>
        <v>35</v>
      </c>
      <c r="I41" s="6">
        <f t="shared" si="19"/>
        <v>20</v>
      </c>
      <c r="J41" s="6">
        <f t="shared" si="20"/>
        <v>15</v>
      </c>
      <c r="K41" s="6">
        <f t="shared" si="21"/>
        <v>0</v>
      </c>
      <c r="L41" s="6">
        <f t="shared" si="22"/>
        <v>0</v>
      </c>
      <c r="M41" s="6">
        <f t="shared" si="23"/>
        <v>0</v>
      </c>
      <c r="N41" s="6">
        <f t="shared" si="24"/>
        <v>0</v>
      </c>
      <c r="O41" s="6">
        <f t="shared" si="25"/>
        <v>0</v>
      </c>
      <c r="P41" s="7">
        <f t="shared" si="26"/>
        <v>3</v>
      </c>
      <c r="Q41" s="7">
        <f t="shared" si="27"/>
        <v>0</v>
      </c>
      <c r="R41" s="7">
        <v>3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t="shared" si="28"/>
        <v>0</v>
      </c>
      <c r="AJ41" s="11">
        <v>20</v>
      </c>
      <c r="AK41" s="10" t="s">
        <v>63</v>
      </c>
      <c r="AL41" s="11">
        <v>15</v>
      </c>
      <c r="AM41" s="10" t="s">
        <v>54</v>
      </c>
      <c r="AN41" s="11"/>
      <c r="AO41" s="10"/>
      <c r="AP41" s="11"/>
      <c r="AQ41" s="10"/>
      <c r="AR41" s="7">
        <v>3</v>
      </c>
      <c r="AS41" s="11"/>
      <c r="AT41" s="10"/>
      <c r="AU41" s="11"/>
      <c r="AV41" s="10"/>
      <c r="AW41" s="11"/>
      <c r="AX41" s="10"/>
      <c r="AY41" s="7"/>
      <c r="AZ41" s="7">
        <f t="shared" si="29"/>
        <v>3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0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31"/>
        <v>0</v>
      </c>
    </row>
    <row r="42" spans="1:86" ht="12.75">
      <c r="A42" s="6">
        <v>4</v>
      </c>
      <c r="B42" s="6">
        <v>1</v>
      </c>
      <c r="C42" s="6">
        <v>1</v>
      </c>
      <c r="D42" s="6"/>
      <c r="E42" s="3" t="s">
        <v>96</v>
      </c>
      <c r="F42" s="6"/>
      <c r="G42" s="6">
        <f>$B$42*2</f>
        <v>2</v>
      </c>
      <c r="H42" s="6">
        <f t="shared" si="18"/>
        <v>20</v>
      </c>
      <c r="I42" s="6">
        <f t="shared" si="19"/>
        <v>10</v>
      </c>
      <c r="J42" s="6">
        <f t="shared" si="20"/>
        <v>10</v>
      </c>
      <c r="K42" s="6">
        <f t="shared" si="21"/>
        <v>0</v>
      </c>
      <c r="L42" s="6">
        <f t="shared" si="22"/>
        <v>0</v>
      </c>
      <c r="M42" s="6">
        <f t="shared" si="23"/>
        <v>0</v>
      </c>
      <c r="N42" s="6">
        <f t="shared" si="24"/>
        <v>0</v>
      </c>
      <c r="O42" s="6">
        <f t="shared" si="25"/>
        <v>0</v>
      </c>
      <c r="P42" s="7">
        <f t="shared" si="26"/>
        <v>1</v>
      </c>
      <c r="Q42" s="7">
        <f t="shared" si="27"/>
        <v>0</v>
      </c>
      <c r="R42" s="7">
        <f>$B$42*1</f>
        <v>1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28"/>
        <v>0</v>
      </c>
      <c r="AJ42" s="11">
        <f>$B$42*10</f>
        <v>10</v>
      </c>
      <c r="AK42" s="10"/>
      <c r="AL42" s="11">
        <f>$B$42*10</f>
        <v>10</v>
      </c>
      <c r="AM42" s="10"/>
      <c r="AN42" s="11"/>
      <c r="AO42" s="10"/>
      <c r="AP42" s="11"/>
      <c r="AQ42" s="10"/>
      <c r="AR42" s="7">
        <f>$B$42*1</f>
        <v>1</v>
      </c>
      <c r="AS42" s="11"/>
      <c r="AT42" s="10"/>
      <c r="AU42" s="11"/>
      <c r="AV42" s="10"/>
      <c r="AW42" s="11"/>
      <c r="AX42" s="10"/>
      <c r="AY42" s="7"/>
      <c r="AZ42" s="7">
        <f t="shared" si="29"/>
        <v>1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0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31"/>
        <v>0</v>
      </c>
    </row>
    <row r="43" spans="1:86" ht="12.75">
      <c r="A43" s="6">
        <v>5</v>
      </c>
      <c r="B43" s="6">
        <v>1</v>
      </c>
      <c r="C43" s="6">
        <v>1</v>
      </c>
      <c r="D43" s="6"/>
      <c r="E43" s="3" t="s">
        <v>97</v>
      </c>
      <c r="F43" s="6"/>
      <c r="G43" s="6">
        <f>$B$43*2</f>
        <v>2</v>
      </c>
      <c r="H43" s="6">
        <f t="shared" si="18"/>
        <v>20</v>
      </c>
      <c r="I43" s="6">
        <f t="shared" si="19"/>
        <v>10</v>
      </c>
      <c r="J43" s="6">
        <f t="shared" si="20"/>
        <v>10</v>
      </c>
      <c r="K43" s="6">
        <f t="shared" si="21"/>
        <v>0</v>
      </c>
      <c r="L43" s="6">
        <f t="shared" si="22"/>
        <v>0</v>
      </c>
      <c r="M43" s="6">
        <f t="shared" si="23"/>
        <v>0</v>
      </c>
      <c r="N43" s="6">
        <f t="shared" si="24"/>
        <v>0</v>
      </c>
      <c r="O43" s="6">
        <f t="shared" si="25"/>
        <v>0</v>
      </c>
      <c r="P43" s="7">
        <f t="shared" si="26"/>
        <v>1</v>
      </c>
      <c r="Q43" s="7">
        <f t="shared" si="27"/>
        <v>0</v>
      </c>
      <c r="R43" s="7">
        <f>$B$43*1</f>
        <v>1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28"/>
        <v>0</v>
      </c>
      <c r="AJ43" s="11">
        <f>$B$43*10</f>
        <v>10</v>
      </c>
      <c r="AK43" s="10"/>
      <c r="AL43" s="11">
        <f>$B$43*10</f>
        <v>10</v>
      </c>
      <c r="AM43" s="10"/>
      <c r="AN43" s="11"/>
      <c r="AO43" s="10"/>
      <c r="AP43" s="11"/>
      <c r="AQ43" s="10"/>
      <c r="AR43" s="7">
        <f>$B$43*1</f>
        <v>1</v>
      </c>
      <c r="AS43" s="11"/>
      <c r="AT43" s="10"/>
      <c r="AU43" s="11"/>
      <c r="AV43" s="10"/>
      <c r="AW43" s="11"/>
      <c r="AX43" s="10"/>
      <c r="AY43" s="7"/>
      <c r="AZ43" s="7">
        <f t="shared" si="29"/>
        <v>1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0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31"/>
        <v>0</v>
      </c>
    </row>
    <row r="44" spans="1:86" ht="12.75">
      <c r="A44" s="6">
        <v>6</v>
      </c>
      <c r="B44" s="6">
        <v>1</v>
      </c>
      <c r="C44" s="6">
        <v>1</v>
      </c>
      <c r="D44" s="6"/>
      <c r="E44" s="3" t="s">
        <v>98</v>
      </c>
      <c r="F44" s="6"/>
      <c r="G44" s="6">
        <f>$B$44*2</f>
        <v>2</v>
      </c>
      <c r="H44" s="6">
        <f t="shared" si="18"/>
        <v>20</v>
      </c>
      <c r="I44" s="6">
        <f t="shared" si="19"/>
        <v>10</v>
      </c>
      <c r="J44" s="6">
        <f t="shared" si="20"/>
        <v>10</v>
      </c>
      <c r="K44" s="6">
        <f t="shared" si="21"/>
        <v>0</v>
      </c>
      <c r="L44" s="6">
        <f t="shared" si="22"/>
        <v>0</v>
      </c>
      <c r="M44" s="6">
        <f t="shared" si="23"/>
        <v>0</v>
      </c>
      <c r="N44" s="6">
        <f t="shared" si="24"/>
        <v>0</v>
      </c>
      <c r="O44" s="6">
        <f t="shared" si="25"/>
        <v>0</v>
      </c>
      <c r="P44" s="7">
        <f t="shared" si="26"/>
        <v>1</v>
      </c>
      <c r="Q44" s="7">
        <f t="shared" si="27"/>
        <v>0</v>
      </c>
      <c r="R44" s="7">
        <f>$B$44*1</f>
        <v>1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28"/>
        <v>0</v>
      </c>
      <c r="AJ44" s="11">
        <f>$B$44*10</f>
        <v>10</v>
      </c>
      <c r="AK44" s="10"/>
      <c r="AL44" s="11">
        <f>$B$44*10</f>
        <v>10</v>
      </c>
      <c r="AM44" s="10"/>
      <c r="AN44" s="11"/>
      <c r="AO44" s="10"/>
      <c r="AP44" s="11"/>
      <c r="AQ44" s="10"/>
      <c r="AR44" s="7">
        <f>$B$44*1</f>
        <v>1</v>
      </c>
      <c r="AS44" s="11"/>
      <c r="AT44" s="10"/>
      <c r="AU44" s="11"/>
      <c r="AV44" s="10"/>
      <c r="AW44" s="11"/>
      <c r="AX44" s="10"/>
      <c r="AY44" s="7"/>
      <c r="AZ44" s="7">
        <f t="shared" si="29"/>
        <v>1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0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31"/>
        <v>0</v>
      </c>
    </row>
    <row r="45" spans="1:86" ht="12.75">
      <c r="A45" s="6">
        <v>7</v>
      </c>
      <c r="B45" s="6">
        <v>1</v>
      </c>
      <c r="C45" s="6">
        <v>1</v>
      </c>
      <c r="D45" s="6"/>
      <c r="E45" s="3" t="s">
        <v>99</v>
      </c>
      <c r="F45" s="6"/>
      <c r="G45" s="6">
        <f>$B$45*2</f>
        <v>2</v>
      </c>
      <c r="H45" s="6">
        <f t="shared" si="18"/>
        <v>20</v>
      </c>
      <c r="I45" s="6">
        <f t="shared" si="19"/>
        <v>10</v>
      </c>
      <c r="J45" s="6">
        <f t="shared" si="20"/>
        <v>10</v>
      </c>
      <c r="K45" s="6">
        <f t="shared" si="21"/>
        <v>0</v>
      </c>
      <c r="L45" s="6">
        <f t="shared" si="22"/>
        <v>0</v>
      </c>
      <c r="M45" s="6">
        <f t="shared" si="23"/>
        <v>0</v>
      </c>
      <c r="N45" s="6">
        <f t="shared" si="24"/>
        <v>0</v>
      </c>
      <c r="O45" s="6">
        <f t="shared" si="25"/>
        <v>0</v>
      </c>
      <c r="P45" s="7">
        <f t="shared" si="26"/>
        <v>1</v>
      </c>
      <c r="Q45" s="7">
        <f t="shared" si="27"/>
        <v>0</v>
      </c>
      <c r="R45" s="7">
        <f>$B$45*1</f>
        <v>1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28"/>
        <v>0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29"/>
        <v>0</v>
      </c>
      <c r="BA45" s="11">
        <f>$B$45*10</f>
        <v>10</v>
      </c>
      <c r="BB45" s="10"/>
      <c r="BC45" s="11">
        <f>$B$45*10</f>
        <v>10</v>
      </c>
      <c r="BD45" s="10"/>
      <c r="BE45" s="11"/>
      <c r="BF45" s="10"/>
      <c r="BG45" s="11"/>
      <c r="BH45" s="10"/>
      <c r="BI45" s="7">
        <f>$B$45*1</f>
        <v>1</v>
      </c>
      <c r="BJ45" s="11"/>
      <c r="BK45" s="10"/>
      <c r="BL45" s="11"/>
      <c r="BM45" s="10"/>
      <c r="BN45" s="11"/>
      <c r="BO45" s="10"/>
      <c r="BP45" s="7"/>
      <c r="BQ45" s="7">
        <f t="shared" si="30"/>
        <v>1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31"/>
        <v>0</v>
      </c>
    </row>
    <row r="46" spans="1:86" ht="12.75">
      <c r="A46" s="6">
        <v>8</v>
      </c>
      <c r="B46" s="6">
        <v>1</v>
      </c>
      <c r="C46" s="6">
        <v>1</v>
      </c>
      <c r="D46" s="6"/>
      <c r="E46" s="3" t="s">
        <v>100</v>
      </c>
      <c r="F46" s="6"/>
      <c r="G46" s="6">
        <f>$B$46*2</f>
        <v>2</v>
      </c>
      <c r="H46" s="6">
        <f t="shared" si="18"/>
        <v>20</v>
      </c>
      <c r="I46" s="6">
        <f t="shared" si="19"/>
        <v>10</v>
      </c>
      <c r="J46" s="6">
        <f t="shared" si="20"/>
        <v>10</v>
      </c>
      <c r="K46" s="6">
        <f t="shared" si="21"/>
        <v>0</v>
      </c>
      <c r="L46" s="6">
        <f t="shared" si="22"/>
        <v>0</v>
      </c>
      <c r="M46" s="6">
        <f t="shared" si="23"/>
        <v>0</v>
      </c>
      <c r="N46" s="6">
        <f t="shared" si="24"/>
        <v>0</v>
      </c>
      <c r="O46" s="6">
        <f t="shared" si="25"/>
        <v>0</v>
      </c>
      <c r="P46" s="7">
        <f t="shared" si="26"/>
        <v>1</v>
      </c>
      <c r="Q46" s="7">
        <f t="shared" si="27"/>
        <v>0</v>
      </c>
      <c r="R46" s="7">
        <f>$B$46*1</f>
        <v>1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28"/>
        <v>0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29"/>
        <v>0</v>
      </c>
      <c r="BA46" s="11">
        <f>$B$46*10</f>
        <v>10</v>
      </c>
      <c r="BB46" s="10"/>
      <c r="BC46" s="11">
        <f>$B$46*10</f>
        <v>10</v>
      </c>
      <c r="BD46" s="10"/>
      <c r="BE46" s="11"/>
      <c r="BF46" s="10"/>
      <c r="BG46" s="11"/>
      <c r="BH46" s="10"/>
      <c r="BI46" s="7">
        <f>$B$46*1</f>
        <v>1</v>
      </c>
      <c r="BJ46" s="11"/>
      <c r="BK46" s="10"/>
      <c r="BL46" s="11"/>
      <c r="BM46" s="10"/>
      <c r="BN46" s="11"/>
      <c r="BO46" s="10"/>
      <c r="BP46" s="7"/>
      <c r="BQ46" s="7">
        <f t="shared" si="30"/>
        <v>1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31"/>
        <v>0</v>
      </c>
    </row>
    <row r="47" spans="1:86" ht="15.75" customHeight="1">
      <c r="A47" s="6"/>
      <c r="B47" s="6"/>
      <c r="C47" s="6"/>
      <c r="D47" s="6"/>
      <c r="E47" s="6" t="s">
        <v>61</v>
      </c>
      <c r="F47" s="6">
        <f aca="true" t="shared" si="32" ref="F47:S47">SUM(F31:F46)</f>
        <v>5</v>
      </c>
      <c r="G47" s="6">
        <f t="shared" si="32"/>
        <v>29</v>
      </c>
      <c r="H47" s="6">
        <f t="shared" si="32"/>
        <v>475</v>
      </c>
      <c r="I47" s="6">
        <f t="shared" si="32"/>
        <v>255</v>
      </c>
      <c r="J47" s="6">
        <f t="shared" si="32"/>
        <v>170</v>
      </c>
      <c r="K47" s="6">
        <f t="shared" si="32"/>
        <v>0</v>
      </c>
      <c r="L47" s="6">
        <f t="shared" si="32"/>
        <v>0</v>
      </c>
      <c r="M47" s="6">
        <f t="shared" si="32"/>
        <v>50</v>
      </c>
      <c r="N47" s="6">
        <f t="shared" si="32"/>
        <v>0</v>
      </c>
      <c r="O47" s="6">
        <f t="shared" si="32"/>
        <v>0</v>
      </c>
      <c r="P47" s="7">
        <f t="shared" si="32"/>
        <v>31</v>
      </c>
      <c r="Q47" s="7">
        <f t="shared" si="32"/>
        <v>4.25</v>
      </c>
      <c r="R47" s="7">
        <f t="shared" si="32"/>
        <v>28.25</v>
      </c>
      <c r="S47" s="11">
        <f t="shared" si="32"/>
        <v>100</v>
      </c>
      <c r="T47" s="10"/>
      <c r="U47" s="11">
        <f>SUM(U31:U46)</f>
        <v>60</v>
      </c>
      <c r="V47" s="10"/>
      <c r="W47" s="11">
        <f>SUM(W31:W46)</f>
        <v>0</v>
      </c>
      <c r="X47" s="10"/>
      <c r="Y47" s="11">
        <f>SUM(Y31:Y46)</f>
        <v>0</v>
      </c>
      <c r="Z47" s="10"/>
      <c r="AA47" s="7">
        <f>SUM(AA31:AA46)</f>
        <v>12</v>
      </c>
      <c r="AB47" s="11">
        <f>SUM(AB31:AB46)</f>
        <v>30</v>
      </c>
      <c r="AC47" s="10"/>
      <c r="AD47" s="11">
        <f>SUM(AD31:AD46)</f>
        <v>0</v>
      </c>
      <c r="AE47" s="10"/>
      <c r="AF47" s="11">
        <f>SUM(AF31:AF46)</f>
        <v>0</v>
      </c>
      <c r="AG47" s="10"/>
      <c r="AH47" s="7">
        <f>SUM(AH31:AH46)</f>
        <v>3</v>
      </c>
      <c r="AI47" s="7">
        <f>SUM(AI31:AI46)</f>
        <v>15</v>
      </c>
      <c r="AJ47" s="11">
        <f>SUM(AJ31:AJ46)</f>
        <v>100</v>
      </c>
      <c r="AK47" s="10"/>
      <c r="AL47" s="11">
        <f>SUM(AL31:AL46)</f>
        <v>70</v>
      </c>
      <c r="AM47" s="10"/>
      <c r="AN47" s="11">
        <f>SUM(AN31:AN46)</f>
        <v>0</v>
      </c>
      <c r="AO47" s="10"/>
      <c r="AP47" s="11">
        <f>SUM(AP31:AP46)</f>
        <v>0</v>
      </c>
      <c r="AQ47" s="10"/>
      <c r="AR47" s="7">
        <f>SUM(AR31:AR46)</f>
        <v>11</v>
      </c>
      <c r="AS47" s="11">
        <f>SUM(AS31:AS46)</f>
        <v>10</v>
      </c>
      <c r="AT47" s="10"/>
      <c r="AU47" s="11">
        <f>SUM(AU31:AU46)</f>
        <v>0</v>
      </c>
      <c r="AV47" s="10"/>
      <c r="AW47" s="11">
        <f>SUM(AW31:AW46)</f>
        <v>0</v>
      </c>
      <c r="AX47" s="10"/>
      <c r="AY47" s="7">
        <f>SUM(AY31:AY46)</f>
        <v>1</v>
      </c>
      <c r="AZ47" s="7">
        <f>SUM(AZ31:AZ46)</f>
        <v>12</v>
      </c>
      <c r="BA47" s="11">
        <f>SUM(BA31:BA46)</f>
        <v>55</v>
      </c>
      <c r="BB47" s="10"/>
      <c r="BC47" s="11">
        <f>SUM(BC31:BC46)</f>
        <v>40</v>
      </c>
      <c r="BD47" s="10"/>
      <c r="BE47" s="11">
        <f>SUM(BE31:BE46)</f>
        <v>0</v>
      </c>
      <c r="BF47" s="10"/>
      <c r="BG47" s="11">
        <f>SUM(BG31:BG46)</f>
        <v>0</v>
      </c>
      <c r="BH47" s="10"/>
      <c r="BI47" s="7">
        <f>SUM(BI31:BI46)</f>
        <v>3.75</v>
      </c>
      <c r="BJ47" s="11">
        <f>SUM(BJ31:BJ46)</f>
        <v>10</v>
      </c>
      <c r="BK47" s="10"/>
      <c r="BL47" s="11">
        <f>SUM(BL31:BL46)</f>
        <v>0</v>
      </c>
      <c r="BM47" s="10"/>
      <c r="BN47" s="11">
        <f>SUM(BN31:BN46)</f>
        <v>0</v>
      </c>
      <c r="BO47" s="10"/>
      <c r="BP47" s="7">
        <f>SUM(BP31:BP46)</f>
        <v>0.25</v>
      </c>
      <c r="BQ47" s="7">
        <f>SUM(BQ31:BQ46)</f>
        <v>4</v>
      </c>
      <c r="BR47" s="11">
        <f>SUM(BR31:BR46)</f>
        <v>0</v>
      </c>
      <c r="BS47" s="10"/>
      <c r="BT47" s="11">
        <f>SUM(BT31:BT46)</f>
        <v>0</v>
      </c>
      <c r="BU47" s="10"/>
      <c r="BV47" s="11">
        <f>SUM(BV31:BV46)</f>
        <v>0</v>
      </c>
      <c r="BW47" s="10"/>
      <c r="BX47" s="11">
        <f>SUM(BX31:BX46)</f>
        <v>0</v>
      </c>
      <c r="BY47" s="10"/>
      <c r="BZ47" s="7">
        <f>SUM(BZ31:BZ46)</f>
        <v>0</v>
      </c>
      <c r="CA47" s="11">
        <f>SUM(CA31:CA46)</f>
        <v>0</v>
      </c>
      <c r="CB47" s="10"/>
      <c r="CC47" s="11">
        <f>SUM(CC31:CC46)</f>
        <v>0</v>
      </c>
      <c r="CD47" s="10"/>
      <c r="CE47" s="11">
        <f>SUM(CE31:CE46)</f>
        <v>0</v>
      </c>
      <c r="CF47" s="10"/>
      <c r="CG47" s="7">
        <f>SUM(CG31:CG46)</f>
        <v>0</v>
      </c>
      <c r="CH47" s="7">
        <f>SUM(CH31:CH46)</f>
        <v>0</v>
      </c>
    </row>
    <row r="48" spans="1:86" ht="19.5" customHeight="1">
      <c r="A48" s="12" t="s">
        <v>101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2"/>
      <c r="CH48" s="13"/>
    </row>
    <row r="49" spans="1:86" ht="12.75">
      <c r="A49" s="6"/>
      <c r="B49" s="6"/>
      <c r="C49" s="6"/>
      <c r="D49" s="6" t="s">
        <v>177</v>
      </c>
      <c r="E49" s="3" t="s">
        <v>178</v>
      </c>
      <c r="F49" s="6">
        <f aca="true" t="shared" si="33" ref="F49:F56">COUNTIF(S49:CF49,"e")</f>
        <v>0</v>
      </c>
      <c r="G49" s="6">
        <f aca="true" t="shared" si="34" ref="G49:G56">COUNTIF(S49:CF49,"z")</f>
        <v>3</v>
      </c>
      <c r="H49" s="6">
        <f aca="true" t="shared" si="35" ref="H49:H56">SUM(I49:O49)</f>
        <v>30</v>
      </c>
      <c r="I49" s="6">
        <f aca="true" t="shared" si="36" ref="I49:I56">S49+AJ49+BA49+BR49</f>
        <v>10</v>
      </c>
      <c r="J49" s="6">
        <f aca="true" t="shared" si="37" ref="J49:J56">U49+AL49+BC49+BT49</f>
        <v>10</v>
      </c>
      <c r="K49" s="6">
        <f aca="true" t="shared" si="38" ref="K49:K56">W49+AN49+BE49+BV49</f>
        <v>0</v>
      </c>
      <c r="L49" s="6">
        <f aca="true" t="shared" si="39" ref="L49:L56">Y49+AP49+BG49+BX49</f>
        <v>0</v>
      </c>
      <c r="M49" s="6">
        <f aca="true" t="shared" si="40" ref="M49:M56">AB49+AS49+BJ49+CA49</f>
        <v>10</v>
      </c>
      <c r="N49" s="6">
        <f aca="true" t="shared" si="41" ref="N49:N56">AD49+AU49+BL49+CC49</f>
        <v>0</v>
      </c>
      <c r="O49" s="6">
        <f aca="true" t="shared" si="42" ref="O49:O56">AF49+AW49+BN49+CE49</f>
        <v>0</v>
      </c>
      <c r="P49" s="7">
        <f aca="true" t="shared" si="43" ref="P49:P56">AI49+AZ49+BQ49+CH49</f>
        <v>2</v>
      </c>
      <c r="Q49" s="7">
        <f aca="true" t="shared" si="44" ref="Q49:Q56">AH49+AY49+BP49+CG49</f>
        <v>0.5</v>
      </c>
      <c r="R49" s="7">
        <v>1.8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aca="true" t="shared" si="45" ref="AI49:AI56">AA49+AH49</f>
        <v>0</v>
      </c>
      <c r="AJ49" s="11">
        <v>10</v>
      </c>
      <c r="AK49" s="10" t="s">
        <v>54</v>
      </c>
      <c r="AL49" s="11">
        <v>10</v>
      </c>
      <c r="AM49" s="10" t="s">
        <v>54</v>
      </c>
      <c r="AN49" s="11"/>
      <c r="AO49" s="10"/>
      <c r="AP49" s="11"/>
      <c r="AQ49" s="10"/>
      <c r="AR49" s="7">
        <v>1.5</v>
      </c>
      <c r="AS49" s="11">
        <v>10</v>
      </c>
      <c r="AT49" s="10" t="s">
        <v>54</v>
      </c>
      <c r="AU49" s="11"/>
      <c r="AV49" s="10"/>
      <c r="AW49" s="11"/>
      <c r="AX49" s="10"/>
      <c r="AY49" s="7">
        <v>0.5</v>
      </c>
      <c r="AZ49" s="7">
        <f aca="true" t="shared" si="46" ref="AZ49:AZ56">AR49+AY49</f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aca="true" t="shared" si="47" ref="BQ49:BQ56">BI49+BP49</f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aca="true" t="shared" si="48" ref="CH49:CH56">BZ49+CG49</f>
        <v>0</v>
      </c>
    </row>
    <row r="50" spans="1:86" ht="12.75">
      <c r="A50" s="6"/>
      <c r="B50" s="6"/>
      <c r="C50" s="6"/>
      <c r="D50" s="6" t="s">
        <v>179</v>
      </c>
      <c r="E50" s="3" t="s">
        <v>180</v>
      </c>
      <c r="F50" s="6">
        <f t="shared" si="33"/>
        <v>0</v>
      </c>
      <c r="G50" s="6">
        <f t="shared" si="34"/>
        <v>2</v>
      </c>
      <c r="H50" s="6">
        <f t="shared" si="35"/>
        <v>25</v>
      </c>
      <c r="I50" s="6">
        <f t="shared" si="36"/>
        <v>10</v>
      </c>
      <c r="J50" s="6">
        <f t="shared" si="37"/>
        <v>15</v>
      </c>
      <c r="K50" s="6">
        <f t="shared" si="38"/>
        <v>0</v>
      </c>
      <c r="L50" s="6">
        <f t="shared" si="39"/>
        <v>0</v>
      </c>
      <c r="M50" s="6">
        <f t="shared" si="40"/>
        <v>0</v>
      </c>
      <c r="N50" s="6">
        <f t="shared" si="41"/>
        <v>0</v>
      </c>
      <c r="O50" s="6">
        <f t="shared" si="42"/>
        <v>0</v>
      </c>
      <c r="P50" s="7">
        <f t="shared" si="43"/>
        <v>1</v>
      </c>
      <c r="Q50" s="7">
        <f t="shared" si="44"/>
        <v>0</v>
      </c>
      <c r="R50" s="7">
        <v>1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5"/>
        <v>0</v>
      </c>
      <c r="AJ50" s="11">
        <v>10</v>
      </c>
      <c r="AK50" s="10" t="s">
        <v>54</v>
      </c>
      <c r="AL50" s="11">
        <v>15</v>
      </c>
      <c r="AM50" s="10" t="s">
        <v>54</v>
      </c>
      <c r="AN50" s="11"/>
      <c r="AO50" s="10"/>
      <c r="AP50" s="11"/>
      <c r="AQ50" s="10"/>
      <c r="AR50" s="7">
        <v>1</v>
      </c>
      <c r="AS50" s="11"/>
      <c r="AT50" s="10"/>
      <c r="AU50" s="11"/>
      <c r="AV50" s="10"/>
      <c r="AW50" s="11"/>
      <c r="AX50" s="10"/>
      <c r="AY50" s="7"/>
      <c r="AZ50" s="7">
        <f t="shared" si="46"/>
        <v>1</v>
      </c>
      <c r="BA50" s="11"/>
      <c r="BB50" s="10"/>
      <c r="BC50" s="11"/>
      <c r="BD50" s="10"/>
      <c r="BE50" s="11"/>
      <c r="BF50" s="10"/>
      <c r="BG50" s="11"/>
      <c r="BH50" s="10"/>
      <c r="BI50" s="7"/>
      <c r="BJ50" s="11"/>
      <c r="BK50" s="10"/>
      <c r="BL50" s="11"/>
      <c r="BM50" s="10"/>
      <c r="BN50" s="11"/>
      <c r="BO50" s="10"/>
      <c r="BP50" s="7"/>
      <c r="BQ50" s="7">
        <f t="shared" si="47"/>
        <v>0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8"/>
        <v>0</v>
      </c>
    </row>
    <row r="51" spans="1:86" ht="12.75">
      <c r="A51" s="6"/>
      <c r="B51" s="6"/>
      <c r="C51" s="6"/>
      <c r="D51" s="6" t="s">
        <v>181</v>
      </c>
      <c r="E51" s="3" t="s">
        <v>182</v>
      </c>
      <c r="F51" s="6">
        <f t="shared" si="33"/>
        <v>0</v>
      </c>
      <c r="G51" s="6">
        <f t="shared" si="34"/>
        <v>2</v>
      </c>
      <c r="H51" s="6">
        <f t="shared" si="35"/>
        <v>30</v>
      </c>
      <c r="I51" s="6">
        <f t="shared" si="36"/>
        <v>20</v>
      </c>
      <c r="J51" s="6">
        <f t="shared" si="37"/>
        <v>10</v>
      </c>
      <c r="K51" s="6">
        <f t="shared" si="38"/>
        <v>0</v>
      </c>
      <c r="L51" s="6">
        <f t="shared" si="39"/>
        <v>0</v>
      </c>
      <c r="M51" s="6">
        <f t="shared" si="40"/>
        <v>0</v>
      </c>
      <c r="N51" s="6">
        <f t="shared" si="41"/>
        <v>0</v>
      </c>
      <c r="O51" s="6">
        <f t="shared" si="42"/>
        <v>0</v>
      </c>
      <c r="P51" s="7">
        <f t="shared" si="43"/>
        <v>2</v>
      </c>
      <c r="Q51" s="7">
        <f t="shared" si="44"/>
        <v>0</v>
      </c>
      <c r="R51" s="7">
        <v>2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5"/>
        <v>0</v>
      </c>
      <c r="AJ51" s="11">
        <v>20</v>
      </c>
      <c r="AK51" s="10" t="s">
        <v>54</v>
      </c>
      <c r="AL51" s="11">
        <v>10</v>
      </c>
      <c r="AM51" s="10" t="s">
        <v>54</v>
      </c>
      <c r="AN51" s="11"/>
      <c r="AO51" s="10"/>
      <c r="AP51" s="11"/>
      <c r="AQ51" s="10"/>
      <c r="AR51" s="7">
        <v>2</v>
      </c>
      <c r="AS51" s="11"/>
      <c r="AT51" s="10"/>
      <c r="AU51" s="11"/>
      <c r="AV51" s="10"/>
      <c r="AW51" s="11"/>
      <c r="AX51" s="10"/>
      <c r="AY51" s="7"/>
      <c r="AZ51" s="7">
        <f t="shared" si="46"/>
        <v>2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t="shared" si="47"/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8"/>
        <v>0</v>
      </c>
    </row>
    <row r="52" spans="1:86" ht="12.75">
      <c r="A52" s="6"/>
      <c r="B52" s="6"/>
      <c r="C52" s="6"/>
      <c r="D52" s="6" t="s">
        <v>183</v>
      </c>
      <c r="E52" s="3" t="s">
        <v>184</v>
      </c>
      <c r="F52" s="6">
        <f t="shared" si="33"/>
        <v>0</v>
      </c>
      <c r="G52" s="6">
        <f t="shared" si="34"/>
        <v>2</v>
      </c>
      <c r="H52" s="6">
        <f t="shared" si="35"/>
        <v>20</v>
      </c>
      <c r="I52" s="6">
        <f t="shared" si="36"/>
        <v>10</v>
      </c>
      <c r="J52" s="6">
        <f t="shared" si="37"/>
        <v>10</v>
      </c>
      <c r="K52" s="6">
        <f t="shared" si="38"/>
        <v>0</v>
      </c>
      <c r="L52" s="6">
        <f t="shared" si="39"/>
        <v>0</v>
      </c>
      <c r="M52" s="6">
        <f t="shared" si="40"/>
        <v>0</v>
      </c>
      <c r="N52" s="6">
        <f t="shared" si="41"/>
        <v>0</v>
      </c>
      <c r="O52" s="6">
        <f t="shared" si="42"/>
        <v>0</v>
      </c>
      <c r="P52" s="7">
        <f t="shared" si="43"/>
        <v>1</v>
      </c>
      <c r="Q52" s="7">
        <f t="shared" si="44"/>
        <v>0</v>
      </c>
      <c r="R52" s="7">
        <v>1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5"/>
        <v>0</v>
      </c>
      <c r="AJ52" s="11">
        <v>10</v>
      </c>
      <c r="AK52" s="10" t="s">
        <v>54</v>
      </c>
      <c r="AL52" s="11">
        <v>10</v>
      </c>
      <c r="AM52" s="10" t="s">
        <v>54</v>
      </c>
      <c r="AN52" s="11"/>
      <c r="AO52" s="10"/>
      <c r="AP52" s="11"/>
      <c r="AQ52" s="10"/>
      <c r="AR52" s="7">
        <v>1</v>
      </c>
      <c r="AS52" s="11"/>
      <c r="AT52" s="10"/>
      <c r="AU52" s="11"/>
      <c r="AV52" s="10"/>
      <c r="AW52" s="11"/>
      <c r="AX52" s="10"/>
      <c r="AY52" s="7"/>
      <c r="AZ52" s="7">
        <f t="shared" si="46"/>
        <v>1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47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8"/>
        <v>0</v>
      </c>
    </row>
    <row r="53" spans="1:86" ht="12.75">
      <c r="A53" s="6"/>
      <c r="B53" s="6"/>
      <c r="C53" s="6"/>
      <c r="D53" s="6" t="s">
        <v>185</v>
      </c>
      <c r="E53" s="3" t="s">
        <v>186</v>
      </c>
      <c r="F53" s="6">
        <f t="shared" si="33"/>
        <v>0</v>
      </c>
      <c r="G53" s="6">
        <f t="shared" si="34"/>
        <v>1</v>
      </c>
      <c r="H53" s="6">
        <f t="shared" si="35"/>
        <v>20</v>
      </c>
      <c r="I53" s="6">
        <f t="shared" si="36"/>
        <v>20</v>
      </c>
      <c r="J53" s="6">
        <f t="shared" si="37"/>
        <v>0</v>
      </c>
      <c r="K53" s="6">
        <f t="shared" si="38"/>
        <v>0</v>
      </c>
      <c r="L53" s="6">
        <f t="shared" si="39"/>
        <v>0</v>
      </c>
      <c r="M53" s="6">
        <f t="shared" si="40"/>
        <v>0</v>
      </c>
      <c r="N53" s="6">
        <f t="shared" si="41"/>
        <v>0</v>
      </c>
      <c r="O53" s="6">
        <f t="shared" si="42"/>
        <v>0</v>
      </c>
      <c r="P53" s="7">
        <f t="shared" si="43"/>
        <v>1</v>
      </c>
      <c r="Q53" s="7">
        <f t="shared" si="44"/>
        <v>0</v>
      </c>
      <c r="R53" s="7">
        <v>1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45"/>
        <v>0</v>
      </c>
      <c r="AJ53" s="11"/>
      <c r="AK53" s="10"/>
      <c r="AL53" s="11"/>
      <c r="AM53" s="10"/>
      <c r="AN53" s="11"/>
      <c r="AO53" s="10"/>
      <c r="AP53" s="11"/>
      <c r="AQ53" s="10"/>
      <c r="AR53" s="7"/>
      <c r="AS53" s="11"/>
      <c r="AT53" s="10"/>
      <c r="AU53" s="11"/>
      <c r="AV53" s="10"/>
      <c r="AW53" s="11"/>
      <c r="AX53" s="10"/>
      <c r="AY53" s="7"/>
      <c r="AZ53" s="7">
        <f t="shared" si="46"/>
        <v>0</v>
      </c>
      <c r="BA53" s="11">
        <v>20</v>
      </c>
      <c r="BB53" s="10" t="s">
        <v>54</v>
      </c>
      <c r="BC53" s="11"/>
      <c r="BD53" s="10"/>
      <c r="BE53" s="11"/>
      <c r="BF53" s="10"/>
      <c r="BG53" s="11"/>
      <c r="BH53" s="10"/>
      <c r="BI53" s="7">
        <v>1</v>
      </c>
      <c r="BJ53" s="11"/>
      <c r="BK53" s="10"/>
      <c r="BL53" s="11"/>
      <c r="BM53" s="10"/>
      <c r="BN53" s="11"/>
      <c r="BO53" s="10"/>
      <c r="BP53" s="7"/>
      <c r="BQ53" s="7">
        <f t="shared" si="47"/>
        <v>1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48"/>
        <v>0</v>
      </c>
    </row>
    <row r="54" spans="1:86" ht="12.75">
      <c r="A54" s="6"/>
      <c r="B54" s="6"/>
      <c r="C54" s="6"/>
      <c r="D54" s="6" t="s">
        <v>187</v>
      </c>
      <c r="E54" s="3" t="s">
        <v>188</v>
      </c>
      <c r="F54" s="6">
        <f t="shared" si="33"/>
        <v>0</v>
      </c>
      <c r="G54" s="6">
        <f t="shared" si="34"/>
        <v>2</v>
      </c>
      <c r="H54" s="6">
        <f t="shared" si="35"/>
        <v>20</v>
      </c>
      <c r="I54" s="6">
        <f t="shared" si="36"/>
        <v>10</v>
      </c>
      <c r="J54" s="6">
        <f t="shared" si="37"/>
        <v>10</v>
      </c>
      <c r="K54" s="6">
        <f t="shared" si="38"/>
        <v>0</v>
      </c>
      <c r="L54" s="6">
        <f t="shared" si="39"/>
        <v>0</v>
      </c>
      <c r="M54" s="6">
        <f t="shared" si="40"/>
        <v>0</v>
      </c>
      <c r="N54" s="6">
        <f t="shared" si="41"/>
        <v>0</v>
      </c>
      <c r="O54" s="6">
        <f t="shared" si="42"/>
        <v>0</v>
      </c>
      <c r="P54" s="7">
        <f t="shared" si="43"/>
        <v>1</v>
      </c>
      <c r="Q54" s="7">
        <f t="shared" si="44"/>
        <v>0</v>
      </c>
      <c r="R54" s="7">
        <v>1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45"/>
        <v>0</v>
      </c>
      <c r="AJ54" s="11"/>
      <c r="AK54" s="10"/>
      <c r="AL54" s="11"/>
      <c r="AM54" s="10"/>
      <c r="AN54" s="11"/>
      <c r="AO54" s="10"/>
      <c r="AP54" s="11"/>
      <c r="AQ54" s="10"/>
      <c r="AR54" s="7"/>
      <c r="AS54" s="11"/>
      <c r="AT54" s="10"/>
      <c r="AU54" s="11"/>
      <c r="AV54" s="10"/>
      <c r="AW54" s="11"/>
      <c r="AX54" s="10"/>
      <c r="AY54" s="7"/>
      <c r="AZ54" s="7">
        <f t="shared" si="46"/>
        <v>0</v>
      </c>
      <c r="BA54" s="11">
        <v>10</v>
      </c>
      <c r="BB54" s="10" t="s">
        <v>54</v>
      </c>
      <c r="BC54" s="11">
        <v>10</v>
      </c>
      <c r="BD54" s="10" t="s">
        <v>54</v>
      </c>
      <c r="BE54" s="11"/>
      <c r="BF54" s="10"/>
      <c r="BG54" s="11"/>
      <c r="BH54" s="10"/>
      <c r="BI54" s="7">
        <v>1</v>
      </c>
      <c r="BJ54" s="11"/>
      <c r="BK54" s="10"/>
      <c r="BL54" s="11"/>
      <c r="BM54" s="10"/>
      <c r="BN54" s="11"/>
      <c r="BO54" s="10"/>
      <c r="BP54" s="7"/>
      <c r="BQ54" s="7">
        <f t="shared" si="47"/>
        <v>1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48"/>
        <v>0</v>
      </c>
    </row>
    <row r="55" spans="1:86" ht="12.75">
      <c r="A55" s="6"/>
      <c r="B55" s="6"/>
      <c r="C55" s="6"/>
      <c r="D55" s="6" t="s">
        <v>189</v>
      </c>
      <c r="E55" s="3" t="s">
        <v>190</v>
      </c>
      <c r="F55" s="6">
        <f t="shared" si="33"/>
        <v>0</v>
      </c>
      <c r="G55" s="6">
        <f t="shared" si="34"/>
        <v>2</v>
      </c>
      <c r="H55" s="6">
        <f t="shared" si="35"/>
        <v>20</v>
      </c>
      <c r="I55" s="6">
        <f t="shared" si="36"/>
        <v>10</v>
      </c>
      <c r="J55" s="6">
        <f t="shared" si="37"/>
        <v>0</v>
      </c>
      <c r="K55" s="6">
        <f t="shared" si="38"/>
        <v>0</v>
      </c>
      <c r="L55" s="6">
        <f t="shared" si="39"/>
        <v>0</v>
      </c>
      <c r="M55" s="6">
        <f t="shared" si="40"/>
        <v>10</v>
      </c>
      <c r="N55" s="6">
        <f t="shared" si="41"/>
        <v>0</v>
      </c>
      <c r="O55" s="6">
        <f t="shared" si="42"/>
        <v>0</v>
      </c>
      <c r="P55" s="7">
        <f t="shared" si="43"/>
        <v>1</v>
      </c>
      <c r="Q55" s="7">
        <f t="shared" si="44"/>
        <v>0.5</v>
      </c>
      <c r="R55" s="7">
        <v>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45"/>
        <v>0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t="shared" si="46"/>
        <v>0</v>
      </c>
      <c r="BA55" s="11">
        <v>10</v>
      </c>
      <c r="BB55" s="10" t="s">
        <v>54</v>
      </c>
      <c r="BC55" s="11"/>
      <c r="BD55" s="10"/>
      <c r="BE55" s="11"/>
      <c r="BF55" s="10"/>
      <c r="BG55" s="11"/>
      <c r="BH55" s="10"/>
      <c r="BI55" s="7">
        <v>0.5</v>
      </c>
      <c r="BJ55" s="11">
        <v>10</v>
      </c>
      <c r="BK55" s="10" t="s">
        <v>54</v>
      </c>
      <c r="BL55" s="11"/>
      <c r="BM55" s="10"/>
      <c r="BN55" s="11"/>
      <c r="BO55" s="10"/>
      <c r="BP55" s="7">
        <v>0.5</v>
      </c>
      <c r="BQ55" s="7">
        <f t="shared" si="47"/>
        <v>1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48"/>
        <v>0</v>
      </c>
    </row>
    <row r="56" spans="1:86" ht="12.75">
      <c r="A56" s="6"/>
      <c r="B56" s="6"/>
      <c r="C56" s="6"/>
      <c r="D56" s="6" t="s">
        <v>191</v>
      </c>
      <c r="E56" s="3" t="s">
        <v>118</v>
      </c>
      <c r="F56" s="6">
        <f t="shared" si="33"/>
        <v>0</v>
      </c>
      <c r="G56" s="6">
        <f t="shared" si="34"/>
        <v>2</v>
      </c>
      <c r="H56" s="6">
        <f t="shared" si="35"/>
        <v>15</v>
      </c>
      <c r="I56" s="6">
        <f t="shared" si="36"/>
        <v>10</v>
      </c>
      <c r="J56" s="6">
        <f t="shared" si="37"/>
        <v>5</v>
      </c>
      <c r="K56" s="6">
        <f t="shared" si="38"/>
        <v>0</v>
      </c>
      <c r="L56" s="6">
        <f t="shared" si="39"/>
        <v>0</v>
      </c>
      <c r="M56" s="6">
        <f t="shared" si="40"/>
        <v>0</v>
      </c>
      <c r="N56" s="6">
        <f t="shared" si="41"/>
        <v>0</v>
      </c>
      <c r="O56" s="6">
        <f t="shared" si="42"/>
        <v>0</v>
      </c>
      <c r="P56" s="7">
        <f t="shared" si="43"/>
        <v>1</v>
      </c>
      <c r="Q56" s="7">
        <f t="shared" si="44"/>
        <v>0</v>
      </c>
      <c r="R56" s="7">
        <v>0.5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45"/>
        <v>0</v>
      </c>
      <c r="AJ56" s="11">
        <v>10</v>
      </c>
      <c r="AK56" s="10" t="s">
        <v>54</v>
      </c>
      <c r="AL56" s="11">
        <v>5</v>
      </c>
      <c r="AM56" s="10" t="s">
        <v>54</v>
      </c>
      <c r="AN56" s="11"/>
      <c r="AO56" s="10"/>
      <c r="AP56" s="11"/>
      <c r="AQ56" s="10"/>
      <c r="AR56" s="7">
        <v>1</v>
      </c>
      <c r="AS56" s="11"/>
      <c r="AT56" s="10"/>
      <c r="AU56" s="11"/>
      <c r="AV56" s="10"/>
      <c r="AW56" s="11"/>
      <c r="AX56" s="10"/>
      <c r="AY56" s="7"/>
      <c r="AZ56" s="7">
        <f t="shared" si="46"/>
        <v>1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47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48"/>
        <v>0</v>
      </c>
    </row>
    <row r="57" spans="1:86" ht="15.75" customHeight="1">
      <c r="A57" s="6"/>
      <c r="B57" s="6"/>
      <c r="C57" s="6"/>
      <c r="D57" s="6"/>
      <c r="E57" s="6" t="s">
        <v>61</v>
      </c>
      <c r="F57" s="6">
        <f aca="true" t="shared" si="49" ref="F57:S57">SUM(F49:F56)</f>
        <v>0</v>
      </c>
      <c r="G57" s="6">
        <f t="shared" si="49"/>
        <v>16</v>
      </c>
      <c r="H57" s="6">
        <f t="shared" si="49"/>
        <v>180</v>
      </c>
      <c r="I57" s="6">
        <f t="shared" si="49"/>
        <v>100</v>
      </c>
      <c r="J57" s="6">
        <f t="shared" si="49"/>
        <v>60</v>
      </c>
      <c r="K57" s="6">
        <f t="shared" si="49"/>
        <v>0</v>
      </c>
      <c r="L57" s="6">
        <f t="shared" si="49"/>
        <v>0</v>
      </c>
      <c r="M57" s="6">
        <f t="shared" si="49"/>
        <v>20</v>
      </c>
      <c r="N57" s="6">
        <f t="shared" si="49"/>
        <v>0</v>
      </c>
      <c r="O57" s="6">
        <f t="shared" si="49"/>
        <v>0</v>
      </c>
      <c r="P57" s="7">
        <f t="shared" si="49"/>
        <v>10</v>
      </c>
      <c r="Q57" s="7">
        <f t="shared" si="49"/>
        <v>1</v>
      </c>
      <c r="R57" s="7">
        <f t="shared" si="49"/>
        <v>9.3</v>
      </c>
      <c r="S57" s="11">
        <f t="shared" si="49"/>
        <v>0</v>
      </c>
      <c r="T57" s="10"/>
      <c r="U57" s="11">
        <f>SUM(U49:U56)</f>
        <v>0</v>
      </c>
      <c r="V57" s="10"/>
      <c r="W57" s="11">
        <f>SUM(W49:W56)</f>
        <v>0</v>
      </c>
      <c r="X57" s="10"/>
      <c r="Y57" s="11">
        <f>SUM(Y49:Y56)</f>
        <v>0</v>
      </c>
      <c r="Z57" s="10"/>
      <c r="AA57" s="7">
        <f>SUM(AA49:AA56)</f>
        <v>0</v>
      </c>
      <c r="AB57" s="11">
        <f>SUM(AB49:AB56)</f>
        <v>0</v>
      </c>
      <c r="AC57" s="10"/>
      <c r="AD57" s="11">
        <f>SUM(AD49:AD56)</f>
        <v>0</v>
      </c>
      <c r="AE57" s="10"/>
      <c r="AF57" s="11">
        <f>SUM(AF49:AF56)</f>
        <v>0</v>
      </c>
      <c r="AG57" s="10"/>
      <c r="AH57" s="7">
        <f>SUM(AH49:AH56)</f>
        <v>0</v>
      </c>
      <c r="AI57" s="7">
        <f>SUM(AI49:AI56)</f>
        <v>0</v>
      </c>
      <c r="AJ57" s="11">
        <f>SUM(AJ49:AJ56)</f>
        <v>60</v>
      </c>
      <c r="AK57" s="10"/>
      <c r="AL57" s="11">
        <f>SUM(AL49:AL56)</f>
        <v>50</v>
      </c>
      <c r="AM57" s="10"/>
      <c r="AN57" s="11">
        <f>SUM(AN49:AN56)</f>
        <v>0</v>
      </c>
      <c r="AO57" s="10"/>
      <c r="AP57" s="11">
        <f>SUM(AP49:AP56)</f>
        <v>0</v>
      </c>
      <c r="AQ57" s="10"/>
      <c r="AR57" s="7">
        <f>SUM(AR49:AR56)</f>
        <v>6.5</v>
      </c>
      <c r="AS57" s="11">
        <f>SUM(AS49:AS56)</f>
        <v>10</v>
      </c>
      <c r="AT57" s="10"/>
      <c r="AU57" s="11">
        <f>SUM(AU49:AU56)</f>
        <v>0</v>
      </c>
      <c r="AV57" s="10"/>
      <c r="AW57" s="11">
        <f>SUM(AW49:AW56)</f>
        <v>0</v>
      </c>
      <c r="AX57" s="10"/>
      <c r="AY57" s="7">
        <f>SUM(AY49:AY56)</f>
        <v>0.5</v>
      </c>
      <c r="AZ57" s="7">
        <f>SUM(AZ49:AZ56)</f>
        <v>7</v>
      </c>
      <c r="BA57" s="11">
        <f>SUM(BA49:BA56)</f>
        <v>40</v>
      </c>
      <c r="BB57" s="10"/>
      <c r="BC57" s="11">
        <f>SUM(BC49:BC56)</f>
        <v>10</v>
      </c>
      <c r="BD57" s="10"/>
      <c r="BE57" s="11">
        <f>SUM(BE49:BE56)</f>
        <v>0</v>
      </c>
      <c r="BF57" s="10"/>
      <c r="BG57" s="11">
        <f>SUM(BG49:BG56)</f>
        <v>0</v>
      </c>
      <c r="BH57" s="10"/>
      <c r="BI57" s="7">
        <f>SUM(BI49:BI56)</f>
        <v>2.5</v>
      </c>
      <c r="BJ57" s="11">
        <f>SUM(BJ49:BJ56)</f>
        <v>10</v>
      </c>
      <c r="BK57" s="10"/>
      <c r="BL57" s="11">
        <f>SUM(BL49:BL56)</f>
        <v>0</v>
      </c>
      <c r="BM57" s="10"/>
      <c r="BN57" s="11">
        <f>SUM(BN49:BN56)</f>
        <v>0</v>
      </c>
      <c r="BO57" s="10"/>
      <c r="BP57" s="7">
        <f>SUM(BP49:BP56)</f>
        <v>0.5</v>
      </c>
      <c r="BQ57" s="7">
        <f>SUM(BQ49:BQ56)</f>
        <v>3</v>
      </c>
      <c r="BR57" s="11">
        <f>SUM(BR49:BR56)</f>
        <v>0</v>
      </c>
      <c r="BS57" s="10"/>
      <c r="BT57" s="11">
        <f>SUM(BT49:BT56)</f>
        <v>0</v>
      </c>
      <c r="BU57" s="10"/>
      <c r="BV57" s="11">
        <f>SUM(BV49:BV56)</f>
        <v>0</v>
      </c>
      <c r="BW57" s="10"/>
      <c r="BX57" s="11">
        <f>SUM(BX49:BX56)</f>
        <v>0</v>
      </c>
      <c r="BY57" s="10"/>
      <c r="BZ57" s="7">
        <f>SUM(BZ49:BZ56)</f>
        <v>0</v>
      </c>
      <c r="CA57" s="11">
        <f>SUM(CA49:CA56)</f>
        <v>0</v>
      </c>
      <c r="CB57" s="10"/>
      <c r="CC57" s="11">
        <f>SUM(CC49:CC56)</f>
        <v>0</v>
      </c>
      <c r="CD57" s="10"/>
      <c r="CE57" s="11">
        <f>SUM(CE49:CE56)</f>
        <v>0</v>
      </c>
      <c r="CF57" s="10"/>
      <c r="CG57" s="7">
        <f>SUM(CG49:CG56)</f>
        <v>0</v>
      </c>
      <c r="CH57" s="7">
        <f>SUM(CH49:CH56)</f>
        <v>0</v>
      </c>
    </row>
    <row r="58" spans="1:86" ht="19.5" customHeight="1">
      <c r="A58" s="12" t="s">
        <v>119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2"/>
      <c r="CH58" s="13"/>
    </row>
    <row r="59" spans="1:86" ht="12.75">
      <c r="A59" s="6">
        <v>9</v>
      </c>
      <c r="B59" s="6">
        <v>1</v>
      </c>
      <c r="C59" s="6">
        <v>1</v>
      </c>
      <c r="D59" s="6" t="s">
        <v>120</v>
      </c>
      <c r="E59" s="3" t="s">
        <v>121</v>
      </c>
      <c r="F59" s="6">
        <f aca="true" t="shared" si="50" ref="F59:F77">COUNTIF(S59:CF59,"e")</f>
        <v>0</v>
      </c>
      <c r="G59" s="6">
        <f aca="true" t="shared" si="51" ref="G59:G77">COUNTIF(S59:CF59,"z")</f>
        <v>3</v>
      </c>
      <c r="H59" s="6">
        <f aca="true" t="shared" si="52" ref="H59:H77">SUM(I59:O59)</f>
        <v>50</v>
      </c>
      <c r="I59" s="6">
        <f aca="true" t="shared" si="53" ref="I59:I77">S59+AJ59+BA59+BR59</f>
        <v>0</v>
      </c>
      <c r="J59" s="6">
        <f aca="true" t="shared" si="54" ref="J59:J77">U59+AL59+BC59+BT59</f>
        <v>0</v>
      </c>
      <c r="K59" s="6">
        <f aca="true" t="shared" si="55" ref="K59:K77">W59+AN59+BE59+BV59</f>
        <v>0</v>
      </c>
      <c r="L59" s="6">
        <f aca="true" t="shared" si="56" ref="L59:L77">Y59+AP59+BG59+BX59</f>
        <v>50</v>
      </c>
      <c r="M59" s="6">
        <f aca="true" t="shared" si="57" ref="M59:M77">AB59+AS59+BJ59+CA59</f>
        <v>0</v>
      </c>
      <c r="N59" s="6">
        <f aca="true" t="shared" si="58" ref="N59:N77">AD59+AU59+BL59+CC59</f>
        <v>0</v>
      </c>
      <c r="O59" s="6">
        <f aca="true" t="shared" si="59" ref="O59:O77">AF59+AW59+BN59+CE59</f>
        <v>0</v>
      </c>
      <c r="P59" s="7">
        <f aca="true" t="shared" si="60" ref="P59:P77">AI59+AZ59+BQ59+CH59</f>
        <v>5</v>
      </c>
      <c r="Q59" s="7">
        <f aca="true" t="shared" si="61" ref="Q59:Q77">AH59+AY59+BP59+CG59</f>
        <v>0</v>
      </c>
      <c r="R59" s="7">
        <v>1.7</v>
      </c>
      <c r="S59" s="11"/>
      <c r="T59" s="10"/>
      <c r="U59" s="11"/>
      <c r="V59" s="10"/>
      <c r="W59" s="11"/>
      <c r="X59" s="10"/>
      <c r="Y59" s="11">
        <v>10</v>
      </c>
      <c r="Z59" s="10" t="s">
        <v>54</v>
      </c>
      <c r="AA59" s="7">
        <v>1</v>
      </c>
      <c r="AB59" s="11"/>
      <c r="AC59" s="10"/>
      <c r="AD59" s="11"/>
      <c r="AE59" s="10"/>
      <c r="AF59" s="11"/>
      <c r="AG59" s="10"/>
      <c r="AH59" s="7"/>
      <c r="AI59" s="7">
        <f aca="true" t="shared" si="62" ref="AI59:AI77">AA59+AH59</f>
        <v>1</v>
      </c>
      <c r="AJ59" s="11"/>
      <c r="AK59" s="10"/>
      <c r="AL59" s="11"/>
      <c r="AM59" s="10"/>
      <c r="AN59" s="11"/>
      <c r="AO59" s="10"/>
      <c r="AP59" s="11">
        <v>20</v>
      </c>
      <c r="AQ59" s="10" t="s">
        <v>54</v>
      </c>
      <c r="AR59" s="7">
        <v>2</v>
      </c>
      <c r="AS59" s="11"/>
      <c r="AT59" s="10"/>
      <c r="AU59" s="11"/>
      <c r="AV59" s="10"/>
      <c r="AW59" s="11"/>
      <c r="AX59" s="10"/>
      <c r="AY59" s="7"/>
      <c r="AZ59" s="7">
        <f aca="true" t="shared" si="63" ref="AZ59:AZ77">AR59+AY59</f>
        <v>2</v>
      </c>
      <c r="BA59" s="11"/>
      <c r="BB59" s="10"/>
      <c r="BC59" s="11"/>
      <c r="BD59" s="10"/>
      <c r="BE59" s="11"/>
      <c r="BF59" s="10"/>
      <c r="BG59" s="11">
        <v>20</v>
      </c>
      <c r="BH59" s="10" t="s">
        <v>54</v>
      </c>
      <c r="BI59" s="7">
        <v>2</v>
      </c>
      <c r="BJ59" s="11"/>
      <c r="BK59" s="10"/>
      <c r="BL59" s="11"/>
      <c r="BM59" s="10"/>
      <c r="BN59" s="11"/>
      <c r="BO59" s="10"/>
      <c r="BP59" s="7"/>
      <c r="BQ59" s="7">
        <f aca="true" t="shared" si="64" ref="BQ59:BQ77">BI59+BP59</f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aca="true" t="shared" si="65" ref="CH59:CH77">BZ59+CG59</f>
        <v>0</v>
      </c>
    </row>
    <row r="60" spans="1:86" ht="12.75">
      <c r="A60" s="6">
        <v>11</v>
      </c>
      <c r="B60" s="6">
        <v>1</v>
      </c>
      <c r="C60" s="6">
        <v>1</v>
      </c>
      <c r="D60" s="6" t="s">
        <v>122</v>
      </c>
      <c r="E60" s="3" t="s">
        <v>123</v>
      </c>
      <c r="F60" s="6">
        <f t="shared" si="50"/>
        <v>0</v>
      </c>
      <c r="G60" s="6">
        <f t="shared" si="51"/>
        <v>1</v>
      </c>
      <c r="H60" s="6">
        <f t="shared" si="52"/>
        <v>0</v>
      </c>
      <c r="I60" s="6">
        <f t="shared" si="53"/>
        <v>0</v>
      </c>
      <c r="J60" s="6">
        <f t="shared" si="54"/>
        <v>0</v>
      </c>
      <c r="K60" s="6">
        <f t="shared" si="55"/>
        <v>0</v>
      </c>
      <c r="L60" s="6">
        <f t="shared" si="56"/>
        <v>0</v>
      </c>
      <c r="M60" s="6">
        <f t="shared" si="57"/>
        <v>0</v>
      </c>
      <c r="N60" s="6">
        <f t="shared" si="58"/>
        <v>0</v>
      </c>
      <c r="O60" s="6">
        <f t="shared" si="59"/>
        <v>0</v>
      </c>
      <c r="P60" s="7">
        <f t="shared" si="60"/>
        <v>20</v>
      </c>
      <c r="Q60" s="7">
        <f t="shared" si="61"/>
        <v>0</v>
      </c>
      <c r="R60" s="7">
        <v>0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62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3"/>
        <v>0</v>
      </c>
      <c r="BA60" s="11"/>
      <c r="BB60" s="10"/>
      <c r="BC60" s="11"/>
      <c r="BD60" s="10"/>
      <c r="BE60" s="11">
        <v>0</v>
      </c>
      <c r="BF60" s="10" t="s">
        <v>54</v>
      </c>
      <c r="BG60" s="11"/>
      <c r="BH60" s="10"/>
      <c r="BI60" s="7">
        <v>20</v>
      </c>
      <c r="BJ60" s="11"/>
      <c r="BK60" s="10"/>
      <c r="BL60" s="11"/>
      <c r="BM60" s="10"/>
      <c r="BN60" s="11"/>
      <c r="BO60" s="10"/>
      <c r="BP60" s="7"/>
      <c r="BQ60" s="7">
        <f t="shared" si="64"/>
        <v>20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65"/>
        <v>0</v>
      </c>
    </row>
    <row r="61" spans="1:86" ht="12.75">
      <c r="A61" s="15">
        <v>1</v>
      </c>
      <c r="B61" s="15">
        <v>1</v>
      </c>
      <c r="C61" s="6">
        <v>1</v>
      </c>
      <c r="D61" s="6" t="s">
        <v>124</v>
      </c>
      <c r="E61" s="3" t="s">
        <v>125</v>
      </c>
      <c r="F61" s="6">
        <f t="shared" si="50"/>
        <v>0</v>
      </c>
      <c r="G61" s="6">
        <f t="shared" si="51"/>
        <v>1</v>
      </c>
      <c r="H61" s="6">
        <f t="shared" si="52"/>
        <v>30</v>
      </c>
      <c r="I61" s="6">
        <f t="shared" si="53"/>
        <v>30</v>
      </c>
      <c r="J61" s="6">
        <f t="shared" si="54"/>
        <v>0</v>
      </c>
      <c r="K61" s="6">
        <f t="shared" si="55"/>
        <v>0</v>
      </c>
      <c r="L61" s="6">
        <f t="shared" si="56"/>
        <v>0</v>
      </c>
      <c r="M61" s="6">
        <f t="shared" si="57"/>
        <v>0</v>
      </c>
      <c r="N61" s="6">
        <f t="shared" si="58"/>
        <v>0</v>
      </c>
      <c r="O61" s="6">
        <f t="shared" si="59"/>
        <v>0</v>
      </c>
      <c r="P61" s="7">
        <f t="shared" si="60"/>
        <v>2</v>
      </c>
      <c r="Q61" s="7">
        <f t="shared" si="61"/>
        <v>0</v>
      </c>
      <c r="R61" s="7">
        <v>2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62"/>
        <v>0</v>
      </c>
      <c r="AJ61" s="11">
        <v>30</v>
      </c>
      <c r="AK61" s="10" t="s">
        <v>54</v>
      </c>
      <c r="AL61" s="11"/>
      <c r="AM61" s="10"/>
      <c r="AN61" s="11"/>
      <c r="AO61" s="10"/>
      <c r="AP61" s="11"/>
      <c r="AQ61" s="10"/>
      <c r="AR61" s="7">
        <v>2</v>
      </c>
      <c r="AS61" s="11"/>
      <c r="AT61" s="10"/>
      <c r="AU61" s="11"/>
      <c r="AV61" s="10"/>
      <c r="AW61" s="11"/>
      <c r="AX61" s="10"/>
      <c r="AY61" s="7"/>
      <c r="AZ61" s="7">
        <f t="shared" si="63"/>
        <v>2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64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65"/>
        <v>0</v>
      </c>
    </row>
    <row r="62" spans="1:86" ht="12.75">
      <c r="A62" s="15">
        <v>1</v>
      </c>
      <c r="B62" s="15">
        <v>1</v>
      </c>
      <c r="C62" s="6">
        <v>2</v>
      </c>
      <c r="D62" s="6" t="s">
        <v>126</v>
      </c>
      <c r="E62" s="3" t="s">
        <v>127</v>
      </c>
      <c r="F62" s="6">
        <f t="shared" si="50"/>
        <v>0</v>
      </c>
      <c r="G62" s="6">
        <f t="shared" si="51"/>
        <v>1</v>
      </c>
      <c r="H62" s="6">
        <f t="shared" si="52"/>
        <v>30</v>
      </c>
      <c r="I62" s="6">
        <f t="shared" si="53"/>
        <v>30</v>
      </c>
      <c r="J62" s="6">
        <f t="shared" si="54"/>
        <v>0</v>
      </c>
      <c r="K62" s="6">
        <f t="shared" si="55"/>
        <v>0</v>
      </c>
      <c r="L62" s="6">
        <f t="shared" si="56"/>
        <v>0</v>
      </c>
      <c r="M62" s="6">
        <f t="shared" si="57"/>
        <v>0</v>
      </c>
      <c r="N62" s="6">
        <f t="shared" si="58"/>
        <v>0</v>
      </c>
      <c r="O62" s="6">
        <f t="shared" si="59"/>
        <v>0</v>
      </c>
      <c r="P62" s="7">
        <f t="shared" si="60"/>
        <v>2</v>
      </c>
      <c r="Q62" s="7">
        <f t="shared" si="61"/>
        <v>0</v>
      </c>
      <c r="R62" s="7">
        <v>2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62"/>
        <v>0</v>
      </c>
      <c r="AJ62" s="11">
        <v>30</v>
      </c>
      <c r="AK62" s="10" t="s">
        <v>54</v>
      </c>
      <c r="AL62" s="11"/>
      <c r="AM62" s="10"/>
      <c r="AN62" s="11"/>
      <c r="AO62" s="10"/>
      <c r="AP62" s="11"/>
      <c r="AQ62" s="10"/>
      <c r="AR62" s="7">
        <v>2</v>
      </c>
      <c r="AS62" s="11"/>
      <c r="AT62" s="10"/>
      <c r="AU62" s="11"/>
      <c r="AV62" s="10"/>
      <c r="AW62" s="11"/>
      <c r="AX62" s="10"/>
      <c r="AY62" s="7"/>
      <c r="AZ62" s="7">
        <f t="shared" si="63"/>
        <v>2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64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65"/>
        <v>0</v>
      </c>
    </row>
    <row r="63" spans="1:86" ht="12.75">
      <c r="A63" s="15">
        <v>2</v>
      </c>
      <c r="B63" s="15">
        <v>1</v>
      </c>
      <c r="C63" s="6">
        <v>1</v>
      </c>
      <c r="D63" s="6" t="s">
        <v>128</v>
      </c>
      <c r="E63" s="3" t="s">
        <v>129</v>
      </c>
      <c r="F63" s="6">
        <f t="shared" si="50"/>
        <v>0</v>
      </c>
      <c r="G63" s="6">
        <f t="shared" si="51"/>
        <v>1</v>
      </c>
      <c r="H63" s="6">
        <f t="shared" si="52"/>
        <v>15</v>
      </c>
      <c r="I63" s="6">
        <f t="shared" si="53"/>
        <v>15</v>
      </c>
      <c r="J63" s="6">
        <f t="shared" si="54"/>
        <v>0</v>
      </c>
      <c r="K63" s="6">
        <f t="shared" si="55"/>
        <v>0</v>
      </c>
      <c r="L63" s="6">
        <f t="shared" si="56"/>
        <v>0</v>
      </c>
      <c r="M63" s="6">
        <f t="shared" si="57"/>
        <v>0</v>
      </c>
      <c r="N63" s="6">
        <f t="shared" si="58"/>
        <v>0</v>
      </c>
      <c r="O63" s="6">
        <f t="shared" si="59"/>
        <v>0</v>
      </c>
      <c r="P63" s="7">
        <f t="shared" si="60"/>
        <v>1</v>
      </c>
      <c r="Q63" s="7">
        <f t="shared" si="61"/>
        <v>0</v>
      </c>
      <c r="R63" s="7">
        <v>0.5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62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3"/>
        <v>0</v>
      </c>
      <c r="BA63" s="11">
        <v>15</v>
      </c>
      <c r="BB63" s="10" t="s">
        <v>54</v>
      </c>
      <c r="BC63" s="11"/>
      <c r="BD63" s="10"/>
      <c r="BE63" s="11"/>
      <c r="BF63" s="10"/>
      <c r="BG63" s="11"/>
      <c r="BH63" s="10"/>
      <c r="BI63" s="7">
        <v>1</v>
      </c>
      <c r="BJ63" s="11"/>
      <c r="BK63" s="10"/>
      <c r="BL63" s="11"/>
      <c r="BM63" s="10"/>
      <c r="BN63" s="11"/>
      <c r="BO63" s="10"/>
      <c r="BP63" s="7"/>
      <c r="BQ63" s="7">
        <f t="shared" si="64"/>
        <v>1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65"/>
        <v>0</v>
      </c>
    </row>
    <row r="64" spans="1:86" ht="12.75">
      <c r="A64" s="15">
        <v>2</v>
      </c>
      <c r="B64" s="15">
        <v>1</v>
      </c>
      <c r="C64" s="6">
        <v>2</v>
      </c>
      <c r="D64" s="6" t="s">
        <v>130</v>
      </c>
      <c r="E64" s="3" t="s">
        <v>131</v>
      </c>
      <c r="F64" s="6">
        <f t="shared" si="50"/>
        <v>0</v>
      </c>
      <c r="G64" s="6">
        <f t="shared" si="51"/>
        <v>1</v>
      </c>
      <c r="H64" s="6">
        <f t="shared" si="52"/>
        <v>15</v>
      </c>
      <c r="I64" s="6">
        <f t="shared" si="53"/>
        <v>15</v>
      </c>
      <c r="J64" s="6">
        <f t="shared" si="54"/>
        <v>0</v>
      </c>
      <c r="K64" s="6">
        <f t="shared" si="55"/>
        <v>0</v>
      </c>
      <c r="L64" s="6">
        <f t="shared" si="56"/>
        <v>0</v>
      </c>
      <c r="M64" s="6">
        <f t="shared" si="57"/>
        <v>0</v>
      </c>
      <c r="N64" s="6">
        <f t="shared" si="58"/>
        <v>0</v>
      </c>
      <c r="O64" s="6">
        <f t="shared" si="59"/>
        <v>0</v>
      </c>
      <c r="P64" s="7">
        <f t="shared" si="60"/>
        <v>1</v>
      </c>
      <c r="Q64" s="7">
        <f t="shared" si="61"/>
        <v>0</v>
      </c>
      <c r="R64" s="7">
        <v>0.5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62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3"/>
        <v>0</v>
      </c>
      <c r="BA64" s="11">
        <v>15</v>
      </c>
      <c r="BB64" s="10" t="s">
        <v>54</v>
      </c>
      <c r="BC64" s="11"/>
      <c r="BD64" s="10"/>
      <c r="BE64" s="11"/>
      <c r="BF64" s="10"/>
      <c r="BG64" s="11"/>
      <c r="BH64" s="10"/>
      <c r="BI64" s="7">
        <v>1</v>
      </c>
      <c r="BJ64" s="11"/>
      <c r="BK64" s="10"/>
      <c r="BL64" s="11"/>
      <c r="BM64" s="10"/>
      <c r="BN64" s="11"/>
      <c r="BO64" s="10"/>
      <c r="BP64" s="7"/>
      <c r="BQ64" s="7">
        <f t="shared" si="64"/>
        <v>1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65"/>
        <v>0</v>
      </c>
    </row>
    <row r="65" spans="1:86" ht="12.75">
      <c r="A65" s="15">
        <v>3</v>
      </c>
      <c r="B65" s="15">
        <v>1</v>
      </c>
      <c r="C65" s="6">
        <v>1</v>
      </c>
      <c r="D65" s="6" t="s">
        <v>132</v>
      </c>
      <c r="E65" s="3" t="s">
        <v>133</v>
      </c>
      <c r="F65" s="6">
        <f t="shared" si="50"/>
        <v>1</v>
      </c>
      <c r="G65" s="6">
        <f t="shared" si="51"/>
        <v>0</v>
      </c>
      <c r="H65" s="6">
        <f t="shared" si="52"/>
        <v>30</v>
      </c>
      <c r="I65" s="6">
        <f t="shared" si="53"/>
        <v>0</v>
      </c>
      <c r="J65" s="6">
        <f t="shared" si="54"/>
        <v>0</v>
      </c>
      <c r="K65" s="6">
        <f t="shared" si="55"/>
        <v>0</v>
      </c>
      <c r="L65" s="6">
        <f t="shared" si="56"/>
        <v>0</v>
      </c>
      <c r="M65" s="6">
        <f t="shared" si="57"/>
        <v>0</v>
      </c>
      <c r="N65" s="6">
        <f t="shared" si="58"/>
        <v>30</v>
      </c>
      <c r="O65" s="6">
        <f t="shared" si="59"/>
        <v>0</v>
      </c>
      <c r="P65" s="7">
        <f t="shared" si="60"/>
        <v>3</v>
      </c>
      <c r="Q65" s="7">
        <f t="shared" si="61"/>
        <v>3</v>
      </c>
      <c r="R65" s="7">
        <v>1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2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>
        <v>30</v>
      </c>
      <c r="AV65" s="10" t="s">
        <v>63</v>
      </c>
      <c r="AW65" s="11"/>
      <c r="AX65" s="10"/>
      <c r="AY65" s="7">
        <v>3</v>
      </c>
      <c r="AZ65" s="7">
        <f t="shared" si="63"/>
        <v>3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64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65"/>
        <v>0</v>
      </c>
    </row>
    <row r="66" spans="1:86" ht="12.75">
      <c r="A66" s="15">
        <v>3</v>
      </c>
      <c r="B66" s="15">
        <v>1</v>
      </c>
      <c r="C66" s="6">
        <v>2</v>
      </c>
      <c r="D66" s="6" t="s">
        <v>134</v>
      </c>
      <c r="E66" s="3" t="s">
        <v>135</v>
      </c>
      <c r="F66" s="6">
        <f t="shared" si="50"/>
        <v>1</v>
      </c>
      <c r="G66" s="6">
        <f t="shared" si="51"/>
        <v>0</v>
      </c>
      <c r="H66" s="6">
        <f t="shared" si="52"/>
        <v>30</v>
      </c>
      <c r="I66" s="6">
        <f t="shared" si="53"/>
        <v>0</v>
      </c>
      <c r="J66" s="6">
        <f t="shared" si="54"/>
        <v>0</v>
      </c>
      <c r="K66" s="6">
        <f t="shared" si="55"/>
        <v>0</v>
      </c>
      <c r="L66" s="6">
        <f t="shared" si="56"/>
        <v>0</v>
      </c>
      <c r="M66" s="6">
        <f t="shared" si="57"/>
        <v>0</v>
      </c>
      <c r="N66" s="6">
        <f t="shared" si="58"/>
        <v>30</v>
      </c>
      <c r="O66" s="6">
        <f t="shared" si="59"/>
        <v>0</v>
      </c>
      <c r="P66" s="7">
        <f t="shared" si="60"/>
        <v>3</v>
      </c>
      <c r="Q66" s="7">
        <f t="shared" si="61"/>
        <v>3</v>
      </c>
      <c r="R66" s="7">
        <v>1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2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>
        <v>30</v>
      </c>
      <c r="AV66" s="10" t="s">
        <v>63</v>
      </c>
      <c r="AW66" s="11"/>
      <c r="AX66" s="10"/>
      <c r="AY66" s="7">
        <v>3</v>
      </c>
      <c r="AZ66" s="7">
        <f t="shared" si="63"/>
        <v>3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64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65"/>
        <v>0</v>
      </c>
    </row>
    <row r="67" spans="1:86" ht="12.75">
      <c r="A67" s="15">
        <v>4</v>
      </c>
      <c r="B67" s="15">
        <v>1</v>
      </c>
      <c r="C67" s="6">
        <v>1</v>
      </c>
      <c r="D67" s="6" t="s">
        <v>136</v>
      </c>
      <c r="E67" s="3" t="s">
        <v>137</v>
      </c>
      <c r="F67" s="6">
        <f t="shared" si="50"/>
        <v>0</v>
      </c>
      <c r="G67" s="6">
        <f t="shared" si="51"/>
        <v>2</v>
      </c>
      <c r="H67" s="6">
        <f t="shared" si="52"/>
        <v>20</v>
      </c>
      <c r="I67" s="6">
        <f t="shared" si="53"/>
        <v>10</v>
      </c>
      <c r="J67" s="6">
        <f t="shared" si="54"/>
        <v>10</v>
      </c>
      <c r="K67" s="6">
        <f t="shared" si="55"/>
        <v>0</v>
      </c>
      <c r="L67" s="6">
        <f t="shared" si="56"/>
        <v>0</v>
      </c>
      <c r="M67" s="6">
        <f t="shared" si="57"/>
        <v>0</v>
      </c>
      <c r="N67" s="6">
        <f t="shared" si="58"/>
        <v>0</v>
      </c>
      <c r="O67" s="6">
        <f t="shared" si="59"/>
        <v>0</v>
      </c>
      <c r="P67" s="7">
        <f t="shared" si="60"/>
        <v>1</v>
      </c>
      <c r="Q67" s="7">
        <f t="shared" si="61"/>
        <v>0</v>
      </c>
      <c r="R67" s="7">
        <v>1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2"/>
        <v>0</v>
      </c>
      <c r="AJ67" s="11">
        <v>10</v>
      </c>
      <c r="AK67" s="10" t="s">
        <v>54</v>
      </c>
      <c r="AL67" s="11">
        <v>10</v>
      </c>
      <c r="AM67" s="10" t="s">
        <v>54</v>
      </c>
      <c r="AN67" s="11"/>
      <c r="AO67" s="10"/>
      <c r="AP67" s="11"/>
      <c r="AQ67" s="10"/>
      <c r="AR67" s="7">
        <v>1</v>
      </c>
      <c r="AS67" s="11"/>
      <c r="AT67" s="10"/>
      <c r="AU67" s="11"/>
      <c r="AV67" s="10"/>
      <c r="AW67" s="11"/>
      <c r="AX67" s="10"/>
      <c r="AY67" s="7"/>
      <c r="AZ67" s="7">
        <f t="shared" si="63"/>
        <v>1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64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65"/>
        <v>0</v>
      </c>
    </row>
    <row r="68" spans="1:86" ht="12.75">
      <c r="A68" s="15">
        <v>4</v>
      </c>
      <c r="B68" s="15">
        <v>1</v>
      </c>
      <c r="C68" s="6">
        <v>2</v>
      </c>
      <c r="D68" s="6" t="s">
        <v>138</v>
      </c>
      <c r="E68" s="3" t="s">
        <v>139</v>
      </c>
      <c r="F68" s="6">
        <f t="shared" si="50"/>
        <v>0</v>
      </c>
      <c r="G68" s="6">
        <f t="shared" si="51"/>
        <v>2</v>
      </c>
      <c r="H68" s="6">
        <f t="shared" si="52"/>
        <v>20</v>
      </c>
      <c r="I68" s="6">
        <f t="shared" si="53"/>
        <v>10</v>
      </c>
      <c r="J68" s="6">
        <f t="shared" si="54"/>
        <v>10</v>
      </c>
      <c r="K68" s="6">
        <f t="shared" si="55"/>
        <v>0</v>
      </c>
      <c r="L68" s="6">
        <f t="shared" si="56"/>
        <v>0</v>
      </c>
      <c r="M68" s="6">
        <f t="shared" si="57"/>
        <v>0</v>
      </c>
      <c r="N68" s="6">
        <f t="shared" si="58"/>
        <v>0</v>
      </c>
      <c r="O68" s="6">
        <f t="shared" si="59"/>
        <v>0</v>
      </c>
      <c r="P68" s="7">
        <f t="shared" si="60"/>
        <v>1</v>
      </c>
      <c r="Q68" s="7">
        <f t="shared" si="61"/>
        <v>0</v>
      </c>
      <c r="R68" s="7">
        <v>1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2"/>
        <v>0</v>
      </c>
      <c r="AJ68" s="11">
        <v>10</v>
      </c>
      <c r="AK68" s="10" t="s">
        <v>54</v>
      </c>
      <c r="AL68" s="11">
        <v>10</v>
      </c>
      <c r="AM68" s="10" t="s">
        <v>54</v>
      </c>
      <c r="AN68" s="11"/>
      <c r="AO68" s="10"/>
      <c r="AP68" s="11"/>
      <c r="AQ68" s="10"/>
      <c r="AR68" s="7">
        <v>1</v>
      </c>
      <c r="AS68" s="11"/>
      <c r="AT68" s="10"/>
      <c r="AU68" s="11"/>
      <c r="AV68" s="10"/>
      <c r="AW68" s="11"/>
      <c r="AX68" s="10"/>
      <c r="AY68" s="7"/>
      <c r="AZ68" s="7">
        <f t="shared" si="63"/>
        <v>1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64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65"/>
        <v>0</v>
      </c>
    </row>
    <row r="69" spans="1:86" ht="12.75">
      <c r="A69" s="15">
        <v>5</v>
      </c>
      <c r="B69" s="15">
        <v>1</v>
      </c>
      <c r="C69" s="6">
        <v>1</v>
      </c>
      <c r="D69" s="6" t="s">
        <v>140</v>
      </c>
      <c r="E69" s="3" t="s">
        <v>141</v>
      </c>
      <c r="F69" s="6">
        <f t="shared" si="50"/>
        <v>0</v>
      </c>
      <c r="G69" s="6">
        <f t="shared" si="51"/>
        <v>2</v>
      </c>
      <c r="H69" s="6">
        <f t="shared" si="52"/>
        <v>20</v>
      </c>
      <c r="I69" s="6">
        <f t="shared" si="53"/>
        <v>10</v>
      </c>
      <c r="J69" s="6">
        <f t="shared" si="54"/>
        <v>10</v>
      </c>
      <c r="K69" s="6">
        <f t="shared" si="55"/>
        <v>0</v>
      </c>
      <c r="L69" s="6">
        <f t="shared" si="56"/>
        <v>0</v>
      </c>
      <c r="M69" s="6">
        <f t="shared" si="57"/>
        <v>0</v>
      </c>
      <c r="N69" s="6">
        <f t="shared" si="58"/>
        <v>0</v>
      </c>
      <c r="O69" s="6">
        <f t="shared" si="59"/>
        <v>0</v>
      </c>
      <c r="P69" s="7">
        <f t="shared" si="60"/>
        <v>1</v>
      </c>
      <c r="Q69" s="7">
        <f t="shared" si="61"/>
        <v>0</v>
      </c>
      <c r="R69" s="7">
        <v>1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62"/>
        <v>0</v>
      </c>
      <c r="AJ69" s="11">
        <v>10</v>
      </c>
      <c r="AK69" s="10" t="s">
        <v>54</v>
      </c>
      <c r="AL69" s="11">
        <v>10</v>
      </c>
      <c r="AM69" s="10" t="s">
        <v>54</v>
      </c>
      <c r="AN69" s="11"/>
      <c r="AO69" s="10"/>
      <c r="AP69" s="11"/>
      <c r="AQ69" s="10"/>
      <c r="AR69" s="7">
        <v>1</v>
      </c>
      <c r="AS69" s="11"/>
      <c r="AT69" s="10"/>
      <c r="AU69" s="11"/>
      <c r="AV69" s="10"/>
      <c r="AW69" s="11"/>
      <c r="AX69" s="10"/>
      <c r="AY69" s="7"/>
      <c r="AZ69" s="7">
        <f t="shared" si="63"/>
        <v>1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/>
      <c r="BK69" s="10"/>
      <c r="BL69" s="11"/>
      <c r="BM69" s="10"/>
      <c r="BN69" s="11"/>
      <c r="BO69" s="10"/>
      <c r="BP69" s="7"/>
      <c r="BQ69" s="7">
        <f t="shared" si="64"/>
        <v>0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65"/>
        <v>0</v>
      </c>
    </row>
    <row r="70" spans="1:86" ht="12.75">
      <c r="A70" s="15">
        <v>5</v>
      </c>
      <c r="B70" s="15">
        <v>1</v>
      </c>
      <c r="C70" s="6">
        <v>2</v>
      </c>
      <c r="D70" s="6" t="s">
        <v>142</v>
      </c>
      <c r="E70" s="3" t="s">
        <v>143</v>
      </c>
      <c r="F70" s="6">
        <f t="shared" si="50"/>
        <v>0</v>
      </c>
      <c r="G70" s="6">
        <f t="shared" si="51"/>
        <v>2</v>
      </c>
      <c r="H70" s="6">
        <f t="shared" si="52"/>
        <v>20</v>
      </c>
      <c r="I70" s="6">
        <f t="shared" si="53"/>
        <v>10</v>
      </c>
      <c r="J70" s="6">
        <f t="shared" si="54"/>
        <v>10</v>
      </c>
      <c r="K70" s="6">
        <f t="shared" si="55"/>
        <v>0</v>
      </c>
      <c r="L70" s="6">
        <f t="shared" si="56"/>
        <v>0</v>
      </c>
      <c r="M70" s="6">
        <f t="shared" si="57"/>
        <v>0</v>
      </c>
      <c r="N70" s="6">
        <f t="shared" si="58"/>
        <v>0</v>
      </c>
      <c r="O70" s="6">
        <f t="shared" si="59"/>
        <v>0</v>
      </c>
      <c r="P70" s="7">
        <f t="shared" si="60"/>
        <v>1</v>
      </c>
      <c r="Q70" s="7">
        <f t="shared" si="61"/>
        <v>0</v>
      </c>
      <c r="R70" s="7">
        <v>1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62"/>
        <v>0</v>
      </c>
      <c r="AJ70" s="11">
        <v>10</v>
      </c>
      <c r="AK70" s="10" t="s">
        <v>54</v>
      </c>
      <c r="AL70" s="11">
        <v>10</v>
      </c>
      <c r="AM70" s="10" t="s">
        <v>54</v>
      </c>
      <c r="AN70" s="11"/>
      <c r="AO70" s="10"/>
      <c r="AP70" s="11"/>
      <c r="AQ70" s="10"/>
      <c r="AR70" s="7">
        <v>1</v>
      </c>
      <c r="AS70" s="11"/>
      <c r="AT70" s="10"/>
      <c r="AU70" s="11"/>
      <c r="AV70" s="10"/>
      <c r="AW70" s="11"/>
      <c r="AX70" s="10"/>
      <c r="AY70" s="7"/>
      <c r="AZ70" s="7">
        <f t="shared" si="63"/>
        <v>1</v>
      </c>
      <c r="BA70" s="11"/>
      <c r="BB70" s="10"/>
      <c r="BC70" s="11"/>
      <c r="BD70" s="10"/>
      <c r="BE70" s="11"/>
      <c r="BF70" s="10"/>
      <c r="BG70" s="11"/>
      <c r="BH70" s="10"/>
      <c r="BI70" s="7"/>
      <c r="BJ70" s="11"/>
      <c r="BK70" s="10"/>
      <c r="BL70" s="11"/>
      <c r="BM70" s="10"/>
      <c r="BN70" s="11"/>
      <c r="BO70" s="10"/>
      <c r="BP70" s="7"/>
      <c r="BQ70" s="7">
        <f t="shared" si="64"/>
        <v>0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65"/>
        <v>0</v>
      </c>
    </row>
    <row r="71" spans="1:86" ht="12.75">
      <c r="A71" s="15">
        <v>6</v>
      </c>
      <c r="B71" s="15">
        <v>1</v>
      </c>
      <c r="C71" s="6">
        <v>1</v>
      </c>
      <c r="D71" s="6" t="s">
        <v>144</v>
      </c>
      <c r="E71" s="3" t="s">
        <v>145</v>
      </c>
      <c r="F71" s="6">
        <f t="shared" si="50"/>
        <v>0</v>
      </c>
      <c r="G71" s="6">
        <f t="shared" si="51"/>
        <v>2</v>
      </c>
      <c r="H71" s="6">
        <f t="shared" si="52"/>
        <v>20</v>
      </c>
      <c r="I71" s="6">
        <f t="shared" si="53"/>
        <v>10</v>
      </c>
      <c r="J71" s="6">
        <f t="shared" si="54"/>
        <v>10</v>
      </c>
      <c r="K71" s="6">
        <f t="shared" si="55"/>
        <v>0</v>
      </c>
      <c r="L71" s="6">
        <f t="shared" si="56"/>
        <v>0</v>
      </c>
      <c r="M71" s="6">
        <f t="shared" si="57"/>
        <v>0</v>
      </c>
      <c r="N71" s="6">
        <f t="shared" si="58"/>
        <v>0</v>
      </c>
      <c r="O71" s="6">
        <f t="shared" si="59"/>
        <v>0</v>
      </c>
      <c r="P71" s="7">
        <f t="shared" si="60"/>
        <v>1</v>
      </c>
      <c r="Q71" s="7">
        <f t="shared" si="61"/>
        <v>0</v>
      </c>
      <c r="R71" s="7">
        <v>1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62"/>
        <v>0</v>
      </c>
      <c r="AJ71" s="11">
        <v>10</v>
      </c>
      <c r="AK71" s="10" t="s">
        <v>54</v>
      </c>
      <c r="AL71" s="11">
        <v>10</v>
      </c>
      <c r="AM71" s="10" t="s">
        <v>54</v>
      </c>
      <c r="AN71" s="11"/>
      <c r="AO71" s="10"/>
      <c r="AP71" s="11"/>
      <c r="AQ71" s="10"/>
      <c r="AR71" s="7">
        <v>1</v>
      </c>
      <c r="AS71" s="11"/>
      <c r="AT71" s="10"/>
      <c r="AU71" s="11"/>
      <c r="AV71" s="10"/>
      <c r="AW71" s="11"/>
      <c r="AX71" s="10"/>
      <c r="AY71" s="7"/>
      <c r="AZ71" s="7">
        <f t="shared" si="63"/>
        <v>1</v>
      </c>
      <c r="BA71" s="11"/>
      <c r="BB71" s="10"/>
      <c r="BC71" s="11"/>
      <c r="BD71" s="10"/>
      <c r="BE71" s="11"/>
      <c r="BF71" s="10"/>
      <c r="BG71" s="11"/>
      <c r="BH71" s="10"/>
      <c r="BI71" s="7"/>
      <c r="BJ71" s="11"/>
      <c r="BK71" s="10"/>
      <c r="BL71" s="11"/>
      <c r="BM71" s="10"/>
      <c r="BN71" s="11"/>
      <c r="BO71" s="10"/>
      <c r="BP71" s="7"/>
      <c r="BQ71" s="7">
        <f t="shared" si="64"/>
        <v>0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65"/>
        <v>0</v>
      </c>
    </row>
    <row r="72" spans="1:86" ht="12.75">
      <c r="A72" s="15">
        <v>6</v>
      </c>
      <c r="B72" s="15">
        <v>1</v>
      </c>
      <c r="C72" s="6">
        <v>2</v>
      </c>
      <c r="D72" s="6" t="s">
        <v>146</v>
      </c>
      <c r="E72" s="3" t="s">
        <v>147</v>
      </c>
      <c r="F72" s="6">
        <f t="shared" si="50"/>
        <v>0</v>
      </c>
      <c r="G72" s="6">
        <f t="shared" si="51"/>
        <v>2</v>
      </c>
      <c r="H72" s="6">
        <f t="shared" si="52"/>
        <v>20</v>
      </c>
      <c r="I72" s="6">
        <f t="shared" si="53"/>
        <v>10</v>
      </c>
      <c r="J72" s="6">
        <f t="shared" si="54"/>
        <v>10</v>
      </c>
      <c r="K72" s="6">
        <f t="shared" si="55"/>
        <v>0</v>
      </c>
      <c r="L72" s="6">
        <f t="shared" si="56"/>
        <v>0</v>
      </c>
      <c r="M72" s="6">
        <f t="shared" si="57"/>
        <v>0</v>
      </c>
      <c r="N72" s="6">
        <f t="shared" si="58"/>
        <v>0</v>
      </c>
      <c r="O72" s="6">
        <f t="shared" si="59"/>
        <v>0</v>
      </c>
      <c r="P72" s="7">
        <f t="shared" si="60"/>
        <v>1</v>
      </c>
      <c r="Q72" s="7">
        <f t="shared" si="61"/>
        <v>0</v>
      </c>
      <c r="R72" s="7">
        <v>1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62"/>
        <v>0</v>
      </c>
      <c r="AJ72" s="11">
        <v>10</v>
      </c>
      <c r="AK72" s="10" t="s">
        <v>54</v>
      </c>
      <c r="AL72" s="11">
        <v>10</v>
      </c>
      <c r="AM72" s="10" t="s">
        <v>54</v>
      </c>
      <c r="AN72" s="11"/>
      <c r="AO72" s="10"/>
      <c r="AP72" s="11"/>
      <c r="AQ72" s="10"/>
      <c r="AR72" s="7">
        <v>1</v>
      </c>
      <c r="AS72" s="11"/>
      <c r="AT72" s="10"/>
      <c r="AU72" s="11"/>
      <c r="AV72" s="10"/>
      <c r="AW72" s="11"/>
      <c r="AX72" s="10"/>
      <c r="AY72" s="7"/>
      <c r="AZ72" s="7">
        <f t="shared" si="63"/>
        <v>1</v>
      </c>
      <c r="BA72" s="11"/>
      <c r="BB72" s="10"/>
      <c r="BC72" s="11"/>
      <c r="BD72" s="10"/>
      <c r="BE72" s="11"/>
      <c r="BF72" s="10"/>
      <c r="BG72" s="11"/>
      <c r="BH72" s="10"/>
      <c r="BI72" s="7"/>
      <c r="BJ72" s="11"/>
      <c r="BK72" s="10"/>
      <c r="BL72" s="11"/>
      <c r="BM72" s="10"/>
      <c r="BN72" s="11"/>
      <c r="BO72" s="10"/>
      <c r="BP72" s="7"/>
      <c r="BQ72" s="7">
        <f t="shared" si="64"/>
        <v>0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65"/>
        <v>0</v>
      </c>
    </row>
    <row r="73" spans="1:86" ht="12.75">
      <c r="A73" s="15">
        <v>7</v>
      </c>
      <c r="B73" s="15">
        <v>1</v>
      </c>
      <c r="C73" s="6">
        <v>1</v>
      </c>
      <c r="D73" s="6" t="s">
        <v>148</v>
      </c>
      <c r="E73" s="3" t="s">
        <v>149</v>
      </c>
      <c r="F73" s="6">
        <f t="shared" si="50"/>
        <v>0</v>
      </c>
      <c r="G73" s="6">
        <f t="shared" si="51"/>
        <v>2</v>
      </c>
      <c r="H73" s="6">
        <f t="shared" si="52"/>
        <v>20</v>
      </c>
      <c r="I73" s="6">
        <f t="shared" si="53"/>
        <v>10</v>
      </c>
      <c r="J73" s="6">
        <f t="shared" si="54"/>
        <v>10</v>
      </c>
      <c r="K73" s="6">
        <f t="shared" si="55"/>
        <v>0</v>
      </c>
      <c r="L73" s="6">
        <f t="shared" si="56"/>
        <v>0</v>
      </c>
      <c r="M73" s="6">
        <f t="shared" si="57"/>
        <v>0</v>
      </c>
      <c r="N73" s="6">
        <f t="shared" si="58"/>
        <v>0</v>
      </c>
      <c r="O73" s="6">
        <f t="shared" si="59"/>
        <v>0</v>
      </c>
      <c r="P73" s="7">
        <f t="shared" si="60"/>
        <v>1</v>
      </c>
      <c r="Q73" s="7">
        <f t="shared" si="61"/>
        <v>0</v>
      </c>
      <c r="R73" s="7">
        <v>1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62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3"/>
        <v>0</v>
      </c>
      <c r="BA73" s="11">
        <v>10</v>
      </c>
      <c r="BB73" s="10" t="s">
        <v>54</v>
      </c>
      <c r="BC73" s="11">
        <v>10</v>
      </c>
      <c r="BD73" s="10" t="s">
        <v>54</v>
      </c>
      <c r="BE73" s="11"/>
      <c r="BF73" s="10"/>
      <c r="BG73" s="11"/>
      <c r="BH73" s="10"/>
      <c r="BI73" s="7">
        <v>1</v>
      </c>
      <c r="BJ73" s="11"/>
      <c r="BK73" s="10"/>
      <c r="BL73" s="11"/>
      <c r="BM73" s="10"/>
      <c r="BN73" s="11"/>
      <c r="BO73" s="10"/>
      <c r="BP73" s="7"/>
      <c r="BQ73" s="7">
        <f t="shared" si="64"/>
        <v>1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65"/>
        <v>0</v>
      </c>
    </row>
    <row r="74" spans="1:86" ht="12.75">
      <c r="A74" s="15">
        <v>7</v>
      </c>
      <c r="B74" s="15">
        <v>1</v>
      </c>
      <c r="C74" s="6">
        <v>2</v>
      </c>
      <c r="D74" s="6" t="s">
        <v>150</v>
      </c>
      <c r="E74" s="3" t="s">
        <v>151</v>
      </c>
      <c r="F74" s="6">
        <f t="shared" si="50"/>
        <v>0</v>
      </c>
      <c r="G74" s="6">
        <f t="shared" si="51"/>
        <v>2</v>
      </c>
      <c r="H74" s="6">
        <f t="shared" si="52"/>
        <v>20</v>
      </c>
      <c r="I74" s="6">
        <f t="shared" si="53"/>
        <v>10</v>
      </c>
      <c r="J74" s="6">
        <f t="shared" si="54"/>
        <v>10</v>
      </c>
      <c r="K74" s="6">
        <f t="shared" si="55"/>
        <v>0</v>
      </c>
      <c r="L74" s="6">
        <f t="shared" si="56"/>
        <v>0</v>
      </c>
      <c r="M74" s="6">
        <f t="shared" si="57"/>
        <v>0</v>
      </c>
      <c r="N74" s="6">
        <f t="shared" si="58"/>
        <v>0</v>
      </c>
      <c r="O74" s="6">
        <f t="shared" si="59"/>
        <v>0</v>
      </c>
      <c r="P74" s="7">
        <f t="shared" si="60"/>
        <v>1</v>
      </c>
      <c r="Q74" s="7">
        <f t="shared" si="61"/>
        <v>0</v>
      </c>
      <c r="R74" s="7">
        <v>1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62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3"/>
        <v>0</v>
      </c>
      <c r="BA74" s="11">
        <v>10</v>
      </c>
      <c r="BB74" s="10" t="s">
        <v>54</v>
      </c>
      <c r="BC74" s="11">
        <v>10</v>
      </c>
      <c r="BD74" s="10" t="s">
        <v>54</v>
      </c>
      <c r="BE74" s="11"/>
      <c r="BF74" s="10"/>
      <c r="BG74" s="11"/>
      <c r="BH74" s="10"/>
      <c r="BI74" s="7">
        <v>1</v>
      </c>
      <c r="BJ74" s="11"/>
      <c r="BK74" s="10"/>
      <c r="BL74" s="11"/>
      <c r="BM74" s="10"/>
      <c r="BN74" s="11"/>
      <c r="BO74" s="10"/>
      <c r="BP74" s="7"/>
      <c r="BQ74" s="7">
        <f t="shared" si="64"/>
        <v>1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65"/>
        <v>0</v>
      </c>
    </row>
    <row r="75" spans="1:86" ht="12.75">
      <c r="A75" s="15">
        <v>8</v>
      </c>
      <c r="B75" s="15">
        <v>1</v>
      </c>
      <c r="C75" s="6">
        <v>1</v>
      </c>
      <c r="D75" s="6" t="s">
        <v>152</v>
      </c>
      <c r="E75" s="3" t="s">
        <v>153</v>
      </c>
      <c r="F75" s="6">
        <f t="shared" si="50"/>
        <v>0</v>
      </c>
      <c r="G75" s="6">
        <f t="shared" si="51"/>
        <v>2</v>
      </c>
      <c r="H75" s="6">
        <f t="shared" si="52"/>
        <v>20</v>
      </c>
      <c r="I75" s="6">
        <f t="shared" si="53"/>
        <v>10</v>
      </c>
      <c r="J75" s="6">
        <f t="shared" si="54"/>
        <v>10</v>
      </c>
      <c r="K75" s="6">
        <f t="shared" si="55"/>
        <v>0</v>
      </c>
      <c r="L75" s="6">
        <f t="shared" si="56"/>
        <v>0</v>
      </c>
      <c r="M75" s="6">
        <f t="shared" si="57"/>
        <v>0</v>
      </c>
      <c r="N75" s="6">
        <f t="shared" si="58"/>
        <v>0</v>
      </c>
      <c r="O75" s="6">
        <f t="shared" si="59"/>
        <v>0</v>
      </c>
      <c r="P75" s="7">
        <f t="shared" si="60"/>
        <v>1</v>
      </c>
      <c r="Q75" s="7">
        <f t="shared" si="61"/>
        <v>0</v>
      </c>
      <c r="R75" s="7">
        <v>1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62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3"/>
        <v>0</v>
      </c>
      <c r="BA75" s="11">
        <v>10</v>
      </c>
      <c r="BB75" s="10" t="s">
        <v>54</v>
      </c>
      <c r="BC75" s="11">
        <v>10</v>
      </c>
      <c r="BD75" s="10" t="s">
        <v>54</v>
      </c>
      <c r="BE75" s="11"/>
      <c r="BF75" s="10"/>
      <c r="BG75" s="11"/>
      <c r="BH75" s="10"/>
      <c r="BI75" s="7">
        <v>1</v>
      </c>
      <c r="BJ75" s="11"/>
      <c r="BK75" s="10"/>
      <c r="BL75" s="11"/>
      <c r="BM75" s="10"/>
      <c r="BN75" s="11"/>
      <c r="BO75" s="10"/>
      <c r="BP75" s="7"/>
      <c r="BQ75" s="7">
        <f t="shared" si="64"/>
        <v>1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65"/>
        <v>0</v>
      </c>
    </row>
    <row r="76" spans="1:86" ht="12.75">
      <c r="A76" s="15">
        <v>8</v>
      </c>
      <c r="B76" s="15">
        <v>1</v>
      </c>
      <c r="C76" s="6">
        <v>2</v>
      </c>
      <c r="D76" s="6" t="s">
        <v>154</v>
      </c>
      <c r="E76" s="3" t="s">
        <v>155</v>
      </c>
      <c r="F76" s="6">
        <f t="shared" si="50"/>
        <v>0</v>
      </c>
      <c r="G76" s="6">
        <f t="shared" si="51"/>
        <v>2</v>
      </c>
      <c r="H76" s="6">
        <f t="shared" si="52"/>
        <v>20</v>
      </c>
      <c r="I76" s="6">
        <f t="shared" si="53"/>
        <v>10</v>
      </c>
      <c r="J76" s="6">
        <f t="shared" si="54"/>
        <v>10</v>
      </c>
      <c r="K76" s="6">
        <f t="shared" si="55"/>
        <v>0</v>
      </c>
      <c r="L76" s="6">
        <f t="shared" si="56"/>
        <v>0</v>
      </c>
      <c r="M76" s="6">
        <f t="shared" si="57"/>
        <v>0</v>
      </c>
      <c r="N76" s="6">
        <f t="shared" si="58"/>
        <v>0</v>
      </c>
      <c r="O76" s="6">
        <f t="shared" si="59"/>
        <v>0</v>
      </c>
      <c r="P76" s="7">
        <f t="shared" si="60"/>
        <v>1</v>
      </c>
      <c r="Q76" s="7">
        <f t="shared" si="61"/>
        <v>0</v>
      </c>
      <c r="R76" s="7">
        <v>1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62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3"/>
        <v>0</v>
      </c>
      <c r="BA76" s="11">
        <v>10</v>
      </c>
      <c r="BB76" s="10" t="s">
        <v>54</v>
      </c>
      <c r="BC76" s="11">
        <v>10</v>
      </c>
      <c r="BD76" s="10" t="s">
        <v>54</v>
      </c>
      <c r="BE76" s="11"/>
      <c r="BF76" s="10"/>
      <c r="BG76" s="11"/>
      <c r="BH76" s="10"/>
      <c r="BI76" s="7">
        <v>1</v>
      </c>
      <c r="BJ76" s="11"/>
      <c r="BK76" s="10"/>
      <c r="BL76" s="11"/>
      <c r="BM76" s="10"/>
      <c r="BN76" s="11"/>
      <c r="BO76" s="10"/>
      <c r="BP76" s="7"/>
      <c r="BQ76" s="7">
        <f t="shared" si="64"/>
        <v>1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65"/>
        <v>0</v>
      </c>
    </row>
    <row r="77" spans="1:86" ht="12.75">
      <c r="A77" s="6">
        <v>10</v>
      </c>
      <c r="B77" s="6">
        <v>1</v>
      </c>
      <c r="C77" s="6">
        <v>1</v>
      </c>
      <c r="D77" s="6" t="s">
        <v>156</v>
      </c>
      <c r="E77" s="3" t="s">
        <v>157</v>
      </c>
      <c r="F77" s="6">
        <f t="shared" si="50"/>
        <v>1</v>
      </c>
      <c r="G77" s="6">
        <f t="shared" si="51"/>
        <v>0</v>
      </c>
      <c r="H77" s="6">
        <f t="shared" si="52"/>
        <v>4</v>
      </c>
      <c r="I77" s="6">
        <f t="shared" si="53"/>
        <v>0</v>
      </c>
      <c r="J77" s="6">
        <f t="shared" si="54"/>
        <v>0</v>
      </c>
      <c r="K77" s="6">
        <f t="shared" si="55"/>
        <v>0</v>
      </c>
      <c r="L77" s="6">
        <f t="shared" si="56"/>
        <v>0</v>
      </c>
      <c r="M77" s="6">
        <f t="shared" si="57"/>
        <v>0</v>
      </c>
      <c r="N77" s="6">
        <f t="shared" si="58"/>
        <v>0</v>
      </c>
      <c r="O77" s="6">
        <f t="shared" si="59"/>
        <v>4</v>
      </c>
      <c r="P77" s="7">
        <f t="shared" si="60"/>
        <v>4</v>
      </c>
      <c r="Q77" s="7">
        <f t="shared" si="61"/>
        <v>4</v>
      </c>
      <c r="R77" s="7">
        <v>0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62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>
        <v>4</v>
      </c>
      <c r="AX77" s="10" t="s">
        <v>63</v>
      </c>
      <c r="AY77" s="7">
        <v>4</v>
      </c>
      <c r="AZ77" s="7">
        <f t="shared" si="63"/>
        <v>4</v>
      </c>
      <c r="BA77" s="11"/>
      <c r="BB77" s="10"/>
      <c r="BC77" s="11"/>
      <c r="BD77" s="10"/>
      <c r="BE77" s="11"/>
      <c r="BF77" s="10"/>
      <c r="BG77" s="11"/>
      <c r="BH77" s="10"/>
      <c r="BI77" s="7"/>
      <c r="BJ77" s="11"/>
      <c r="BK77" s="10"/>
      <c r="BL77" s="11"/>
      <c r="BM77" s="10"/>
      <c r="BN77" s="11"/>
      <c r="BO77" s="10"/>
      <c r="BP77" s="7"/>
      <c r="BQ77" s="7">
        <f t="shared" si="64"/>
        <v>0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65"/>
        <v>0</v>
      </c>
    </row>
    <row r="78" spans="1:86" ht="19.5" customHeight="1">
      <c r="A78" s="12" t="s">
        <v>158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2"/>
      <c r="CH78" s="13"/>
    </row>
    <row r="79" spans="1:86" ht="12.75">
      <c r="A79" s="6">
        <v>10</v>
      </c>
      <c r="B79" s="6">
        <v>1</v>
      </c>
      <c r="C79" s="6">
        <v>1</v>
      </c>
      <c r="D79" s="6"/>
      <c r="E79" s="3" t="s">
        <v>159</v>
      </c>
      <c r="F79" s="6">
        <f>$B$79*1</f>
        <v>1</v>
      </c>
      <c r="G79" s="6"/>
      <c r="H79" s="6">
        <f>SUM(I79:O79)</f>
        <v>4</v>
      </c>
      <c r="I79" s="6">
        <f>S79+AJ79+BA79+BR79</f>
        <v>0</v>
      </c>
      <c r="J79" s="6">
        <f>U79+AL79+BC79+BT79</f>
        <v>0</v>
      </c>
      <c r="K79" s="6">
        <f>W79+AN79+BE79+BV79</f>
        <v>0</v>
      </c>
      <c r="L79" s="6">
        <f>Y79+AP79+BG79+BX79</f>
        <v>0</v>
      </c>
      <c r="M79" s="6">
        <f>AB79+AS79+BJ79+CA79</f>
        <v>0</v>
      </c>
      <c r="N79" s="6">
        <f>AD79+AU79+BL79+CC79</f>
        <v>0</v>
      </c>
      <c r="O79" s="6">
        <f>AF79+AW79+BN79+CE79</f>
        <v>4</v>
      </c>
      <c r="P79" s="7">
        <f>AI79+AZ79+BQ79+CH79</f>
        <v>4</v>
      </c>
      <c r="Q79" s="7">
        <f>AH79+AY79+BP79+CG79</f>
        <v>4</v>
      </c>
      <c r="R79" s="7">
        <f>$B$79*0</f>
        <v>0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>AA79+AH79</f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>
        <f>$B$79*4</f>
        <v>4</v>
      </c>
      <c r="AX79" s="10"/>
      <c r="AY79" s="7">
        <f>$B$79*4</f>
        <v>4</v>
      </c>
      <c r="AZ79" s="7">
        <f>AR79+AY79</f>
        <v>4</v>
      </c>
      <c r="BA79" s="11"/>
      <c r="BB79" s="10"/>
      <c r="BC79" s="11"/>
      <c r="BD79" s="10"/>
      <c r="BE79" s="11"/>
      <c r="BF79" s="10"/>
      <c r="BG79" s="11"/>
      <c r="BH79" s="10"/>
      <c r="BI79" s="7"/>
      <c r="BJ79" s="11"/>
      <c r="BK79" s="10"/>
      <c r="BL79" s="11"/>
      <c r="BM79" s="10"/>
      <c r="BN79" s="11"/>
      <c r="BO79" s="10"/>
      <c r="BP79" s="7"/>
      <c r="BQ79" s="7">
        <f>BI79+BP79</f>
        <v>0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>BZ79+CG79</f>
        <v>0</v>
      </c>
    </row>
    <row r="80" spans="1:86" ht="15.75" customHeight="1">
      <c r="A80" s="6"/>
      <c r="B80" s="6"/>
      <c r="C80" s="6"/>
      <c r="D80" s="6"/>
      <c r="E80" s="6" t="s">
        <v>61</v>
      </c>
      <c r="F80" s="6">
        <f aca="true" t="shared" si="66" ref="F80:S80">SUM(F79:F79)</f>
        <v>1</v>
      </c>
      <c r="G80" s="6">
        <f t="shared" si="66"/>
        <v>0</v>
      </c>
      <c r="H80" s="6">
        <f t="shared" si="66"/>
        <v>4</v>
      </c>
      <c r="I80" s="6">
        <f t="shared" si="66"/>
        <v>0</v>
      </c>
      <c r="J80" s="6">
        <f t="shared" si="66"/>
        <v>0</v>
      </c>
      <c r="K80" s="6">
        <f t="shared" si="66"/>
        <v>0</v>
      </c>
      <c r="L80" s="6">
        <f t="shared" si="66"/>
        <v>0</v>
      </c>
      <c r="M80" s="6">
        <f t="shared" si="66"/>
        <v>0</v>
      </c>
      <c r="N80" s="6">
        <f t="shared" si="66"/>
        <v>0</v>
      </c>
      <c r="O80" s="6">
        <f t="shared" si="66"/>
        <v>4</v>
      </c>
      <c r="P80" s="7">
        <f t="shared" si="66"/>
        <v>4</v>
      </c>
      <c r="Q80" s="7">
        <f t="shared" si="66"/>
        <v>4</v>
      </c>
      <c r="R80" s="7">
        <f t="shared" si="66"/>
        <v>0</v>
      </c>
      <c r="S80" s="11">
        <f t="shared" si="66"/>
        <v>0</v>
      </c>
      <c r="T80" s="10"/>
      <c r="U80" s="11">
        <f>SUM(U79:U79)</f>
        <v>0</v>
      </c>
      <c r="V80" s="10"/>
      <c r="W80" s="11">
        <f>SUM(W79:W79)</f>
        <v>0</v>
      </c>
      <c r="X80" s="10"/>
      <c r="Y80" s="11">
        <f>SUM(Y79:Y79)</f>
        <v>0</v>
      </c>
      <c r="Z80" s="10"/>
      <c r="AA80" s="7">
        <f>SUM(AA79:AA79)</f>
        <v>0</v>
      </c>
      <c r="AB80" s="11">
        <f>SUM(AB79:AB79)</f>
        <v>0</v>
      </c>
      <c r="AC80" s="10"/>
      <c r="AD80" s="11">
        <f>SUM(AD79:AD79)</f>
        <v>0</v>
      </c>
      <c r="AE80" s="10"/>
      <c r="AF80" s="11">
        <f>SUM(AF79:AF79)</f>
        <v>0</v>
      </c>
      <c r="AG80" s="10"/>
      <c r="AH80" s="7">
        <f>SUM(AH79:AH79)</f>
        <v>0</v>
      </c>
      <c r="AI80" s="7">
        <f>SUM(AI79:AI79)</f>
        <v>0</v>
      </c>
      <c r="AJ80" s="11">
        <f>SUM(AJ79:AJ79)</f>
        <v>0</v>
      </c>
      <c r="AK80" s="10"/>
      <c r="AL80" s="11">
        <f>SUM(AL79:AL79)</f>
        <v>0</v>
      </c>
      <c r="AM80" s="10"/>
      <c r="AN80" s="11">
        <f>SUM(AN79:AN79)</f>
        <v>0</v>
      </c>
      <c r="AO80" s="10"/>
      <c r="AP80" s="11">
        <f>SUM(AP79:AP79)</f>
        <v>0</v>
      </c>
      <c r="AQ80" s="10"/>
      <c r="AR80" s="7">
        <f>SUM(AR79:AR79)</f>
        <v>0</v>
      </c>
      <c r="AS80" s="11">
        <f>SUM(AS79:AS79)</f>
        <v>0</v>
      </c>
      <c r="AT80" s="10"/>
      <c r="AU80" s="11">
        <f>SUM(AU79:AU79)</f>
        <v>0</v>
      </c>
      <c r="AV80" s="10"/>
      <c r="AW80" s="11">
        <f>SUM(AW79:AW79)</f>
        <v>4</v>
      </c>
      <c r="AX80" s="10"/>
      <c r="AY80" s="7">
        <f>SUM(AY79:AY79)</f>
        <v>4</v>
      </c>
      <c r="AZ80" s="7">
        <f>SUM(AZ79:AZ79)</f>
        <v>4</v>
      </c>
      <c r="BA80" s="11">
        <f>SUM(BA79:BA79)</f>
        <v>0</v>
      </c>
      <c r="BB80" s="10"/>
      <c r="BC80" s="11">
        <f>SUM(BC79:BC79)</f>
        <v>0</v>
      </c>
      <c r="BD80" s="10"/>
      <c r="BE80" s="11">
        <f>SUM(BE79:BE79)</f>
        <v>0</v>
      </c>
      <c r="BF80" s="10"/>
      <c r="BG80" s="11">
        <f>SUM(BG79:BG79)</f>
        <v>0</v>
      </c>
      <c r="BH80" s="10"/>
      <c r="BI80" s="7">
        <f>SUM(BI79:BI79)</f>
        <v>0</v>
      </c>
      <c r="BJ80" s="11">
        <f>SUM(BJ79:BJ79)</f>
        <v>0</v>
      </c>
      <c r="BK80" s="10"/>
      <c r="BL80" s="11">
        <f>SUM(BL79:BL79)</f>
        <v>0</v>
      </c>
      <c r="BM80" s="10"/>
      <c r="BN80" s="11">
        <f>SUM(BN79:BN79)</f>
        <v>0</v>
      </c>
      <c r="BO80" s="10"/>
      <c r="BP80" s="7">
        <f>SUM(BP79:BP79)</f>
        <v>0</v>
      </c>
      <c r="BQ80" s="7">
        <f>SUM(BQ79:BQ79)</f>
        <v>0</v>
      </c>
      <c r="BR80" s="11">
        <f>SUM(BR79:BR79)</f>
        <v>0</v>
      </c>
      <c r="BS80" s="10"/>
      <c r="BT80" s="11">
        <f>SUM(BT79:BT79)</f>
        <v>0</v>
      </c>
      <c r="BU80" s="10"/>
      <c r="BV80" s="11">
        <f>SUM(BV79:BV79)</f>
        <v>0</v>
      </c>
      <c r="BW80" s="10"/>
      <c r="BX80" s="11">
        <f>SUM(BX79:BX79)</f>
        <v>0</v>
      </c>
      <c r="BY80" s="10"/>
      <c r="BZ80" s="7">
        <f>SUM(BZ79:BZ79)</f>
        <v>0</v>
      </c>
      <c r="CA80" s="11">
        <f>SUM(CA79:CA79)</f>
        <v>0</v>
      </c>
      <c r="CB80" s="10"/>
      <c r="CC80" s="11">
        <f>SUM(CC79:CC79)</f>
        <v>0</v>
      </c>
      <c r="CD80" s="10"/>
      <c r="CE80" s="11">
        <f>SUM(CE79:CE79)</f>
        <v>0</v>
      </c>
      <c r="CF80" s="10"/>
      <c r="CG80" s="7">
        <f>SUM(CG79:CG79)</f>
        <v>0</v>
      </c>
      <c r="CH80" s="7">
        <f>SUM(CH79:CH79)</f>
        <v>0</v>
      </c>
    </row>
    <row r="81" spans="1:86" ht="19.5" customHeight="1">
      <c r="A81" s="12" t="s">
        <v>160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2"/>
      <c r="CH81" s="13"/>
    </row>
    <row r="82" spans="1:86" ht="12.75">
      <c r="A82" s="6"/>
      <c r="B82" s="6"/>
      <c r="C82" s="6"/>
      <c r="D82" s="6" t="s">
        <v>161</v>
      </c>
      <c r="E82" s="3" t="s">
        <v>162</v>
      </c>
      <c r="F82" s="6">
        <f>COUNTIF(S82:CF82,"e")</f>
        <v>0</v>
      </c>
      <c r="G82" s="6">
        <f>COUNTIF(S82:CF82,"z")</f>
        <v>1</v>
      </c>
      <c r="H82" s="6">
        <f>SUM(I82:O82)</f>
        <v>2</v>
      </c>
      <c r="I82" s="6">
        <f>S82+AJ82+BA82+BR82</f>
        <v>2</v>
      </c>
      <c r="J82" s="6">
        <f>U82+AL82+BC82+BT82</f>
        <v>0</v>
      </c>
      <c r="K82" s="6">
        <f>W82+AN82+BE82+BV82</f>
        <v>0</v>
      </c>
      <c r="L82" s="6">
        <f>Y82+AP82+BG82+BX82</f>
        <v>0</v>
      </c>
      <c r="M82" s="6">
        <f>AB82+AS82+BJ82+CA82</f>
        <v>0</v>
      </c>
      <c r="N82" s="6">
        <f>AD82+AU82+BL82+CC82</f>
        <v>0</v>
      </c>
      <c r="O82" s="6">
        <f>AF82+AW82+BN82+CE82</f>
        <v>0</v>
      </c>
      <c r="P82" s="7">
        <f>AI82+AZ82+BQ82+CH82</f>
        <v>0</v>
      </c>
      <c r="Q82" s="7">
        <f>AH82+AY82+BP82+CG82</f>
        <v>0</v>
      </c>
      <c r="R82" s="7">
        <v>0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>AA82+AH82</f>
        <v>0</v>
      </c>
      <c r="AJ82" s="11">
        <v>2</v>
      </c>
      <c r="AK82" s="10" t="s">
        <v>54</v>
      </c>
      <c r="AL82" s="11"/>
      <c r="AM82" s="10"/>
      <c r="AN82" s="11"/>
      <c r="AO82" s="10"/>
      <c r="AP82" s="11"/>
      <c r="AQ82" s="10"/>
      <c r="AR82" s="7">
        <v>0</v>
      </c>
      <c r="AS82" s="11"/>
      <c r="AT82" s="10"/>
      <c r="AU82" s="11"/>
      <c r="AV82" s="10"/>
      <c r="AW82" s="11"/>
      <c r="AX82" s="10"/>
      <c r="AY82" s="7"/>
      <c r="AZ82" s="7">
        <f>AR82+AY82</f>
        <v>0</v>
      </c>
      <c r="BA82" s="11"/>
      <c r="BB82" s="10"/>
      <c r="BC82" s="11"/>
      <c r="BD82" s="10"/>
      <c r="BE82" s="11"/>
      <c r="BF82" s="10"/>
      <c r="BG82" s="11"/>
      <c r="BH82" s="10"/>
      <c r="BI82" s="7"/>
      <c r="BJ82" s="11"/>
      <c r="BK82" s="10"/>
      <c r="BL82" s="11"/>
      <c r="BM82" s="10"/>
      <c r="BN82" s="11"/>
      <c r="BO82" s="10"/>
      <c r="BP82" s="7"/>
      <c r="BQ82" s="7">
        <f>BI82+BP82</f>
        <v>0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>BZ82+CG82</f>
        <v>0</v>
      </c>
    </row>
    <row r="83" spans="1:86" ht="12.75">
      <c r="A83" s="6"/>
      <c r="B83" s="6"/>
      <c r="C83" s="6"/>
      <c r="D83" s="6" t="s">
        <v>163</v>
      </c>
      <c r="E83" s="3" t="s">
        <v>164</v>
      </c>
      <c r="F83" s="6">
        <f>COUNTIF(S83:CF83,"e")</f>
        <v>0</v>
      </c>
      <c r="G83" s="6">
        <f>COUNTIF(S83:CF83,"z")</f>
        <v>1</v>
      </c>
      <c r="H83" s="6">
        <f>SUM(I83:O83)</f>
        <v>0</v>
      </c>
      <c r="I83" s="6">
        <f>S83+AJ83+BA83+BR83</f>
        <v>0</v>
      </c>
      <c r="J83" s="6">
        <f>U83+AL83+BC83+BT83</f>
        <v>0</v>
      </c>
      <c r="K83" s="6">
        <f>W83+AN83+BE83+BV83</f>
        <v>0</v>
      </c>
      <c r="L83" s="6">
        <f>Y83+AP83+BG83+BX83</f>
        <v>0</v>
      </c>
      <c r="M83" s="6">
        <f>AB83+AS83+BJ83+CA83</f>
        <v>0</v>
      </c>
      <c r="N83" s="6">
        <f>AD83+AU83+BL83+CC83</f>
        <v>0</v>
      </c>
      <c r="O83" s="6">
        <f>AF83+AW83+BN83+CE83</f>
        <v>0</v>
      </c>
      <c r="P83" s="7">
        <f>AI83+AZ83+BQ83+CH83</f>
        <v>0</v>
      </c>
      <c r="Q83" s="7">
        <f>AH83+AY83+BP83+CG83</f>
        <v>0</v>
      </c>
      <c r="R83" s="7">
        <v>0</v>
      </c>
      <c r="S83" s="11"/>
      <c r="T83" s="10"/>
      <c r="U83" s="11">
        <v>0</v>
      </c>
      <c r="V83" s="10" t="s">
        <v>54</v>
      </c>
      <c r="W83" s="11"/>
      <c r="X83" s="10"/>
      <c r="Y83" s="11"/>
      <c r="Z83" s="10"/>
      <c r="AA83" s="7">
        <v>0</v>
      </c>
      <c r="AB83" s="11"/>
      <c r="AC83" s="10"/>
      <c r="AD83" s="11"/>
      <c r="AE83" s="10"/>
      <c r="AF83" s="11"/>
      <c r="AG83" s="10"/>
      <c r="AH83" s="7"/>
      <c r="AI83" s="7">
        <f>AA83+AH83</f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>AR83+AY83</f>
        <v>0</v>
      </c>
      <c r="BA83" s="11"/>
      <c r="BB83" s="10"/>
      <c r="BC83" s="11"/>
      <c r="BD83" s="10"/>
      <c r="BE83" s="11"/>
      <c r="BF83" s="10"/>
      <c r="BG83" s="11"/>
      <c r="BH83" s="10"/>
      <c r="BI83" s="7"/>
      <c r="BJ83" s="11"/>
      <c r="BK83" s="10"/>
      <c r="BL83" s="11"/>
      <c r="BM83" s="10"/>
      <c r="BN83" s="11"/>
      <c r="BO83" s="10"/>
      <c r="BP83" s="7"/>
      <c r="BQ83" s="7">
        <f>BI83+BP83</f>
        <v>0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>BZ83+CG83</f>
        <v>0</v>
      </c>
    </row>
    <row r="84" spans="1:86" ht="12.75">
      <c r="A84" s="6"/>
      <c r="B84" s="6"/>
      <c r="C84" s="6"/>
      <c r="D84" s="6" t="s">
        <v>165</v>
      </c>
      <c r="E84" s="3" t="s">
        <v>166</v>
      </c>
      <c r="F84" s="6">
        <f>COUNTIF(S84:CF84,"e")</f>
        <v>0</v>
      </c>
      <c r="G84" s="6">
        <f>COUNTIF(S84:CF84,"z")</f>
        <v>1</v>
      </c>
      <c r="H84" s="6">
        <f>SUM(I84:O84)</f>
        <v>5</v>
      </c>
      <c r="I84" s="6">
        <f>S84+AJ84+BA84+BR84</f>
        <v>5</v>
      </c>
      <c r="J84" s="6">
        <f>U84+AL84+BC84+BT84</f>
        <v>0</v>
      </c>
      <c r="K84" s="6">
        <f>W84+AN84+BE84+BV84</f>
        <v>0</v>
      </c>
      <c r="L84" s="6">
        <f>Y84+AP84+BG84+BX84</f>
        <v>0</v>
      </c>
      <c r="M84" s="6">
        <f>AB84+AS84+BJ84+CA84</f>
        <v>0</v>
      </c>
      <c r="N84" s="6">
        <f>AD84+AU84+BL84+CC84</f>
        <v>0</v>
      </c>
      <c r="O84" s="6">
        <f>AF84+AW84+BN84+CE84</f>
        <v>0</v>
      </c>
      <c r="P84" s="7">
        <f>AI84+AZ84+BQ84+CH84</f>
        <v>0</v>
      </c>
      <c r="Q84" s="7">
        <f>AH84+AY84+BP84+CG84</f>
        <v>0</v>
      </c>
      <c r="R84" s="7">
        <v>0</v>
      </c>
      <c r="S84" s="11">
        <v>5</v>
      </c>
      <c r="T84" s="10" t="s">
        <v>54</v>
      </c>
      <c r="U84" s="11"/>
      <c r="V84" s="10"/>
      <c r="W84" s="11"/>
      <c r="X84" s="10"/>
      <c r="Y84" s="11"/>
      <c r="Z84" s="10"/>
      <c r="AA84" s="7">
        <v>0</v>
      </c>
      <c r="AB84" s="11"/>
      <c r="AC84" s="10"/>
      <c r="AD84" s="11"/>
      <c r="AE84" s="10"/>
      <c r="AF84" s="11"/>
      <c r="AG84" s="10"/>
      <c r="AH84" s="7"/>
      <c r="AI84" s="7">
        <f>AA84+AH84</f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>AR84+AY84</f>
        <v>0</v>
      </c>
      <c r="BA84" s="11"/>
      <c r="BB84" s="10"/>
      <c r="BC84" s="11"/>
      <c r="BD84" s="10"/>
      <c r="BE84" s="11"/>
      <c r="BF84" s="10"/>
      <c r="BG84" s="11"/>
      <c r="BH84" s="10"/>
      <c r="BI84" s="7"/>
      <c r="BJ84" s="11"/>
      <c r="BK84" s="10"/>
      <c r="BL84" s="11"/>
      <c r="BM84" s="10"/>
      <c r="BN84" s="11"/>
      <c r="BO84" s="10"/>
      <c r="BP84" s="7"/>
      <c r="BQ84" s="7">
        <f>BI84+BP84</f>
        <v>0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>BZ84+CG84</f>
        <v>0</v>
      </c>
    </row>
    <row r="85" spans="1:86" ht="15.75" customHeight="1">
      <c r="A85" s="6"/>
      <c r="B85" s="6"/>
      <c r="C85" s="6"/>
      <c r="D85" s="6"/>
      <c r="E85" s="6" t="s">
        <v>61</v>
      </c>
      <c r="F85" s="6">
        <f aca="true" t="shared" si="67" ref="F85:S85">SUM(F82:F84)</f>
        <v>0</v>
      </c>
      <c r="G85" s="6">
        <f t="shared" si="67"/>
        <v>3</v>
      </c>
      <c r="H85" s="6">
        <f t="shared" si="67"/>
        <v>7</v>
      </c>
      <c r="I85" s="6">
        <f t="shared" si="67"/>
        <v>7</v>
      </c>
      <c r="J85" s="6">
        <f t="shared" si="67"/>
        <v>0</v>
      </c>
      <c r="K85" s="6">
        <f t="shared" si="67"/>
        <v>0</v>
      </c>
      <c r="L85" s="6">
        <f t="shared" si="67"/>
        <v>0</v>
      </c>
      <c r="M85" s="6">
        <f t="shared" si="67"/>
        <v>0</v>
      </c>
      <c r="N85" s="6">
        <f t="shared" si="67"/>
        <v>0</v>
      </c>
      <c r="O85" s="6">
        <f t="shared" si="67"/>
        <v>0</v>
      </c>
      <c r="P85" s="7">
        <f t="shared" si="67"/>
        <v>0</v>
      </c>
      <c r="Q85" s="7">
        <f t="shared" si="67"/>
        <v>0</v>
      </c>
      <c r="R85" s="7">
        <f t="shared" si="67"/>
        <v>0</v>
      </c>
      <c r="S85" s="11">
        <f t="shared" si="67"/>
        <v>5</v>
      </c>
      <c r="T85" s="10"/>
      <c r="U85" s="11">
        <f>SUM(U82:U84)</f>
        <v>0</v>
      </c>
      <c r="V85" s="10"/>
      <c r="W85" s="11">
        <f>SUM(W82:W84)</f>
        <v>0</v>
      </c>
      <c r="X85" s="10"/>
      <c r="Y85" s="11">
        <f>SUM(Y82:Y84)</f>
        <v>0</v>
      </c>
      <c r="Z85" s="10"/>
      <c r="AA85" s="7">
        <f>SUM(AA82:AA84)</f>
        <v>0</v>
      </c>
      <c r="AB85" s="11">
        <f>SUM(AB82:AB84)</f>
        <v>0</v>
      </c>
      <c r="AC85" s="10"/>
      <c r="AD85" s="11">
        <f>SUM(AD82:AD84)</f>
        <v>0</v>
      </c>
      <c r="AE85" s="10"/>
      <c r="AF85" s="11">
        <f>SUM(AF82:AF84)</f>
        <v>0</v>
      </c>
      <c r="AG85" s="10"/>
      <c r="AH85" s="7">
        <f>SUM(AH82:AH84)</f>
        <v>0</v>
      </c>
      <c r="AI85" s="7">
        <f>SUM(AI82:AI84)</f>
        <v>0</v>
      </c>
      <c r="AJ85" s="11">
        <f>SUM(AJ82:AJ84)</f>
        <v>2</v>
      </c>
      <c r="AK85" s="10"/>
      <c r="AL85" s="11">
        <f>SUM(AL82:AL84)</f>
        <v>0</v>
      </c>
      <c r="AM85" s="10"/>
      <c r="AN85" s="11">
        <f>SUM(AN82:AN84)</f>
        <v>0</v>
      </c>
      <c r="AO85" s="10"/>
      <c r="AP85" s="11">
        <f>SUM(AP82:AP84)</f>
        <v>0</v>
      </c>
      <c r="AQ85" s="10"/>
      <c r="AR85" s="7">
        <f>SUM(AR82:AR84)</f>
        <v>0</v>
      </c>
      <c r="AS85" s="11">
        <f>SUM(AS82:AS84)</f>
        <v>0</v>
      </c>
      <c r="AT85" s="10"/>
      <c r="AU85" s="11">
        <f>SUM(AU82:AU84)</f>
        <v>0</v>
      </c>
      <c r="AV85" s="10"/>
      <c r="AW85" s="11">
        <f>SUM(AW82:AW84)</f>
        <v>0</v>
      </c>
      <c r="AX85" s="10"/>
      <c r="AY85" s="7">
        <f>SUM(AY82:AY84)</f>
        <v>0</v>
      </c>
      <c r="AZ85" s="7">
        <f>SUM(AZ82:AZ84)</f>
        <v>0</v>
      </c>
      <c r="BA85" s="11">
        <f>SUM(BA82:BA84)</f>
        <v>0</v>
      </c>
      <c r="BB85" s="10"/>
      <c r="BC85" s="11">
        <f>SUM(BC82:BC84)</f>
        <v>0</v>
      </c>
      <c r="BD85" s="10"/>
      <c r="BE85" s="11">
        <f>SUM(BE82:BE84)</f>
        <v>0</v>
      </c>
      <c r="BF85" s="10"/>
      <c r="BG85" s="11">
        <f>SUM(BG82:BG84)</f>
        <v>0</v>
      </c>
      <c r="BH85" s="10"/>
      <c r="BI85" s="7">
        <f>SUM(BI82:BI84)</f>
        <v>0</v>
      </c>
      <c r="BJ85" s="11">
        <f>SUM(BJ82:BJ84)</f>
        <v>0</v>
      </c>
      <c r="BK85" s="10"/>
      <c r="BL85" s="11">
        <f>SUM(BL82:BL84)</f>
        <v>0</v>
      </c>
      <c r="BM85" s="10"/>
      <c r="BN85" s="11">
        <f>SUM(BN82:BN84)</f>
        <v>0</v>
      </c>
      <c r="BO85" s="10"/>
      <c r="BP85" s="7">
        <f>SUM(BP82:BP84)</f>
        <v>0</v>
      </c>
      <c r="BQ85" s="7">
        <f>SUM(BQ82:BQ84)</f>
        <v>0</v>
      </c>
      <c r="BR85" s="11">
        <f>SUM(BR82:BR84)</f>
        <v>0</v>
      </c>
      <c r="BS85" s="10"/>
      <c r="BT85" s="11">
        <f>SUM(BT82:BT84)</f>
        <v>0</v>
      </c>
      <c r="BU85" s="10"/>
      <c r="BV85" s="11">
        <f>SUM(BV82:BV84)</f>
        <v>0</v>
      </c>
      <c r="BW85" s="10"/>
      <c r="BX85" s="11">
        <f>SUM(BX82:BX84)</f>
        <v>0</v>
      </c>
      <c r="BY85" s="10"/>
      <c r="BZ85" s="7">
        <f>SUM(BZ82:BZ84)</f>
        <v>0</v>
      </c>
      <c r="CA85" s="11">
        <f>SUM(CA82:CA84)</f>
        <v>0</v>
      </c>
      <c r="CB85" s="10"/>
      <c r="CC85" s="11">
        <f>SUM(CC82:CC84)</f>
        <v>0</v>
      </c>
      <c r="CD85" s="10"/>
      <c r="CE85" s="11">
        <f>SUM(CE82:CE84)</f>
        <v>0</v>
      </c>
      <c r="CF85" s="10"/>
      <c r="CG85" s="7">
        <f>SUM(CG82:CG84)</f>
        <v>0</v>
      </c>
      <c r="CH85" s="7">
        <f>SUM(CH82:CH84)</f>
        <v>0</v>
      </c>
    </row>
    <row r="86" spans="1:86" ht="19.5" customHeight="1">
      <c r="A86" s="6"/>
      <c r="B86" s="6"/>
      <c r="C86" s="6"/>
      <c r="D86" s="6"/>
      <c r="E86" s="8" t="s">
        <v>167</v>
      </c>
      <c r="F86" s="6">
        <f>F21+F29+F47+F57+F80+F85</f>
        <v>9</v>
      </c>
      <c r="G86" s="6">
        <f>G21+G29+G47+G57+G80+G85</f>
        <v>63</v>
      </c>
      <c r="H86" s="6">
        <f aca="true" t="shared" si="68" ref="H86:O86">H21+H29+H47+H57+H85</f>
        <v>967</v>
      </c>
      <c r="I86" s="6">
        <f t="shared" si="68"/>
        <v>507</v>
      </c>
      <c r="J86" s="6">
        <f t="shared" si="68"/>
        <v>255</v>
      </c>
      <c r="K86" s="6">
        <f t="shared" si="68"/>
        <v>0</v>
      </c>
      <c r="L86" s="6">
        <f t="shared" si="68"/>
        <v>50</v>
      </c>
      <c r="M86" s="6">
        <f t="shared" si="68"/>
        <v>125</v>
      </c>
      <c r="N86" s="6">
        <f t="shared" si="68"/>
        <v>30</v>
      </c>
      <c r="O86" s="6">
        <f t="shared" si="68"/>
        <v>0</v>
      </c>
      <c r="P86" s="7">
        <f>P21+P29+P47+P57+P80+P85</f>
        <v>90</v>
      </c>
      <c r="Q86" s="7">
        <f>Q21+Q29+Q47+Q57+Q80+Q85</f>
        <v>17.25</v>
      </c>
      <c r="R86" s="7">
        <f>R21+R29+R47+R57+R80+R85</f>
        <v>53.650000000000006</v>
      </c>
      <c r="S86" s="11">
        <f>S21+S29+S47+S57+S85</f>
        <v>205</v>
      </c>
      <c r="T86" s="10"/>
      <c r="U86" s="11">
        <f>U21+U29+U47+U57+U85</f>
        <v>85</v>
      </c>
      <c r="V86" s="10"/>
      <c r="W86" s="11">
        <f>W21+W29+W47+W57+W85</f>
        <v>0</v>
      </c>
      <c r="X86" s="10"/>
      <c r="Y86" s="11">
        <f>Y21+Y29+Y47+Y57+Y85</f>
        <v>10</v>
      </c>
      <c r="Z86" s="10"/>
      <c r="AA86" s="7">
        <f>AA21+AA29+AA47+AA57+AA80+AA85</f>
        <v>22</v>
      </c>
      <c r="AB86" s="11">
        <f>AB21+AB29+AB47+AB57+AB85</f>
        <v>85</v>
      </c>
      <c r="AC86" s="10"/>
      <c r="AD86" s="11">
        <f>AD21+AD29+AD47+AD57+AD85</f>
        <v>0</v>
      </c>
      <c r="AE86" s="10"/>
      <c r="AF86" s="11">
        <f>AF21+AF29+AF47+AF57+AF85</f>
        <v>0</v>
      </c>
      <c r="AG86" s="10"/>
      <c r="AH86" s="7">
        <f>AH21+AH29+AH47+AH57+AH80+AH85</f>
        <v>8</v>
      </c>
      <c r="AI86" s="7">
        <f>AI21+AI29+AI47+AI57+AI80+AI85</f>
        <v>30</v>
      </c>
      <c r="AJ86" s="11">
        <f>AJ21+AJ29+AJ47+AJ57+AJ85</f>
        <v>192</v>
      </c>
      <c r="AK86" s="10"/>
      <c r="AL86" s="11">
        <f>AL21+AL29+AL47+AL57+AL85</f>
        <v>120</v>
      </c>
      <c r="AM86" s="10"/>
      <c r="AN86" s="11">
        <f>AN21+AN29+AN47+AN57+AN85</f>
        <v>0</v>
      </c>
      <c r="AO86" s="10"/>
      <c r="AP86" s="11">
        <f>AP21+AP29+AP47+AP57+AP85</f>
        <v>20</v>
      </c>
      <c r="AQ86" s="10"/>
      <c r="AR86" s="7">
        <f>AR21+AR29+AR47+AR57+AR80+AR85</f>
        <v>21.5</v>
      </c>
      <c r="AS86" s="11">
        <f>AS21+AS29+AS47+AS57+AS85</f>
        <v>20</v>
      </c>
      <c r="AT86" s="10"/>
      <c r="AU86" s="11">
        <f>AU21+AU29+AU47+AU57+AU85</f>
        <v>30</v>
      </c>
      <c r="AV86" s="10"/>
      <c r="AW86" s="11">
        <f>AW21+AW29+AW47+AW57+AW85</f>
        <v>0</v>
      </c>
      <c r="AX86" s="10"/>
      <c r="AY86" s="7">
        <f>AY21+AY29+AY47+AY57+AY80+AY85</f>
        <v>8.5</v>
      </c>
      <c r="AZ86" s="7">
        <f>AZ21+AZ29+AZ47+AZ57+AZ80+AZ85</f>
        <v>30</v>
      </c>
      <c r="BA86" s="11">
        <f>BA21+BA29+BA47+BA57+BA85</f>
        <v>110</v>
      </c>
      <c r="BB86" s="10"/>
      <c r="BC86" s="11">
        <f>BC21+BC29+BC47+BC57+BC85</f>
        <v>50</v>
      </c>
      <c r="BD86" s="10"/>
      <c r="BE86" s="11">
        <f>BE21+BE29+BE47+BE57+BE85</f>
        <v>0</v>
      </c>
      <c r="BF86" s="10"/>
      <c r="BG86" s="11">
        <f>BG21+BG29+BG47+BG57+BG85</f>
        <v>20</v>
      </c>
      <c r="BH86" s="10"/>
      <c r="BI86" s="7">
        <f>BI21+BI29+BI47+BI57+BI80+BI85</f>
        <v>29.25</v>
      </c>
      <c r="BJ86" s="11">
        <f>BJ21+BJ29+BJ47+BJ57+BJ85</f>
        <v>20</v>
      </c>
      <c r="BK86" s="10"/>
      <c r="BL86" s="11">
        <f>BL21+BL29+BL47+BL57+BL85</f>
        <v>0</v>
      </c>
      <c r="BM86" s="10"/>
      <c r="BN86" s="11">
        <f>BN21+BN29+BN47+BN57+BN85</f>
        <v>0</v>
      </c>
      <c r="BO86" s="10"/>
      <c r="BP86" s="7">
        <f>BP21+BP29+BP47+BP57+BP80+BP85</f>
        <v>0.75</v>
      </c>
      <c r="BQ86" s="7">
        <f>BQ21+BQ29+BQ47+BQ57+BQ80+BQ85</f>
        <v>30</v>
      </c>
      <c r="BR86" s="11">
        <f>BR21+BR29+BR47+BR57+BR85</f>
        <v>0</v>
      </c>
      <c r="BS86" s="10"/>
      <c r="BT86" s="11">
        <f>BT21+BT29+BT47+BT57+BT85</f>
        <v>0</v>
      </c>
      <c r="BU86" s="10"/>
      <c r="BV86" s="11">
        <f>BV21+BV29+BV47+BV57+BV85</f>
        <v>0</v>
      </c>
      <c r="BW86" s="10"/>
      <c r="BX86" s="11">
        <f>BX21+BX29+BX47+BX57+BX85</f>
        <v>0</v>
      </c>
      <c r="BY86" s="10"/>
      <c r="BZ86" s="7">
        <f>BZ21+BZ29+BZ47+BZ57+BZ80+BZ85</f>
        <v>0</v>
      </c>
      <c r="CA86" s="11">
        <f>CA21+CA29+CA47+CA57+CA85</f>
        <v>0</v>
      </c>
      <c r="CB86" s="10"/>
      <c r="CC86" s="11">
        <f>CC21+CC29+CC47+CC57+CC85</f>
        <v>0</v>
      </c>
      <c r="CD86" s="10"/>
      <c r="CE86" s="11">
        <f>CE21+CE29+CE47+CE57+CE85</f>
        <v>0</v>
      </c>
      <c r="CF86" s="10"/>
      <c r="CG86" s="7">
        <f>CG21+CG29+CG47+CG57+CG80+CG85</f>
        <v>0</v>
      </c>
      <c r="CH86" s="7">
        <f>CH21+CH29+CH47+CH57+CH80+CH85</f>
        <v>0</v>
      </c>
    </row>
    <row r="88" spans="4:5" ht="12.75">
      <c r="D88" s="3" t="s">
        <v>23</v>
      </c>
      <c r="E88" s="3" t="s">
        <v>168</v>
      </c>
    </row>
    <row r="89" spans="4:5" ht="12.75">
      <c r="D89" s="3" t="s">
        <v>27</v>
      </c>
      <c r="E89" s="3" t="s">
        <v>169</v>
      </c>
    </row>
    <row r="90" spans="4:5" ht="12.75">
      <c r="D90" s="14" t="s">
        <v>45</v>
      </c>
      <c r="E90" s="14"/>
    </row>
    <row r="91" spans="4:5" ht="12.75">
      <c r="D91" s="3" t="s">
        <v>33</v>
      </c>
      <c r="E91" s="3" t="s">
        <v>170</v>
      </c>
    </row>
    <row r="92" spans="4:5" ht="12.75">
      <c r="D92" s="3" t="s">
        <v>34</v>
      </c>
      <c r="E92" s="3" t="s">
        <v>171</v>
      </c>
    </row>
    <row r="93" spans="4:5" ht="12.75">
      <c r="D93" s="3" t="s">
        <v>35</v>
      </c>
      <c r="E93" s="3" t="s">
        <v>172</v>
      </c>
    </row>
    <row r="94" spans="4:29" ht="12.75">
      <c r="D94" s="3" t="s">
        <v>36</v>
      </c>
      <c r="E94" s="3" t="s">
        <v>173</v>
      </c>
      <c r="M94" s="9"/>
      <c r="U94" s="9"/>
      <c r="AC94" s="9"/>
    </row>
    <row r="95" spans="4:5" ht="12.75">
      <c r="D95" s="14" t="s">
        <v>47</v>
      </c>
      <c r="E95" s="14"/>
    </row>
    <row r="96" spans="4:5" ht="12.75">
      <c r="D96" s="3" t="s">
        <v>37</v>
      </c>
      <c r="E96" s="3" t="s">
        <v>174</v>
      </c>
    </row>
    <row r="97" spans="4:5" ht="12.75">
      <c r="D97" s="3" t="s">
        <v>38</v>
      </c>
      <c r="E97" s="3" t="s">
        <v>175</v>
      </c>
    </row>
    <row r="98" spans="4:5" ht="12.75">
      <c r="D98" s="3" t="s">
        <v>39</v>
      </c>
      <c r="E98" s="3" t="s">
        <v>176</v>
      </c>
    </row>
  </sheetData>
  <sheetProtection/>
  <mergeCells count="92">
    <mergeCell ref="F13:F15"/>
    <mergeCell ref="G13:G15"/>
    <mergeCell ref="H12:O12"/>
    <mergeCell ref="H13:H15"/>
    <mergeCell ref="I13:O14"/>
    <mergeCell ref="S14:Z14"/>
    <mergeCell ref="S15:T15"/>
    <mergeCell ref="U15:V15"/>
    <mergeCell ref="W15:X15"/>
    <mergeCell ref="Y15:Z15"/>
    <mergeCell ref="A11:CG11"/>
    <mergeCell ref="A12:C14"/>
    <mergeCell ref="D12:D15"/>
    <mergeCell ref="E12:E15"/>
    <mergeCell ref="F12:G12"/>
    <mergeCell ref="AA14:AA15"/>
    <mergeCell ref="AB14:AG14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J13:AZ13"/>
    <mergeCell ref="AJ14:AQ14"/>
    <mergeCell ref="AJ15:AK15"/>
    <mergeCell ref="AL15:AM15"/>
    <mergeCell ref="AN15:AO15"/>
    <mergeCell ref="AP15:AQ15"/>
    <mergeCell ref="AR14:AR15"/>
    <mergeCell ref="AS14:AX14"/>
    <mergeCell ref="AS15:AT15"/>
    <mergeCell ref="AU15:AV15"/>
    <mergeCell ref="AW15:AX15"/>
    <mergeCell ref="AY14:AY15"/>
    <mergeCell ref="AH14:AH15"/>
    <mergeCell ref="AI14:AI15"/>
    <mergeCell ref="AZ14:AZ15"/>
    <mergeCell ref="BA12:CH12"/>
    <mergeCell ref="BA13:BQ13"/>
    <mergeCell ref="BA14:BH14"/>
    <mergeCell ref="BA15:BB15"/>
    <mergeCell ref="BC15:BD15"/>
    <mergeCell ref="BE15:BF15"/>
    <mergeCell ref="BG15:BH15"/>
    <mergeCell ref="BI14:BI15"/>
    <mergeCell ref="BJ14:BO14"/>
    <mergeCell ref="BX15:BY15"/>
    <mergeCell ref="BZ14:BZ15"/>
    <mergeCell ref="CA14:CF14"/>
    <mergeCell ref="CA15:CB15"/>
    <mergeCell ref="BJ15:BK15"/>
    <mergeCell ref="BL15:BM15"/>
    <mergeCell ref="BN15:BO15"/>
    <mergeCell ref="BP14:BP15"/>
    <mergeCell ref="CC15:CD15"/>
    <mergeCell ref="CE15:CF15"/>
    <mergeCell ref="CG14:CG15"/>
    <mergeCell ref="CH14:CH15"/>
    <mergeCell ref="BQ14:BQ15"/>
    <mergeCell ref="BR13:CH13"/>
    <mergeCell ref="BR14:BY14"/>
    <mergeCell ref="BR15:BS15"/>
    <mergeCell ref="BT15:BU15"/>
    <mergeCell ref="BV15:BW15"/>
    <mergeCell ref="A58:CH58"/>
    <mergeCell ref="A61:A62"/>
    <mergeCell ref="B61:B62"/>
    <mergeCell ref="A63:A64"/>
    <mergeCell ref="B63:B64"/>
    <mergeCell ref="A16:CH16"/>
    <mergeCell ref="A22:CH22"/>
    <mergeCell ref="A30:CH30"/>
    <mergeCell ref="A48:CH48"/>
    <mergeCell ref="A69:A70"/>
    <mergeCell ref="B69:B70"/>
    <mergeCell ref="A71:A72"/>
    <mergeCell ref="B71:B72"/>
    <mergeCell ref="A65:A66"/>
    <mergeCell ref="B65:B66"/>
    <mergeCell ref="A67:A68"/>
    <mergeCell ref="B67:B68"/>
    <mergeCell ref="A78:CH78"/>
    <mergeCell ref="A81:CH81"/>
    <mergeCell ref="D90:E90"/>
    <mergeCell ref="D95:E95"/>
    <mergeCell ref="A73:A74"/>
    <mergeCell ref="B73:B74"/>
    <mergeCell ref="A75:A76"/>
    <mergeCell ref="B75:B7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2019-09-24T11:14:33Z</dcterms:modified>
  <cp:category/>
  <cp:version/>
  <cp:contentType/>
  <cp:contentStatus/>
</cp:coreProperties>
</file>