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IJ" sheetId="1" r:id="rId1"/>
    <sheet name="LP" sheetId="2" r:id="rId2"/>
    <sheet name="ZES" sheetId="3" r:id="rId3"/>
  </sheets>
  <definedNames/>
  <calcPr fullCalcOnLoad="1"/>
</workbook>
</file>

<file path=xl/sharedStrings.xml><?xml version="1.0" encoding="utf-8"?>
<sst xmlns="http://schemas.openxmlformats.org/spreadsheetml/2006/main" count="851" uniqueCount="189">
  <si>
    <t>Wydział Inżynierii Mechanicznej i Mechatroniki</t>
  </si>
  <si>
    <t>Nazwa kierunku studiów:</t>
  </si>
  <si>
    <t>Zarządzanie i inżynieria produkcji</t>
  </si>
  <si>
    <t>Dziedziny nauki:</t>
  </si>
  <si>
    <t>dziedzina nauk inżynieryjno-technicznych, dziedzina nauk społecznych</t>
  </si>
  <si>
    <t>Dyscypliny naukowe:</t>
  </si>
  <si>
    <t>inżynieria mechaniczna (85%), nauki o zarządzaniu i jakości (15%)</t>
  </si>
  <si>
    <t>Profil kształcenia:</t>
  </si>
  <si>
    <t>ogólnoakademicki</t>
  </si>
  <si>
    <t>Forma studiów:</t>
  </si>
  <si>
    <t>niestacjonarna</t>
  </si>
  <si>
    <t>Poziom kształcenia:</t>
  </si>
  <si>
    <t>drugi</t>
  </si>
  <si>
    <t>Rok akademicki: 2019/2020</t>
  </si>
  <si>
    <t>Specjalność/specjalizacja:</t>
  </si>
  <si>
    <t>inżynieria jakości</t>
  </si>
  <si>
    <t>Obowiązuje od: 2019-10-01</t>
  </si>
  <si>
    <t>Kod planu studiów:</t>
  </si>
  <si>
    <t>ZIIP_2A_N_2019_2020_ZL</t>
  </si>
  <si>
    <t>Uchwała Rady Wydziału nr: 84, 2019-05-21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</si>
  <si>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</si>
  <si>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</si>
  <si>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</si>
  <si>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</si>
  <si>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</si>
  <si>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</si>
  <si>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</si>
  <si>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</si>
  <si>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</si>
  <si>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</si>
  <si>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</si>
  <si>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</si>
  <si>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</si>
  <si>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</si>
  <si>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</si>
  <si>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</si>
  <si>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LK</t>
  </si>
  <si>
    <t>P</t>
  </si>
  <si>
    <t>PD</t>
  </si>
  <si>
    <t>PR</t>
  </si>
  <si>
    <t>S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</si>
  <si>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</si>
  <si>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</si>
  <si>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</si>
  <si>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</si>
  <si>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</si>
  <si>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</si>
  <si>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</si>
  <si>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</si>
  <si>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</si>
  <si>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</si>
  <si>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</si>
  <si>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</si>
  <si>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</si>
  <si>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</si>
  <si>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</si>
  <si>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</si>
  <si>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z</t>
  </si>
  <si>
    <t>A02</t>
  </si>
  <si>
    <t>Ochrona własności intelektualnej 2</t>
  </si>
  <si>
    <t>A03</t>
  </si>
  <si>
    <t>BHP</t>
  </si>
  <si>
    <t>Blok obieralny 2</t>
  </si>
  <si>
    <t>A05-2</t>
  </si>
  <si>
    <t>Komunikacja społeczna i techniki negocjacji</t>
  </si>
  <si>
    <t>C15</t>
  </si>
  <si>
    <t>Informatyka</t>
  </si>
  <si>
    <t>E02</t>
  </si>
  <si>
    <t>Szkolenie BHP i p.poż.</t>
  </si>
  <si>
    <t>Razem</t>
  </si>
  <si>
    <t>Moduły/Przedmioty kształcenia kierunkowego</t>
  </si>
  <si>
    <t>C01</t>
  </si>
  <si>
    <t>Zarządzanie strategiczne</t>
  </si>
  <si>
    <t>C02</t>
  </si>
  <si>
    <t>Zintegrowane systemy informatyczne zarządzania</t>
  </si>
  <si>
    <t>C03</t>
  </si>
  <si>
    <t>Prognozowanie i symulacja procesów produkcyjnych</t>
  </si>
  <si>
    <t>C04</t>
  </si>
  <si>
    <t>Podstawy zarządzania projektami i innowacjami</t>
  </si>
  <si>
    <t>C05</t>
  </si>
  <si>
    <t>Analiza danych i procesów</t>
  </si>
  <si>
    <t>C06</t>
  </si>
  <si>
    <t>Systemy wspomagania decyzji</t>
  </si>
  <si>
    <t>C07</t>
  </si>
  <si>
    <t>Zarządzanie wiedzą</t>
  </si>
  <si>
    <t>Blok obieralny 6</t>
  </si>
  <si>
    <t>C09</t>
  </si>
  <si>
    <t>Inwentyka</t>
  </si>
  <si>
    <t>C11</t>
  </si>
  <si>
    <t>Organizacja systemów produkcyjnych</t>
  </si>
  <si>
    <t>C12</t>
  </si>
  <si>
    <t>Zarządzanie kapitałem i inwestycjami</t>
  </si>
  <si>
    <t>C13</t>
  </si>
  <si>
    <t>Metody statystyczne w sterowaniu procesami</t>
  </si>
  <si>
    <t>Blok obieralny 4</t>
  </si>
  <si>
    <t>Moduły/Przedmioty specjalnościowe</t>
  </si>
  <si>
    <t>logistyka przemysłowa</t>
  </si>
  <si>
    <t>zarządzanie energią i środowiskiem</t>
  </si>
  <si>
    <t>IJ/01</t>
  </si>
  <si>
    <t>Zarządzanie procesami wytwarzania</t>
  </si>
  <si>
    <t>IJ/02</t>
  </si>
  <si>
    <t>Zaawansowane procesy i techniki wytwarzania</t>
  </si>
  <si>
    <t>IJ/03</t>
  </si>
  <si>
    <t>Metrologia i systemy pomiarowe II</t>
  </si>
  <si>
    <t>IJ/04</t>
  </si>
  <si>
    <t>Systemy oceny zgodności</t>
  </si>
  <si>
    <t>IJ/05</t>
  </si>
  <si>
    <t>Auditowanie i doskonalenie jakości</t>
  </si>
  <si>
    <t>IJ/06</t>
  </si>
  <si>
    <t>Metody i narzędzia sterowania jakością</t>
  </si>
  <si>
    <t>IJ/07</t>
  </si>
  <si>
    <t>Zintegrowane systemy zarządzania</t>
  </si>
  <si>
    <t>IJ/08</t>
  </si>
  <si>
    <t>Seminarium dyplomowe</t>
  </si>
  <si>
    <t>Blok obieralny 5</t>
  </si>
  <si>
    <t>Moduły/Przedmioty obieralne</t>
  </si>
  <si>
    <t>A01-A</t>
  </si>
  <si>
    <t>Język angielski I</t>
  </si>
  <si>
    <t>A01-N</t>
  </si>
  <si>
    <t>Język niemiecki I</t>
  </si>
  <si>
    <t>A04-1</t>
  </si>
  <si>
    <t>Psychologia społeczna</t>
  </si>
  <si>
    <t>A04-2</t>
  </si>
  <si>
    <t>Współczesna filozofia człowieka</t>
  </si>
  <si>
    <t>C08-1</t>
  </si>
  <si>
    <t>Metody zarządzania produkcją</t>
  </si>
  <si>
    <t>C08-2</t>
  </si>
  <si>
    <t>Metody szczupłego wytwarzania</t>
  </si>
  <si>
    <t>C14-1</t>
  </si>
  <si>
    <t>Komputerowo wspomagane projektowanie</t>
  </si>
  <si>
    <t>C14-2</t>
  </si>
  <si>
    <t>Modelowanie w projektowaniu wyrobów</t>
  </si>
  <si>
    <t>IJ/09</t>
  </si>
  <si>
    <t>Praca dyplomowa</t>
  </si>
  <si>
    <t>Praktyki zawodowe</t>
  </si>
  <si>
    <t>P01</t>
  </si>
  <si>
    <t>Praktyka programowa</t>
  </si>
  <si>
    <t>Przedmioty jednorazowe</t>
  </si>
  <si>
    <t>E01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</si>
  <si>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</si>
  <si>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</si>
  <si>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</si>
  <si>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</si>
  <si>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</si>
  <si>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</si>
  <si>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</si>
  <si>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</si>
  <si>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</si>
  <si>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</si>
  <si>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</si>
  <si>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</si>
  <si>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LP/01</t>
  </si>
  <si>
    <t>Zarządzanie logistyczne w produkcji</t>
  </si>
  <si>
    <t>LP/02</t>
  </si>
  <si>
    <t>Modelowanie i symulacja procesów logistycznych</t>
  </si>
  <si>
    <t>LP/03</t>
  </si>
  <si>
    <t>Zarządzanie jakością w logistyce</t>
  </si>
  <si>
    <t>LP/04</t>
  </si>
  <si>
    <t>Zarządzanie łańcuchem dostaw</t>
  </si>
  <si>
    <t>LP/05</t>
  </si>
  <si>
    <t>Gospodarka magazynowa i logistyka odpadów</t>
  </si>
  <si>
    <t>LP/06</t>
  </si>
  <si>
    <t>Sterowanie w systemach zintegrowanych</t>
  </si>
  <si>
    <t>LP/07</t>
  </si>
  <si>
    <t>LP/08</t>
  </si>
  <si>
    <t>Teoria i metody optymalizacji</t>
  </si>
  <si>
    <t>LP/09</t>
  </si>
  <si>
    <t>Controlling w logistyce</t>
  </si>
  <si>
    <t>LP/10</t>
  </si>
  <si>
    <t>ZES/01</t>
  </si>
  <si>
    <t>Podstawy eksploatacji technologii energetycznych</t>
  </si>
  <si>
    <t>ZES/02</t>
  </si>
  <si>
    <t>Gospodarka energetyczna</t>
  </si>
  <si>
    <t>ZES/03</t>
  </si>
  <si>
    <t>Zarządzanie środowiskowe w energetyce</t>
  </si>
  <si>
    <t>ZES/04</t>
  </si>
  <si>
    <t>Analiza systemowa i procesowa</t>
  </si>
  <si>
    <t>ZES/05</t>
  </si>
  <si>
    <t>Analiza cyklu życia technologii energetycznych</t>
  </si>
  <si>
    <t>ZES/06</t>
  </si>
  <si>
    <t>Ekonomia środowiska</t>
  </si>
  <si>
    <t>ZES/07</t>
  </si>
  <si>
    <t>Systemy i układy pomiarowe w energetyce</t>
  </si>
  <si>
    <t>ZES/08</t>
  </si>
  <si>
    <t>Wymagania prawne w energetyce i ochronie środowiska</t>
  </si>
  <si>
    <t>ZES/09</t>
  </si>
  <si>
    <t>ZES/10</t>
  </si>
  <si>
    <t>Załącznik nr 37 do uchwały nr Senatu ZUT z dnia 23 września 2019 r.</t>
  </si>
  <si>
    <t>Załącznik nr 37 do uchwały nr 106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</si>
</sst>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0</xdr:row>
      <xdr:rowOff>9525</xdr:rowOff>
    </xdr:from>
    <xdr:to>
      <xdr:col>73</xdr:col>
      <xdr:colOff>47625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9525"/>
          <a:ext cx="7381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171450</xdr:colOff>
      <xdr:row>0</xdr:row>
      <xdr:rowOff>57150</xdr:rowOff>
    </xdr:from>
    <xdr:to>
      <xdr:col>70</xdr:col>
      <xdr:colOff>57150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5715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9525</xdr:rowOff>
    </xdr:from>
    <xdr:to>
      <xdr:col>71</xdr:col>
      <xdr:colOff>19050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0"/>
  <sheetViews>
    <sheetView zoomScale="75" zoomScaleNormal="75" zoomScalePageLayoutView="0" workbookViewId="0" topLeftCell="L1">
      <selection activeCell="BX2" sqref="BX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8515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8515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8515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</cols>
  <sheetData>
    <row r="1" ht="15.75">
      <c r="E1" s="2" t="s">
        <v>0</v>
      </c>
    </row>
    <row r="2" spans="5:76" ht="12.75">
      <c r="E2" t="s">
        <v>1</v>
      </c>
      <c r="F2" s="1" t="s">
        <v>2</v>
      </c>
      <c r="BX2" t="s">
        <v>187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15</v>
      </c>
      <c r="AM8" t="s">
        <v>16</v>
      </c>
    </row>
    <row r="9" spans="5:39" ht="12.75">
      <c r="E9" t="s">
        <v>17</v>
      </c>
      <c r="F9" s="1" t="s">
        <v>18</v>
      </c>
      <c r="AM9" t="s">
        <v>19</v>
      </c>
    </row>
    <row r="11" spans="1:94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5" t="s">
        <v>41</v>
      </c>
      <c r="R12" s="15" t="s">
        <v>42</v>
      </c>
      <c r="S12" s="15" t="s">
        <v>43</v>
      </c>
      <c r="T12" s="17" t="s">
        <v>44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51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50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52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5"/>
      <c r="R14" s="15"/>
      <c r="S14" s="15"/>
      <c r="T14" s="18" t="s">
        <v>46</v>
      </c>
      <c r="U14" s="18"/>
      <c r="V14" s="18"/>
      <c r="W14" s="18"/>
      <c r="X14" s="14" t="s">
        <v>47</v>
      </c>
      <c r="Y14" s="18" t="s">
        <v>48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49</v>
      </c>
      <c r="AM14" s="18" t="s">
        <v>46</v>
      </c>
      <c r="AN14" s="18"/>
      <c r="AO14" s="18"/>
      <c r="AP14" s="18"/>
      <c r="AQ14" s="14" t="s">
        <v>47</v>
      </c>
      <c r="AR14" s="18" t="s">
        <v>48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49</v>
      </c>
      <c r="BF14" s="18" t="s">
        <v>46</v>
      </c>
      <c r="BG14" s="18"/>
      <c r="BH14" s="18"/>
      <c r="BI14" s="18"/>
      <c r="BJ14" s="14" t="s">
        <v>47</v>
      </c>
      <c r="BK14" s="18" t="s">
        <v>48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49</v>
      </c>
      <c r="BY14" s="18" t="s">
        <v>46</v>
      </c>
      <c r="BZ14" s="18"/>
      <c r="CA14" s="18"/>
      <c r="CB14" s="18"/>
      <c r="CC14" s="14" t="s">
        <v>47</v>
      </c>
      <c r="CD14" s="18" t="s">
        <v>48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49</v>
      </c>
    </row>
    <row r="15" spans="1:95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15"/>
      <c r="R15" s="15"/>
      <c r="S15" s="15"/>
      <c r="T15" s="16" t="s">
        <v>33</v>
      </c>
      <c r="U15" s="16"/>
      <c r="V15" s="16" t="s">
        <v>34</v>
      </c>
      <c r="W15" s="16"/>
      <c r="X15" s="14"/>
      <c r="Y15" s="16" t="s">
        <v>35</v>
      </c>
      <c r="Z15" s="16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4"/>
      <c r="AL15" s="14"/>
      <c r="AM15" s="16" t="s">
        <v>33</v>
      </c>
      <c r="AN15" s="16"/>
      <c r="AO15" s="16" t="s">
        <v>34</v>
      </c>
      <c r="AP15" s="16"/>
      <c r="AQ15" s="14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6" t="s">
        <v>39</v>
      </c>
      <c r="BA15" s="16"/>
      <c r="BB15" s="16" t="s">
        <v>40</v>
      </c>
      <c r="BC15" s="16"/>
      <c r="BD15" s="14"/>
      <c r="BE15" s="14"/>
      <c r="BF15" s="16" t="s">
        <v>33</v>
      </c>
      <c r="BG15" s="16"/>
      <c r="BH15" s="16" t="s">
        <v>34</v>
      </c>
      <c r="BI15" s="16"/>
      <c r="BJ15" s="14"/>
      <c r="BK15" s="16" t="s">
        <v>35</v>
      </c>
      <c r="BL15" s="16"/>
      <c r="BM15" s="16" t="s">
        <v>36</v>
      </c>
      <c r="BN15" s="16"/>
      <c r="BO15" s="16" t="s">
        <v>37</v>
      </c>
      <c r="BP15" s="16"/>
      <c r="BQ15" s="16" t="s">
        <v>38</v>
      </c>
      <c r="BR15" s="16"/>
      <c r="BS15" s="16" t="s">
        <v>39</v>
      </c>
      <c r="BT15" s="16"/>
      <c r="BU15" s="16" t="s">
        <v>40</v>
      </c>
      <c r="BV15" s="16"/>
      <c r="BW15" s="14"/>
      <c r="BX15" s="14"/>
      <c r="BY15" s="16" t="s">
        <v>33</v>
      </c>
      <c r="BZ15" s="16"/>
      <c r="CA15" s="16" t="s">
        <v>34</v>
      </c>
      <c r="CB15" s="16"/>
      <c r="CC15" s="14"/>
      <c r="CD15" s="16" t="s">
        <v>35</v>
      </c>
      <c r="CE15" s="16"/>
      <c r="CF15" s="16" t="s">
        <v>36</v>
      </c>
      <c r="CG15" s="16"/>
      <c r="CH15" s="16" t="s">
        <v>37</v>
      </c>
      <c r="CI15" s="16"/>
      <c r="CJ15" s="16" t="s">
        <v>38</v>
      </c>
      <c r="CK15" s="16"/>
      <c r="CL15" s="16" t="s">
        <v>39</v>
      </c>
      <c r="CM15" s="16"/>
      <c r="CN15" s="16" t="s">
        <v>40</v>
      </c>
      <c r="CO15" s="16"/>
      <c r="CP15" s="14"/>
      <c r="CQ15" s="14"/>
    </row>
    <row r="16" spans="1:95" ht="19.5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ht="12.75">
      <c r="A17" s="6">
        <v>1</v>
      </c>
      <c r="B17" s="6">
        <v>1</v>
      </c>
      <c r="C17" s="6"/>
      <c r="D17" s="6"/>
      <c r="E17" s="3" t="s">
        <v>55</v>
      </c>
      <c r="F17" s="6">
        <f>$B$17*COUNTIF(T17:CO17,"e")</f>
        <v>1</v>
      </c>
      <c r="G17" s="6">
        <f>$B$17*COUNTIF(T17:CO17,"z")</f>
        <v>0</v>
      </c>
      <c r="H17" s="6">
        <f aca="true" t="shared" si="0" ref="H17:H23">SUM(I17:P17)</f>
        <v>20</v>
      </c>
      <c r="I17" s="6">
        <f aca="true" t="shared" si="1" ref="I17:I23">T17+AM17+BF17+BY17</f>
        <v>0</v>
      </c>
      <c r="J17" s="6">
        <f aca="true" t="shared" si="2" ref="J17:J23">V17+AO17+BH17+CA17</f>
        <v>0</v>
      </c>
      <c r="K17" s="6">
        <f aca="true" t="shared" si="3" ref="K17:K23">Y17+AR17+BK17+CD17</f>
        <v>0</v>
      </c>
      <c r="L17" s="6">
        <f aca="true" t="shared" si="4" ref="L17:L23">AA17+AT17+BM17+CF17</f>
        <v>20</v>
      </c>
      <c r="M17" s="6">
        <f aca="true" t="shared" si="5" ref="M17:M23">AC17+AV17+BO17+CH17</f>
        <v>0</v>
      </c>
      <c r="N17" s="6">
        <f aca="true" t="shared" si="6" ref="N17:N23">AE17+AX17+BQ17+CJ17</f>
        <v>0</v>
      </c>
      <c r="O17" s="6">
        <f aca="true" t="shared" si="7" ref="O17:O23">AG17+AZ17+BS17+CL17</f>
        <v>0</v>
      </c>
      <c r="P17" s="6">
        <f aca="true" t="shared" si="8" ref="P17:P23">AI17+BB17+BU17+CN17</f>
        <v>0</v>
      </c>
      <c r="Q17" s="7">
        <f aca="true" t="shared" si="9" ref="Q17:Q23">AL17+BE17+BX17+CQ17</f>
        <v>3</v>
      </c>
      <c r="R17" s="7">
        <f aca="true" t="shared" si="10" ref="R17:R23">AK17+BD17+BW17+CP17</f>
        <v>3</v>
      </c>
      <c r="S17" s="7">
        <f>$B$17*1</f>
        <v>1</v>
      </c>
      <c r="T17" s="11"/>
      <c r="U17" s="10"/>
      <c r="V17" s="11"/>
      <c r="W17" s="10"/>
      <c r="X17" s="7"/>
      <c r="Y17" s="11"/>
      <c r="Z17" s="10"/>
      <c r="AA17" s="11">
        <f>$B$17*20</f>
        <v>20</v>
      </c>
      <c r="AB17" s="10" t="s">
        <v>56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aca="true" t="shared" si="11" ref="AL17:AL23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3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3">CC17+CP17</f>
        <v>0</v>
      </c>
    </row>
    <row r="18" spans="1:95" ht="12.75">
      <c r="A18" s="6"/>
      <c r="B18" s="6"/>
      <c r="C18" s="6"/>
      <c r="D18" s="6" t="s">
        <v>58</v>
      </c>
      <c r="E18" s="3" t="s">
        <v>59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57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.75">
      <c r="A19" s="6"/>
      <c r="B19" s="6"/>
      <c r="C19" s="6"/>
      <c r="D19" s="6" t="s">
        <v>60</v>
      </c>
      <c r="E19" s="3" t="s">
        <v>61</v>
      </c>
      <c r="F19" s="6">
        <f>COUNTIF(T19:CO19,"e")</f>
        <v>0</v>
      </c>
      <c r="G19" s="6">
        <f>COUNTIF(T19:CO19,"z")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0.2</v>
      </c>
      <c r="T19" s="11">
        <v>10</v>
      </c>
      <c r="U19" s="10" t="s">
        <v>57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.75">
      <c r="A20" s="6">
        <v>2</v>
      </c>
      <c r="B20" s="6">
        <v>1</v>
      </c>
      <c r="C20" s="6"/>
      <c r="D20" s="6"/>
      <c r="E20" s="3" t="s">
        <v>62</v>
      </c>
      <c r="F20" s="6">
        <f>$B$20*COUNTIF(T20:CO20,"e")</f>
        <v>0</v>
      </c>
      <c r="G20" s="6">
        <f>$B$20*COUNTIF(T20:CO20,"z")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7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>
        <f>$B$20*9</f>
        <v>9</v>
      </c>
      <c r="BZ20" s="10" t="s">
        <v>57</v>
      </c>
      <c r="CA20" s="11"/>
      <c r="CB20" s="10"/>
      <c r="CC20" s="7">
        <f>$B$20*1</f>
        <v>1</v>
      </c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1</v>
      </c>
    </row>
    <row r="21" spans="1:95" ht="12.75">
      <c r="A21" s="6"/>
      <c r="B21" s="6"/>
      <c r="C21" s="6"/>
      <c r="D21" s="6" t="s">
        <v>63</v>
      </c>
      <c r="E21" s="3" t="s">
        <v>64</v>
      </c>
      <c r="F21" s="6">
        <f>COUNTIF(T21:CO21,"e")</f>
        <v>0</v>
      </c>
      <c r="G21" s="6">
        <f>COUNTIF(T21:CO21,"z")</f>
        <v>2</v>
      </c>
      <c r="H21" s="6">
        <f t="shared" si="0"/>
        <v>18</v>
      </c>
      <c r="I21" s="6">
        <f t="shared" si="1"/>
        <v>9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0.8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7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9</v>
      </c>
      <c r="BZ21" s="10" t="s">
        <v>57</v>
      </c>
      <c r="CA21" s="11">
        <v>9</v>
      </c>
      <c r="CB21" s="10" t="s">
        <v>57</v>
      </c>
      <c r="CC21" s="7">
        <v>2</v>
      </c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2</v>
      </c>
    </row>
    <row r="22" spans="1:95" ht="12.75">
      <c r="A22" s="6"/>
      <c r="B22" s="6"/>
      <c r="C22" s="6"/>
      <c r="D22" s="6" t="s">
        <v>65</v>
      </c>
      <c r="E22" s="3" t="s">
        <v>66</v>
      </c>
      <c r="F22" s="6">
        <f>COUNTIF(T22:CO22,"e")</f>
        <v>0</v>
      </c>
      <c r="G22" s="6">
        <f>COUNTIF(T22:CO22,"z")</f>
        <v>2</v>
      </c>
      <c r="H22" s="6">
        <f t="shared" si="0"/>
        <v>30</v>
      </c>
      <c r="I22" s="6">
        <f t="shared" si="1"/>
        <v>10</v>
      </c>
      <c r="J22" s="6">
        <f t="shared" si="2"/>
        <v>0</v>
      </c>
      <c r="K22" s="6">
        <f t="shared" si="3"/>
        <v>20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1.5</v>
      </c>
      <c r="S22" s="7">
        <v>1</v>
      </c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v>10</v>
      </c>
      <c r="AN22" s="10" t="s">
        <v>57</v>
      </c>
      <c r="AO22" s="11"/>
      <c r="AP22" s="10"/>
      <c r="AQ22" s="7">
        <v>0.5</v>
      </c>
      <c r="AR22" s="11">
        <v>20</v>
      </c>
      <c r="AS22" s="10" t="s">
        <v>57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>
        <v>1.5</v>
      </c>
      <c r="BE22" s="7">
        <f t="shared" si="12"/>
        <v>2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2.75">
      <c r="A23" s="6"/>
      <c r="B23" s="6"/>
      <c r="C23" s="6"/>
      <c r="D23" s="6" t="s">
        <v>67</v>
      </c>
      <c r="E23" s="3" t="s">
        <v>68</v>
      </c>
      <c r="F23" s="6">
        <f>COUNTIF(T23:CO23,"e")</f>
        <v>0</v>
      </c>
      <c r="G23" s="6">
        <f>COUNTIF(T23:CO23,"z")</f>
        <v>1</v>
      </c>
      <c r="H23" s="6">
        <f t="shared" si="0"/>
        <v>4</v>
      </c>
      <c r="I23" s="6">
        <f t="shared" si="1"/>
        <v>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>
        <v>4</v>
      </c>
      <c r="U23" s="10" t="s">
        <v>57</v>
      </c>
      <c r="V23" s="11"/>
      <c r="W23" s="10"/>
      <c r="X23" s="7">
        <v>0</v>
      </c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7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7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</row>
    <row r="24" spans="1:95" ht="15.75" customHeight="1">
      <c r="A24" s="6"/>
      <c r="B24" s="6"/>
      <c r="C24" s="6"/>
      <c r="D24" s="6"/>
      <c r="E24" s="6" t="s">
        <v>69</v>
      </c>
      <c r="F24" s="6">
        <f aca="true" t="shared" si="15" ref="F24:T24">SUM(F17:F23)</f>
        <v>1</v>
      </c>
      <c r="G24" s="6">
        <f t="shared" si="15"/>
        <v>8</v>
      </c>
      <c r="H24" s="6">
        <f t="shared" si="15"/>
        <v>106</v>
      </c>
      <c r="I24" s="6">
        <f t="shared" si="15"/>
        <v>42</v>
      </c>
      <c r="J24" s="6">
        <f t="shared" si="15"/>
        <v>24</v>
      </c>
      <c r="K24" s="6">
        <f t="shared" si="15"/>
        <v>20</v>
      </c>
      <c r="L24" s="6">
        <f t="shared" si="15"/>
        <v>20</v>
      </c>
      <c r="M24" s="6">
        <f t="shared" si="15"/>
        <v>0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10</v>
      </c>
      <c r="R24" s="7">
        <f t="shared" si="15"/>
        <v>4.5</v>
      </c>
      <c r="S24" s="7">
        <f t="shared" si="15"/>
        <v>4.3</v>
      </c>
      <c r="T24" s="11">
        <f t="shared" si="15"/>
        <v>14</v>
      </c>
      <c r="U24" s="10"/>
      <c r="V24" s="11">
        <f>SUM(V17:V23)</f>
        <v>0</v>
      </c>
      <c r="W24" s="10"/>
      <c r="X24" s="7">
        <f>SUM(X17:X23)</f>
        <v>1</v>
      </c>
      <c r="Y24" s="11">
        <f>SUM(Y17:Y23)</f>
        <v>0</v>
      </c>
      <c r="Z24" s="10"/>
      <c r="AA24" s="11">
        <f>SUM(AA17:AA23)</f>
        <v>20</v>
      </c>
      <c r="AB24" s="10"/>
      <c r="AC24" s="11">
        <f>SUM(AC17:AC23)</f>
        <v>0</v>
      </c>
      <c r="AD24" s="10"/>
      <c r="AE24" s="11">
        <f>SUM(AE17:AE23)</f>
        <v>0</v>
      </c>
      <c r="AF24" s="10"/>
      <c r="AG24" s="11">
        <f>SUM(AG17:AG23)</f>
        <v>0</v>
      </c>
      <c r="AH24" s="10"/>
      <c r="AI24" s="11">
        <f>SUM(AI17:AI23)</f>
        <v>0</v>
      </c>
      <c r="AJ24" s="10"/>
      <c r="AK24" s="7">
        <f>SUM(AK17:AK23)</f>
        <v>3</v>
      </c>
      <c r="AL24" s="7">
        <f>SUM(AL17:AL23)</f>
        <v>4</v>
      </c>
      <c r="AM24" s="11">
        <f>SUM(AM17:AM23)</f>
        <v>10</v>
      </c>
      <c r="AN24" s="10"/>
      <c r="AO24" s="11">
        <f>SUM(AO17:AO23)</f>
        <v>0</v>
      </c>
      <c r="AP24" s="10"/>
      <c r="AQ24" s="7">
        <f>SUM(AQ17:AQ23)</f>
        <v>0.5</v>
      </c>
      <c r="AR24" s="11">
        <f>SUM(AR17:AR23)</f>
        <v>20</v>
      </c>
      <c r="AS24" s="10"/>
      <c r="AT24" s="11">
        <f>SUM(AT17:AT23)</f>
        <v>0</v>
      </c>
      <c r="AU24" s="10"/>
      <c r="AV24" s="11">
        <f>SUM(AV17:AV23)</f>
        <v>0</v>
      </c>
      <c r="AW24" s="10"/>
      <c r="AX24" s="11">
        <f>SUM(AX17:AX23)</f>
        <v>0</v>
      </c>
      <c r="AY24" s="10"/>
      <c r="AZ24" s="11">
        <f>SUM(AZ17:AZ23)</f>
        <v>0</v>
      </c>
      <c r="BA24" s="10"/>
      <c r="BB24" s="11">
        <f>SUM(BB17:BB23)</f>
        <v>0</v>
      </c>
      <c r="BC24" s="10"/>
      <c r="BD24" s="7">
        <f>SUM(BD17:BD23)</f>
        <v>1.5</v>
      </c>
      <c r="BE24" s="7">
        <f>SUM(BE17:BE23)</f>
        <v>2</v>
      </c>
      <c r="BF24" s="11">
        <f>SUM(BF17:BF23)</f>
        <v>0</v>
      </c>
      <c r="BG24" s="10"/>
      <c r="BH24" s="11">
        <f>SUM(BH17:BH23)</f>
        <v>15</v>
      </c>
      <c r="BI24" s="10"/>
      <c r="BJ24" s="7">
        <f>SUM(BJ17:BJ23)</f>
        <v>1</v>
      </c>
      <c r="BK24" s="11">
        <f>SUM(BK17:BK23)</f>
        <v>0</v>
      </c>
      <c r="BL24" s="10"/>
      <c r="BM24" s="11">
        <f>SUM(BM17:BM23)</f>
        <v>0</v>
      </c>
      <c r="BN24" s="10"/>
      <c r="BO24" s="11">
        <f>SUM(BO17:BO23)</f>
        <v>0</v>
      </c>
      <c r="BP24" s="10"/>
      <c r="BQ24" s="11">
        <f>SUM(BQ17:BQ23)</f>
        <v>0</v>
      </c>
      <c r="BR24" s="10"/>
      <c r="BS24" s="11">
        <f>SUM(BS17:BS23)</f>
        <v>0</v>
      </c>
      <c r="BT24" s="10"/>
      <c r="BU24" s="11">
        <f>SUM(BU17:BU23)</f>
        <v>0</v>
      </c>
      <c r="BV24" s="10"/>
      <c r="BW24" s="7">
        <f>SUM(BW17:BW23)</f>
        <v>0</v>
      </c>
      <c r="BX24" s="7">
        <f>SUM(BX17:BX23)</f>
        <v>1</v>
      </c>
      <c r="BY24" s="11">
        <f>SUM(BY17:BY23)</f>
        <v>18</v>
      </c>
      <c r="BZ24" s="10"/>
      <c r="CA24" s="11">
        <f>SUM(CA17:CA23)</f>
        <v>9</v>
      </c>
      <c r="CB24" s="10"/>
      <c r="CC24" s="7">
        <f>SUM(CC17:CC23)</f>
        <v>3</v>
      </c>
      <c r="CD24" s="11">
        <f>SUM(CD17:CD23)</f>
        <v>0</v>
      </c>
      <c r="CE24" s="10"/>
      <c r="CF24" s="11">
        <f>SUM(CF17:CF23)</f>
        <v>0</v>
      </c>
      <c r="CG24" s="10"/>
      <c r="CH24" s="11">
        <f>SUM(CH17:CH23)</f>
        <v>0</v>
      </c>
      <c r="CI24" s="10"/>
      <c r="CJ24" s="11">
        <f>SUM(CJ17:CJ23)</f>
        <v>0</v>
      </c>
      <c r="CK24" s="10"/>
      <c r="CL24" s="11">
        <f>SUM(CL17:CL23)</f>
        <v>0</v>
      </c>
      <c r="CM24" s="10"/>
      <c r="CN24" s="11">
        <f>SUM(CN17:CN23)</f>
        <v>0</v>
      </c>
      <c r="CO24" s="10"/>
      <c r="CP24" s="7">
        <f>SUM(CP17:CP23)</f>
        <v>0</v>
      </c>
      <c r="CQ24" s="7">
        <f>SUM(CQ17:CQ23)</f>
        <v>3</v>
      </c>
    </row>
    <row r="25" spans="1:95" ht="19.5" customHeight="1">
      <c r="A25" s="19" t="s">
        <v>70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9"/>
      <c r="CQ25" s="13"/>
    </row>
    <row r="26" spans="1:95" ht="12.75">
      <c r="A26" s="6"/>
      <c r="B26" s="6"/>
      <c r="C26" s="6"/>
      <c r="D26" s="6" t="s">
        <v>71</v>
      </c>
      <c r="E26" s="3" t="s">
        <v>72</v>
      </c>
      <c r="F26" s="6">
        <f aca="true" t="shared" si="16" ref="F26:F32">COUNTIF(T26:CO26,"e")</f>
        <v>1</v>
      </c>
      <c r="G26" s="6">
        <f aca="true" t="shared" si="17" ref="G26:G32">COUNTIF(T26:CO26,"z")</f>
        <v>1</v>
      </c>
      <c r="H26" s="6">
        <f aca="true" t="shared" si="18" ref="H26:H38">SUM(I26:P26)</f>
        <v>20</v>
      </c>
      <c r="I26" s="6">
        <f aca="true" t="shared" si="19" ref="I26:I38">T26+AM26+BF26+BY26</f>
        <v>10</v>
      </c>
      <c r="J26" s="6">
        <f aca="true" t="shared" si="20" ref="J26:J38">V26+AO26+BH26+CA26</f>
        <v>10</v>
      </c>
      <c r="K26" s="6">
        <f aca="true" t="shared" si="21" ref="K26:K38">Y26+AR26+BK26+CD26</f>
        <v>0</v>
      </c>
      <c r="L26" s="6">
        <f aca="true" t="shared" si="22" ref="L26:L38">AA26+AT26+BM26+CF26</f>
        <v>0</v>
      </c>
      <c r="M26" s="6">
        <f aca="true" t="shared" si="23" ref="M26:M38">AC26+AV26+BO26+CH26</f>
        <v>0</v>
      </c>
      <c r="N26" s="6">
        <f aca="true" t="shared" si="24" ref="N26:N38">AE26+AX26+BQ26+CJ26</f>
        <v>0</v>
      </c>
      <c r="O26" s="6">
        <f aca="true" t="shared" si="25" ref="O26:O38">AG26+AZ26+BS26+CL26</f>
        <v>0</v>
      </c>
      <c r="P26" s="6">
        <f aca="true" t="shared" si="26" ref="P26:P38">AI26+BB26+BU26+CN26</f>
        <v>0</v>
      </c>
      <c r="Q26" s="7">
        <f aca="true" t="shared" si="27" ref="Q26:Q38">AL26+BE26+BX26+CQ26</f>
        <v>2</v>
      </c>
      <c r="R26" s="7">
        <f aca="true" t="shared" si="28" ref="R26:R38">AK26+BD26+BW26+CP26</f>
        <v>0</v>
      </c>
      <c r="S26" s="7">
        <v>0.8</v>
      </c>
      <c r="T26" s="11">
        <v>10</v>
      </c>
      <c r="U26" s="10" t="s">
        <v>56</v>
      </c>
      <c r="V26" s="11">
        <v>10</v>
      </c>
      <c r="W26" s="10" t="s">
        <v>57</v>
      </c>
      <c r="X26" s="7">
        <v>2</v>
      </c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aca="true" t="shared" si="29" ref="AL26:AL38">X26+AK26</f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aca="true" t="shared" si="30" ref="BE26:BE38">AQ26+BD26</f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aca="true" t="shared" si="31" ref="BX26:BX38">BJ26+BW26</f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aca="true" t="shared" si="32" ref="CQ26:CQ38">CC26+CP26</f>
        <v>0</v>
      </c>
    </row>
    <row r="27" spans="1:95" ht="12.75">
      <c r="A27" s="6"/>
      <c r="B27" s="6"/>
      <c r="C27" s="6"/>
      <c r="D27" s="6" t="s">
        <v>73</v>
      </c>
      <c r="E27" s="3" t="s">
        <v>74</v>
      </c>
      <c r="F27" s="6">
        <f t="shared" si="16"/>
        <v>0</v>
      </c>
      <c r="G27" s="6">
        <f t="shared" si="17"/>
        <v>2</v>
      </c>
      <c r="H27" s="6">
        <f t="shared" si="18"/>
        <v>30</v>
      </c>
      <c r="I27" s="6">
        <f t="shared" si="19"/>
        <v>10</v>
      </c>
      <c r="J27" s="6">
        <f t="shared" si="20"/>
        <v>0</v>
      </c>
      <c r="K27" s="6">
        <f t="shared" si="21"/>
        <v>20</v>
      </c>
      <c r="L27" s="6">
        <f t="shared" si="22"/>
        <v>0</v>
      </c>
      <c r="M27" s="6">
        <f t="shared" si="23"/>
        <v>0</v>
      </c>
      <c r="N27" s="6">
        <f t="shared" si="24"/>
        <v>0</v>
      </c>
      <c r="O27" s="6">
        <f t="shared" si="25"/>
        <v>0</v>
      </c>
      <c r="P27" s="6">
        <f t="shared" si="26"/>
        <v>0</v>
      </c>
      <c r="Q27" s="7">
        <f t="shared" si="27"/>
        <v>2</v>
      </c>
      <c r="R27" s="7">
        <f t="shared" si="28"/>
        <v>1.2</v>
      </c>
      <c r="S27" s="7">
        <v>1.2</v>
      </c>
      <c r="T27" s="11"/>
      <c r="U27" s="10"/>
      <c r="V27" s="11"/>
      <c r="W27" s="10"/>
      <c r="X27" s="7"/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29"/>
        <v>0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0"/>
        <v>0</v>
      </c>
      <c r="BF27" s="11">
        <v>10</v>
      </c>
      <c r="BG27" s="10" t="s">
        <v>57</v>
      </c>
      <c r="BH27" s="11"/>
      <c r="BI27" s="10"/>
      <c r="BJ27" s="7">
        <v>0.8</v>
      </c>
      <c r="BK27" s="11">
        <v>20</v>
      </c>
      <c r="BL27" s="10" t="s">
        <v>57</v>
      </c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>
        <v>1.2</v>
      </c>
      <c r="BX27" s="7">
        <f t="shared" si="31"/>
        <v>2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2"/>
        <v>0</v>
      </c>
    </row>
    <row r="28" spans="1:95" ht="12.75">
      <c r="A28" s="6"/>
      <c r="B28" s="6"/>
      <c r="C28" s="6"/>
      <c r="D28" s="6" t="s">
        <v>75</v>
      </c>
      <c r="E28" s="3" t="s">
        <v>76</v>
      </c>
      <c r="F28" s="6">
        <f t="shared" si="16"/>
        <v>0</v>
      </c>
      <c r="G28" s="6">
        <f t="shared" si="17"/>
        <v>2</v>
      </c>
      <c r="H28" s="6">
        <f t="shared" si="18"/>
        <v>30</v>
      </c>
      <c r="I28" s="6">
        <f t="shared" si="19"/>
        <v>10</v>
      </c>
      <c r="J28" s="6">
        <f t="shared" si="20"/>
        <v>0</v>
      </c>
      <c r="K28" s="6">
        <f t="shared" si="21"/>
        <v>20</v>
      </c>
      <c r="L28" s="6">
        <f t="shared" si="22"/>
        <v>0</v>
      </c>
      <c r="M28" s="6">
        <f t="shared" si="23"/>
        <v>0</v>
      </c>
      <c r="N28" s="6">
        <f t="shared" si="24"/>
        <v>0</v>
      </c>
      <c r="O28" s="6">
        <f t="shared" si="25"/>
        <v>0</v>
      </c>
      <c r="P28" s="6">
        <f t="shared" si="26"/>
        <v>0</v>
      </c>
      <c r="Q28" s="7">
        <f t="shared" si="27"/>
        <v>2</v>
      </c>
      <c r="R28" s="7">
        <f t="shared" si="28"/>
        <v>1.4</v>
      </c>
      <c r="S28" s="7">
        <v>1.3</v>
      </c>
      <c r="T28" s="11">
        <v>10</v>
      </c>
      <c r="U28" s="10" t="s">
        <v>57</v>
      </c>
      <c r="V28" s="11"/>
      <c r="W28" s="10"/>
      <c r="X28" s="7">
        <v>0.6</v>
      </c>
      <c r="Y28" s="11">
        <v>20</v>
      </c>
      <c r="Z28" s="10" t="s">
        <v>57</v>
      </c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>
        <v>1.4</v>
      </c>
      <c r="AL28" s="7">
        <f t="shared" si="29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0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1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2"/>
        <v>0</v>
      </c>
    </row>
    <row r="29" spans="1:95" ht="12.75">
      <c r="A29" s="6"/>
      <c r="B29" s="6"/>
      <c r="C29" s="6"/>
      <c r="D29" s="6" t="s">
        <v>77</v>
      </c>
      <c r="E29" s="3" t="s">
        <v>78</v>
      </c>
      <c r="F29" s="6">
        <f t="shared" si="16"/>
        <v>0</v>
      </c>
      <c r="G29" s="6">
        <f t="shared" si="17"/>
        <v>2</v>
      </c>
      <c r="H29" s="6">
        <f t="shared" si="18"/>
        <v>20</v>
      </c>
      <c r="I29" s="6">
        <f t="shared" si="19"/>
        <v>10</v>
      </c>
      <c r="J29" s="6">
        <f t="shared" si="20"/>
        <v>0</v>
      </c>
      <c r="K29" s="6">
        <f t="shared" si="21"/>
        <v>0</v>
      </c>
      <c r="L29" s="6">
        <f t="shared" si="22"/>
        <v>0</v>
      </c>
      <c r="M29" s="6">
        <f t="shared" si="23"/>
        <v>10</v>
      </c>
      <c r="N29" s="6">
        <f t="shared" si="24"/>
        <v>0</v>
      </c>
      <c r="O29" s="6">
        <f t="shared" si="25"/>
        <v>0</v>
      </c>
      <c r="P29" s="6">
        <f t="shared" si="26"/>
        <v>0</v>
      </c>
      <c r="Q29" s="7">
        <f t="shared" si="27"/>
        <v>2</v>
      </c>
      <c r="R29" s="7">
        <f t="shared" si="28"/>
        <v>1</v>
      </c>
      <c r="S29" s="7">
        <v>0.8</v>
      </c>
      <c r="T29" s="11">
        <v>10</v>
      </c>
      <c r="U29" s="10" t="s">
        <v>57</v>
      </c>
      <c r="V29" s="11"/>
      <c r="W29" s="10"/>
      <c r="X29" s="7">
        <v>1</v>
      </c>
      <c r="Y29" s="11"/>
      <c r="Z29" s="10"/>
      <c r="AA29" s="11"/>
      <c r="AB29" s="10"/>
      <c r="AC29" s="11">
        <v>10</v>
      </c>
      <c r="AD29" s="10" t="s">
        <v>57</v>
      </c>
      <c r="AE29" s="11"/>
      <c r="AF29" s="10"/>
      <c r="AG29" s="11"/>
      <c r="AH29" s="10"/>
      <c r="AI29" s="11"/>
      <c r="AJ29" s="10"/>
      <c r="AK29" s="7">
        <v>1</v>
      </c>
      <c r="AL29" s="7">
        <f t="shared" si="29"/>
        <v>2</v>
      </c>
      <c r="AM29" s="11"/>
      <c r="AN29" s="10"/>
      <c r="AO29" s="11"/>
      <c r="AP29" s="10"/>
      <c r="AQ29" s="7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30"/>
        <v>0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1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2"/>
        <v>0</v>
      </c>
    </row>
    <row r="30" spans="1:95" ht="12.75">
      <c r="A30" s="6"/>
      <c r="B30" s="6"/>
      <c r="C30" s="6"/>
      <c r="D30" s="6" t="s">
        <v>79</v>
      </c>
      <c r="E30" s="3" t="s">
        <v>80</v>
      </c>
      <c r="F30" s="6">
        <f t="shared" si="16"/>
        <v>0</v>
      </c>
      <c r="G30" s="6">
        <f t="shared" si="17"/>
        <v>2</v>
      </c>
      <c r="H30" s="6">
        <f t="shared" si="18"/>
        <v>28</v>
      </c>
      <c r="I30" s="6">
        <f t="shared" si="19"/>
        <v>14</v>
      </c>
      <c r="J30" s="6">
        <f t="shared" si="20"/>
        <v>0</v>
      </c>
      <c r="K30" s="6">
        <f t="shared" si="21"/>
        <v>14</v>
      </c>
      <c r="L30" s="6">
        <f t="shared" si="22"/>
        <v>0</v>
      </c>
      <c r="M30" s="6">
        <f t="shared" si="23"/>
        <v>0</v>
      </c>
      <c r="N30" s="6">
        <f t="shared" si="24"/>
        <v>0</v>
      </c>
      <c r="O30" s="6">
        <f t="shared" si="25"/>
        <v>0</v>
      </c>
      <c r="P30" s="6">
        <f t="shared" si="26"/>
        <v>0</v>
      </c>
      <c r="Q30" s="7">
        <f t="shared" si="27"/>
        <v>3</v>
      </c>
      <c r="R30" s="7">
        <f t="shared" si="28"/>
        <v>1.5</v>
      </c>
      <c r="S30" s="7">
        <v>1.2</v>
      </c>
      <c r="T30" s="11"/>
      <c r="U30" s="10"/>
      <c r="V30" s="11"/>
      <c r="W30" s="10"/>
      <c r="X30" s="7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29"/>
        <v>0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0"/>
        <v>0</v>
      </c>
      <c r="BF30" s="11">
        <v>14</v>
      </c>
      <c r="BG30" s="10" t="s">
        <v>57</v>
      </c>
      <c r="BH30" s="11"/>
      <c r="BI30" s="10"/>
      <c r="BJ30" s="7">
        <v>1.5</v>
      </c>
      <c r="BK30" s="11">
        <v>14</v>
      </c>
      <c r="BL30" s="10" t="s">
        <v>57</v>
      </c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>
        <v>1.5</v>
      </c>
      <c r="BX30" s="7">
        <f t="shared" si="31"/>
        <v>3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2"/>
        <v>0</v>
      </c>
    </row>
    <row r="31" spans="1:95" ht="12.75">
      <c r="A31" s="6"/>
      <c r="B31" s="6"/>
      <c r="C31" s="6"/>
      <c r="D31" s="6" t="s">
        <v>81</v>
      </c>
      <c r="E31" s="3" t="s">
        <v>82</v>
      </c>
      <c r="F31" s="6">
        <f t="shared" si="16"/>
        <v>1</v>
      </c>
      <c r="G31" s="6">
        <f t="shared" si="17"/>
        <v>2</v>
      </c>
      <c r="H31" s="6">
        <f t="shared" si="18"/>
        <v>40</v>
      </c>
      <c r="I31" s="6">
        <f t="shared" si="19"/>
        <v>20</v>
      </c>
      <c r="J31" s="6">
        <f t="shared" si="20"/>
        <v>10</v>
      </c>
      <c r="K31" s="6">
        <f t="shared" si="21"/>
        <v>10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6">
        <f t="shared" si="26"/>
        <v>0</v>
      </c>
      <c r="Q31" s="7">
        <f t="shared" si="27"/>
        <v>3</v>
      </c>
      <c r="R31" s="7">
        <f t="shared" si="28"/>
        <v>1</v>
      </c>
      <c r="S31" s="7">
        <v>1.6</v>
      </c>
      <c r="T31" s="11">
        <v>20</v>
      </c>
      <c r="U31" s="10" t="s">
        <v>56</v>
      </c>
      <c r="V31" s="11">
        <v>10</v>
      </c>
      <c r="W31" s="10" t="s">
        <v>57</v>
      </c>
      <c r="X31" s="7">
        <v>2</v>
      </c>
      <c r="Y31" s="11">
        <v>10</v>
      </c>
      <c r="Z31" s="10" t="s">
        <v>57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>
        <v>1</v>
      </c>
      <c r="AL31" s="7">
        <f t="shared" si="29"/>
        <v>3</v>
      </c>
      <c r="AM31" s="11"/>
      <c r="AN31" s="10"/>
      <c r="AO31" s="11"/>
      <c r="AP31" s="10"/>
      <c r="AQ31" s="7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0"/>
        <v>0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1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2"/>
        <v>0</v>
      </c>
    </row>
    <row r="32" spans="1:95" ht="12.75">
      <c r="A32" s="6"/>
      <c r="B32" s="6"/>
      <c r="C32" s="6"/>
      <c r="D32" s="6" t="s">
        <v>83</v>
      </c>
      <c r="E32" s="3" t="s">
        <v>84</v>
      </c>
      <c r="F32" s="6">
        <f t="shared" si="16"/>
        <v>1</v>
      </c>
      <c r="G32" s="6">
        <f t="shared" si="17"/>
        <v>1</v>
      </c>
      <c r="H32" s="6">
        <f t="shared" si="18"/>
        <v>20</v>
      </c>
      <c r="I32" s="6">
        <f t="shared" si="19"/>
        <v>10</v>
      </c>
      <c r="J32" s="6">
        <f t="shared" si="20"/>
        <v>0</v>
      </c>
      <c r="K32" s="6">
        <f t="shared" si="21"/>
        <v>10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6">
        <f t="shared" si="26"/>
        <v>0</v>
      </c>
      <c r="Q32" s="7">
        <f t="shared" si="27"/>
        <v>3</v>
      </c>
      <c r="R32" s="7">
        <f t="shared" si="28"/>
        <v>1</v>
      </c>
      <c r="S32" s="7">
        <v>0.8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29"/>
        <v>0</v>
      </c>
      <c r="AM32" s="11"/>
      <c r="AN32" s="10"/>
      <c r="AO32" s="11"/>
      <c r="AP32" s="10"/>
      <c r="AQ32" s="7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0"/>
        <v>0</v>
      </c>
      <c r="BF32" s="11">
        <v>10</v>
      </c>
      <c r="BG32" s="10" t="s">
        <v>56</v>
      </c>
      <c r="BH32" s="11"/>
      <c r="BI32" s="10"/>
      <c r="BJ32" s="7">
        <v>2</v>
      </c>
      <c r="BK32" s="11">
        <v>10</v>
      </c>
      <c r="BL32" s="10" t="s">
        <v>57</v>
      </c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>
        <v>1</v>
      </c>
      <c r="BX32" s="7">
        <f t="shared" si="31"/>
        <v>3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2"/>
        <v>0</v>
      </c>
    </row>
    <row r="33" spans="1:95" ht="12.75">
      <c r="A33" s="6">
        <v>6</v>
      </c>
      <c r="B33" s="6">
        <v>1</v>
      </c>
      <c r="C33" s="6"/>
      <c r="D33" s="6"/>
      <c r="E33" s="3" t="s">
        <v>85</v>
      </c>
      <c r="F33" s="6">
        <f>$B$33*COUNTIF(T33:CO33,"e")</f>
        <v>0</v>
      </c>
      <c r="G33" s="6">
        <f>$B$33*COUNTIF(T33:CO33,"z")</f>
        <v>2</v>
      </c>
      <c r="H33" s="6">
        <f t="shared" si="18"/>
        <v>24</v>
      </c>
      <c r="I33" s="6">
        <f t="shared" si="19"/>
        <v>12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12</v>
      </c>
      <c r="N33" s="6">
        <f t="shared" si="24"/>
        <v>0</v>
      </c>
      <c r="O33" s="6">
        <f t="shared" si="25"/>
        <v>0</v>
      </c>
      <c r="P33" s="6">
        <f t="shared" si="26"/>
        <v>0</v>
      </c>
      <c r="Q33" s="7">
        <f t="shared" si="27"/>
        <v>3</v>
      </c>
      <c r="R33" s="7">
        <f t="shared" si="28"/>
        <v>1.5</v>
      </c>
      <c r="S33" s="7">
        <f>$B$33*1</f>
        <v>1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29"/>
        <v>0</v>
      </c>
      <c r="AM33" s="11">
        <f>$B$33*12</f>
        <v>12</v>
      </c>
      <c r="AN33" s="10" t="s">
        <v>57</v>
      </c>
      <c r="AO33" s="11"/>
      <c r="AP33" s="10"/>
      <c r="AQ33" s="7">
        <f>$B$33*1.5</f>
        <v>1.5</v>
      </c>
      <c r="AR33" s="11"/>
      <c r="AS33" s="10"/>
      <c r="AT33" s="11"/>
      <c r="AU33" s="10"/>
      <c r="AV33" s="11">
        <f>$B$33*12</f>
        <v>12</v>
      </c>
      <c r="AW33" s="10" t="s">
        <v>57</v>
      </c>
      <c r="AX33" s="11"/>
      <c r="AY33" s="10"/>
      <c r="AZ33" s="11"/>
      <c r="BA33" s="10"/>
      <c r="BB33" s="11"/>
      <c r="BC33" s="10"/>
      <c r="BD33" s="7">
        <f>$B$33*1.5</f>
        <v>1.5</v>
      </c>
      <c r="BE33" s="7">
        <f t="shared" si="30"/>
        <v>3</v>
      </c>
      <c r="BF33" s="11"/>
      <c r="BG33" s="10"/>
      <c r="BH33" s="11"/>
      <c r="BI33" s="10"/>
      <c r="BJ33" s="7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1"/>
        <v>0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2"/>
        <v>0</v>
      </c>
    </row>
    <row r="34" spans="1:95" ht="12.75">
      <c r="A34" s="6"/>
      <c r="B34" s="6"/>
      <c r="C34" s="6"/>
      <c r="D34" s="6" t="s">
        <v>86</v>
      </c>
      <c r="E34" s="3" t="s">
        <v>87</v>
      </c>
      <c r="F34" s="6">
        <f>COUNTIF(T34:CO34,"e")</f>
        <v>0</v>
      </c>
      <c r="G34" s="6">
        <f>COUNTIF(T34:CO34,"z")</f>
        <v>1</v>
      </c>
      <c r="H34" s="6">
        <f t="shared" si="18"/>
        <v>10</v>
      </c>
      <c r="I34" s="6">
        <f t="shared" si="19"/>
        <v>10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0</v>
      </c>
      <c r="N34" s="6">
        <f t="shared" si="24"/>
        <v>0</v>
      </c>
      <c r="O34" s="6">
        <f t="shared" si="25"/>
        <v>0</v>
      </c>
      <c r="P34" s="6">
        <f t="shared" si="26"/>
        <v>0</v>
      </c>
      <c r="Q34" s="7">
        <f t="shared" si="27"/>
        <v>1</v>
      </c>
      <c r="R34" s="7">
        <f t="shared" si="28"/>
        <v>0</v>
      </c>
      <c r="S34" s="7">
        <v>0.4</v>
      </c>
      <c r="T34" s="11"/>
      <c r="U34" s="10"/>
      <c r="V34" s="11"/>
      <c r="W34" s="10"/>
      <c r="X34" s="7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29"/>
        <v>0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0"/>
        <v>0</v>
      </c>
      <c r="BF34" s="11">
        <v>10</v>
      </c>
      <c r="BG34" s="10" t="s">
        <v>57</v>
      </c>
      <c r="BH34" s="11"/>
      <c r="BI34" s="10"/>
      <c r="BJ34" s="7">
        <v>1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1"/>
        <v>1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2"/>
        <v>0</v>
      </c>
    </row>
    <row r="35" spans="1:95" ht="12.75">
      <c r="A35" s="6"/>
      <c r="B35" s="6"/>
      <c r="C35" s="6"/>
      <c r="D35" s="6" t="s">
        <v>88</v>
      </c>
      <c r="E35" s="3" t="s">
        <v>89</v>
      </c>
      <c r="F35" s="6">
        <f>COUNTIF(T35:CO35,"e")</f>
        <v>1</v>
      </c>
      <c r="G35" s="6">
        <f>COUNTIF(T35:CO35,"z")</f>
        <v>1</v>
      </c>
      <c r="H35" s="6">
        <f t="shared" si="18"/>
        <v>30</v>
      </c>
      <c r="I35" s="6">
        <f t="shared" si="19"/>
        <v>20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10</v>
      </c>
      <c r="N35" s="6">
        <f t="shared" si="24"/>
        <v>0</v>
      </c>
      <c r="O35" s="6">
        <f t="shared" si="25"/>
        <v>0</v>
      </c>
      <c r="P35" s="6">
        <f t="shared" si="26"/>
        <v>0</v>
      </c>
      <c r="Q35" s="7">
        <f t="shared" si="27"/>
        <v>2</v>
      </c>
      <c r="R35" s="7">
        <f t="shared" si="28"/>
        <v>1</v>
      </c>
      <c r="S35" s="7">
        <v>1.2</v>
      </c>
      <c r="T35" s="11">
        <v>20</v>
      </c>
      <c r="U35" s="10" t="s">
        <v>56</v>
      </c>
      <c r="V35" s="11"/>
      <c r="W35" s="10"/>
      <c r="X35" s="7">
        <v>1</v>
      </c>
      <c r="Y35" s="11"/>
      <c r="Z35" s="10"/>
      <c r="AA35" s="11"/>
      <c r="AB35" s="10"/>
      <c r="AC35" s="11">
        <v>10</v>
      </c>
      <c r="AD35" s="10" t="s">
        <v>57</v>
      </c>
      <c r="AE35" s="11"/>
      <c r="AF35" s="10"/>
      <c r="AG35" s="11"/>
      <c r="AH35" s="10"/>
      <c r="AI35" s="11"/>
      <c r="AJ35" s="10"/>
      <c r="AK35" s="7">
        <v>1</v>
      </c>
      <c r="AL35" s="7">
        <f t="shared" si="29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0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1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2"/>
        <v>0</v>
      </c>
    </row>
    <row r="36" spans="1:95" ht="12.75">
      <c r="A36" s="6"/>
      <c r="B36" s="6"/>
      <c r="C36" s="6"/>
      <c r="D36" s="6" t="s">
        <v>90</v>
      </c>
      <c r="E36" s="3" t="s">
        <v>91</v>
      </c>
      <c r="F36" s="6">
        <f>COUNTIF(T36:CO36,"e")</f>
        <v>0</v>
      </c>
      <c r="G36" s="6">
        <f>COUNTIF(T36:CO36,"z")</f>
        <v>2</v>
      </c>
      <c r="H36" s="6">
        <f t="shared" si="18"/>
        <v>20</v>
      </c>
      <c r="I36" s="6">
        <f t="shared" si="19"/>
        <v>10</v>
      </c>
      <c r="J36" s="6">
        <f t="shared" si="20"/>
        <v>0</v>
      </c>
      <c r="K36" s="6">
        <f t="shared" si="21"/>
        <v>10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6">
        <f t="shared" si="26"/>
        <v>0</v>
      </c>
      <c r="Q36" s="7">
        <f t="shared" si="27"/>
        <v>2</v>
      </c>
      <c r="R36" s="7">
        <f t="shared" si="28"/>
        <v>0.9</v>
      </c>
      <c r="S36" s="7">
        <v>0.8</v>
      </c>
      <c r="T36" s="11">
        <v>10</v>
      </c>
      <c r="U36" s="10" t="s">
        <v>57</v>
      </c>
      <c r="V36" s="11"/>
      <c r="W36" s="10"/>
      <c r="X36" s="7">
        <v>1.1</v>
      </c>
      <c r="Y36" s="11">
        <v>10</v>
      </c>
      <c r="Z36" s="10" t="s">
        <v>57</v>
      </c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>
        <v>0.9</v>
      </c>
      <c r="AL36" s="7">
        <f t="shared" si="29"/>
        <v>2</v>
      </c>
      <c r="AM36" s="11"/>
      <c r="AN36" s="10"/>
      <c r="AO36" s="11"/>
      <c r="AP36" s="10"/>
      <c r="AQ36" s="7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0"/>
        <v>0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1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2"/>
        <v>0</v>
      </c>
    </row>
    <row r="37" spans="1:95" ht="12.75">
      <c r="A37" s="6"/>
      <c r="B37" s="6"/>
      <c r="C37" s="6"/>
      <c r="D37" s="6" t="s">
        <v>92</v>
      </c>
      <c r="E37" s="3" t="s">
        <v>93</v>
      </c>
      <c r="F37" s="6">
        <f>COUNTIF(T37:CO37,"e")</f>
        <v>1</v>
      </c>
      <c r="G37" s="6">
        <f>COUNTIF(T37:CO37,"z")</f>
        <v>2</v>
      </c>
      <c r="H37" s="6">
        <f t="shared" si="18"/>
        <v>30</v>
      </c>
      <c r="I37" s="6">
        <f t="shared" si="19"/>
        <v>10</v>
      </c>
      <c r="J37" s="6">
        <f t="shared" si="20"/>
        <v>10</v>
      </c>
      <c r="K37" s="6">
        <f t="shared" si="21"/>
        <v>10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6">
        <f t="shared" si="26"/>
        <v>0</v>
      </c>
      <c r="Q37" s="7">
        <f t="shared" si="27"/>
        <v>4</v>
      </c>
      <c r="R37" s="7">
        <f t="shared" si="28"/>
        <v>1</v>
      </c>
      <c r="S37" s="7">
        <v>1.3</v>
      </c>
      <c r="T37" s="11">
        <v>10</v>
      </c>
      <c r="U37" s="10" t="s">
        <v>56</v>
      </c>
      <c r="V37" s="11">
        <v>10</v>
      </c>
      <c r="W37" s="10" t="s">
        <v>57</v>
      </c>
      <c r="X37" s="7">
        <v>3</v>
      </c>
      <c r="Y37" s="11">
        <v>10</v>
      </c>
      <c r="Z37" s="10" t="s">
        <v>57</v>
      </c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>
        <v>1</v>
      </c>
      <c r="AL37" s="7">
        <f t="shared" si="29"/>
        <v>4</v>
      </c>
      <c r="AM37" s="11"/>
      <c r="AN37" s="10"/>
      <c r="AO37" s="11"/>
      <c r="AP37" s="10"/>
      <c r="AQ37" s="7"/>
      <c r="AR37" s="11"/>
      <c r="AS37" s="10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0"/>
        <v>0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1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2"/>
        <v>0</v>
      </c>
    </row>
    <row r="38" spans="1:95" ht="12.75">
      <c r="A38" s="6">
        <v>4</v>
      </c>
      <c r="B38" s="6">
        <v>1</v>
      </c>
      <c r="C38" s="6"/>
      <c r="D38" s="6"/>
      <c r="E38" s="3" t="s">
        <v>94</v>
      </c>
      <c r="F38" s="6">
        <f>$B$38*COUNTIF(T38:CO38,"e")</f>
        <v>0</v>
      </c>
      <c r="G38" s="6">
        <f>$B$38*COUNTIF(T38:CO38,"z")</f>
        <v>2</v>
      </c>
      <c r="H38" s="6">
        <f t="shared" si="18"/>
        <v>20</v>
      </c>
      <c r="I38" s="6">
        <f t="shared" si="19"/>
        <v>10</v>
      </c>
      <c r="J38" s="6">
        <f t="shared" si="20"/>
        <v>0</v>
      </c>
      <c r="K38" s="6">
        <f t="shared" si="21"/>
        <v>10</v>
      </c>
      <c r="L38" s="6">
        <f t="shared" si="22"/>
        <v>0</v>
      </c>
      <c r="M38" s="6">
        <f t="shared" si="23"/>
        <v>0</v>
      </c>
      <c r="N38" s="6">
        <f t="shared" si="24"/>
        <v>0</v>
      </c>
      <c r="O38" s="6">
        <f t="shared" si="25"/>
        <v>0</v>
      </c>
      <c r="P38" s="6">
        <f t="shared" si="26"/>
        <v>0</v>
      </c>
      <c r="Q38" s="7">
        <f t="shared" si="27"/>
        <v>4</v>
      </c>
      <c r="R38" s="7">
        <f t="shared" si="28"/>
        <v>2</v>
      </c>
      <c r="S38" s="7">
        <f>$B$38*0.8</f>
        <v>0.8</v>
      </c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29"/>
        <v>0</v>
      </c>
      <c r="AM38" s="11">
        <f>$B$38*10</f>
        <v>10</v>
      </c>
      <c r="AN38" s="10" t="s">
        <v>57</v>
      </c>
      <c r="AO38" s="11"/>
      <c r="AP38" s="10"/>
      <c r="AQ38" s="7">
        <f>$B$38*2</f>
        <v>2</v>
      </c>
      <c r="AR38" s="11">
        <f>$B$38*10</f>
        <v>10</v>
      </c>
      <c r="AS38" s="10" t="s">
        <v>57</v>
      </c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>
        <f>$B$38*2</f>
        <v>2</v>
      </c>
      <c r="BE38" s="7">
        <f t="shared" si="30"/>
        <v>4</v>
      </c>
      <c r="BF38" s="11"/>
      <c r="BG38" s="10"/>
      <c r="BH38" s="11"/>
      <c r="BI38" s="10"/>
      <c r="BJ38" s="7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1"/>
        <v>0</v>
      </c>
      <c r="BY38" s="11"/>
      <c r="BZ38" s="10"/>
      <c r="CA38" s="11"/>
      <c r="CB38" s="10"/>
      <c r="CC38" s="7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2"/>
        <v>0</v>
      </c>
    </row>
    <row r="39" spans="1:95" ht="15.75" customHeight="1">
      <c r="A39" s="6"/>
      <c r="B39" s="6"/>
      <c r="C39" s="6"/>
      <c r="D39" s="6"/>
      <c r="E39" s="6" t="s">
        <v>69</v>
      </c>
      <c r="F39" s="6">
        <f aca="true" t="shared" si="33" ref="F39:T39">SUM(F26:F38)</f>
        <v>5</v>
      </c>
      <c r="G39" s="6">
        <f t="shared" si="33"/>
        <v>22</v>
      </c>
      <c r="H39" s="6">
        <f t="shared" si="33"/>
        <v>322</v>
      </c>
      <c r="I39" s="6">
        <f t="shared" si="33"/>
        <v>156</v>
      </c>
      <c r="J39" s="6">
        <f t="shared" si="33"/>
        <v>30</v>
      </c>
      <c r="K39" s="6">
        <f t="shared" si="33"/>
        <v>104</v>
      </c>
      <c r="L39" s="6">
        <f t="shared" si="33"/>
        <v>0</v>
      </c>
      <c r="M39" s="6">
        <f t="shared" si="33"/>
        <v>32</v>
      </c>
      <c r="N39" s="6">
        <f t="shared" si="33"/>
        <v>0</v>
      </c>
      <c r="O39" s="6">
        <f t="shared" si="33"/>
        <v>0</v>
      </c>
      <c r="P39" s="6">
        <f t="shared" si="33"/>
        <v>0</v>
      </c>
      <c r="Q39" s="7">
        <f t="shared" si="33"/>
        <v>33</v>
      </c>
      <c r="R39" s="7">
        <f t="shared" si="33"/>
        <v>13.5</v>
      </c>
      <c r="S39" s="7">
        <f t="shared" si="33"/>
        <v>13.200000000000001</v>
      </c>
      <c r="T39" s="11">
        <f t="shared" si="33"/>
        <v>90</v>
      </c>
      <c r="U39" s="10"/>
      <c r="V39" s="11">
        <f>SUM(V26:V38)</f>
        <v>30</v>
      </c>
      <c r="W39" s="10"/>
      <c r="X39" s="7">
        <f>SUM(X26:X38)</f>
        <v>10.7</v>
      </c>
      <c r="Y39" s="11">
        <f>SUM(Y26:Y38)</f>
        <v>50</v>
      </c>
      <c r="Z39" s="10"/>
      <c r="AA39" s="11">
        <f>SUM(AA26:AA38)</f>
        <v>0</v>
      </c>
      <c r="AB39" s="10"/>
      <c r="AC39" s="11">
        <f>SUM(AC26:AC38)</f>
        <v>20</v>
      </c>
      <c r="AD39" s="10"/>
      <c r="AE39" s="11">
        <f>SUM(AE26:AE38)</f>
        <v>0</v>
      </c>
      <c r="AF39" s="10"/>
      <c r="AG39" s="11">
        <f>SUM(AG26:AG38)</f>
        <v>0</v>
      </c>
      <c r="AH39" s="10"/>
      <c r="AI39" s="11">
        <f>SUM(AI26:AI38)</f>
        <v>0</v>
      </c>
      <c r="AJ39" s="10"/>
      <c r="AK39" s="7">
        <f>SUM(AK26:AK38)</f>
        <v>6.300000000000001</v>
      </c>
      <c r="AL39" s="7">
        <f>SUM(AL26:AL38)</f>
        <v>17</v>
      </c>
      <c r="AM39" s="11">
        <f>SUM(AM26:AM38)</f>
        <v>22</v>
      </c>
      <c r="AN39" s="10"/>
      <c r="AO39" s="11">
        <f>SUM(AO26:AO38)</f>
        <v>0</v>
      </c>
      <c r="AP39" s="10"/>
      <c r="AQ39" s="7">
        <f>SUM(AQ26:AQ38)</f>
        <v>3.5</v>
      </c>
      <c r="AR39" s="11">
        <f>SUM(AR26:AR38)</f>
        <v>10</v>
      </c>
      <c r="AS39" s="10"/>
      <c r="AT39" s="11">
        <f>SUM(AT26:AT38)</f>
        <v>0</v>
      </c>
      <c r="AU39" s="10"/>
      <c r="AV39" s="11">
        <f>SUM(AV26:AV38)</f>
        <v>12</v>
      </c>
      <c r="AW39" s="10"/>
      <c r="AX39" s="11">
        <f>SUM(AX26:AX38)</f>
        <v>0</v>
      </c>
      <c r="AY39" s="10"/>
      <c r="AZ39" s="11">
        <f>SUM(AZ26:AZ38)</f>
        <v>0</v>
      </c>
      <c r="BA39" s="10"/>
      <c r="BB39" s="11">
        <f>SUM(BB26:BB38)</f>
        <v>0</v>
      </c>
      <c r="BC39" s="10"/>
      <c r="BD39" s="7">
        <f>SUM(BD26:BD38)</f>
        <v>3.5</v>
      </c>
      <c r="BE39" s="7">
        <f>SUM(BE26:BE38)</f>
        <v>7</v>
      </c>
      <c r="BF39" s="11">
        <f>SUM(BF26:BF38)</f>
        <v>44</v>
      </c>
      <c r="BG39" s="10"/>
      <c r="BH39" s="11">
        <f>SUM(BH26:BH38)</f>
        <v>0</v>
      </c>
      <c r="BI39" s="10"/>
      <c r="BJ39" s="7">
        <f>SUM(BJ26:BJ38)</f>
        <v>5.3</v>
      </c>
      <c r="BK39" s="11">
        <f>SUM(BK26:BK38)</f>
        <v>44</v>
      </c>
      <c r="BL39" s="10"/>
      <c r="BM39" s="11">
        <f>SUM(BM26:BM38)</f>
        <v>0</v>
      </c>
      <c r="BN39" s="10"/>
      <c r="BO39" s="11">
        <f>SUM(BO26:BO38)</f>
        <v>0</v>
      </c>
      <c r="BP39" s="10"/>
      <c r="BQ39" s="11">
        <f>SUM(BQ26:BQ38)</f>
        <v>0</v>
      </c>
      <c r="BR39" s="10"/>
      <c r="BS39" s="11">
        <f>SUM(BS26:BS38)</f>
        <v>0</v>
      </c>
      <c r="BT39" s="10"/>
      <c r="BU39" s="11">
        <f>SUM(BU26:BU38)</f>
        <v>0</v>
      </c>
      <c r="BV39" s="10"/>
      <c r="BW39" s="7">
        <f>SUM(BW26:BW38)</f>
        <v>3.7</v>
      </c>
      <c r="BX39" s="7">
        <f>SUM(BX26:BX38)</f>
        <v>9</v>
      </c>
      <c r="BY39" s="11">
        <f>SUM(BY26:BY38)</f>
        <v>0</v>
      </c>
      <c r="BZ39" s="10"/>
      <c r="CA39" s="11">
        <f>SUM(CA26:CA38)</f>
        <v>0</v>
      </c>
      <c r="CB39" s="10"/>
      <c r="CC39" s="7">
        <f>SUM(CC26:CC38)</f>
        <v>0</v>
      </c>
      <c r="CD39" s="11">
        <f>SUM(CD26:CD38)</f>
        <v>0</v>
      </c>
      <c r="CE39" s="10"/>
      <c r="CF39" s="11">
        <f>SUM(CF26:CF38)</f>
        <v>0</v>
      </c>
      <c r="CG39" s="10"/>
      <c r="CH39" s="11">
        <f>SUM(CH26:CH38)</f>
        <v>0</v>
      </c>
      <c r="CI39" s="10"/>
      <c r="CJ39" s="11">
        <f>SUM(CJ26:CJ38)</f>
        <v>0</v>
      </c>
      <c r="CK39" s="10"/>
      <c r="CL39" s="11">
        <f>SUM(CL26:CL38)</f>
        <v>0</v>
      </c>
      <c r="CM39" s="10"/>
      <c r="CN39" s="11">
        <f>SUM(CN26:CN38)</f>
        <v>0</v>
      </c>
      <c r="CO39" s="10"/>
      <c r="CP39" s="7">
        <f>SUM(CP26:CP38)</f>
        <v>0</v>
      </c>
      <c r="CQ39" s="7">
        <f>SUM(CQ26:CQ38)</f>
        <v>0</v>
      </c>
    </row>
    <row r="40" spans="1:95" ht="19.5" customHeight="1">
      <c r="A40" s="19" t="s">
        <v>95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9"/>
      <c r="CQ40" s="13"/>
    </row>
    <row r="41" spans="1:95" ht="12.75">
      <c r="A41" s="6"/>
      <c r="B41" s="6"/>
      <c r="C41" s="6"/>
      <c r="D41" s="6" t="s">
        <v>98</v>
      </c>
      <c r="E41" s="3" t="s">
        <v>99</v>
      </c>
      <c r="F41" s="6">
        <f aca="true" t="shared" si="34" ref="F41:F48">COUNTIF(T41:CO41,"e")</f>
        <v>1</v>
      </c>
      <c r="G41" s="6">
        <f aca="true" t="shared" si="35" ref="G41:G48">COUNTIF(T41:CO41,"z")</f>
        <v>1</v>
      </c>
      <c r="H41" s="6">
        <f aca="true" t="shared" si="36" ref="H41:H49">SUM(I41:P41)</f>
        <v>25</v>
      </c>
      <c r="I41" s="6">
        <f aca="true" t="shared" si="37" ref="I41:I49">T41+AM41+BF41+BY41</f>
        <v>15</v>
      </c>
      <c r="J41" s="6">
        <f aca="true" t="shared" si="38" ref="J41:J49">V41+AO41+BH41+CA41</f>
        <v>0</v>
      </c>
      <c r="K41" s="6">
        <f aca="true" t="shared" si="39" ref="K41:K49">Y41+AR41+BK41+CD41</f>
        <v>10</v>
      </c>
      <c r="L41" s="6">
        <f aca="true" t="shared" si="40" ref="L41:L49">AA41+AT41+BM41+CF41</f>
        <v>0</v>
      </c>
      <c r="M41" s="6">
        <f aca="true" t="shared" si="41" ref="M41:M49">AC41+AV41+BO41+CH41</f>
        <v>0</v>
      </c>
      <c r="N41" s="6">
        <f aca="true" t="shared" si="42" ref="N41:N49">AE41+AX41+BQ41+CJ41</f>
        <v>0</v>
      </c>
      <c r="O41" s="6">
        <f aca="true" t="shared" si="43" ref="O41:O49">AG41+AZ41+BS41+CL41</f>
        <v>0</v>
      </c>
      <c r="P41" s="6">
        <f aca="true" t="shared" si="44" ref="P41:P49">AI41+BB41+BU41+CN41</f>
        <v>0</v>
      </c>
      <c r="Q41" s="7">
        <f aca="true" t="shared" si="45" ref="Q41:Q49">AL41+BE41+BX41+CQ41</f>
        <v>4</v>
      </c>
      <c r="R41" s="7">
        <f aca="true" t="shared" si="46" ref="R41:R49">AK41+BD41+BW41+CP41</f>
        <v>2</v>
      </c>
      <c r="S41" s="7">
        <v>1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aca="true" t="shared" si="47" ref="AL41:AL49">X41+AK41</f>
        <v>0</v>
      </c>
      <c r="AM41" s="11">
        <v>15</v>
      </c>
      <c r="AN41" s="10" t="s">
        <v>56</v>
      </c>
      <c r="AO41" s="11"/>
      <c r="AP41" s="10"/>
      <c r="AQ41" s="7">
        <v>2</v>
      </c>
      <c r="AR41" s="11">
        <v>10</v>
      </c>
      <c r="AS41" s="10" t="s">
        <v>57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>
        <v>2</v>
      </c>
      <c r="BE41" s="7">
        <f aca="true" t="shared" si="48" ref="BE41:BE49">AQ41+BD41</f>
        <v>4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aca="true" t="shared" si="49" ref="BX41:BX49">BJ41+BW41</f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aca="true" t="shared" si="50" ref="CQ41:CQ49">CC41+CP41</f>
        <v>0</v>
      </c>
    </row>
    <row r="42" spans="1:95" ht="12.75">
      <c r="A42" s="6"/>
      <c r="B42" s="6"/>
      <c r="C42" s="6"/>
      <c r="D42" s="6" t="s">
        <v>100</v>
      </c>
      <c r="E42" s="3" t="s">
        <v>101</v>
      </c>
      <c r="F42" s="6">
        <f t="shared" si="34"/>
        <v>1</v>
      </c>
      <c r="G42" s="6">
        <f t="shared" si="35"/>
        <v>1</v>
      </c>
      <c r="H42" s="6">
        <f t="shared" si="36"/>
        <v>25</v>
      </c>
      <c r="I42" s="6">
        <f t="shared" si="37"/>
        <v>15</v>
      </c>
      <c r="J42" s="6">
        <f t="shared" si="38"/>
        <v>0</v>
      </c>
      <c r="K42" s="6">
        <f t="shared" si="39"/>
        <v>10</v>
      </c>
      <c r="L42" s="6">
        <f t="shared" si="40"/>
        <v>0</v>
      </c>
      <c r="M42" s="6">
        <f t="shared" si="41"/>
        <v>0</v>
      </c>
      <c r="N42" s="6">
        <f t="shared" si="42"/>
        <v>0</v>
      </c>
      <c r="O42" s="6">
        <f t="shared" si="43"/>
        <v>0</v>
      </c>
      <c r="P42" s="6">
        <f t="shared" si="44"/>
        <v>0</v>
      </c>
      <c r="Q42" s="7">
        <f t="shared" si="45"/>
        <v>3</v>
      </c>
      <c r="R42" s="7">
        <f t="shared" si="46"/>
        <v>1</v>
      </c>
      <c r="S42" s="7">
        <v>1.1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7"/>
        <v>0</v>
      </c>
      <c r="AM42" s="11">
        <v>15</v>
      </c>
      <c r="AN42" s="10" t="s">
        <v>56</v>
      </c>
      <c r="AO42" s="11"/>
      <c r="AP42" s="10"/>
      <c r="AQ42" s="7">
        <v>2</v>
      </c>
      <c r="AR42" s="11">
        <v>10</v>
      </c>
      <c r="AS42" s="10" t="s">
        <v>57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>
        <v>1</v>
      </c>
      <c r="BE42" s="7">
        <f t="shared" si="48"/>
        <v>3</v>
      </c>
      <c r="BF42" s="11"/>
      <c r="BG42" s="10"/>
      <c r="BH42" s="11"/>
      <c r="BI42" s="10"/>
      <c r="BJ42" s="7"/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9"/>
        <v>0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0"/>
        <v>0</v>
      </c>
    </row>
    <row r="43" spans="1:95" ht="12.75">
      <c r="A43" s="6"/>
      <c r="B43" s="6"/>
      <c r="C43" s="6"/>
      <c r="D43" s="6" t="s">
        <v>102</v>
      </c>
      <c r="E43" s="3" t="s">
        <v>103</v>
      </c>
      <c r="F43" s="6">
        <f t="shared" si="34"/>
        <v>1</v>
      </c>
      <c r="G43" s="6">
        <f t="shared" si="35"/>
        <v>2</v>
      </c>
      <c r="H43" s="6">
        <f t="shared" si="36"/>
        <v>30</v>
      </c>
      <c r="I43" s="6">
        <f t="shared" si="37"/>
        <v>10</v>
      </c>
      <c r="J43" s="6">
        <f t="shared" si="38"/>
        <v>10</v>
      </c>
      <c r="K43" s="6">
        <f t="shared" si="39"/>
        <v>10</v>
      </c>
      <c r="L43" s="6">
        <f t="shared" si="40"/>
        <v>0</v>
      </c>
      <c r="M43" s="6">
        <f t="shared" si="41"/>
        <v>0</v>
      </c>
      <c r="N43" s="6">
        <f t="shared" si="42"/>
        <v>0</v>
      </c>
      <c r="O43" s="6">
        <f t="shared" si="43"/>
        <v>0</v>
      </c>
      <c r="P43" s="6">
        <f t="shared" si="44"/>
        <v>0</v>
      </c>
      <c r="Q43" s="7">
        <f t="shared" si="45"/>
        <v>4</v>
      </c>
      <c r="R43" s="7">
        <f t="shared" si="46"/>
        <v>1</v>
      </c>
      <c r="S43" s="7">
        <v>1.5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7"/>
        <v>0</v>
      </c>
      <c r="AM43" s="11">
        <v>10</v>
      </c>
      <c r="AN43" s="10" t="s">
        <v>56</v>
      </c>
      <c r="AO43" s="11">
        <v>10</v>
      </c>
      <c r="AP43" s="10" t="s">
        <v>57</v>
      </c>
      <c r="AQ43" s="7">
        <v>3</v>
      </c>
      <c r="AR43" s="11">
        <v>10</v>
      </c>
      <c r="AS43" s="10" t="s">
        <v>57</v>
      </c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>
        <v>1</v>
      </c>
      <c r="BE43" s="7">
        <f t="shared" si="48"/>
        <v>4</v>
      </c>
      <c r="BF43" s="11"/>
      <c r="BG43" s="10"/>
      <c r="BH43" s="11"/>
      <c r="BI43" s="10"/>
      <c r="BJ43" s="7"/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9"/>
        <v>0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0"/>
        <v>0</v>
      </c>
    </row>
    <row r="44" spans="1:95" ht="12.75">
      <c r="A44" s="6"/>
      <c r="B44" s="6"/>
      <c r="C44" s="6"/>
      <c r="D44" s="6" t="s">
        <v>104</v>
      </c>
      <c r="E44" s="3" t="s">
        <v>105</v>
      </c>
      <c r="F44" s="6">
        <f t="shared" si="34"/>
        <v>0</v>
      </c>
      <c r="G44" s="6">
        <f t="shared" si="35"/>
        <v>3</v>
      </c>
      <c r="H44" s="6">
        <f t="shared" si="36"/>
        <v>40</v>
      </c>
      <c r="I44" s="6">
        <f t="shared" si="37"/>
        <v>20</v>
      </c>
      <c r="J44" s="6">
        <f t="shared" si="38"/>
        <v>10</v>
      </c>
      <c r="K44" s="6">
        <f t="shared" si="39"/>
        <v>0</v>
      </c>
      <c r="L44" s="6">
        <f t="shared" si="40"/>
        <v>0</v>
      </c>
      <c r="M44" s="6">
        <f t="shared" si="41"/>
        <v>10</v>
      </c>
      <c r="N44" s="6">
        <f t="shared" si="42"/>
        <v>0</v>
      </c>
      <c r="O44" s="6">
        <f t="shared" si="43"/>
        <v>0</v>
      </c>
      <c r="P44" s="6">
        <f t="shared" si="44"/>
        <v>0</v>
      </c>
      <c r="Q44" s="7">
        <f t="shared" si="45"/>
        <v>4</v>
      </c>
      <c r="R44" s="7">
        <f t="shared" si="46"/>
        <v>1</v>
      </c>
      <c r="S44" s="7">
        <v>2.2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7"/>
        <v>0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8"/>
        <v>0</v>
      </c>
      <c r="BF44" s="11">
        <v>20</v>
      </c>
      <c r="BG44" s="10" t="s">
        <v>57</v>
      </c>
      <c r="BH44" s="11">
        <v>10</v>
      </c>
      <c r="BI44" s="10" t="s">
        <v>57</v>
      </c>
      <c r="BJ44" s="7">
        <v>3</v>
      </c>
      <c r="BK44" s="11"/>
      <c r="BL44" s="10"/>
      <c r="BM44" s="11"/>
      <c r="BN44" s="10"/>
      <c r="BO44" s="11">
        <v>10</v>
      </c>
      <c r="BP44" s="10" t="s">
        <v>57</v>
      </c>
      <c r="BQ44" s="11"/>
      <c r="BR44" s="10"/>
      <c r="BS44" s="11"/>
      <c r="BT44" s="10"/>
      <c r="BU44" s="11"/>
      <c r="BV44" s="10"/>
      <c r="BW44" s="7">
        <v>1</v>
      </c>
      <c r="BX44" s="7">
        <f t="shared" si="49"/>
        <v>4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0"/>
        <v>0</v>
      </c>
    </row>
    <row r="45" spans="1:95" ht="12.75">
      <c r="A45" s="6"/>
      <c r="B45" s="6"/>
      <c r="C45" s="6"/>
      <c r="D45" s="6" t="s">
        <v>106</v>
      </c>
      <c r="E45" s="3" t="s">
        <v>107</v>
      </c>
      <c r="F45" s="6">
        <f t="shared" si="34"/>
        <v>0</v>
      </c>
      <c r="G45" s="6">
        <f t="shared" si="35"/>
        <v>3</v>
      </c>
      <c r="H45" s="6">
        <f t="shared" si="36"/>
        <v>30</v>
      </c>
      <c r="I45" s="6">
        <f t="shared" si="37"/>
        <v>10</v>
      </c>
      <c r="J45" s="6">
        <f t="shared" si="38"/>
        <v>10</v>
      </c>
      <c r="K45" s="6">
        <f t="shared" si="39"/>
        <v>0</v>
      </c>
      <c r="L45" s="6">
        <f t="shared" si="40"/>
        <v>0</v>
      </c>
      <c r="M45" s="6">
        <f t="shared" si="41"/>
        <v>10</v>
      </c>
      <c r="N45" s="6">
        <f t="shared" si="42"/>
        <v>0</v>
      </c>
      <c r="O45" s="6">
        <f t="shared" si="43"/>
        <v>0</v>
      </c>
      <c r="P45" s="6">
        <f t="shared" si="44"/>
        <v>0</v>
      </c>
      <c r="Q45" s="7">
        <f t="shared" si="45"/>
        <v>2</v>
      </c>
      <c r="R45" s="7">
        <f t="shared" si="46"/>
        <v>0.6</v>
      </c>
      <c r="S45" s="7">
        <v>1.2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7"/>
        <v>0</v>
      </c>
      <c r="AM45" s="11"/>
      <c r="AN45" s="10"/>
      <c r="AO45" s="11"/>
      <c r="AP45" s="10"/>
      <c r="AQ45" s="7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8"/>
        <v>0</v>
      </c>
      <c r="BF45" s="11">
        <v>10</v>
      </c>
      <c r="BG45" s="10" t="s">
        <v>57</v>
      </c>
      <c r="BH45" s="11">
        <v>10</v>
      </c>
      <c r="BI45" s="10" t="s">
        <v>57</v>
      </c>
      <c r="BJ45" s="7">
        <v>1.4</v>
      </c>
      <c r="BK45" s="11"/>
      <c r="BL45" s="10"/>
      <c r="BM45" s="11"/>
      <c r="BN45" s="10"/>
      <c r="BO45" s="11">
        <v>10</v>
      </c>
      <c r="BP45" s="10" t="s">
        <v>57</v>
      </c>
      <c r="BQ45" s="11"/>
      <c r="BR45" s="10"/>
      <c r="BS45" s="11"/>
      <c r="BT45" s="10"/>
      <c r="BU45" s="11"/>
      <c r="BV45" s="10"/>
      <c r="BW45" s="7">
        <v>0.6</v>
      </c>
      <c r="BX45" s="7">
        <f t="shared" si="49"/>
        <v>2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0"/>
        <v>0</v>
      </c>
    </row>
    <row r="46" spans="1:95" ht="12.75">
      <c r="A46" s="6"/>
      <c r="B46" s="6"/>
      <c r="C46" s="6"/>
      <c r="D46" s="6" t="s">
        <v>108</v>
      </c>
      <c r="E46" s="3" t="s">
        <v>109</v>
      </c>
      <c r="F46" s="6">
        <f t="shared" si="34"/>
        <v>0</v>
      </c>
      <c r="G46" s="6">
        <f t="shared" si="35"/>
        <v>2</v>
      </c>
      <c r="H46" s="6">
        <f t="shared" si="36"/>
        <v>25</v>
      </c>
      <c r="I46" s="6">
        <f t="shared" si="37"/>
        <v>15</v>
      </c>
      <c r="J46" s="6">
        <f t="shared" si="38"/>
        <v>10</v>
      </c>
      <c r="K46" s="6">
        <f t="shared" si="39"/>
        <v>0</v>
      </c>
      <c r="L46" s="6">
        <f t="shared" si="40"/>
        <v>0</v>
      </c>
      <c r="M46" s="6">
        <f t="shared" si="41"/>
        <v>0</v>
      </c>
      <c r="N46" s="6">
        <f t="shared" si="42"/>
        <v>0</v>
      </c>
      <c r="O46" s="6">
        <f t="shared" si="43"/>
        <v>0</v>
      </c>
      <c r="P46" s="6">
        <f t="shared" si="44"/>
        <v>0</v>
      </c>
      <c r="Q46" s="7">
        <f t="shared" si="45"/>
        <v>3</v>
      </c>
      <c r="R46" s="7">
        <f t="shared" si="46"/>
        <v>0</v>
      </c>
      <c r="S46" s="7">
        <v>1.38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7"/>
        <v>0</v>
      </c>
      <c r="AM46" s="11"/>
      <c r="AN46" s="10"/>
      <c r="AO46" s="11"/>
      <c r="AP46" s="10"/>
      <c r="AQ46" s="7"/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8"/>
        <v>0</v>
      </c>
      <c r="BF46" s="11">
        <v>15</v>
      </c>
      <c r="BG46" s="10" t="s">
        <v>57</v>
      </c>
      <c r="BH46" s="11">
        <v>10</v>
      </c>
      <c r="BI46" s="10" t="s">
        <v>57</v>
      </c>
      <c r="BJ46" s="7">
        <v>3</v>
      </c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9"/>
        <v>3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0"/>
        <v>0</v>
      </c>
    </row>
    <row r="47" spans="1:95" ht="12.75">
      <c r="A47" s="6"/>
      <c r="B47" s="6"/>
      <c r="C47" s="6"/>
      <c r="D47" s="6" t="s">
        <v>110</v>
      </c>
      <c r="E47" s="3" t="s">
        <v>111</v>
      </c>
      <c r="F47" s="6">
        <f t="shared" si="34"/>
        <v>0</v>
      </c>
      <c r="G47" s="6">
        <f t="shared" si="35"/>
        <v>2</v>
      </c>
      <c r="H47" s="6">
        <f t="shared" si="36"/>
        <v>25</v>
      </c>
      <c r="I47" s="6">
        <f t="shared" si="37"/>
        <v>15</v>
      </c>
      <c r="J47" s="6">
        <f t="shared" si="38"/>
        <v>10</v>
      </c>
      <c r="K47" s="6">
        <f t="shared" si="39"/>
        <v>0</v>
      </c>
      <c r="L47" s="6">
        <f t="shared" si="40"/>
        <v>0</v>
      </c>
      <c r="M47" s="6">
        <f t="shared" si="41"/>
        <v>0</v>
      </c>
      <c r="N47" s="6">
        <f t="shared" si="42"/>
        <v>0</v>
      </c>
      <c r="O47" s="6">
        <f t="shared" si="43"/>
        <v>0</v>
      </c>
      <c r="P47" s="6">
        <f t="shared" si="44"/>
        <v>0</v>
      </c>
      <c r="Q47" s="7">
        <f t="shared" si="45"/>
        <v>2</v>
      </c>
      <c r="R47" s="7">
        <f t="shared" si="46"/>
        <v>0</v>
      </c>
      <c r="S47" s="7">
        <v>1.08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7"/>
        <v>0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8"/>
        <v>0</v>
      </c>
      <c r="BF47" s="11">
        <v>15</v>
      </c>
      <c r="BG47" s="10" t="s">
        <v>57</v>
      </c>
      <c r="BH47" s="11">
        <v>10</v>
      </c>
      <c r="BI47" s="10" t="s">
        <v>57</v>
      </c>
      <c r="BJ47" s="7">
        <v>2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9"/>
        <v>2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0"/>
        <v>0</v>
      </c>
    </row>
    <row r="48" spans="1:95" ht="12.75">
      <c r="A48" s="6"/>
      <c r="B48" s="6"/>
      <c r="C48" s="6"/>
      <c r="D48" s="6" t="s">
        <v>112</v>
      </c>
      <c r="E48" s="3" t="s">
        <v>113</v>
      </c>
      <c r="F48" s="6">
        <f t="shared" si="34"/>
        <v>0</v>
      </c>
      <c r="G48" s="6">
        <f t="shared" si="35"/>
        <v>1</v>
      </c>
      <c r="H48" s="6">
        <f t="shared" si="36"/>
        <v>12</v>
      </c>
      <c r="I48" s="6">
        <f t="shared" si="37"/>
        <v>0</v>
      </c>
      <c r="J48" s="6">
        <f t="shared" si="38"/>
        <v>0</v>
      </c>
      <c r="K48" s="6">
        <f t="shared" si="39"/>
        <v>0</v>
      </c>
      <c r="L48" s="6">
        <f t="shared" si="40"/>
        <v>0</v>
      </c>
      <c r="M48" s="6">
        <f t="shared" si="41"/>
        <v>0</v>
      </c>
      <c r="N48" s="6">
        <f t="shared" si="42"/>
        <v>0</v>
      </c>
      <c r="O48" s="6">
        <f t="shared" si="43"/>
        <v>0</v>
      </c>
      <c r="P48" s="6">
        <f t="shared" si="44"/>
        <v>12</v>
      </c>
      <c r="Q48" s="7">
        <f t="shared" si="45"/>
        <v>1</v>
      </c>
      <c r="R48" s="7">
        <f t="shared" si="46"/>
        <v>1</v>
      </c>
      <c r="S48" s="7">
        <v>0.5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7"/>
        <v>0</v>
      </c>
      <c r="AM48" s="11"/>
      <c r="AN48" s="10"/>
      <c r="AO48" s="11"/>
      <c r="AP48" s="10"/>
      <c r="AQ48" s="7"/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>
        <v>12</v>
      </c>
      <c r="BC48" s="10" t="s">
        <v>57</v>
      </c>
      <c r="BD48" s="7">
        <v>1</v>
      </c>
      <c r="BE48" s="7">
        <f t="shared" si="48"/>
        <v>1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9"/>
        <v>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0"/>
        <v>0</v>
      </c>
    </row>
    <row r="49" spans="1:95" ht="12.75">
      <c r="A49" s="6">
        <v>5</v>
      </c>
      <c r="B49" s="6">
        <v>1</v>
      </c>
      <c r="C49" s="6"/>
      <c r="D49" s="6"/>
      <c r="E49" s="3" t="s">
        <v>114</v>
      </c>
      <c r="F49" s="6">
        <f>$B$49*COUNTIF(T49:CO49,"e")</f>
        <v>1</v>
      </c>
      <c r="G49" s="6">
        <f>$B$49*COUNTIF(T49:CO49,"z")</f>
        <v>0</v>
      </c>
      <c r="H49" s="6">
        <f t="shared" si="36"/>
        <v>0</v>
      </c>
      <c r="I49" s="6">
        <f t="shared" si="37"/>
        <v>0</v>
      </c>
      <c r="J49" s="6">
        <f t="shared" si="38"/>
        <v>0</v>
      </c>
      <c r="K49" s="6">
        <f t="shared" si="39"/>
        <v>0</v>
      </c>
      <c r="L49" s="6">
        <f t="shared" si="40"/>
        <v>0</v>
      </c>
      <c r="M49" s="6">
        <f t="shared" si="41"/>
        <v>0</v>
      </c>
      <c r="N49" s="6">
        <f t="shared" si="42"/>
        <v>0</v>
      </c>
      <c r="O49" s="6">
        <f t="shared" si="43"/>
        <v>0</v>
      </c>
      <c r="P49" s="6">
        <f t="shared" si="44"/>
        <v>0</v>
      </c>
      <c r="Q49" s="7">
        <f t="shared" si="45"/>
        <v>20</v>
      </c>
      <c r="R49" s="7">
        <f t="shared" si="46"/>
        <v>20</v>
      </c>
      <c r="S49" s="7">
        <f>$B$49*0.7</f>
        <v>0.7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7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8"/>
        <v>0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9"/>
        <v>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>
        <f>$B$49*0</f>
        <v>0</v>
      </c>
      <c r="CK49" s="10" t="s">
        <v>56</v>
      </c>
      <c r="CL49" s="11"/>
      <c r="CM49" s="10"/>
      <c r="CN49" s="11"/>
      <c r="CO49" s="10"/>
      <c r="CP49" s="7">
        <f>$B$49*20</f>
        <v>20</v>
      </c>
      <c r="CQ49" s="7">
        <f t="shared" si="50"/>
        <v>20</v>
      </c>
    </row>
    <row r="50" spans="1:95" ht="15.75" customHeight="1">
      <c r="A50" s="6"/>
      <c r="B50" s="6"/>
      <c r="C50" s="6"/>
      <c r="D50" s="6"/>
      <c r="E50" s="6" t="s">
        <v>69</v>
      </c>
      <c r="F50" s="6">
        <f aca="true" t="shared" si="51" ref="F50:T50">SUM(F41:F49)</f>
        <v>4</v>
      </c>
      <c r="G50" s="6">
        <f t="shared" si="51"/>
        <v>15</v>
      </c>
      <c r="H50" s="6">
        <f t="shared" si="51"/>
        <v>212</v>
      </c>
      <c r="I50" s="6">
        <f t="shared" si="51"/>
        <v>100</v>
      </c>
      <c r="J50" s="6">
        <f t="shared" si="51"/>
        <v>50</v>
      </c>
      <c r="K50" s="6">
        <f t="shared" si="51"/>
        <v>30</v>
      </c>
      <c r="L50" s="6">
        <f t="shared" si="51"/>
        <v>0</v>
      </c>
      <c r="M50" s="6">
        <f t="shared" si="51"/>
        <v>20</v>
      </c>
      <c r="N50" s="6">
        <f t="shared" si="51"/>
        <v>0</v>
      </c>
      <c r="O50" s="6">
        <f t="shared" si="51"/>
        <v>0</v>
      </c>
      <c r="P50" s="6">
        <f t="shared" si="51"/>
        <v>12</v>
      </c>
      <c r="Q50" s="7">
        <f t="shared" si="51"/>
        <v>43</v>
      </c>
      <c r="R50" s="7">
        <f t="shared" si="51"/>
        <v>26.6</v>
      </c>
      <c r="S50" s="7">
        <f t="shared" si="51"/>
        <v>10.66</v>
      </c>
      <c r="T50" s="11">
        <f t="shared" si="51"/>
        <v>0</v>
      </c>
      <c r="U50" s="10"/>
      <c r="V50" s="11">
        <f>SUM(V41:V49)</f>
        <v>0</v>
      </c>
      <c r="W50" s="10"/>
      <c r="X50" s="7">
        <f>SUM(X41:X49)</f>
        <v>0</v>
      </c>
      <c r="Y50" s="11">
        <f>SUM(Y41:Y49)</f>
        <v>0</v>
      </c>
      <c r="Z50" s="10"/>
      <c r="AA50" s="11">
        <f>SUM(AA41:AA49)</f>
        <v>0</v>
      </c>
      <c r="AB50" s="10"/>
      <c r="AC50" s="11">
        <f>SUM(AC41:AC49)</f>
        <v>0</v>
      </c>
      <c r="AD50" s="10"/>
      <c r="AE50" s="11">
        <f>SUM(AE41:AE49)</f>
        <v>0</v>
      </c>
      <c r="AF50" s="10"/>
      <c r="AG50" s="11">
        <f>SUM(AG41:AG49)</f>
        <v>0</v>
      </c>
      <c r="AH50" s="10"/>
      <c r="AI50" s="11">
        <f>SUM(AI41:AI49)</f>
        <v>0</v>
      </c>
      <c r="AJ50" s="10"/>
      <c r="AK50" s="7">
        <f>SUM(AK41:AK49)</f>
        <v>0</v>
      </c>
      <c r="AL50" s="7">
        <f>SUM(AL41:AL49)</f>
        <v>0</v>
      </c>
      <c r="AM50" s="11">
        <f>SUM(AM41:AM49)</f>
        <v>40</v>
      </c>
      <c r="AN50" s="10"/>
      <c r="AO50" s="11">
        <f>SUM(AO41:AO49)</f>
        <v>10</v>
      </c>
      <c r="AP50" s="10"/>
      <c r="AQ50" s="7">
        <f>SUM(AQ41:AQ49)</f>
        <v>7</v>
      </c>
      <c r="AR50" s="11">
        <f>SUM(AR41:AR49)</f>
        <v>30</v>
      </c>
      <c r="AS50" s="10"/>
      <c r="AT50" s="11">
        <f>SUM(AT41:AT49)</f>
        <v>0</v>
      </c>
      <c r="AU50" s="10"/>
      <c r="AV50" s="11">
        <f>SUM(AV41:AV49)</f>
        <v>0</v>
      </c>
      <c r="AW50" s="10"/>
      <c r="AX50" s="11">
        <f>SUM(AX41:AX49)</f>
        <v>0</v>
      </c>
      <c r="AY50" s="10"/>
      <c r="AZ50" s="11">
        <f>SUM(AZ41:AZ49)</f>
        <v>0</v>
      </c>
      <c r="BA50" s="10"/>
      <c r="BB50" s="11">
        <f>SUM(BB41:BB49)</f>
        <v>12</v>
      </c>
      <c r="BC50" s="10"/>
      <c r="BD50" s="7">
        <f>SUM(BD41:BD49)</f>
        <v>5</v>
      </c>
      <c r="BE50" s="7">
        <f>SUM(BE41:BE49)</f>
        <v>12</v>
      </c>
      <c r="BF50" s="11">
        <f>SUM(BF41:BF49)</f>
        <v>60</v>
      </c>
      <c r="BG50" s="10"/>
      <c r="BH50" s="11">
        <f>SUM(BH41:BH49)</f>
        <v>40</v>
      </c>
      <c r="BI50" s="10"/>
      <c r="BJ50" s="7">
        <f>SUM(BJ41:BJ49)</f>
        <v>9.4</v>
      </c>
      <c r="BK50" s="11">
        <f>SUM(BK41:BK49)</f>
        <v>0</v>
      </c>
      <c r="BL50" s="10"/>
      <c r="BM50" s="11">
        <f>SUM(BM41:BM49)</f>
        <v>0</v>
      </c>
      <c r="BN50" s="10"/>
      <c r="BO50" s="11">
        <f>SUM(BO41:BO49)</f>
        <v>20</v>
      </c>
      <c r="BP50" s="10"/>
      <c r="BQ50" s="11">
        <f>SUM(BQ41:BQ49)</f>
        <v>0</v>
      </c>
      <c r="BR50" s="10"/>
      <c r="BS50" s="11">
        <f>SUM(BS41:BS49)</f>
        <v>0</v>
      </c>
      <c r="BT50" s="10"/>
      <c r="BU50" s="11">
        <f>SUM(BU41:BU49)</f>
        <v>0</v>
      </c>
      <c r="BV50" s="10"/>
      <c r="BW50" s="7">
        <f>SUM(BW41:BW49)</f>
        <v>1.6</v>
      </c>
      <c r="BX50" s="7">
        <f>SUM(BX41:BX49)</f>
        <v>11</v>
      </c>
      <c r="BY50" s="11">
        <f>SUM(BY41:BY49)</f>
        <v>0</v>
      </c>
      <c r="BZ50" s="10"/>
      <c r="CA50" s="11">
        <f>SUM(CA41:CA49)</f>
        <v>0</v>
      </c>
      <c r="CB50" s="10"/>
      <c r="CC50" s="7">
        <f>SUM(CC41:CC49)</f>
        <v>0</v>
      </c>
      <c r="CD50" s="11">
        <f>SUM(CD41:CD49)</f>
        <v>0</v>
      </c>
      <c r="CE50" s="10"/>
      <c r="CF50" s="11">
        <f>SUM(CF41:CF49)</f>
        <v>0</v>
      </c>
      <c r="CG50" s="10"/>
      <c r="CH50" s="11">
        <f>SUM(CH41:CH49)</f>
        <v>0</v>
      </c>
      <c r="CI50" s="10"/>
      <c r="CJ50" s="11">
        <f>SUM(CJ41:CJ49)</f>
        <v>0</v>
      </c>
      <c r="CK50" s="10"/>
      <c r="CL50" s="11">
        <f>SUM(CL41:CL49)</f>
        <v>0</v>
      </c>
      <c r="CM50" s="10"/>
      <c r="CN50" s="11">
        <f>SUM(CN41:CN49)</f>
        <v>0</v>
      </c>
      <c r="CO50" s="10"/>
      <c r="CP50" s="7">
        <f>SUM(CP41:CP49)</f>
        <v>20</v>
      </c>
      <c r="CQ50" s="7">
        <f>SUM(CQ41:CQ49)</f>
        <v>20</v>
      </c>
    </row>
    <row r="51" spans="1:95" ht="19.5" customHeight="1">
      <c r="A51" s="19" t="s">
        <v>115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9"/>
      <c r="CQ51" s="13"/>
    </row>
    <row r="52" spans="1:95" ht="12.75">
      <c r="A52" s="20">
        <v>1</v>
      </c>
      <c r="B52" s="20">
        <v>1</v>
      </c>
      <c r="C52" s="20"/>
      <c r="D52" s="6" t="s">
        <v>116</v>
      </c>
      <c r="E52" s="3" t="s">
        <v>117</v>
      </c>
      <c r="F52" s="6">
        <f aca="true" t="shared" si="52" ref="F52:F60">COUNTIF(T52:CO52,"e")</f>
        <v>1</v>
      </c>
      <c r="G52" s="6">
        <f aca="true" t="shared" si="53" ref="G52:G60">COUNTIF(T52:CO52,"z")</f>
        <v>0</v>
      </c>
      <c r="H52" s="6">
        <f aca="true" t="shared" si="54" ref="H52:H60">SUM(I52:P52)</f>
        <v>20</v>
      </c>
      <c r="I52" s="6">
        <f aca="true" t="shared" si="55" ref="I52:I60">T52+AM52+BF52+BY52</f>
        <v>0</v>
      </c>
      <c r="J52" s="6">
        <f aca="true" t="shared" si="56" ref="J52:J60">V52+AO52+BH52+CA52</f>
        <v>0</v>
      </c>
      <c r="K52" s="6">
        <f aca="true" t="shared" si="57" ref="K52:K60">Y52+AR52+BK52+CD52</f>
        <v>0</v>
      </c>
      <c r="L52" s="6">
        <f aca="true" t="shared" si="58" ref="L52:L60">AA52+AT52+BM52+CF52</f>
        <v>20</v>
      </c>
      <c r="M52" s="6">
        <f aca="true" t="shared" si="59" ref="M52:M60">AC52+AV52+BO52+CH52</f>
        <v>0</v>
      </c>
      <c r="N52" s="6">
        <f aca="true" t="shared" si="60" ref="N52:N60">AE52+AX52+BQ52+CJ52</f>
        <v>0</v>
      </c>
      <c r="O52" s="6">
        <f aca="true" t="shared" si="61" ref="O52:O60">AG52+AZ52+BS52+CL52</f>
        <v>0</v>
      </c>
      <c r="P52" s="6">
        <f aca="true" t="shared" si="62" ref="P52:P60">AI52+BB52+BU52+CN52</f>
        <v>0</v>
      </c>
      <c r="Q52" s="7">
        <f aca="true" t="shared" si="63" ref="Q52:Q60">AL52+BE52+BX52+CQ52</f>
        <v>3</v>
      </c>
      <c r="R52" s="7">
        <f aca="true" t="shared" si="64" ref="R52:R60">AK52+BD52+BW52+CP52</f>
        <v>3</v>
      </c>
      <c r="S52" s="7">
        <v>1</v>
      </c>
      <c r="T52" s="11"/>
      <c r="U52" s="10"/>
      <c r="V52" s="11"/>
      <c r="W52" s="10"/>
      <c r="X52" s="7"/>
      <c r="Y52" s="11"/>
      <c r="Z52" s="10"/>
      <c r="AA52" s="11">
        <v>20</v>
      </c>
      <c r="AB52" s="10" t="s">
        <v>56</v>
      </c>
      <c r="AC52" s="11"/>
      <c r="AD52" s="10"/>
      <c r="AE52" s="11"/>
      <c r="AF52" s="10"/>
      <c r="AG52" s="11"/>
      <c r="AH52" s="10"/>
      <c r="AI52" s="11"/>
      <c r="AJ52" s="10"/>
      <c r="AK52" s="7">
        <v>3</v>
      </c>
      <c r="AL52" s="7">
        <f aca="true" t="shared" si="65" ref="AL52:AL60">X52+AK52</f>
        <v>3</v>
      </c>
      <c r="AM52" s="11"/>
      <c r="AN52" s="10"/>
      <c r="AO52" s="11"/>
      <c r="AP52" s="10"/>
      <c r="AQ52" s="7"/>
      <c r="AR52" s="11"/>
      <c r="AS52" s="10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aca="true" t="shared" si="66" ref="BE52:BE60">AQ52+BD52</f>
        <v>0</v>
      </c>
      <c r="BF52" s="11"/>
      <c r="BG52" s="10"/>
      <c r="BH52" s="11"/>
      <c r="BI52" s="10"/>
      <c r="BJ52" s="7"/>
      <c r="BK52" s="11"/>
      <c r="BL52" s="10"/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aca="true" t="shared" si="67" ref="BX52:BX60">BJ52+BW52</f>
        <v>0</v>
      </c>
      <c r="BY52" s="11"/>
      <c r="BZ52" s="10"/>
      <c r="CA52" s="11"/>
      <c r="CB52" s="10"/>
      <c r="CC52" s="7"/>
      <c r="CD52" s="11"/>
      <c r="CE52" s="10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aca="true" t="shared" si="68" ref="CQ52:CQ60">CC52+CP52</f>
        <v>0</v>
      </c>
    </row>
    <row r="53" spans="1:95" ht="12.75">
      <c r="A53" s="20">
        <v>1</v>
      </c>
      <c r="B53" s="20">
        <v>1</v>
      </c>
      <c r="C53" s="20"/>
      <c r="D53" s="6" t="s">
        <v>118</v>
      </c>
      <c r="E53" s="3" t="s">
        <v>119</v>
      </c>
      <c r="F53" s="6">
        <f t="shared" si="52"/>
        <v>1</v>
      </c>
      <c r="G53" s="6">
        <f t="shared" si="53"/>
        <v>0</v>
      </c>
      <c r="H53" s="6">
        <f t="shared" si="54"/>
        <v>20</v>
      </c>
      <c r="I53" s="6">
        <f t="shared" si="55"/>
        <v>0</v>
      </c>
      <c r="J53" s="6">
        <f t="shared" si="56"/>
        <v>0</v>
      </c>
      <c r="K53" s="6">
        <f t="shared" si="57"/>
        <v>0</v>
      </c>
      <c r="L53" s="6">
        <f t="shared" si="58"/>
        <v>20</v>
      </c>
      <c r="M53" s="6">
        <f t="shared" si="59"/>
        <v>0</v>
      </c>
      <c r="N53" s="6">
        <f t="shared" si="60"/>
        <v>0</v>
      </c>
      <c r="O53" s="6">
        <f t="shared" si="61"/>
        <v>0</v>
      </c>
      <c r="P53" s="6">
        <f t="shared" si="62"/>
        <v>0</v>
      </c>
      <c r="Q53" s="7">
        <f t="shared" si="63"/>
        <v>3</v>
      </c>
      <c r="R53" s="7">
        <f t="shared" si="64"/>
        <v>3</v>
      </c>
      <c r="S53" s="7">
        <v>1</v>
      </c>
      <c r="T53" s="11"/>
      <c r="U53" s="10"/>
      <c r="V53" s="11"/>
      <c r="W53" s="10"/>
      <c r="X53" s="7"/>
      <c r="Y53" s="11"/>
      <c r="Z53" s="10"/>
      <c r="AA53" s="11">
        <v>20</v>
      </c>
      <c r="AB53" s="10" t="s">
        <v>56</v>
      </c>
      <c r="AC53" s="11"/>
      <c r="AD53" s="10"/>
      <c r="AE53" s="11"/>
      <c r="AF53" s="10"/>
      <c r="AG53" s="11"/>
      <c r="AH53" s="10"/>
      <c r="AI53" s="11"/>
      <c r="AJ53" s="10"/>
      <c r="AK53" s="7">
        <v>3</v>
      </c>
      <c r="AL53" s="7">
        <f t="shared" si="65"/>
        <v>3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66"/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67"/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68"/>
        <v>0</v>
      </c>
    </row>
    <row r="54" spans="1:95" ht="12.75">
      <c r="A54" s="20">
        <v>2</v>
      </c>
      <c r="B54" s="20">
        <v>1</v>
      </c>
      <c r="C54" s="20"/>
      <c r="D54" s="6" t="s">
        <v>120</v>
      </c>
      <c r="E54" s="3" t="s">
        <v>121</v>
      </c>
      <c r="F54" s="6">
        <f t="shared" si="52"/>
        <v>0</v>
      </c>
      <c r="G54" s="6">
        <f t="shared" si="53"/>
        <v>1</v>
      </c>
      <c r="H54" s="6">
        <f t="shared" si="54"/>
        <v>9</v>
      </c>
      <c r="I54" s="6">
        <f t="shared" si="55"/>
        <v>9</v>
      </c>
      <c r="J54" s="6">
        <f t="shared" si="56"/>
        <v>0</v>
      </c>
      <c r="K54" s="6">
        <f t="shared" si="57"/>
        <v>0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7">
        <f t="shared" si="63"/>
        <v>1</v>
      </c>
      <c r="R54" s="7">
        <f t="shared" si="64"/>
        <v>0</v>
      </c>
      <c r="S54" s="7">
        <v>0.7</v>
      </c>
      <c r="T54" s="11"/>
      <c r="U54" s="10"/>
      <c r="V54" s="11"/>
      <c r="W54" s="10"/>
      <c r="X54" s="7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65"/>
        <v>0</v>
      </c>
      <c r="AM54" s="11"/>
      <c r="AN54" s="10"/>
      <c r="AO54" s="11"/>
      <c r="AP54" s="10"/>
      <c r="AQ54" s="7"/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6"/>
        <v>0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7"/>
        <v>0</v>
      </c>
      <c r="BY54" s="11">
        <v>9</v>
      </c>
      <c r="BZ54" s="10" t="s">
        <v>57</v>
      </c>
      <c r="CA54" s="11"/>
      <c r="CB54" s="10"/>
      <c r="CC54" s="7">
        <v>1</v>
      </c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8"/>
        <v>1</v>
      </c>
    </row>
    <row r="55" spans="1:95" ht="12.75">
      <c r="A55" s="20">
        <v>2</v>
      </c>
      <c r="B55" s="20">
        <v>1</v>
      </c>
      <c r="C55" s="20"/>
      <c r="D55" s="6" t="s">
        <v>122</v>
      </c>
      <c r="E55" s="3" t="s">
        <v>123</v>
      </c>
      <c r="F55" s="6">
        <f t="shared" si="52"/>
        <v>0</v>
      </c>
      <c r="G55" s="6">
        <f t="shared" si="53"/>
        <v>1</v>
      </c>
      <c r="H55" s="6">
        <f t="shared" si="54"/>
        <v>9</v>
      </c>
      <c r="I55" s="6">
        <f t="shared" si="55"/>
        <v>9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7">
        <f t="shared" si="63"/>
        <v>1</v>
      </c>
      <c r="R55" s="7">
        <f t="shared" si="64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5"/>
        <v>0</v>
      </c>
      <c r="AM55" s="11"/>
      <c r="AN55" s="10"/>
      <c r="AO55" s="11"/>
      <c r="AP55" s="10"/>
      <c r="AQ55" s="7"/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6"/>
        <v>0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7"/>
        <v>0</v>
      </c>
      <c r="BY55" s="11">
        <v>9</v>
      </c>
      <c r="BZ55" s="10" t="s">
        <v>57</v>
      </c>
      <c r="CA55" s="11"/>
      <c r="CB55" s="10"/>
      <c r="CC55" s="7">
        <v>1</v>
      </c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8"/>
        <v>1</v>
      </c>
    </row>
    <row r="56" spans="1:95" ht="12.75">
      <c r="A56" s="20">
        <v>6</v>
      </c>
      <c r="B56" s="20">
        <v>1</v>
      </c>
      <c r="C56" s="20"/>
      <c r="D56" s="6" t="s">
        <v>124</v>
      </c>
      <c r="E56" s="3" t="s">
        <v>125</v>
      </c>
      <c r="F56" s="6">
        <f t="shared" si="52"/>
        <v>0</v>
      </c>
      <c r="G56" s="6">
        <f t="shared" si="53"/>
        <v>2</v>
      </c>
      <c r="H56" s="6">
        <f t="shared" si="54"/>
        <v>24</v>
      </c>
      <c r="I56" s="6">
        <f t="shared" si="55"/>
        <v>12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12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7">
        <f t="shared" si="63"/>
        <v>3</v>
      </c>
      <c r="R56" s="7">
        <f t="shared" si="64"/>
        <v>1.5</v>
      </c>
      <c r="S56" s="7">
        <v>1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5"/>
        <v>0</v>
      </c>
      <c r="AM56" s="11">
        <v>12</v>
      </c>
      <c r="AN56" s="10" t="s">
        <v>57</v>
      </c>
      <c r="AO56" s="11"/>
      <c r="AP56" s="10"/>
      <c r="AQ56" s="7">
        <v>1.5</v>
      </c>
      <c r="AR56" s="11"/>
      <c r="AS56" s="10"/>
      <c r="AT56" s="11"/>
      <c r="AU56" s="10"/>
      <c r="AV56" s="11">
        <v>12</v>
      </c>
      <c r="AW56" s="10" t="s">
        <v>57</v>
      </c>
      <c r="AX56" s="11"/>
      <c r="AY56" s="10"/>
      <c r="AZ56" s="11"/>
      <c r="BA56" s="10"/>
      <c r="BB56" s="11"/>
      <c r="BC56" s="10"/>
      <c r="BD56" s="7">
        <v>1.5</v>
      </c>
      <c r="BE56" s="7">
        <f t="shared" si="66"/>
        <v>3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7"/>
        <v>0</v>
      </c>
      <c r="BY56" s="11"/>
      <c r="BZ56" s="10"/>
      <c r="CA56" s="11"/>
      <c r="CB56" s="10"/>
      <c r="CC56" s="7"/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8"/>
        <v>0</v>
      </c>
    </row>
    <row r="57" spans="1:95" ht="12.75">
      <c r="A57" s="20">
        <v>6</v>
      </c>
      <c r="B57" s="20">
        <v>1</v>
      </c>
      <c r="C57" s="20"/>
      <c r="D57" s="6" t="s">
        <v>126</v>
      </c>
      <c r="E57" s="3" t="s">
        <v>127</v>
      </c>
      <c r="F57" s="6">
        <f t="shared" si="52"/>
        <v>0</v>
      </c>
      <c r="G57" s="6">
        <f t="shared" si="53"/>
        <v>2</v>
      </c>
      <c r="H57" s="6">
        <f t="shared" si="54"/>
        <v>24</v>
      </c>
      <c r="I57" s="6">
        <f t="shared" si="55"/>
        <v>12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12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7">
        <f t="shared" si="63"/>
        <v>3</v>
      </c>
      <c r="R57" s="7">
        <f t="shared" si="64"/>
        <v>1.5</v>
      </c>
      <c r="S57" s="7">
        <v>1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5"/>
        <v>0</v>
      </c>
      <c r="AM57" s="11">
        <v>12</v>
      </c>
      <c r="AN57" s="10" t="s">
        <v>57</v>
      </c>
      <c r="AO57" s="11"/>
      <c r="AP57" s="10"/>
      <c r="AQ57" s="7">
        <v>1.5</v>
      </c>
      <c r="AR57" s="11"/>
      <c r="AS57" s="10"/>
      <c r="AT57" s="11"/>
      <c r="AU57" s="10"/>
      <c r="AV57" s="11">
        <v>12</v>
      </c>
      <c r="AW57" s="10" t="s">
        <v>57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66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7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8"/>
        <v>0</v>
      </c>
    </row>
    <row r="58" spans="1:95" ht="12.75">
      <c r="A58" s="20">
        <v>4</v>
      </c>
      <c r="B58" s="20">
        <v>1</v>
      </c>
      <c r="C58" s="20"/>
      <c r="D58" s="6" t="s">
        <v>128</v>
      </c>
      <c r="E58" s="3" t="s">
        <v>129</v>
      </c>
      <c r="F58" s="6">
        <f t="shared" si="52"/>
        <v>0</v>
      </c>
      <c r="G58" s="6">
        <f t="shared" si="53"/>
        <v>2</v>
      </c>
      <c r="H58" s="6">
        <f t="shared" si="54"/>
        <v>20</v>
      </c>
      <c r="I58" s="6">
        <f t="shared" si="55"/>
        <v>10</v>
      </c>
      <c r="J58" s="6">
        <f t="shared" si="56"/>
        <v>0</v>
      </c>
      <c r="K58" s="6">
        <f t="shared" si="57"/>
        <v>10</v>
      </c>
      <c r="L58" s="6">
        <f t="shared" si="58"/>
        <v>0</v>
      </c>
      <c r="M58" s="6">
        <f t="shared" si="59"/>
        <v>0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7">
        <f t="shared" si="63"/>
        <v>4</v>
      </c>
      <c r="R58" s="7">
        <f t="shared" si="64"/>
        <v>2</v>
      </c>
      <c r="S58" s="7">
        <v>0.8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5"/>
        <v>0</v>
      </c>
      <c r="AM58" s="11">
        <v>10</v>
      </c>
      <c r="AN58" s="10" t="s">
        <v>57</v>
      </c>
      <c r="AO58" s="11"/>
      <c r="AP58" s="10"/>
      <c r="AQ58" s="7">
        <v>2</v>
      </c>
      <c r="AR58" s="11">
        <v>10</v>
      </c>
      <c r="AS58" s="10" t="s">
        <v>57</v>
      </c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>
        <v>2</v>
      </c>
      <c r="BE58" s="7">
        <f t="shared" si="66"/>
        <v>4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7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8"/>
        <v>0</v>
      </c>
    </row>
    <row r="59" spans="1:95" ht="12.75">
      <c r="A59" s="20">
        <v>4</v>
      </c>
      <c r="B59" s="20">
        <v>1</v>
      </c>
      <c r="C59" s="20"/>
      <c r="D59" s="6" t="s">
        <v>130</v>
      </c>
      <c r="E59" s="3" t="s">
        <v>131</v>
      </c>
      <c r="F59" s="6">
        <f t="shared" si="52"/>
        <v>0</v>
      </c>
      <c r="G59" s="6">
        <f t="shared" si="53"/>
        <v>2</v>
      </c>
      <c r="H59" s="6">
        <f t="shared" si="54"/>
        <v>20</v>
      </c>
      <c r="I59" s="6">
        <f t="shared" si="55"/>
        <v>10</v>
      </c>
      <c r="J59" s="6">
        <f t="shared" si="56"/>
        <v>0</v>
      </c>
      <c r="K59" s="6">
        <f t="shared" si="57"/>
        <v>10</v>
      </c>
      <c r="L59" s="6">
        <f t="shared" si="58"/>
        <v>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7">
        <f t="shared" si="63"/>
        <v>4</v>
      </c>
      <c r="R59" s="7">
        <f t="shared" si="64"/>
        <v>2</v>
      </c>
      <c r="S59" s="7">
        <v>0.8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5"/>
        <v>0</v>
      </c>
      <c r="AM59" s="11">
        <v>10</v>
      </c>
      <c r="AN59" s="10" t="s">
        <v>57</v>
      </c>
      <c r="AO59" s="11"/>
      <c r="AP59" s="10"/>
      <c r="AQ59" s="7">
        <v>2</v>
      </c>
      <c r="AR59" s="11">
        <v>10</v>
      </c>
      <c r="AS59" s="10" t="s">
        <v>57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66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7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8"/>
        <v>0</v>
      </c>
    </row>
    <row r="60" spans="1:95" ht="12.75">
      <c r="A60" s="6">
        <v>5</v>
      </c>
      <c r="B60" s="6">
        <v>1</v>
      </c>
      <c r="C60" s="6"/>
      <c r="D60" s="6" t="s">
        <v>132</v>
      </c>
      <c r="E60" s="3" t="s">
        <v>133</v>
      </c>
      <c r="F60" s="6">
        <f t="shared" si="52"/>
        <v>1</v>
      </c>
      <c r="G60" s="6">
        <f t="shared" si="53"/>
        <v>0</v>
      </c>
      <c r="H60" s="6">
        <f t="shared" si="54"/>
        <v>0</v>
      </c>
      <c r="I60" s="6">
        <f t="shared" si="55"/>
        <v>0</v>
      </c>
      <c r="J60" s="6">
        <f t="shared" si="56"/>
        <v>0</v>
      </c>
      <c r="K60" s="6">
        <f t="shared" si="57"/>
        <v>0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7">
        <f t="shared" si="63"/>
        <v>20</v>
      </c>
      <c r="R60" s="7">
        <f t="shared" si="64"/>
        <v>20</v>
      </c>
      <c r="S60" s="7">
        <v>0.7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5"/>
        <v>0</v>
      </c>
      <c r="AM60" s="11"/>
      <c r="AN60" s="10"/>
      <c r="AO60" s="11"/>
      <c r="AP60" s="10"/>
      <c r="AQ60" s="7"/>
      <c r="AR60" s="11"/>
      <c r="AS60" s="10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6"/>
        <v>0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7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>
        <v>0</v>
      </c>
      <c r="CK60" s="10" t="s">
        <v>56</v>
      </c>
      <c r="CL60" s="11"/>
      <c r="CM60" s="10"/>
      <c r="CN60" s="11"/>
      <c r="CO60" s="10"/>
      <c r="CP60" s="7">
        <v>20</v>
      </c>
      <c r="CQ60" s="7">
        <f t="shared" si="68"/>
        <v>20</v>
      </c>
    </row>
    <row r="61" spans="1:95" ht="19.5" customHeight="1">
      <c r="A61" s="19" t="s">
        <v>134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9"/>
      <c r="CQ61" s="13"/>
    </row>
    <row r="62" spans="1:95" ht="12.75">
      <c r="A62" s="6"/>
      <c r="B62" s="6"/>
      <c r="C62" s="6"/>
      <c r="D62" s="6" t="s">
        <v>135</v>
      </c>
      <c r="E62" s="3" t="s">
        <v>136</v>
      </c>
      <c r="F62" s="6">
        <f>COUNTIF(T62:CO62,"e")</f>
        <v>0</v>
      </c>
      <c r="G62" s="6">
        <f>COUNTIF(T62:CO62,"z")</f>
        <v>1</v>
      </c>
      <c r="H62" s="6">
        <f>SUM(I62:P62)</f>
        <v>4</v>
      </c>
      <c r="I62" s="6">
        <f>T62+AM62+BF62+BY62</f>
        <v>0</v>
      </c>
      <c r="J62" s="6">
        <f>V62+AO62+BH62+CA62</f>
        <v>0</v>
      </c>
      <c r="K62" s="6">
        <f>Y62+AR62+BK62+CD62</f>
        <v>0</v>
      </c>
      <c r="L62" s="6">
        <f>AA62+AT62+BM62+CF62</f>
        <v>0</v>
      </c>
      <c r="M62" s="6">
        <f>AC62+AV62+BO62+CH62</f>
        <v>0</v>
      </c>
      <c r="N62" s="6">
        <f>AE62+AX62+BQ62+CJ62</f>
        <v>0</v>
      </c>
      <c r="O62" s="6">
        <f>AG62+AZ62+BS62+CL62</f>
        <v>4</v>
      </c>
      <c r="P62" s="6">
        <f>AI62+BB62+BU62+CN62</f>
        <v>0</v>
      </c>
      <c r="Q62" s="7">
        <f>AL62+BE62+BX62+CQ62</f>
        <v>4</v>
      </c>
      <c r="R62" s="7">
        <f>AK62+BD62+BW62+CP62</f>
        <v>4</v>
      </c>
      <c r="S62" s="7">
        <v>2</v>
      </c>
      <c r="T62" s="11"/>
      <c r="U62" s="10"/>
      <c r="V62" s="11"/>
      <c r="W62" s="10"/>
      <c r="X62" s="7"/>
      <c r="Y62" s="11"/>
      <c r="Z62" s="10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>X62+AK62</f>
        <v>0</v>
      </c>
      <c r="AM62" s="11"/>
      <c r="AN62" s="10"/>
      <c r="AO62" s="11"/>
      <c r="AP62" s="10"/>
      <c r="AQ62" s="7"/>
      <c r="AR62" s="11"/>
      <c r="AS62" s="10"/>
      <c r="AT62" s="11"/>
      <c r="AU62" s="10"/>
      <c r="AV62" s="11"/>
      <c r="AW62" s="10"/>
      <c r="AX62" s="11"/>
      <c r="AY62" s="10"/>
      <c r="AZ62" s="11">
        <v>4</v>
      </c>
      <c r="BA62" s="10" t="s">
        <v>57</v>
      </c>
      <c r="BB62" s="11"/>
      <c r="BC62" s="10"/>
      <c r="BD62" s="7">
        <v>4</v>
      </c>
      <c r="BE62" s="7">
        <f>AQ62+BD62</f>
        <v>4</v>
      </c>
      <c r="BF62" s="11"/>
      <c r="BG62" s="10"/>
      <c r="BH62" s="11"/>
      <c r="BI62" s="10"/>
      <c r="BJ62" s="7"/>
      <c r="BK62" s="11"/>
      <c r="BL62" s="10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>BJ62+BW62</f>
        <v>0</v>
      </c>
      <c r="BY62" s="11"/>
      <c r="BZ62" s="10"/>
      <c r="CA62" s="11"/>
      <c r="CB62" s="10"/>
      <c r="CC62" s="7"/>
      <c r="CD62" s="11"/>
      <c r="CE62" s="10"/>
      <c r="CF62" s="11"/>
      <c r="CG62" s="10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>CC62+CP62</f>
        <v>0</v>
      </c>
    </row>
    <row r="63" spans="1:95" ht="15.75" customHeight="1">
      <c r="A63" s="6"/>
      <c r="B63" s="6"/>
      <c r="C63" s="6"/>
      <c r="D63" s="6"/>
      <c r="E63" s="6" t="s">
        <v>69</v>
      </c>
      <c r="F63" s="6">
        <f aca="true" t="shared" si="69" ref="F63:T63">SUM(F62:F62)</f>
        <v>0</v>
      </c>
      <c r="G63" s="6">
        <f t="shared" si="69"/>
        <v>1</v>
      </c>
      <c r="H63" s="6">
        <f t="shared" si="69"/>
        <v>4</v>
      </c>
      <c r="I63" s="6">
        <f t="shared" si="69"/>
        <v>0</v>
      </c>
      <c r="J63" s="6">
        <f t="shared" si="69"/>
        <v>0</v>
      </c>
      <c r="K63" s="6">
        <f t="shared" si="69"/>
        <v>0</v>
      </c>
      <c r="L63" s="6">
        <f t="shared" si="69"/>
        <v>0</v>
      </c>
      <c r="M63" s="6">
        <f t="shared" si="69"/>
        <v>0</v>
      </c>
      <c r="N63" s="6">
        <f t="shared" si="69"/>
        <v>0</v>
      </c>
      <c r="O63" s="6">
        <f t="shared" si="69"/>
        <v>4</v>
      </c>
      <c r="P63" s="6">
        <f t="shared" si="69"/>
        <v>0</v>
      </c>
      <c r="Q63" s="7">
        <f t="shared" si="69"/>
        <v>4</v>
      </c>
      <c r="R63" s="7">
        <f t="shared" si="69"/>
        <v>4</v>
      </c>
      <c r="S63" s="7">
        <f t="shared" si="69"/>
        <v>2</v>
      </c>
      <c r="T63" s="11">
        <f t="shared" si="69"/>
        <v>0</v>
      </c>
      <c r="U63" s="10"/>
      <c r="V63" s="11">
        <f>SUM(V62:V62)</f>
        <v>0</v>
      </c>
      <c r="W63" s="10"/>
      <c r="X63" s="7">
        <f>SUM(X62:X62)</f>
        <v>0</v>
      </c>
      <c r="Y63" s="11">
        <f>SUM(Y62:Y62)</f>
        <v>0</v>
      </c>
      <c r="Z63" s="10"/>
      <c r="AA63" s="11">
        <f>SUM(AA62:AA62)</f>
        <v>0</v>
      </c>
      <c r="AB63" s="10"/>
      <c r="AC63" s="11">
        <f>SUM(AC62:AC62)</f>
        <v>0</v>
      </c>
      <c r="AD63" s="10"/>
      <c r="AE63" s="11">
        <f>SUM(AE62:AE62)</f>
        <v>0</v>
      </c>
      <c r="AF63" s="10"/>
      <c r="AG63" s="11">
        <f>SUM(AG62:AG62)</f>
        <v>0</v>
      </c>
      <c r="AH63" s="10"/>
      <c r="AI63" s="11">
        <f>SUM(AI62:AI62)</f>
        <v>0</v>
      </c>
      <c r="AJ63" s="10"/>
      <c r="AK63" s="7">
        <f>SUM(AK62:AK62)</f>
        <v>0</v>
      </c>
      <c r="AL63" s="7">
        <f>SUM(AL62:AL62)</f>
        <v>0</v>
      </c>
      <c r="AM63" s="11">
        <f>SUM(AM62:AM62)</f>
        <v>0</v>
      </c>
      <c r="AN63" s="10"/>
      <c r="AO63" s="11">
        <f>SUM(AO62:AO62)</f>
        <v>0</v>
      </c>
      <c r="AP63" s="10"/>
      <c r="AQ63" s="7">
        <f>SUM(AQ62:AQ62)</f>
        <v>0</v>
      </c>
      <c r="AR63" s="11">
        <f>SUM(AR62:AR62)</f>
        <v>0</v>
      </c>
      <c r="AS63" s="10"/>
      <c r="AT63" s="11">
        <f>SUM(AT62:AT62)</f>
        <v>0</v>
      </c>
      <c r="AU63" s="10"/>
      <c r="AV63" s="11">
        <f>SUM(AV62:AV62)</f>
        <v>0</v>
      </c>
      <c r="AW63" s="10"/>
      <c r="AX63" s="11">
        <f>SUM(AX62:AX62)</f>
        <v>0</v>
      </c>
      <c r="AY63" s="10"/>
      <c r="AZ63" s="11">
        <f>SUM(AZ62:AZ62)</f>
        <v>4</v>
      </c>
      <c r="BA63" s="10"/>
      <c r="BB63" s="11">
        <f>SUM(BB62:BB62)</f>
        <v>0</v>
      </c>
      <c r="BC63" s="10"/>
      <c r="BD63" s="7">
        <f>SUM(BD62:BD62)</f>
        <v>4</v>
      </c>
      <c r="BE63" s="7">
        <f>SUM(BE62:BE62)</f>
        <v>4</v>
      </c>
      <c r="BF63" s="11">
        <f>SUM(BF62:BF62)</f>
        <v>0</v>
      </c>
      <c r="BG63" s="10"/>
      <c r="BH63" s="11">
        <f>SUM(BH62:BH62)</f>
        <v>0</v>
      </c>
      <c r="BI63" s="10"/>
      <c r="BJ63" s="7">
        <f>SUM(BJ62:BJ62)</f>
        <v>0</v>
      </c>
      <c r="BK63" s="11">
        <f>SUM(BK62:BK62)</f>
        <v>0</v>
      </c>
      <c r="BL63" s="10"/>
      <c r="BM63" s="11">
        <f>SUM(BM62:BM62)</f>
        <v>0</v>
      </c>
      <c r="BN63" s="10"/>
      <c r="BO63" s="11">
        <f>SUM(BO62:BO62)</f>
        <v>0</v>
      </c>
      <c r="BP63" s="10"/>
      <c r="BQ63" s="11">
        <f>SUM(BQ62:BQ62)</f>
        <v>0</v>
      </c>
      <c r="BR63" s="10"/>
      <c r="BS63" s="11">
        <f>SUM(BS62:BS62)</f>
        <v>0</v>
      </c>
      <c r="BT63" s="10"/>
      <c r="BU63" s="11">
        <f>SUM(BU62:BU62)</f>
        <v>0</v>
      </c>
      <c r="BV63" s="10"/>
      <c r="BW63" s="7">
        <f>SUM(BW62:BW62)</f>
        <v>0</v>
      </c>
      <c r="BX63" s="7">
        <f>SUM(BX62:BX62)</f>
        <v>0</v>
      </c>
      <c r="BY63" s="11">
        <f>SUM(BY62:BY62)</f>
        <v>0</v>
      </c>
      <c r="BZ63" s="10"/>
      <c r="CA63" s="11">
        <f>SUM(CA62:CA62)</f>
        <v>0</v>
      </c>
      <c r="CB63" s="10"/>
      <c r="CC63" s="7">
        <f>SUM(CC62:CC62)</f>
        <v>0</v>
      </c>
      <c r="CD63" s="11">
        <f>SUM(CD62:CD62)</f>
        <v>0</v>
      </c>
      <c r="CE63" s="10"/>
      <c r="CF63" s="11">
        <f>SUM(CF62:CF62)</f>
        <v>0</v>
      </c>
      <c r="CG63" s="10"/>
      <c r="CH63" s="11">
        <f>SUM(CH62:CH62)</f>
        <v>0</v>
      </c>
      <c r="CI63" s="10"/>
      <c r="CJ63" s="11">
        <f>SUM(CJ62:CJ62)</f>
        <v>0</v>
      </c>
      <c r="CK63" s="10"/>
      <c r="CL63" s="11">
        <f>SUM(CL62:CL62)</f>
        <v>0</v>
      </c>
      <c r="CM63" s="10"/>
      <c r="CN63" s="11">
        <f>SUM(CN62:CN62)</f>
        <v>0</v>
      </c>
      <c r="CO63" s="10"/>
      <c r="CP63" s="7">
        <f>SUM(CP62:CP62)</f>
        <v>0</v>
      </c>
      <c r="CQ63" s="7">
        <f>SUM(CQ62:CQ62)</f>
        <v>0</v>
      </c>
    </row>
    <row r="64" spans="1:95" ht="19.5" customHeight="1">
      <c r="A64" s="19" t="s">
        <v>137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9"/>
      <c r="CQ64" s="13"/>
    </row>
    <row r="65" spans="1:95" ht="12.75">
      <c r="A65" s="6"/>
      <c r="B65" s="6"/>
      <c r="C65" s="6"/>
      <c r="D65" s="6" t="s">
        <v>138</v>
      </c>
      <c r="E65" s="3" t="s">
        <v>139</v>
      </c>
      <c r="F65" s="6">
        <f>COUNTIF(T65:CO65,"e")</f>
        <v>0</v>
      </c>
      <c r="G65" s="6">
        <f>COUNTIF(T65:CO65,"z")</f>
        <v>1</v>
      </c>
      <c r="H65" s="6">
        <f>SUM(I65:P65)</f>
        <v>2</v>
      </c>
      <c r="I65" s="6">
        <f>T65+AM65+BF65+BY65</f>
        <v>2</v>
      </c>
      <c r="J65" s="6">
        <f>V65+AO65+BH65+CA65</f>
        <v>0</v>
      </c>
      <c r="K65" s="6">
        <f>Y65+AR65+BK65+CD65</f>
        <v>0</v>
      </c>
      <c r="L65" s="6">
        <f>AA65+AT65+BM65+CF65</f>
        <v>0</v>
      </c>
      <c r="M65" s="6">
        <f>AC65+AV65+BO65+CH65</f>
        <v>0</v>
      </c>
      <c r="N65" s="6">
        <f>AE65+AX65+BQ65+CJ65</f>
        <v>0</v>
      </c>
      <c r="O65" s="6">
        <f>AG65+AZ65+BS65+CL65</f>
        <v>0</v>
      </c>
      <c r="P65" s="6">
        <f>AI65+BB65+BU65+CN65</f>
        <v>0</v>
      </c>
      <c r="Q65" s="7">
        <f>AL65+BE65+BX65+CQ65</f>
        <v>0</v>
      </c>
      <c r="R65" s="7">
        <f>AK65+BD65+BW65+CP65</f>
        <v>0</v>
      </c>
      <c r="S65" s="7">
        <v>0</v>
      </c>
      <c r="T65" s="11"/>
      <c r="U65" s="10"/>
      <c r="V65" s="11"/>
      <c r="W65" s="10"/>
      <c r="X65" s="7"/>
      <c r="Y65" s="11"/>
      <c r="Z65" s="10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>X65+AK65</f>
        <v>0</v>
      </c>
      <c r="AM65" s="11"/>
      <c r="AN65" s="10"/>
      <c r="AO65" s="11"/>
      <c r="AP65" s="10"/>
      <c r="AQ65" s="7"/>
      <c r="AR65" s="11"/>
      <c r="AS65" s="10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>AQ65+BD65</f>
        <v>0</v>
      </c>
      <c r="BF65" s="11">
        <v>2</v>
      </c>
      <c r="BG65" s="10" t="s">
        <v>57</v>
      </c>
      <c r="BH65" s="11"/>
      <c r="BI65" s="10"/>
      <c r="BJ65" s="7">
        <v>0</v>
      </c>
      <c r="BK65" s="11"/>
      <c r="BL65" s="10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>BJ65+BW65</f>
        <v>0</v>
      </c>
      <c r="BY65" s="11"/>
      <c r="BZ65" s="10"/>
      <c r="CA65" s="11"/>
      <c r="CB65" s="10"/>
      <c r="CC65" s="7"/>
      <c r="CD65" s="11"/>
      <c r="CE65" s="10"/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>CC65+CP65</f>
        <v>0</v>
      </c>
    </row>
    <row r="66" spans="1:95" ht="15.75" customHeight="1">
      <c r="A66" s="6"/>
      <c r="B66" s="6"/>
      <c r="C66" s="6"/>
      <c r="D66" s="6"/>
      <c r="E66" s="6" t="s">
        <v>69</v>
      </c>
      <c r="F66" s="6">
        <f aca="true" t="shared" si="70" ref="F66:T66">SUM(F65:F65)</f>
        <v>0</v>
      </c>
      <c r="G66" s="6">
        <f t="shared" si="70"/>
        <v>1</v>
      </c>
      <c r="H66" s="6">
        <f t="shared" si="70"/>
        <v>2</v>
      </c>
      <c r="I66" s="6">
        <f t="shared" si="70"/>
        <v>2</v>
      </c>
      <c r="J66" s="6">
        <f t="shared" si="70"/>
        <v>0</v>
      </c>
      <c r="K66" s="6">
        <f t="shared" si="70"/>
        <v>0</v>
      </c>
      <c r="L66" s="6">
        <f t="shared" si="70"/>
        <v>0</v>
      </c>
      <c r="M66" s="6">
        <f t="shared" si="70"/>
        <v>0</v>
      </c>
      <c r="N66" s="6">
        <f t="shared" si="70"/>
        <v>0</v>
      </c>
      <c r="O66" s="6">
        <f t="shared" si="70"/>
        <v>0</v>
      </c>
      <c r="P66" s="6">
        <f t="shared" si="70"/>
        <v>0</v>
      </c>
      <c r="Q66" s="7">
        <f t="shared" si="70"/>
        <v>0</v>
      </c>
      <c r="R66" s="7">
        <f t="shared" si="70"/>
        <v>0</v>
      </c>
      <c r="S66" s="7">
        <f t="shared" si="70"/>
        <v>0</v>
      </c>
      <c r="T66" s="11">
        <f t="shared" si="70"/>
        <v>0</v>
      </c>
      <c r="U66" s="10"/>
      <c r="V66" s="11">
        <f>SUM(V65:V65)</f>
        <v>0</v>
      </c>
      <c r="W66" s="10"/>
      <c r="X66" s="7">
        <f>SUM(X65:X65)</f>
        <v>0</v>
      </c>
      <c r="Y66" s="11">
        <f>SUM(Y65:Y65)</f>
        <v>0</v>
      </c>
      <c r="Z66" s="10"/>
      <c r="AA66" s="11">
        <f>SUM(AA65:AA65)</f>
        <v>0</v>
      </c>
      <c r="AB66" s="10"/>
      <c r="AC66" s="11">
        <f>SUM(AC65:AC65)</f>
        <v>0</v>
      </c>
      <c r="AD66" s="10"/>
      <c r="AE66" s="11">
        <f>SUM(AE65:AE65)</f>
        <v>0</v>
      </c>
      <c r="AF66" s="10"/>
      <c r="AG66" s="11">
        <f>SUM(AG65:AG65)</f>
        <v>0</v>
      </c>
      <c r="AH66" s="10"/>
      <c r="AI66" s="11">
        <f>SUM(AI65:AI65)</f>
        <v>0</v>
      </c>
      <c r="AJ66" s="10"/>
      <c r="AK66" s="7">
        <f>SUM(AK65:AK65)</f>
        <v>0</v>
      </c>
      <c r="AL66" s="7">
        <f>SUM(AL65:AL65)</f>
        <v>0</v>
      </c>
      <c r="AM66" s="11">
        <f>SUM(AM65:AM65)</f>
        <v>0</v>
      </c>
      <c r="AN66" s="10"/>
      <c r="AO66" s="11">
        <f>SUM(AO65:AO65)</f>
        <v>0</v>
      </c>
      <c r="AP66" s="10"/>
      <c r="AQ66" s="7">
        <f>SUM(AQ65:AQ65)</f>
        <v>0</v>
      </c>
      <c r="AR66" s="11">
        <f>SUM(AR65:AR65)</f>
        <v>0</v>
      </c>
      <c r="AS66" s="10"/>
      <c r="AT66" s="11">
        <f>SUM(AT65:AT65)</f>
        <v>0</v>
      </c>
      <c r="AU66" s="10"/>
      <c r="AV66" s="11">
        <f>SUM(AV65:AV65)</f>
        <v>0</v>
      </c>
      <c r="AW66" s="10"/>
      <c r="AX66" s="11">
        <f>SUM(AX65:AX65)</f>
        <v>0</v>
      </c>
      <c r="AY66" s="10"/>
      <c r="AZ66" s="11">
        <f>SUM(AZ65:AZ65)</f>
        <v>0</v>
      </c>
      <c r="BA66" s="10"/>
      <c r="BB66" s="11">
        <f>SUM(BB65:BB65)</f>
        <v>0</v>
      </c>
      <c r="BC66" s="10"/>
      <c r="BD66" s="7">
        <f>SUM(BD65:BD65)</f>
        <v>0</v>
      </c>
      <c r="BE66" s="7">
        <f>SUM(BE65:BE65)</f>
        <v>0</v>
      </c>
      <c r="BF66" s="11">
        <f>SUM(BF65:BF65)</f>
        <v>2</v>
      </c>
      <c r="BG66" s="10"/>
      <c r="BH66" s="11">
        <f>SUM(BH65:BH65)</f>
        <v>0</v>
      </c>
      <c r="BI66" s="10"/>
      <c r="BJ66" s="7">
        <f>SUM(BJ65:BJ65)</f>
        <v>0</v>
      </c>
      <c r="BK66" s="11">
        <f>SUM(BK65:BK65)</f>
        <v>0</v>
      </c>
      <c r="BL66" s="10"/>
      <c r="BM66" s="11">
        <f>SUM(BM65:BM65)</f>
        <v>0</v>
      </c>
      <c r="BN66" s="10"/>
      <c r="BO66" s="11">
        <f>SUM(BO65:BO65)</f>
        <v>0</v>
      </c>
      <c r="BP66" s="10"/>
      <c r="BQ66" s="11">
        <f>SUM(BQ65:BQ65)</f>
        <v>0</v>
      </c>
      <c r="BR66" s="10"/>
      <c r="BS66" s="11">
        <f>SUM(BS65:BS65)</f>
        <v>0</v>
      </c>
      <c r="BT66" s="10"/>
      <c r="BU66" s="11">
        <f>SUM(BU65:BU65)</f>
        <v>0</v>
      </c>
      <c r="BV66" s="10"/>
      <c r="BW66" s="7">
        <f>SUM(BW65:BW65)</f>
        <v>0</v>
      </c>
      <c r="BX66" s="7">
        <f>SUM(BX65:BX65)</f>
        <v>0</v>
      </c>
      <c r="BY66" s="11">
        <f>SUM(BY65:BY65)</f>
        <v>0</v>
      </c>
      <c r="BZ66" s="10"/>
      <c r="CA66" s="11">
        <f>SUM(CA65:CA65)</f>
        <v>0</v>
      </c>
      <c r="CB66" s="10"/>
      <c r="CC66" s="7">
        <f>SUM(CC65:CC65)</f>
        <v>0</v>
      </c>
      <c r="CD66" s="11">
        <f>SUM(CD65:CD65)</f>
        <v>0</v>
      </c>
      <c r="CE66" s="10"/>
      <c r="CF66" s="11">
        <f>SUM(CF65:CF65)</f>
        <v>0</v>
      </c>
      <c r="CG66" s="10"/>
      <c r="CH66" s="11">
        <f>SUM(CH65:CH65)</f>
        <v>0</v>
      </c>
      <c r="CI66" s="10"/>
      <c r="CJ66" s="11">
        <f>SUM(CJ65:CJ65)</f>
        <v>0</v>
      </c>
      <c r="CK66" s="10"/>
      <c r="CL66" s="11">
        <f>SUM(CL65:CL65)</f>
        <v>0</v>
      </c>
      <c r="CM66" s="10"/>
      <c r="CN66" s="11">
        <f>SUM(CN65:CN65)</f>
        <v>0</v>
      </c>
      <c r="CO66" s="10"/>
      <c r="CP66" s="7">
        <f>SUM(CP65:CP65)</f>
        <v>0</v>
      </c>
      <c r="CQ66" s="7">
        <f>SUM(CQ65:CQ65)</f>
        <v>0</v>
      </c>
    </row>
    <row r="67" spans="1:95" ht="19.5" customHeight="1">
      <c r="A67" s="6"/>
      <c r="B67" s="6"/>
      <c r="C67" s="6"/>
      <c r="D67" s="6"/>
      <c r="E67" s="8" t="s">
        <v>140</v>
      </c>
      <c r="F67" s="6">
        <f>F24+F39+F50+F63+F66</f>
        <v>10</v>
      </c>
      <c r="G67" s="6">
        <f>G24+G39+G50+G63+G66</f>
        <v>47</v>
      </c>
      <c r="H67" s="6">
        <f aca="true" t="shared" si="71" ref="H67:P67">H24+H39+H50+H66</f>
        <v>642</v>
      </c>
      <c r="I67" s="6">
        <f t="shared" si="71"/>
        <v>300</v>
      </c>
      <c r="J67" s="6">
        <f t="shared" si="71"/>
        <v>104</v>
      </c>
      <c r="K67" s="6">
        <f t="shared" si="71"/>
        <v>154</v>
      </c>
      <c r="L67" s="6">
        <f t="shared" si="71"/>
        <v>20</v>
      </c>
      <c r="M67" s="6">
        <f t="shared" si="71"/>
        <v>52</v>
      </c>
      <c r="N67" s="6">
        <f t="shared" si="71"/>
        <v>0</v>
      </c>
      <c r="O67" s="6">
        <f t="shared" si="71"/>
        <v>0</v>
      </c>
      <c r="P67" s="6">
        <f t="shared" si="71"/>
        <v>12</v>
      </c>
      <c r="Q67" s="7">
        <f>Q24+Q39+Q50+Q63+Q66</f>
        <v>90</v>
      </c>
      <c r="R67" s="7">
        <f>R24+R39+R50+R63+R66</f>
        <v>48.6</v>
      </c>
      <c r="S67" s="7">
        <f>S24+S39+S50+S63+S66</f>
        <v>30.16</v>
      </c>
      <c r="T67" s="11">
        <f>T24+T39+T50+T66</f>
        <v>104</v>
      </c>
      <c r="U67" s="10"/>
      <c r="V67" s="11">
        <f>V24+V39+V50+V66</f>
        <v>30</v>
      </c>
      <c r="W67" s="10"/>
      <c r="X67" s="7">
        <f>X24+X39+X50+X63+X66</f>
        <v>11.7</v>
      </c>
      <c r="Y67" s="11">
        <f>Y24+Y39+Y50+Y66</f>
        <v>50</v>
      </c>
      <c r="Z67" s="10"/>
      <c r="AA67" s="11">
        <f>AA24+AA39+AA50+AA66</f>
        <v>20</v>
      </c>
      <c r="AB67" s="10"/>
      <c r="AC67" s="11">
        <f>AC24+AC39+AC50+AC66</f>
        <v>20</v>
      </c>
      <c r="AD67" s="10"/>
      <c r="AE67" s="11">
        <f>AE24+AE39+AE50+AE66</f>
        <v>0</v>
      </c>
      <c r="AF67" s="10"/>
      <c r="AG67" s="11">
        <f>AG24+AG39+AG50+AG66</f>
        <v>0</v>
      </c>
      <c r="AH67" s="10"/>
      <c r="AI67" s="11">
        <f>AI24+AI39+AI50+AI66</f>
        <v>0</v>
      </c>
      <c r="AJ67" s="10"/>
      <c r="AK67" s="7">
        <f>AK24+AK39+AK50+AK63+AK66</f>
        <v>9.3</v>
      </c>
      <c r="AL67" s="7">
        <f>AL24+AL39+AL50+AL63+AL66</f>
        <v>21</v>
      </c>
      <c r="AM67" s="11">
        <f>AM24+AM39+AM50+AM66</f>
        <v>72</v>
      </c>
      <c r="AN67" s="10"/>
      <c r="AO67" s="11">
        <f>AO24+AO39+AO50+AO66</f>
        <v>10</v>
      </c>
      <c r="AP67" s="10"/>
      <c r="AQ67" s="7">
        <f>AQ24+AQ39+AQ50+AQ63+AQ66</f>
        <v>11</v>
      </c>
      <c r="AR67" s="11">
        <f>AR24+AR39+AR50+AR66</f>
        <v>60</v>
      </c>
      <c r="AS67" s="10"/>
      <c r="AT67" s="11">
        <f>AT24+AT39+AT50+AT66</f>
        <v>0</v>
      </c>
      <c r="AU67" s="10"/>
      <c r="AV67" s="11">
        <f>AV24+AV39+AV50+AV66</f>
        <v>12</v>
      </c>
      <c r="AW67" s="10"/>
      <c r="AX67" s="11">
        <f>AX24+AX39+AX50+AX66</f>
        <v>0</v>
      </c>
      <c r="AY67" s="10"/>
      <c r="AZ67" s="11">
        <f>AZ24+AZ39+AZ50+AZ66</f>
        <v>0</v>
      </c>
      <c r="BA67" s="10"/>
      <c r="BB67" s="11">
        <f>BB24+BB39+BB50+BB66</f>
        <v>12</v>
      </c>
      <c r="BC67" s="10"/>
      <c r="BD67" s="7">
        <f>BD24+BD39+BD50+BD63+BD66</f>
        <v>14</v>
      </c>
      <c r="BE67" s="7">
        <f>BE24+BE39+BE50+BE63+BE66</f>
        <v>25</v>
      </c>
      <c r="BF67" s="11">
        <f>BF24+BF39+BF50+BF66</f>
        <v>106</v>
      </c>
      <c r="BG67" s="10"/>
      <c r="BH67" s="11">
        <f>BH24+BH39+BH50+BH66</f>
        <v>55</v>
      </c>
      <c r="BI67" s="10"/>
      <c r="BJ67" s="7">
        <f>BJ24+BJ39+BJ50+BJ63+BJ66</f>
        <v>15.7</v>
      </c>
      <c r="BK67" s="11">
        <f>BK24+BK39+BK50+BK66</f>
        <v>44</v>
      </c>
      <c r="BL67" s="10"/>
      <c r="BM67" s="11">
        <f>BM24+BM39+BM50+BM66</f>
        <v>0</v>
      </c>
      <c r="BN67" s="10"/>
      <c r="BO67" s="11">
        <f>BO24+BO39+BO50+BO66</f>
        <v>20</v>
      </c>
      <c r="BP67" s="10"/>
      <c r="BQ67" s="11">
        <f>BQ24+BQ39+BQ50+BQ66</f>
        <v>0</v>
      </c>
      <c r="BR67" s="10"/>
      <c r="BS67" s="11">
        <f>BS24+BS39+BS50+BS66</f>
        <v>0</v>
      </c>
      <c r="BT67" s="10"/>
      <c r="BU67" s="11">
        <f>BU24+BU39+BU50+BU66</f>
        <v>0</v>
      </c>
      <c r="BV67" s="10"/>
      <c r="BW67" s="7">
        <f>BW24+BW39+BW50+BW63+BW66</f>
        <v>5.300000000000001</v>
      </c>
      <c r="BX67" s="7">
        <f>BX24+BX39+BX50+BX63+BX66</f>
        <v>21</v>
      </c>
      <c r="BY67" s="11">
        <f>BY24+BY39+BY50+BY66</f>
        <v>18</v>
      </c>
      <c r="BZ67" s="10"/>
      <c r="CA67" s="11">
        <f>CA24+CA39+CA50+CA66</f>
        <v>9</v>
      </c>
      <c r="CB67" s="10"/>
      <c r="CC67" s="7">
        <f>CC24+CC39+CC50+CC63+CC66</f>
        <v>3</v>
      </c>
      <c r="CD67" s="11">
        <f>CD24+CD39+CD50+CD66</f>
        <v>0</v>
      </c>
      <c r="CE67" s="10"/>
      <c r="CF67" s="11">
        <f>CF24+CF39+CF50+CF66</f>
        <v>0</v>
      </c>
      <c r="CG67" s="10"/>
      <c r="CH67" s="11">
        <f>CH24+CH39+CH50+CH66</f>
        <v>0</v>
      </c>
      <c r="CI67" s="10"/>
      <c r="CJ67" s="11">
        <f>CJ24+CJ39+CJ50+CJ66</f>
        <v>0</v>
      </c>
      <c r="CK67" s="10"/>
      <c r="CL67" s="11">
        <f>CL24+CL39+CL50+CL66</f>
        <v>0</v>
      </c>
      <c r="CM67" s="10"/>
      <c r="CN67" s="11">
        <f>CN24+CN39+CN50+CN66</f>
        <v>0</v>
      </c>
      <c r="CO67" s="10"/>
      <c r="CP67" s="7">
        <f>CP24+CP39+CP50+CP63+CP66</f>
        <v>20</v>
      </c>
      <c r="CQ67" s="7">
        <f>CQ24+CQ39+CQ50+CQ63+CQ66</f>
        <v>23</v>
      </c>
    </row>
    <row r="69" spans="4:5" ht="12.75">
      <c r="D69" s="3" t="s">
        <v>23</v>
      </c>
      <c r="E69" s="3" t="s">
        <v>141</v>
      </c>
    </row>
    <row r="70" spans="4:5" ht="12.75">
      <c r="D70" s="3" t="s">
        <v>27</v>
      </c>
      <c r="E70" s="3" t="s">
        <v>142</v>
      </c>
    </row>
    <row r="71" spans="4:5" ht="12.75">
      <c r="D71" s="21" t="s">
        <v>46</v>
      </c>
      <c r="E71" s="21"/>
    </row>
    <row r="72" spans="4:5" ht="12.75">
      <c r="D72" s="3" t="s">
        <v>33</v>
      </c>
      <c r="E72" s="3" t="s">
        <v>143</v>
      </c>
    </row>
    <row r="73" spans="4:5" ht="12.75">
      <c r="D73" s="3" t="s">
        <v>34</v>
      </c>
      <c r="E73" s="3" t="s">
        <v>144</v>
      </c>
    </row>
    <row r="74" spans="4:5" ht="12.75">
      <c r="D74" s="21" t="s">
        <v>48</v>
      </c>
      <c r="E74" s="21"/>
    </row>
    <row r="75" spans="4:29" ht="12.75">
      <c r="D75" s="3" t="s">
        <v>35</v>
      </c>
      <c r="E75" s="3" t="s">
        <v>145</v>
      </c>
      <c r="M75" s="9"/>
      <c r="U75" s="9"/>
      <c r="AC75" s="9"/>
    </row>
    <row r="76" spans="4:5" ht="12.75">
      <c r="D76" s="3" t="s">
        <v>36</v>
      </c>
      <c r="E76" s="3" t="s">
        <v>146</v>
      </c>
    </row>
    <row r="77" spans="4:5" ht="12.75">
      <c r="D77" s="3" t="s">
        <v>37</v>
      </c>
      <c r="E77" s="3" t="s">
        <v>147</v>
      </c>
    </row>
    <row r="78" spans="4:5" ht="12.75">
      <c r="D78" s="3" t="s">
        <v>38</v>
      </c>
      <c r="E78" s="3" t="s">
        <v>148</v>
      </c>
    </row>
    <row r="79" spans="4:5" ht="12.75">
      <c r="D79" s="3" t="s">
        <v>39</v>
      </c>
      <c r="E79" s="3" t="s">
        <v>149</v>
      </c>
    </row>
    <row r="80" spans="4:5" ht="12.75">
      <c r="D80" s="3" t="s">
        <v>40</v>
      </c>
      <c r="E80" s="3" t="s">
        <v>150</v>
      </c>
    </row>
  </sheetData>
  <sheetProtection/>
  <mergeCells count="91">
    <mergeCell ref="C56:C57"/>
    <mergeCell ref="A56:A57"/>
    <mergeCell ref="B56:B57"/>
    <mergeCell ref="A64:CQ64"/>
    <mergeCell ref="D71:E71"/>
    <mergeCell ref="D74:E74"/>
    <mergeCell ref="C58:C59"/>
    <mergeCell ref="A58:A59"/>
    <mergeCell ref="B58:B59"/>
    <mergeCell ref="A61:CQ61"/>
    <mergeCell ref="A51:CQ51"/>
    <mergeCell ref="C52:C53"/>
    <mergeCell ref="A52:A53"/>
    <mergeCell ref="B52:B53"/>
    <mergeCell ref="C54:C55"/>
    <mergeCell ref="A54:A55"/>
    <mergeCell ref="B54:B55"/>
    <mergeCell ref="A16:CQ16"/>
    <mergeCell ref="A25:CQ25"/>
    <mergeCell ref="A40:CQ40"/>
    <mergeCell ref="CJ15:CK15"/>
    <mergeCell ref="CL15:CM15"/>
    <mergeCell ref="CN15:CO15"/>
    <mergeCell ref="CP14:CP15"/>
    <mergeCell ref="BX14:BX15"/>
    <mergeCell ref="BQ15:BR15"/>
    <mergeCell ref="BY13:CQ13"/>
    <mergeCell ref="BY14:CB14"/>
    <mergeCell ref="BY15:BZ15"/>
    <mergeCell ref="CA15:CB15"/>
    <mergeCell ref="CC14:CC15"/>
    <mergeCell ref="CD14:CO14"/>
    <mergeCell ref="CD15:CE15"/>
    <mergeCell ref="CF15:CG15"/>
    <mergeCell ref="CH15:CI15"/>
    <mergeCell ref="CQ14:CQ15"/>
    <mergeCell ref="BS15:BT15"/>
    <mergeCell ref="BU15:BV15"/>
    <mergeCell ref="BW14:BW15"/>
    <mergeCell ref="BF12:CQ12"/>
    <mergeCell ref="BF13:BX13"/>
    <mergeCell ref="BF14:BI14"/>
    <mergeCell ref="BF15:BG15"/>
    <mergeCell ref="BH15:BI15"/>
    <mergeCell ref="BJ14:BJ15"/>
    <mergeCell ref="BK14:BV14"/>
    <mergeCell ref="AV15:AW15"/>
    <mergeCell ref="AX15:AY15"/>
    <mergeCell ref="BK15:BL15"/>
    <mergeCell ref="BM15:BN15"/>
    <mergeCell ref="BO15:BP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Y15:Z15"/>
    <mergeCell ref="AA15:AB15"/>
    <mergeCell ref="AC15:AD15"/>
    <mergeCell ref="AE15:AF15"/>
    <mergeCell ref="AG15:AH15"/>
    <mergeCell ref="AI15:AJ15"/>
    <mergeCell ref="Q12:Q15"/>
    <mergeCell ref="R12:R15"/>
    <mergeCell ref="S12:S15"/>
    <mergeCell ref="T12:BE12"/>
    <mergeCell ref="T13:AL13"/>
    <mergeCell ref="T14:W14"/>
    <mergeCell ref="T15:U15"/>
    <mergeCell ref="V15:W15"/>
    <mergeCell ref="X14:X15"/>
    <mergeCell ref="Y14:AJ14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zoomScale="75" zoomScaleNormal="75" zoomScalePageLayoutView="0" workbookViewId="0" topLeftCell="Q1">
      <selection activeCell="BX2" sqref="BX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8515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8515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8515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</cols>
  <sheetData>
    <row r="1" ht="15.75">
      <c r="E1" s="2" t="s">
        <v>0</v>
      </c>
    </row>
    <row r="2" spans="5:76" ht="12.75">
      <c r="E2" t="s">
        <v>1</v>
      </c>
      <c r="F2" s="1" t="s">
        <v>2</v>
      </c>
      <c r="BX2" t="s">
        <v>187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96</v>
      </c>
      <c r="AM8" t="s">
        <v>16</v>
      </c>
    </row>
    <row r="9" spans="5:39" ht="12.75">
      <c r="E9" t="s">
        <v>17</v>
      </c>
      <c r="F9" s="1" t="s">
        <v>18</v>
      </c>
      <c r="AM9" t="s">
        <v>19</v>
      </c>
    </row>
    <row r="11" spans="1:94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5" t="s">
        <v>41</v>
      </c>
      <c r="R12" s="15" t="s">
        <v>42</v>
      </c>
      <c r="S12" s="15" t="s">
        <v>43</v>
      </c>
      <c r="T12" s="17" t="s">
        <v>44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51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50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52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5"/>
      <c r="R14" s="15"/>
      <c r="S14" s="15"/>
      <c r="T14" s="18" t="s">
        <v>46</v>
      </c>
      <c r="U14" s="18"/>
      <c r="V14" s="18"/>
      <c r="W14" s="18"/>
      <c r="X14" s="14" t="s">
        <v>47</v>
      </c>
      <c r="Y14" s="18" t="s">
        <v>48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49</v>
      </c>
      <c r="AM14" s="18" t="s">
        <v>46</v>
      </c>
      <c r="AN14" s="18"/>
      <c r="AO14" s="18"/>
      <c r="AP14" s="18"/>
      <c r="AQ14" s="14" t="s">
        <v>47</v>
      </c>
      <c r="AR14" s="18" t="s">
        <v>48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49</v>
      </c>
      <c r="BF14" s="18" t="s">
        <v>46</v>
      </c>
      <c r="BG14" s="18"/>
      <c r="BH14" s="18"/>
      <c r="BI14" s="18"/>
      <c r="BJ14" s="14" t="s">
        <v>47</v>
      </c>
      <c r="BK14" s="18" t="s">
        <v>48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49</v>
      </c>
      <c r="BY14" s="18" t="s">
        <v>46</v>
      </c>
      <c r="BZ14" s="18"/>
      <c r="CA14" s="18"/>
      <c r="CB14" s="18"/>
      <c r="CC14" s="14" t="s">
        <v>47</v>
      </c>
      <c r="CD14" s="18" t="s">
        <v>48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49</v>
      </c>
    </row>
    <row r="15" spans="1:95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15"/>
      <c r="R15" s="15"/>
      <c r="S15" s="15"/>
      <c r="T15" s="16" t="s">
        <v>33</v>
      </c>
      <c r="U15" s="16"/>
      <c r="V15" s="16" t="s">
        <v>34</v>
      </c>
      <c r="W15" s="16"/>
      <c r="X15" s="14"/>
      <c r="Y15" s="16" t="s">
        <v>35</v>
      </c>
      <c r="Z15" s="16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4"/>
      <c r="AL15" s="14"/>
      <c r="AM15" s="16" t="s">
        <v>33</v>
      </c>
      <c r="AN15" s="16"/>
      <c r="AO15" s="16" t="s">
        <v>34</v>
      </c>
      <c r="AP15" s="16"/>
      <c r="AQ15" s="14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6" t="s">
        <v>39</v>
      </c>
      <c r="BA15" s="16"/>
      <c r="BB15" s="16" t="s">
        <v>40</v>
      </c>
      <c r="BC15" s="16"/>
      <c r="BD15" s="14"/>
      <c r="BE15" s="14"/>
      <c r="BF15" s="16" t="s">
        <v>33</v>
      </c>
      <c r="BG15" s="16"/>
      <c r="BH15" s="16" t="s">
        <v>34</v>
      </c>
      <c r="BI15" s="16"/>
      <c r="BJ15" s="14"/>
      <c r="BK15" s="16" t="s">
        <v>35</v>
      </c>
      <c r="BL15" s="16"/>
      <c r="BM15" s="16" t="s">
        <v>36</v>
      </c>
      <c r="BN15" s="16"/>
      <c r="BO15" s="16" t="s">
        <v>37</v>
      </c>
      <c r="BP15" s="16"/>
      <c r="BQ15" s="16" t="s">
        <v>38</v>
      </c>
      <c r="BR15" s="16"/>
      <c r="BS15" s="16" t="s">
        <v>39</v>
      </c>
      <c r="BT15" s="16"/>
      <c r="BU15" s="16" t="s">
        <v>40</v>
      </c>
      <c r="BV15" s="16"/>
      <c r="BW15" s="14"/>
      <c r="BX15" s="14"/>
      <c r="BY15" s="16" t="s">
        <v>33</v>
      </c>
      <c r="BZ15" s="16"/>
      <c r="CA15" s="16" t="s">
        <v>34</v>
      </c>
      <c r="CB15" s="16"/>
      <c r="CC15" s="14"/>
      <c r="CD15" s="16" t="s">
        <v>35</v>
      </c>
      <c r="CE15" s="16"/>
      <c r="CF15" s="16" t="s">
        <v>36</v>
      </c>
      <c r="CG15" s="16"/>
      <c r="CH15" s="16" t="s">
        <v>37</v>
      </c>
      <c r="CI15" s="16"/>
      <c r="CJ15" s="16" t="s">
        <v>38</v>
      </c>
      <c r="CK15" s="16"/>
      <c r="CL15" s="16" t="s">
        <v>39</v>
      </c>
      <c r="CM15" s="16"/>
      <c r="CN15" s="16" t="s">
        <v>40</v>
      </c>
      <c r="CO15" s="16"/>
      <c r="CP15" s="14"/>
      <c r="CQ15" s="14"/>
    </row>
    <row r="16" spans="1:95" ht="19.5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ht="12.75">
      <c r="A17" s="6">
        <v>1</v>
      </c>
      <c r="B17" s="6">
        <v>1</v>
      </c>
      <c r="C17" s="6"/>
      <c r="D17" s="6"/>
      <c r="E17" s="3" t="s">
        <v>55</v>
      </c>
      <c r="F17" s="6">
        <f>$B$17*COUNTIF(T17:CO17,"e")</f>
        <v>1</v>
      </c>
      <c r="G17" s="6">
        <f>$B$17*COUNTIF(T17:CO17,"z")</f>
        <v>0</v>
      </c>
      <c r="H17" s="6">
        <f aca="true" t="shared" si="0" ref="H17:H23">SUM(I17:P17)</f>
        <v>20</v>
      </c>
      <c r="I17" s="6">
        <f aca="true" t="shared" si="1" ref="I17:I23">T17+AM17+BF17+BY17</f>
        <v>0</v>
      </c>
      <c r="J17" s="6">
        <f aca="true" t="shared" si="2" ref="J17:J23">V17+AO17+BH17+CA17</f>
        <v>0</v>
      </c>
      <c r="K17" s="6">
        <f aca="true" t="shared" si="3" ref="K17:K23">Y17+AR17+BK17+CD17</f>
        <v>0</v>
      </c>
      <c r="L17" s="6">
        <f aca="true" t="shared" si="4" ref="L17:L23">AA17+AT17+BM17+CF17</f>
        <v>20</v>
      </c>
      <c r="M17" s="6">
        <f aca="true" t="shared" si="5" ref="M17:M23">AC17+AV17+BO17+CH17</f>
        <v>0</v>
      </c>
      <c r="N17" s="6">
        <f aca="true" t="shared" si="6" ref="N17:N23">AE17+AX17+BQ17+CJ17</f>
        <v>0</v>
      </c>
      <c r="O17" s="6">
        <f aca="true" t="shared" si="7" ref="O17:O23">AG17+AZ17+BS17+CL17</f>
        <v>0</v>
      </c>
      <c r="P17" s="6">
        <f aca="true" t="shared" si="8" ref="P17:P23">AI17+BB17+BU17+CN17</f>
        <v>0</v>
      </c>
      <c r="Q17" s="7">
        <f aca="true" t="shared" si="9" ref="Q17:Q23">AL17+BE17+BX17+CQ17</f>
        <v>3</v>
      </c>
      <c r="R17" s="7">
        <f aca="true" t="shared" si="10" ref="R17:R23">AK17+BD17+BW17+CP17</f>
        <v>3</v>
      </c>
      <c r="S17" s="7">
        <f>$B$17*1</f>
        <v>1</v>
      </c>
      <c r="T17" s="11"/>
      <c r="U17" s="10"/>
      <c r="V17" s="11"/>
      <c r="W17" s="10"/>
      <c r="X17" s="7"/>
      <c r="Y17" s="11"/>
      <c r="Z17" s="10"/>
      <c r="AA17" s="11">
        <f>$B$17*20</f>
        <v>20</v>
      </c>
      <c r="AB17" s="10" t="s">
        <v>56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aca="true" t="shared" si="11" ref="AL17:AL23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3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3">CC17+CP17</f>
        <v>0</v>
      </c>
    </row>
    <row r="18" spans="1:95" ht="12.75">
      <c r="A18" s="6"/>
      <c r="B18" s="6"/>
      <c r="C18" s="6"/>
      <c r="D18" s="6" t="s">
        <v>58</v>
      </c>
      <c r="E18" s="3" t="s">
        <v>59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57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.75">
      <c r="A19" s="6"/>
      <c r="B19" s="6"/>
      <c r="C19" s="6"/>
      <c r="D19" s="6" t="s">
        <v>60</v>
      </c>
      <c r="E19" s="3" t="s">
        <v>61</v>
      </c>
      <c r="F19" s="6">
        <f>COUNTIF(T19:CO19,"e")</f>
        <v>0</v>
      </c>
      <c r="G19" s="6">
        <f>COUNTIF(T19:CO19,"z")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0.2</v>
      </c>
      <c r="T19" s="11">
        <v>10</v>
      </c>
      <c r="U19" s="10" t="s">
        <v>57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.75">
      <c r="A20" s="6">
        <v>2</v>
      </c>
      <c r="B20" s="6">
        <v>1</v>
      </c>
      <c r="C20" s="6"/>
      <c r="D20" s="6"/>
      <c r="E20" s="3" t="s">
        <v>62</v>
      </c>
      <c r="F20" s="6">
        <f>$B$20*COUNTIF(T20:CO20,"e")</f>
        <v>0</v>
      </c>
      <c r="G20" s="6">
        <f>$B$20*COUNTIF(T20:CO20,"z")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7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>
        <f>$B$20*9</f>
        <v>9</v>
      </c>
      <c r="BZ20" s="10" t="s">
        <v>57</v>
      </c>
      <c r="CA20" s="11"/>
      <c r="CB20" s="10"/>
      <c r="CC20" s="7">
        <f>$B$20*1</f>
        <v>1</v>
      </c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1</v>
      </c>
    </row>
    <row r="21" spans="1:95" ht="12.75">
      <c r="A21" s="6"/>
      <c r="B21" s="6"/>
      <c r="C21" s="6"/>
      <c r="D21" s="6" t="s">
        <v>63</v>
      </c>
      <c r="E21" s="3" t="s">
        <v>64</v>
      </c>
      <c r="F21" s="6">
        <f>COUNTIF(T21:CO21,"e")</f>
        <v>0</v>
      </c>
      <c r="G21" s="6">
        <f>COUNTIF(T21:CO21,"z")</f>
        <v>2</v>
      </c>
      <c r="H21" s="6">
        <f t="shared" si="0"/>
        <v>18</v>
      </c>
      <c r="I21" s="6">
        <f t="shared" si="1"/>
        <v>9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0.8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7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9</v>
      </c>
      <c r="BZ21" s="10" t="s">
        <v>57</v>
      </c>
      <c r="CA21" s="11">
        <v>9</v>
      </c>
      <c r="CB21" s="10" t="s">
        <v>57</v>
      </c>
      <c r="CC21" s="7">
        <v>2</v>
      </c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2</v>
      </c>
    </row>
    <row r="22" spans="1:95" ht="12.75">
      <c r="A22" s="6"/>
      <c r="B22" s="6"/>
      <c r="C22" s="6"/>
      <c r="D22" s="6" t="s">
        <v>65</v>
      </c>
      <c r="E22" s="3" t="s">
        <v>66</v>
      </c>
      <c r="F22" s="6">
        <f>COUNTIF(T22:CO22,"e")</f>
        <v>0</v>
      </c>
      <c r="G22" s="6">
        <f>COUNTIF(T22:CO22,"z")</f>
        <v>2</v>
      </c>
      <c r="H22" s="6">
        <f t="shared" si="0"/>
        <v>30</v>
      </c>
      <c r="I22" s="6">
        <f t="shared" si="1"/>
        <v>10</v>
      </c>
      <c r="J22" s="6">
        <f t="shared" si="2"/>
        <v>0</v>
      </c>
      <c r="K22" s="6">
        <f t="shared" si="3"/>
        <v>20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1.5</v>
      </c>
      <c r="S22" s="7">
        <v>1</v>
      </c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v>10</v>
      </c>
      <c r="AN22" s="10" t="s">
        <v>57</v>
      </c>
      <c r="AO22" s="11"/>
      <c r="AP22" s="10"/>
      <c r="AQ22" s="7">
        <v>0.5</v>
      </c>
      <c r="AR22" s="11">
        <v>20</v>
      </c>
      <c r="AS22" s="10" t="s">
        <v>57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>
        <v>1.5</v>
      </c>
      <c r="BE22" s="7">
        <f t="shared" si="12"/>
        <v>2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2.75">
      <c r="A23" s="6"/>
      <c r="B23" s="6"/>
      <c r="C23" s="6"/>
      <c r="D23" s="6" t="s">
        <v>67</v>
      </c>
      <c r="E23" s="3" t="s">
        <v>68</v>
      </c>
      <c r="F23" s="6">
        <f>COUNTIF(T23:CO23,"e")</f>
        <v>0</v>
      </c>
      <c r="G23" s="6">
        <f>COUNTIF(T23:CO23,"z")</f>
        <v>1</v>
      </c>
      <c r="H23" s="6">
        <f t="shared" si="0"/>
        <v>4</v>
      </c>
      <c r="I23" s="6">
        <f t="shared" si="1"/>
        <v>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>
        <v>4</v>
      </c>
      <c r="U23" s="10" t="s">
        <v>57</v>
      </c>
      <c r="V23" s="11"/>
      <c r="W23" s="10"/>
      <c r="X23" s="7">
        <v>0</v>
      </c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7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7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</row>
    <row r="24" spans="1:95" ht="15.75" customHeight="1">
      <c r="A24" s="6"/>
      <c r="B24" s="6"/>
      <c r="C24" s="6"/>
      <c r="D24" s="6"/>
      <c r="E24" s="6" t="s">
        <v>69</v>
      </c>
      <c r="F24" s="6">
        <f aca="true" t="shared" si="15" ref="F24:T24">SUM(F17:F23)</f>
        <v>1</v>
      </c>
      <c r="G24" s="6">
        <f t="shared" si="15"/>
        <v>8</v>
      </c>
      <c r="H24" s="6">
        <f t="shared" si="15"/>
        <v>106</v>
      </c>
      <c r="I24" s="6">
        <f t="shared" si="15"/>
        <v>42</v>
      </c>
      <c r="J24" s="6">
        <f t="shared" si="15"/>
        <v>24</v>
      </c>
      <c r="K24" s="6">
        <f t="shared" si="15"/>
        <v>20</v>
      </c>
      <c r="L24" s="6">
        <f t="shared" si="15"/>
        <v>20</v>
      </c>
      <c r="M24" s="6">
        <f t="shared" si="15"/>
        <v>0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10</v>
      </c>
      <c r="R24" s="7">
        <f t="shared" si="15"/>
        <v>4.5</v>
      </c>
      <c r="S24" s="7">
        <f t="shared" si="15"/>
        <v>4.3</v>
      </c>
      <c r="T24" s="11">
        <f t="shared" si="15"/>
        <v>14</v>
      </c>
      <c r="U24" s="10"/>
      <c r="V24" s="11">
        <f>SUM(V17:V23)</f>
        <v>0</v>
      </c>
      <c r="W24" s="10"/>
      <c r="X24" s="7">
        <f>SUM(X17:X23)</f>
        <v>1</v>
      </c>
      <c r="Y24" s="11">
        <f>SUM(Y17:Y23)</f>
        <v>0</v>
      </c>
      <c r="Z24" s="10"/>
      <c r="AA24" s="11">
        <f>SUM(AA17:AA23)</f>
        <v>20</v>
      </c>
      <c r="AB24" s="10"/>
      <c r="AC24" s="11">
        <f>SUM(AC17:AC23)</f>
        <v>0</v>
      </c>
      <c r="AD24" s="10"/>
      <c r="AE24" s="11">
        <f>SUM(AE17:AE23)</f>
        <v>0</v>
      </c>
      <c r="AF24" s="10"/>
      <c r="AG24" s="11">
        <f>SUM(AG17:AG23)</f>
        <v>0</v>
      </c>
      <c r="AH24" s="10"/>
      <c r="AI24" s="11">
        <f>SUM(AI17:AI23)</f>
        <v>0</v>
      </c>
      <c r="AJ24" s="10"/>
      <c r="AK24" s="7">
        <f>SUM(AK17:AK23)</f>
        <v>3</v>
      </c>
      <c r="AL24" s="7">
        <f>SUM(AL17:AL23)</f>
        <v>4</v>
      </c>
      <c r="AM24" s="11">
        <f>SUM(AM17:AM23)</f>
        <v>10</v>
      </c>
      <c r="AN24" s="10"/>
      <c r="AO24" s="11">
        <f>SUM(AO17:AO23)</f>
        <v>0</v>
      </c>
      <c r="AP24" s="10"/>
      <c r="AQ24" s="7">
        <f>SUM(AQ17:AQ23)</f>
        <v>0.5</v>
      </c>
      <c r="AR24" s="11">
        <f>SUM(AR17:AR23)</f>
        <v>20</v>
      </c>
      <c r="AS24" s="10"/>
      <c r="AT24" s="11">
        <f>SUM(AT17:AT23)</f>
        <v>0</v>
      </c>
      <c r="AU24" s="10"/>
      <c r="AV24" s="11">
        <f>SUM(AV17:AV23)</f>
        <v>0</v>
      </c>
      <c r="AW24" s="10"/>
      <c r="AX24" s="11">
        <f>SUM(AX17:AX23)</f>
        <v>0</v>
      </c>
      <c r="AY24" s="10"/>
      <c r="AZ24" s="11">
        <f>SUM(AZ17:AZ23)</f>
        <v>0</v>
      </c>
      <c r="BA24" s="10"/>
      <c r="BB24" s="11">
        <f>SUM(BB17:BB23)</f>
        <v>0</v>
      </c>
      <c r="BC24" s="10"/>
      <c r="BD24" s="7">
        <f>SUM(BD17:BD23)</f>
        <v>1.5</v>
      </c>
      <c r="BE24" s="7">
        <f>SUM(BE17:BE23)</f>
        <v>2</v>
      </c>
      <c r="BF24" s="11">
        <f>SUM(BF17:BF23)</f>
        <v>0</v>
      </c>
      <c r="BG24" s="10"/>
      <c r="BH24" s="11">
        <f>SUM(BH17:BH23)</f>
        <v>15</v>
      </c>
      <c r="BI24" s="10"/>
      <c r="BJ24" s="7">
        <f>SUM(BJ17:BJ23)</f>
        <v>1</v>
      </c>
      <c r="BK24" s="11">
        <f>SUM(BK17:BK23)</f>
        <v>0</v>
      </c>
      <c r="BL24" s="10"/>
      <c r="BM24" s="11">
        <f>SUM(BM17:BM23)</f>
        <v>0</v>
      </c>
      <c r="BN24" s="10"/>
      <c r="BO24" s="11">
        <f>SUM(BO17:BO23)</f>
        <v>0</v>
      </c>
      <c r="BP24" s="10"/>
      <c r="BQ24" s="11">
        <f>SUM(BQ17:BQ23)</f>
        <v>0</v>
      </c>
      <c r="BR24" s="10"/>
      <c r="BS24" s="11">
        <f>SUM(BS17:BS23)</f>
        <v>0</v>
      </c>
      <c r="BT24" s="10"/>
      <c r="BU24" s="11">
        <f>SUM(BU17:BU23)</f>
        <v>0</v>
      </c>
      <c r="BV24" s="10"/>
      <c r="BW24" s="7">
        <f>SUM(BW17:BW23)</f>
        <v>0</v>
      </c>
      <c r="BX24" s="7">
        <f>SUM(BX17:BX23)</f>
        <v>1</v>
      </c>
      <c r="BY24" s="11">
        <f>SUM(BY17:BY23)</f>
        <v>18</v>
      </c>
      <c r="BZ24" s="10"/>
      <c r="CA24" s="11">
        <f>SUM(CA17:CA23)</f>
        <v>9</v>
      </c>
      <c r="CB24" s="10"/>
      <c r="CC24" s="7">
        <f>SUM(CC17:CC23)</f>
        <v>3</v>
      </c>
      <c r="CD24" s="11">
        <f>SUM(CD17:CD23)</f>
        <v>0</v>
      </c>
      <c r="CE24" s="10"/>
      <c r="CF24" s="11">
        <f>SUM(CF17:CF23)</f>
        <v>0</v>
      </c>
      <c r="CG24" s="10"/>
      <c r="CH24" s="11">
        <f>SUM(CH17:CH23)</f>
        <v>0</v>
      </c>
      <c r="CI24" s="10"/>
      <c r="CJ24" s="11">
        <f>SUM(CJ17:CJ23)</f>
        <v>0</v>
      </c>
      <c r="CK24" s="10"/>
      <c r="CL24" s="11">
        <f>SUM(CL17:CL23)</f>
        <v>0</v>
      </c>
      <c r="CM24" s="10"/>
      <c r="CN24" s="11">
        <f>SUM(CN17:CN23)</f>
        <v>0</v>
      </c>
      <c r="CO24" s="10"/>
      <c r="CP24" s="7">
        <f>SUM(CP17:CP23)</f>
        <v>0</v>
      </c>
      <c r="CQ24" s="7">
        <f>SUM(CQ17:CQ23)</f>
        <v>3</v>
      </c>
    </row>
    <row r="25" spans="1:95" ht="19.5" customHeight="1">
      <c r="A25" s="19" t="s">
        <v>70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9"/>
      <c r="CQ25" s="13"/>
    </row>
    <row r="26" spans="1:95" ht="12.75">
      <c r="A26" s="6"/>
      <c r="B26" s="6"/>
      <c r="C26" s="6"/>
      <c r="D26" s="6" t="s">
        <v>71</v>
      </c>
      <c r="E26" s="3" t="s">
        <v>72</v>
      </c>
      <c r="F26" s="6">
        <f aca="true" t="shared" si="16" ref="F26:F32">COUNTIF(T26:CO26,"e")</f>
        <v>1</v>
      </c>
      <c r="G26" s="6">
        <f aca="true" t="shared" si="17" ref="G26:G32">COUNTIF(T26:CO26,"z")</f>
        <v>1</v>
      </c>
      <c r="H26" s="6">
        <f aca="true" t="shared" si="18" ref="H26:H38">SUM(I26:P26)</f>
        <v>20</v>
      </c>
      <c r="I26" s="6">
        <f aca="true" t="shared" si="19" ref="I26:I38">T26+AM26+BF26+BY26</f>
        <v>10</v>
      </c>
      <c r="J26" s="6">
        <f aca="true" t="shared" si="20" ref="J26:J38">V26+AO26+BH26+CA26</f>
        <v>10</v>
      </c>
      <c r="K26" s="6">
        <f aca="true" t="shared" si="21" ref="K26:K38">Y26+AR26+BK26+CD26</f>
        <v>0</v>
      </c>
      <c r="L26" s="6">
        <f aca="true" t="shared" si="22" ref="L26:L38">AA26+AT26+BM26+CF26</f>
        <v>0</v>
      </c>
      <c r="M26" s="6">
        <f aca="true" t="shared" si="23" ref="M26:M38">AC26+AV26+BO26+CH26</f>
        <v>0</v>
      </c>
      <c r="N26" s="6">
        <f aca="true" t="shared" si="24" ref="N26:N38">AE26+AX26+BQ26+CJ26</f>
        <v>0</v>
      </c>
      <c r="O26" s="6">
        <f aca="true" t="shared" si="25" ref="O26:O38">AG26+AZ26+BS26+CL26</f>
        <v>0</v>
      </c>
      <c r="P26" s="6">
        <f aca="true" t="shared" si="26" ref="P26:P38">AI26+BB26+BU26+CN26</f>
        <v>0</v>
      </c>
      <c r="Q26" s="7">
        <f aca="true" t="shared" si="27" ref="Q26:Q38">AL26+BE26+BX26+CQ26</f>
        <v>2</v>
      </c>
      <c r="R26" s="7">
        <f aca="true" t="shared" si="28" ref="R26:R38">AK26+BD26+BW26+CP26</f>
        <v>0</v>
      </c>
      <c r="S26" s="7">
        <v>0.8</v>
      </c>
      <c r="T26" s="11">
        <v>10</v>
      </c>
      <c r="U26" s="10" t="s">
        <v>56</v>
      </c>
      <c r="V26" s="11">
        <v>10</v>
      </c>
      <c r="W26" s="10" t="s">
        <v>57</v>
      </c>
      <c r="X26" s="7">
        <v>2</v>
      </c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aca="true" t="shared" si="29" ref="AL26:AL38">X26+AK26</f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aca="true" t="shared" si="30" ref="BE26:BE38">AQ26+BD26</f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aca="true" t="shared" si="31" ref="BX26:BX38">BJ26+BW26</f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aca="true" t="shared" si="32" ref="CQ26:CQ38">CC26+CP26</f>
        <v>0</v>
      </c>
    </row>
    <row r="27" spans="1:95" ht="12.75">
      <c r="A27" s="6"/>
      <c r="B27" s="6"/>
      <c r="C27" s="6"/>
      <c r="D27" s="6" t="s">
        <v>73</v>
      </c>
      <c r="E27" s="3" t="s">
        <v>74</v>
      </c>
      <c r="F27" s="6">
        <f t="shared" si="16"/>
        <v>0</v>
      </c>
      <c r="G27" s="6">
        <f t="shared" si="17"/>
        <v>2</v>
      </c>
      <c r="H27" s="6">
        <f t="shared" si="18"/>
        <v>30</v>
      </c>
      <c r="I27" s="6">
        <f t="shared" si="19"/>
        <v>10</v>
      </c>
      <c r="J27" s="6">
        <f t="shared" si="20"/>
        <v>0</v>
      </c>
      <c r="K27" s="6">
        <f t="shared" si="21"/>
        <v>20</v>
      </c>
      <c r="L27" s="6">
        <f t="shared" si="22"/>
        <v>0</v>
      </c>
      <c r="M27" s="6">
        <f t="shared" si="23"/>
        <v>0</v>
      </c>
      <c r="N27" s="6">
        <f t="shared" si="24"/>
        <v>0</v>
      </c>
      <c r="O27" s="6">
        <f t="shared" si="25"/>
        <v>0</v>
      </c>
      <c r="P27" s="6">
        <f t="shared" si="26"/>
        <v>0</v>
      </c>
      <c r="Q27" s="7">
        <f t="shared" si="27"/>
        <v>2</v>
      </c>
      <c r="R27" s="7">
        <f t="shared" si="28"/>
        <v>1.2</v>
      </c>
      <c r="S27" s="7">
        <v>1.2</v>
      </c>
      <c r="T27" s="11"/>
      <c r="U27" s="10"/>
      <c r="V27" s="11"/>
      <c r="W27" s="10"/>
      <c r="X27" s="7"/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29"/>
        <v>0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0"/>
        <v>0</v>
      </c>
      <c r="BF27" s="11">
        <v>10</v>
      </c>
      <c r="BG27" s="10" t="s">
        <v>57</v>
      </c>
      <c r="BH27" s="11"/>
      <c r="BI27" s="10"/>
      <c r="BJ27" s="7">
        <v>0.8</v>
      </c>
      <c r="BK27" s="11">
        <v>20</v>
      </c>
      <c r="BL27" s="10" t="s">
        <v>57</v>
      </c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>
        <v>1.2</v>
      </c>
      <c r="BX27" s="7">
        <f t="shared" si="31"/>
        <v>2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2"/>
        <v>0</v>
      </c>
    </row>
    <row r="28" spans="1:95" ht="12.75">
      <c r="A28" s="6"/>
      <c r="B28" s="6"/>
      <c r="C28" s="6"/>
      <c r="D28" s="6" t="s">
        <v>75</v>
      </c>
      <c r="E28" s="3" t="s">
        <v>76</v>
      </c>
      <c r="F28" s="6">
        <f t="shared" si="16"/>
        <v>0</v>
      </c>
      <c r="G28" s="6">
        <f t="shared" si="17"/>
        <v>2</v>
      </c>
      <c r="H28" s="6">
        <f t="shared" si="18"/>
        <v>30</v>
      </c>
      <c r="I28" s="6">
        <f t="shared" si="19"/>
        <v>10</v>
      </c>
      <c r="J28" s="6">
        <f t="shared" si="20"/>
        <v>0</v>
      </c>
      <c r="K28" s="6">
        <f t="shared" si="21"/>
        <v>20</v>
      </c>
      <c r="L28" s="6">
        <f t="shared" si="22"/>
        <v>0</v>
      </c>
      <c r="M28" s="6">
        <f t="shared" si="23"/>
        <v>0</v>
      </c>
      <c r="N28" s="6">
        <f t="shared" si="24"/>
        <v>0</v>
      </c>
      <c r="O28" s="6">
        <f t="shared" si="25"/>
        <v>0</v>
      </c>
      <c r="P28" s="6">
        <f t="shared" si="26"/>
        <v>0</v>
      </c>
      <c r="Q28" s="7">
        <f t="shared" si="27"/>
        <v>2</v>
      </c>
      <c r="R28" s="7">
        <f t="shared" si="28"/>
        <v>1.4</v>
      </c>
      <c r="S28" s="7">
        <v>1.3</v>
      </c>
      <c r="T28" s="11">
        <v>10</v>
      </c>
      <c r="U28" s="10" t="s">
        <v>57</v>
      </c>
      <c r="V28" s="11"/>
      <c r="W28" s="10"/>
      <c r="X28" s="7">
        <v>0.6</v>
      </c>
      <c r="Y28" s="11">
        <v>20</v>
      </c>
      <c r="Z28" s="10" t="s">
        <v>57</v>
      </c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>
        <v>1.4</v>
      </c>
      <c r="AL28" s="7">
        <f t="shared" si="29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0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1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2"/>
        <v>0</v>
      </c>
    </row>
    <row r="29" spans="1:95" ht="12.75">
      <c r="A29" s="6"/>
      <c r="B29" s="6"/>
      <c r="C29" s="6"/>
      <c r="D29" s="6" t="s">
        <v>77</v>
      </c>
      <c r="E29" s="3" t="s">
        <v>78</v>
      </c>
      <c r="F29" s="6">
        <f t="shared" si="16"/>
        <v>0</v>
      </c>
      <c r="G29" s="6">
        <f t="shared" si="17"/>
        <v>2</v>
      </c>
      <c r="H29" s="6">
        <f t="shared" si="18"/>
        <v>20</v>
      </c>
      <c r="I29" s="6">
        <f t="shared" si="19"/>
        <v>10</v>
      </c>
      <c r="J29" s="6">
        <f t="shared" si="20"/>
        <v>0</v>
      </c>
      <c r="K29" s="6">
        <f t="shared" si="21"/>
        <v>0</v>
      </c>
      <c r="L29" s="6">
        <f t="shared" si="22"/>
        <v>0</v>
      </c>
      <c r="M29" s="6">
        <f t="shared" si="23"/>
        <v>10</v>
      </c>
      <c r="N29" s="6">
        <f t="shared" si="24"/>
        <v>0</v>
      </c>
      <c r="O29" s="6">
        <f t="shared" si="25"/>
        <v>0</v>
      </c>
      <c r="P29" s="6">
        <f t="shared" si="26"/>
        <v>0</v>
      </c>
      <c r="Q29" s="7">
        <f t="shared" si="27"/>
        <v>2</v>
      </c>
      <c r="R29" s="7">
        <f t="shared" si="28"/>
        <v>1</v>
      </c>
      <c r="S29" s="7">
        <v>0.8</v>
      </c>
      <c r="T29" s="11">
        <v>10</v>
      </c>
      <c r="U29" s="10" t="s">
        <v>57</v>
      </c>
      <c r="V29" s="11"/>
      <c r="W29" s="10"/>
      <c r="X29" s="7">
        <v>1</v>
      </c>
      <c r="Y29" s="11"/>
      <c r="Z29" s="10"/>
      <c r="AA29" s="11"/>
      <c r="AB29" s="10"/>
      <c r="AC29" s="11">
        <v>10</v>
      </c>
      <c r="AD29" s="10" t="s">
        <v>57</v>
      </c>
      <c r="AE29" s="11"/>
      <c r="AF29" s="10"/>
      <c r="AG29" s="11"/>
      <c r="AH29" s="10"/>
      <c r="AI29" s="11"/>
      <c r="AJ29" s="10"/>
      <c r="AK29" s="7">
        <v>1</v>
      </c>
      <c r="AL29" s="7">
        <f t="shared" si="29"/>
        <v>2</v>
      </c>
      <c r="AM29" s="11"/>
      <c r="AN29" s="10"/>
      <c r="AO29" s="11"/>
      <c r="AP29" s="10"/>
      <c r="AQ29" s="7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30"/>
        <v>0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1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2"/>
        <v>0</v>
      </c>
    </row>
    <row r="30" spans="1:95" ht="12.75">
      <c r="A30" s="6"/>
      <c r="B30" s="6"/>
      <c r="C30" s="6"/>
      <c r="D30" s="6" t="s">
        <v>79</v>
      </c>
      <c r="E30" s="3" t="s">
        <v>80</v>
      </c>
      <c r="F30" s="6">
        <f t="shared" si="16"/>
        <v>0</v>
      </c>
      <c r="G30" s="6">
        <f t="shared" si="17"/>
        <v>2</v>
      </c>
      <c r="H30" s="6">
        <f t="shared" si="18"/>
        <v>28</v>
      </c>
      <c r="I30" s="6">
        <f t="shared" si="19"/>
        <v>14</v>
      </c>
      <c r="J30" s="6">
        <f t="shared" si="20"/>
        <v>0</v>
      </c>
      <c r="K30" s="6">
        <f t="shared" si="21"/>
        <v>14</v>
      </c>
      <c r="L30" s="6">
        <f t="shared" si="22"/>
        <v>0</v>
      </c>
      <c r="M30" s="6">
        <f t="shared" si="23"/>
        <v>0</v>
      </c>
      <c r="N30" s="6">
        <f t="shared" si="24"/>
        <v>0</v>
      </c>
      <c r="O30" s="6">
        <f t="shared" si="25"/>
        <v>0</v>
      </c>
      <c r="P30" s="6">
        <f t="shared" si="26"/>
        <v>0</v>
      </c>
      <c r="Q30" s="7">
        <f t="shared" si="27"/>
        <v>3</v>
      </c>
      <c r="R30" s="7">
        <f t="shared" si="28"/>
        <v>1.5</v>
      </c>
      <c r="S30" s="7">
        <v>1.2</v>
      </c>
      <c r="T30" s="11"/>
      <c r="U30" s="10"/>
      <c r="V30" s="11"/>
      <c r="W30" s="10"/>
      <c r="X30" s="7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29"/>
        <v>0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0"/>
        <v>0</v>
      </c>
      <c r="BF30" s="11">
        <v>14</v>
      </c>
      <c r="BG30" s="10" t="s">
        <v>57</v>
      </c>
      <c r="BH30" s="11"/>
      <c r="BI30" s="10"/>
      <c r="BJ30" s="7">
        <v>1.5</v>
      </c>
      <c r="BK30" s="11">
        <v>14</v>
      </c>
      <c r="BL30" s="10" t="s">
        <v>57</v>
      </c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>
        <v>1.5</v>
      </c>
      <c r="BX30" s="7">
        <f t="shared" si="31"/>
        <v>3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2"/>
        <v>0</v>
      </c>
    </row>
    <row r="31" spans="1:95" ht="12.75">
      <c r="A31" s="6"/>
      <c r="B31" s="6"/>
      <c r="C31" s="6"/>
      <c r="D31" s="6" t="s">
        <v>81</v>
      </c>
      <c r="E31" s="3" t="s">
        <v>82</v>
      </c>
      <c r="F31" s="6">
        <f t="shared" si="16"/>
        <v>1</v>
      </c>
      <c r="G31" s="6">
        <f t="shared" si="17"/>
        <v>2</v>
      </c>
      <c r="H31" s="6">
        <f t="shared" si="18"/>
        <v>40</v>
      </c>
      <c r="I31" s="6">
        <f t="shared" si="19"/>
        <v>20</v>
      </c>
      <c r="J31" s="6">
        <f t="shared" si="20"/>
        <v>10</v>
      </c>
      <c r="K31" s="6">
        <f t="shared" si="21"/>
        <v>10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6">
        <f t="shared" si="26"/>
        <v>0</v>
      </c>
      <c r="Q31" s="7">
        <f t="shared" si="27"/>
        <v>3</v>
      </c>
      <c r="R31" s="7">
        <f t="shared" si="28"/>
        <v>1</v>
      </c>
      <c r="S31" s="7">
        <v>1.6</v>
      </c>
      <c r="T31" s="11">
        <v>20</v>
      </c>
      <c r="U31" s="10" t="s">
        <v>56</v>
      </c>
      <c r="V31" s="11">
        <v>10</v>
      </c>
      <c r="W31" s="10" t="s">
        <v>57</v>
      </c>
      <c r="X31" s="7">
        <v>2</v>
      </c>
      <c r="Y31" s="11">
        <v>10</v>
      </c>
      <c r="Z31" s="10" t="s">
        <v>57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>
        <v>1</v>
      </c>
      <c r="AL31" s="7">
        <f t="shared" si="29"/>
        <v>3</v>
      </c>
      <c r="AM31" s="11"/>
      <c r="AN31" s="10"/>
      <c r="AO31" s="11"/>
      <c r="AP31" s="10"/>
      <c r="AQ31" s="7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0"/>
        <v>0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1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2"/>
        <v>0</v>
      </c>
    </row>
    <row r="32" spans="1:95" ht="12.75">
      <c r="A32" s="6"/>
      <c r="B32" s="6"/>
      <c r="C32" s="6"/>
      <c r="D32" s="6" t="s">
        <v>83</v>
      </c>
      <c r="E32" s="3" t="s">
        <v>84</v>
      </c>
      <c r="F32" s="6">
        <f t="shared" si="16"/>
        <v>1</v>
      </c>
      <c r="G32" s="6">
        <f t="shared" si="17"/>
        <v>1</v>
      </c>
      <c r="H32" s="6">
        <f t="shared" si="18"/>
        <v>20</v>
      </c>
      <c r="I32" s="6">
        <f t="shared" si="19"/>
        <v>10</v>
      </c>
      <c r="J32" s="6">
        <f t="shared" si="20"/>
        <v>0</v>
      </c>
      <c r="K32" s="6">
        <f t="shared" si="21"/>
        <v>10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6">
        <f t="shared" si="26"/>
        <v>0</v>
      </c>
      <c r="Q32" s="7">
        <f t="shared" si="27"/>
        <v>3</v>
      </c>
      <c r="R32" s="7">
        <f t="shared" si="28"/>
        <v>1</v>
      </c>
      <c r="S32" s="7">
        <v>0.8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29"/>
        <v>0</v>
      </c>
      <c r="AM32" s="11"/>
      <c r="AN32" s="10"/>
      <c r="AO32" s="11"/>
      <c r="AP32" s="10"/>
      <c r="AQ32" s="7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0"/>
        <v>0</v>
      </c>
      <c r="BF32" s="11">
        <v>10</v>
      </c>
      <c r="BG32" s="10" t="s">
        <v>56</v>
      </c>
      <c r="BH32" s="11"/>
      <c r="BI32" s="10"/>
      <c r="BJ32" s="7">
        <v>2</v>
      </c>
      <c r="BK32" s="11">
        <v>10</v>
      </c>
      <c r="BL32" s="10" t="s">
        <v>57</v>
      </c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>
        <v>1</v>
      </c>
      <c r="BX32" s="7">
        <f t="shared" si="31"/>
        <v>3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2"/>
        <v>0</v>
      </c>
    </row>
    <row r="33" spans="1:95" ht="12.75">
      <c r="A33" s="6">
        <v>6</v>
      </c>
      <c r="B33" s="6">
        <v>1</v>
      </c>
      <c r="C33" s="6"/>
      <c r="D33" s="6"/>
      <c r="E33" s="3" t="s">
        <v>85</v>
      </c>
      <c r="F33" s="6">
        <f>$B$33*COUNTIF(T33:CO33,"e")</f>
        <v>0</v>
      </c>
      <c r="G33" s="6">
        <f>$B$33*COUNTIF(T33:CO33,"z")</f>
        <v>2</v>
      </c>
      <c r="H33" s="6">
        <f t="shared" si="18"/>
        <v>24</v>
      </c>
      <c r="I33" s="6">
        <f t="shared" si="19"/>
        <v>12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12</v>
      </c>
      <c r="N33" s="6">
        <f t="shared" si="24"/>
        <v>0</v>
      </c>
      <c r="O33" s="6">
        <f t="shared" si="25"/>
        <v>0</v>
      </c>
      <c r="P33" s="6">
        <f t="shared" si="26"/>
        <v>0</v>
      </c>
      <c r="Q33" s="7">
        <f t="shared" si="27"/>
        <v>3</v>
      </c>
      <c r="R33" s="7">
        <f t="shared" si="28"/>
        <v>1.5</v>
      </c>
      <c r="S33" s="7">
        <f>$B$33*1</f>
        <v>1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29"/>
        <v>0</v>
      </c>
      <c r="AM33" s="11">
        <f>$B$33*12</f>
        <v>12</v>
      </c>
      <c r="AN33" s="10" t="s">
        <v>57</v>
      </c>
      <c r="AO33" s="11"/>
      <c r="AP33" s="10"/>
      <c r="AQ33" s="7">
        <f>$B$33*1.5</f>
        <v>1.5</v>
      </c>
      <c r="AR33" s="11"/>
      <c r="AS33" s="10"/>
      <c r="AT33" s="11"/>
      <c r="AU33" s="10"/>
      <c r="AV33" s="11">
        <f>$B$33*12</f>
        <v>12</v>
      </c>
      <c r="AW33" s="10" t="s">
        <v>57</v>
      </c>
      <c r="AX33" s="11"/>
      <c r="AY33" s="10"/>
      <c r="AZ33" s="11"/>
      <c r="BA33" s="10"/>
      <c r="BB33" s="11"/>
      <c r="BC33" s="10"/>
      <c r="BD33" s="7">
        <f>$B$33*1.5</f>
        <v>1.5</v>
      </c>
      <c r="BE33" s="7">
        <f t="shared" si="30"/>
        <v>3</v>
      </c>
      <c r="BF33" s="11"/>
      <c r="BG33" s="10"/>
      <c r="BH33" s="11"/>
      <c r="BI33" s="10"/>
      <c r="BJ33" s="7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1"/>
        <v>0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2"/>
        <v>0</v>
      </c>
    </row>
    <row r="34" spans="1:95" ht="12.75">
      <c r="A34" s="6"/>
      <c r="B34" s="6"/>
      <c r="C34" s="6"/>
      <c r="D34" s="6" t="s">
        <v>86</v>
      </c>
      <c r="E34" s="3" t="s">
        <v>87</v>
      </c>
      <c r="F34" s="6">
        <f>COUNTIF(T34:CO34,"e")</f>
        <v>0</v>
      </c>
      <c r="G34" s="6">
        <f>COUNTIF(T34:CO34,"z")</f>
        <v>1</v>
      </c>
      <c r="H34" s="6">
        <f t="shared" si="18"/>
        <v>10</v>
      </c>
      <c r="I34" s="6">
        <f t="shared" si="19"/>
        <v>10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0</v>
      </c>
      <c r="N34" s="6">
        <f t="shared" si="24"/>
        <v>0</v>
      </c>
      <c r="O34" s="6">
        <f t="shared" si="25"/>
        <v>0</v>
      </c>
      <c r="P34" s="6">
        <f t="shared" si="26"/>
        <v>0</v>
      </c>
      <c r="Q34" s="7">
        <f t="shared" si="27"/>
        <v>1</v>
      </c>
      <c r="R34" s="7">
        <f t="shared" si="28"/>
        <v>0</v>
      </c>
      <c r="S34" s="7">
        <v>0.4</v>
      </c>
      <c r="T34" s="11"/>
      <c r="U34" s="10"/>
      <c r="V34" s="11"/>
      <c r="W34" s="10"/>
      <c r="X34" s="7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29"/>
        <v>0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0"/>
        <v>0</v>
      </c>
      <c r="BF34" s="11">
        <v>10</v>
      </c>
      <c r="BG34" s="10" t="s">
        <v>57</v>
      </c>
      <c r="BH34" s="11"/>
      <c r="BI34" s="10"/>
      <c r="BJ34" s="7">
        <v>1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1"/>
        <v>1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2"/>
        <v>0</v>
      </c>
    </row>
    <row r="35" spans="1:95" ht="12.75">
      <c r="A35" s="6"/>
      <c r="B35" s="6"/>
      <c r="C35" s="6"/>
      <c r="D35" s="6" t="s">
        <v>88</v>
      </c>
      <c r="E35" s="3" t="s">
        <v>89</v>
      </c>
      <c r="F35" s="6">
        <f>COUNTIF(T35:CO35,"e")</f>
        <v>1</v>
      </c>
      <c r="G35" s="6">
        <f>COUNTIF(T35:CO35,"z")</f>
        <v>1</v>
      </c>
      <c r="H35" s="6">
        <f t="shared" si="18"/>
        <v>30</v>
      </c>
      <c r="I35" s="6">
        <f t="shared" si="19"/>
        <v>20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10</v>
      </c>
      <c r="N35" s="6">
        <f t="shared" si="24"/>
        <v>0</v>
      </c>
      <c r="O35" s="6">
        <f t="shared" si="25"/>
        <v>0</v>
      </c>
      <c r="P35" s="6">
        <f t="shared" si="26"/>
        <v>0</v>
      </c>
      <c r="Q35" s="7">
        <f t="shared" si="27"/>
        <v>2</v>
      </c>
      <c r="R35" s="7">
        <f t="shared" si="28"/>
        <v>1</v>
      </c>
      <c r="S35" s="7">
        <v>1.2</v>
      </c>
      <c r="T35" s="11">
        <v>20</v>
      </c>
      <c r="U35" s="10" t="s">
        <v>56</v>
      </c>
      <c r="V35" s="11"/>
      <c r="W35" s="10"/>
      <c r="X35" s="7">
        <v>1</v>
      </c>
      <c r="Y35" s="11"/>
      <c r="Z35" s="10"/>
      <c r="AA35" s="11"/>
      <c r="AB35" s="10"/>
      <c r="AC35" s="11">
        <v>10</v>
      </c>
      <c r="AD35" s="10" t="s">
        <v>57</v>
      </c>
      <c r="AE35" s="11"/>
      <c r="AF35" s="10"/>
      <c r="AG35" s="11"/>
      <c r="AH35" s="10"/>
      <c r="AI35" s="11"/>
      <c r="AJ35" s="10"/>
      <c r="AK35" s="7">
        <v>1</v>
      </c>
      <c r="AL35" s="7">
        <f t="shared" si="29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0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1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2"/>
        <v>0</v>
      </c>
    </row>
    <row r="36" spans="1:95" ht="12.75">
      <c r="A36" s="6"/>
      <c r="B36" s="6"/>
      <c r="C36" s="6"/>
      <c r="D36" s="6" t="s">
        <v>90</v>
      </c>
      <c r="E36" s="3" t="s">
        <v>91</v>
      </c>
      <c r="F36" s="6">
        <f>COUNTIF(T36:CO36,"e")</f>
        <v>0</v>
      </c>
      <c r="G36" s="6">
        <f>COUNTIF(T36:CO36,"z")</f>
        <v>2</v>
      </c>
      <c r="H36" s="6">
        <f t="shared" si="18"/>
        <v>20</v>
      </c>
      <c r="I36" s="6">
        <f t="shared" si="19"/>
        <v>10</v>
      </c>
      <c r="J36" s="6">
        <f t="shared" si="20"/>
        <v>0</v>
      </c>
      <c r="K36" s="6">
        <f t="shared" si="21"/>
        <v>10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6">
        <f t="shared" si="26"/>
        <v>0</v>
      </c>
      <c r="Q36" s="7">
        <f t="shared" si="27"/>
        <v>2</v>
      </c>
      <c r="R36" s="7">
        <f t="shared" si="28"/>
        <v>0.9</v>
      </c>
      <c r="S36" s="7">
        <v>0.8</v>
      </c>
      <c r="T36" s="11">
        <v>10</v>
      </c>
      <c r="U36" s="10" t="s">
        <v>57</v>
      </c>
      <c r="V36" s="11"/>
      <c r="W36" s="10"/>
      <c r="X36" s="7">
        <v>1.1</v>
      </c>
      <c r="Y36" s="11">
        <v>10</v>
      </c>
      <c r="Z36" s="10" t="s">
        <v>57</v>
      </c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>
        <v>0.9</v>
      </c>
      <c r="AL36" s="7">
        <f t="shared" si="29"/>
        <v>2</v>
      </c>
      <c r="AM36" s="11"/>
      <c r="AN36" s="10"/>
      <c r="AO36" s="11"/>
      <c r="AP36" s="10"/>
      <c r="AQ36" s="7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0"/>
        <v>0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1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2"/>
        <v>0</v>
      </c>
    </row>
    <row r="37" spans="1:95" ht="12.75">
      <c r="A37" s="6"/>
      <c r="B37" s="6"/>
      <c r="C37" s="6"/>
      <c r="D37" s="6" t="s">
        <v>92</v>
      </c>
      <c r="E37" s="3" t="s">
        <v>93</v>
      </c>
      <c r="F37" s="6">
        <f>COUNTIF(T37:CO37,"e")</f>
        <v>1</v>
      </c>
      <c r="G37" s="6">
        <f>COUNTIF(T37:CO37,"z")</f>
        <v>2</v>
      </c>
      <c r="H37" s="6">
        <f t="shared" si="18"/>
        <v>30</v>
      </c>
      <c r="I37" s="6">
        <f t="shared" si="19"/>
        <v>10</v>
      </c>
      <c r="J37" s="6">
        <f t="shared" si="20"/>
        <v>10</v>
      </c>
      <c r="K37" s="6">
        <f t="shared" si="21"/>
        <v>10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6">
        <f t="shared" si="26"/>
        <v>0</v>
      </c>
      <c r="Q37" s="7">
        <f t="shared" si="27"/>
        <v>4</v>
      </c>
      <c r="R37" s="7">
        <f t="shared" si="28"/>
        <v>1</v>
      </c>
      <c r="S37" s="7">
        <v>1.3</v>
      </c>
      <c r="T37" s="11">
        <v>10</v>
      </c>
      <c r="U37" s="10" t="s">
        <v>56</v>
      </c>
      <c r="V37" s="11">
        <v>10</v>
      </c>
      <c r="W37" s="10" t="s">
        <v>57</v>
      </c>
      <c r="X37" s="7">
        <v>3</v>
      </c>
      <c r="Y37" s="11">
        <v>10</v>
      </c>
      <c r="Z37" s="10" t="s">
        <v>57</v>
      </c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>
        <v>1</v>
      </c>
      <c r="AL37" s="7">
        <f t="shared" si="29"/>
        <v>4</v>
      </c>
      <c r="AM37" s="11"/>
      <c r="AN37" s="10"/>
      <c r="AO37" s="11"/>
      <c r="AP37" s="10"/>
      <c r="AQ37" s="7"/>
      <c r="AR37" s="11"/>
      <c r="AS37" s="10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0"/>
        <v>0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1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2"/>
        <v>0</v>
      </c>
    </row>
    <row r="38" spans="1:95" ht="12.75">
      <c r="A38" s="6">
        <v>4</v>
      </c>
      <c r="B38" s="6">
        <v>1</v>
      </c>
      <c r="C38" s="6"/>
      <c r="D38" s="6"/>
      <c r="E38" s="3" t="s">
        <v>94</v>
      </c>
      <c r="F38" s="6">
        <f>$B$38*COUNTIF(T38:CO38,"e")</f>
        <v>0</v>
      </c>
      <c r="G38" s="6">
        <f>$B$38*COUNTIF(T38:CO38,"z")</f>
        <v>2</v>
      </c>
      <c r="H38" s="6">
        <f t="shared" si="18"/>
        <v>20</v>
      </c>
      <c r="I38" s="6">
        <f t="shared" si="19"/>
        <v>10</v>
      </c>
      <c r="J38" s="6">
        <f t="shared" si="20"/>
        <v>0</v>
      </c>
      <c r="K38" s="6">
        <f t="shared" si="21"/>
        <v>10</v>
      </c>
      <c r="L38" s="6">
        <f t="shared" si="22"/>
        <v>0</v>
      </c>
      <c r="M38" s="6">
        <f t="shared" si="23"/>
        <v>0</v>
      </c>
      <c r="N38" s="6">
        <f t="shared" si="24"/>
        <v>0</v>
      </c>
      <c r="O38" s="6">
        <f t="shared" si="25"/>
        <v>0</v>
      </c>
      <c r="P38" s="6">
        <f t="shared" si="26"/>
        <v>0</v>
      </c>
      <c r="Q38" s="7">
        <f t="shared" si="27"/>
        <v>4</v>
      </c>
      <c r="R38" s="7">
        <f t="shared" si="28"/>
        <v>2</v>
      </c>
      <c r="S38" s="7">
        <f>$B$38*0.8</f>
        <v>0.8</v>
      </c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29"/>
        <v>0</v>
      </c>
      <c r="AM38" s="11">
        <f>$B$38*10</f>
        <v>10</v>
      </c>
      <c r="AN38" s="10" t="s">
        <v>57</v>
      </c>
      <c r="AO38" s="11"/>
      <c r="AP38" s="10"/>
      <c r="AQ38" s="7">
        <f>$B$38*2</f>
        <v>2</v>
      </c>
      <c r="AR38" s="11">
        <f>$B$38*10</f>
        <v>10</v>
      </c>
      <c r="AS38" s="10" t="s">
        <v>57</v>
      </c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>
        <f>$B$38*2</f>
        <v>2</v>
      </c>
      <c r="BE38" s="7">
        <f t="shared" si="30"/>
        <v>4</v>
      </c>
      <c r="BF38" s="11"/>
      <c r="BG38" s="10"/>
      <c r="BH38" s="11"/>
      <c r="BI38" s="10"/>
      <c r="BJ38" s="7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1"/>
        <v>0</v>
      </c>
      <c r="BY38" s="11"/>
      <c r="BZ38" s="10"/>
      <c r="CA38" s="11"/>
      <c r="CB38" s="10"/>
      <c r="CC38" s="7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2"/>
        <v>0</v>
      </c>
    </row>
    <row r="39" spans="1:95" ht="15.75" customHeight="1">
      <c r="A39" s="6"/>
      <c r="B39" s="6"/>
      <c r="C39" s="6"/>
      <c r="D39" s="6"/>
      <c r="E39" s="6" t="s">
        <v>69</v>
      </c>
      <c r="F39" s="6">
        <f aca="true" t="shared" si="33" ref="F39:T39">SUM(F26:F38)</f>
        <v>5</v>
      </c>
      <c r="G39" s="6">
        <f t="shared" si="33"/>
        <v>22</v>
      </c>
      <c r="H39" s="6">
        <f t="shared" si="33"/>
        <v>322</v>
      </c>
      <c r="I39" s="6">
        <f t="shared" si="33"/>
        <v>156</v>
      </c>
      <c r="J39" s="6">
        <f t="shared" si="33"/>
        <v>30</v>
      </c>
      <c r="K39" s="6">
        <f t="shared" si="33"/>
        <v>104</v>
      </c>
      <c r="L39" s="6">
        <f t="shared" si="33"/>
        <v>0</v>
      </c>
      <c r="M39" s="6">
        <f t="shared" si="33"/>
        <v>32</v>
      </c>
      <c r="N39" s="6">
        <f t="shared" si="33"/>
        <v>0</v>
      </c>
      <c r="O39" s="6">
        <f t="shared" si="33"/>
        <v>0</v>
      </c>
      <c r="P39" s="6">
        <f t="shared" si="33"/>
        <v>0</v>
      </c>
      <c r="Q39" s="7">
        <f t="shared" si="33"/>
        <v>33</v>
      </c>
      <c r="R39" s="7">
        <f t="shared" si="33"/>
        <v>13.5</v>
      </c>
      <c r="S39" s="7">
        <f t="shared" si="33"/>
        <v>13.200000000000001</v>
      </c>
      <c r="T39" s="11">
        <f t="shared" si="33"/>
        <v>90</v>
      </c>
      <c r="U39" s="10"/>
      <c r="V39" s="11">
        <f>SUM(V26:V38)</f>
        <v>30</v>
      </c>
      <c r="W39" s="10"/>
      <c r="X39" s="7">
        <f>SUM(X26:X38)</f>
        <v>10.7</v>
      </c>
      <c r="Y39" s="11">
        <f>SUM(Y26:Y38)</f>
        <v>50</v>
      </c>
      <c r="Z39" s="10"/>
      <c r="AA39" s="11">
        <f>SUM(AA26:AA38)</f>
        <v>0</v>
      </c>
      <c r="AB39" s="10"/>
      <c r="AC39" s="11">
        <f>SUM(AC26:AC38)</f>
        <v>20</v>
      </c>
      <c r="AD39" s="10"/>
      <c r="AE39" s="11">
        <f>SUM(AE26:AE38)</f>
        <v>0</v>
      </c>
      <c r="AF39" s="10"/>
      <c r="AG39" s="11">
        <f>SUM(AG26:AG38)</f>
        <v>0</v>
      </c>
      <c r="AH39" s="10"/>
      <c r="AI39" s="11">
        <f>SUM(AI26:AI38)</f>
        <v>0</v>
      </c>
      <c r="AJ39" s="10"/>
      <c r="AK39" s="7">
        <f>SUM(AK26:AK38)</f>
        <v>6.300000000000001</v>
      </c>
      <c r="AL39" s="7">
        <f>SUM(AL26:AL38)</f>
        <v>17</v>
      </c>
      <c r="AM39" s="11">
        <f>SUM(AM26:AM38)</f>
        <v>22</v>
      </c>
      <c r="AN39" s="10"/>
      <c r="AO39" s="11">
        <f>SUM(AO26:AO38)</f>
        <v>0</v>
      </c>
      <c r="AP39" s="10"/>
      <c r="AQ39" s="7">
        <f>SUM(AQ26:AQ38)</f>
        <v>3.5</v>
      </c>
      <c r="AR39" s="11">
        <f>SUM(AR26:AR38)</f>
        <v>10</v>
      </c>
      <c r="AS39" s="10"/>
      <c r="AT39" s="11">
        <f>SUM(AT26:AT38)</f>
        <v>0</v>
      </c>
      <c r="AU39" s="10"/>
      <c r="AV39" s="11">
        <f>SUM(AV26:AV38)</f>
        <v>12</v>
      </c>
      <c r="AW39" s="10"/>
      <c r="AX39" s="11">
        <f>SUM(AX26:AX38)</f>
        <v>0</v>
      </c>
      <c r="AY39" s="10"/>
      <c r="AZ39" s="11">
        <f>SUM(AZ26:AZ38)</f>
        <v>0</v>
      </c>
      <c r="BA39" s="10"/>
      <c r="BB39" s="11">
        <f>SUM(BB26:BB38)</f>
        <v>0</v>
      </c>
      <c r="BC39" s="10"/>
      <c r="BD39" s="7">
        <f>SUM(BD26:BD38)</f>
        <v>3.5</v>
      </c>
      <c r="BE39" s="7">
        <f>SUM(BE26:BE38)</f>
        <v>7</v>
      </c>
      <c r="BF39" s="11">
        <f>SUM(BF26:BF38)</f>
        <v>44</v>
      </c>
      <c r="BG39" s="10"/>
      <c r="BH39" s="11">
        <f>SUM(BH26:BH38)</f>
        <v>0</v>
      </c>
      <c r="BI39" s="10"/>
      <c r="BJ39" s="7">
        <f>SUM(BJ26:BJ38)</f>
        <v>5.3</v>
      </c>
      <c r="BK39" s="11">
        <f>SUM(BK26:BK38)</f>
        <v>44</v>
      </c>
      <c r="BL39" s="10"/>
      <c r="BM39" s="11">
        <f>SUM(BM26:BM38)</f>
        <v>0</v>
      </c>
      <c r="BN39" s="10"/>
      <c r="BO39" s="11">
        <f>SUM(BO26:BO38)</f>
        <v>0</v>
      </c>
      <c r="BP39" s="10"/>
      <c r="BQ39" s="11">
        <f>SUM(BQ26:BQ38)</f>
        <v>0</v>
      </c>
      <c r="BR39" s="10"/>
      <c r="BS39" s="11">
        <f>SUM(BS26:BS38)</f>
        <v>0</v>
      </c>
      <c r="BT39" s="10"/>
      <c r="BU39" s="11">
        <f>SUM(BU26:BU38)</f>
        <v>0</v>
      </c>
      <c r="BV39" s="10"/>
      <c r="BW39" s="7">
        <f>SUM(BW26:BW38)</f>
        <v>3.7</v>
      </c>
      <c r="BX39" s="7">
        <f>SUM(BX26:BX38)</f>
        <v>9</v>
      </c>
      <c r="BY39" s="11">
        <f>SUM(BY26:BY38)</f>
        <v>0</v>
      </c>
      <c r="BZ39" s="10"/>
      <c r="CA39" s="11">
        <f>SUM(CA26:CA38)</f>
        <v>0</v>
      </c>
      <c r="CB39" s="10"/>
      <c r="CC39" s="7">
        <f>SUM(CC26:CC38)</f>
        <v>0</v>
      </c>
      <c r="CD39" s="11">
        <f>SUM(CD26:CD38)</f>
        <v>0</v>
      </c>
      <c r="CE39" s="10"/>
      <c r="CF39" s="11">
        <f>SUM(CF26:CF38)</f>
        <v>0</v>
      </c>
      <c r="CG39" s="10"/>
      <c r="CH39" s="11">
        <f>SUM(CH26:CH38)</f>
        <v>0</v>
      </c>
      <c r="CI39" s="10"/>
      <c r="CJ39" s="11">
        <f>SUM(CJ26:CJ38)</f>
        <v>0</v>
      </c>
      <c r="CK39" s="10"/>
      <c r="CL39" s="11">
        <f>SUM(CL26:CL38)</f>
        <v>0</v>
      </c>
      <c r="CM39" s="10"/>
      <c r="CN39" s="11">
        <f>SUM(CN26:CN38)</f>
        <v>0</v>
      </c>
      <c r="CO39" s="10"/>
      <c r="CP39" s="7">
        <f>SUM(CP26:CP38)</f>
        <v>0</v>
      </c>
      <c r="CQ39" s="7">
        <f>SUM(CQ26:CQ38)</f>
        <v>0</v>
      </c>
    </row>
    <row r="40" spans="1:95" ht="19.5" customHeight="1">
      <c r="A40" s="19" t="s">
        <v>95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9"/>
      <c r="CQ40" s="13"/>
    </row>
    <row r="41" spans="1:95" ht="12.75">
      <c r="A41" s="6"/>
      <c r="B41" s="6"/>
      <c r="C41" s="6"/>
      <c r="D41" s="6" t="s">
        <v>151</v>
      </c>
      <c r="E41" s="3" t="s">
        <v>152</v>
      </c>
      <c r="F41" s="6">
        <f aca="true" t="shared" si="34" ref="F41:F49">COUNTIF(T41:CO41,"e")</f>
        <v>1</v>
      </c>
      <c r="G41" s="6">
        <f aca="true" t="shared" si="35" ref="G41:G49">COUNTIF(T41:CO41,"z")</f>
        <v>2</v>
      </c>
      <c r="H41" s="6">
        <f aca="true" t="shared" si="36" ref="H41:H50">SUM(I41:P41)</f>
        <v>30</v>
      </c>
      <c r="I41" s="6">
        <f aca="true" t="shared" si="37" ref="I41:I50">T41+AM41+BF41+BY41</f>
        <v>10</v>
      </c>
      <c r="J41" s="6">
        <f aca="true" t="shared" si="38" ref="J41:J50">V41+AO41+BH41+CA41</f>
        <v>10</v>
      </c>
      <c r="K41" s="6">
        <f aca="true" t="shared" si="39" ref="K41:K50">Y41+AR41+BK41+CD41</f>
        <v>0</v>
      </c>
      <c r="L41" s="6">
        <f aca="true" t="shared" si="40" ref="L41:L50">AA41+AT41+BM41+CF41</f>
        <v>0</v>
      </c>
      <c r="M41" s="6">
        <f aca="true" t="shared" si="41" ref="M41:M50">AC41+AV41+BO41+CH41</f>
        <v>10</v>
      </c>
      <c r="N41" s="6">
        <f aca="true" t="shared" si="42" ref="N41:N50">AE41+AX41+BQ41+CJ41</f>
        <v>0</v>
      </c>
      <c r="O41" s="6">
        <f aca="true" t="shared" si="43" ref="O41:O50">AG41+AZ41+BS41+CL41</f>
        <v>0</v>
      </c>
      <c r="P41" s="6">
        <f aca="true" t="shared" si="44" ref="P41:P50">AI41+BB41+BU41+CN41</f>
        <v>0</v>
      </c>
      <c r="Q41" s="7">
        <f aca="true" t="shared" si="45" ref="Q41:Q50">AL41+BE41+BX41+CQ41</f>
        <v>2</v>
      </c>
      <c r="R41" s="7">
        <f aca="true" t="shared" si="46" ref="R41:R50">AK41+BD41+BW41+CP41</f>
        <v>0.6</v>
      </c>
      <c r="S41" s="7">
        <v>1.2</v>
      </c>
      <c r="T41" s="11">
        <v>10</v>
      </c>
      <c r="U41" s="10" t="s">
        <v>56</v>
      </c>
      <c r="V41" s="11">
        <v>10</v>
      </c>
      <c r="W41" s="10" t="s">
        <v>57</v>
      </c>
      <c r="X41" s="7">
        <v>1.4</v>
      </c>
      <c r="Y41" s="11"/>
      <c r="Z41" s="10"/>
      <c r="AA41" s="11"/>
      <c r="AB41" s="10"/>
      <c r="AC41" s="11">
        <v>10</v>
      </c>
      <c r="AD41" s="10" t="s">
        <v>57</v>
      </c>
      <c r="AE41" s="11"/>
      <c r="AF41" s="10"/>
      <c r="AG41" s="11"/>
      <c r="AH41" s="10"/>
      <c r="AI41" s="11"/>
      <c r="AJ41" s="10"/>
      <c r="AK41" s="7">
        <v>0.6</v>
      </c>
      <c r="AL41" s="7">
        <f aca="true" t="shared" si="47" ref="AL41:AL50">X41+AK41</f>
        <v>2</v>
      </c>
      <c r="AM41" s="11"/>
      <c r="AN41" s="10"/>
      <c r="AO41" s="11"/>
      <c r="AP41" s="10"/>
      <c r="AQ41" s="7"/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aca="true" t="shared" si="48" ref="BE41:BE50">AQ41+BD41</f>
        <v>0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aca="true" t="shared" si="49" ref="BX41:BX50">BJ41+BW41</f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aca="true" t="shared" si="50" ref="CQ41:CQ50">CC41+CP41</f>
        <v>0</v>
      </c>
    </row>
    <row r="42" spans="1:95" ht="12.75">
      <c r="A42" s="6"/>
      <c r="B42" s="6"/>
      <c r="C42" s="6"/>
      <c r="D42" s="6" t="s">
        <v>153</v>
      </c>
      <c r="E42" s="3" t="s">
        <v>154</v>
      </c>
      <c r="F42" s="6">
        <f t="shared" si="34"/>
        <v>1</v>
      </c>
      <c r="G42" s="6">
        <f t="shared" si="35"/>
        <v>2</v>
      </c>
      <c r="H42" s="6">
        <f t="shared" si="36"/>
        <v>34</v>
      </c>
      <c r="I42" s="6">
        <f t="shared" si="37"/>
        <v>14</v>
      </c>
      <c r="J42" s="6">
        <f t="shared" si="38"/>
        <v>0</v>
      </c>
      <c r="K42" s="6">
        <f t="shared" si="39"/>
        <v>10</v>
      </c>
      <c r="L42" s="6">
        <f t="shared" si="40"/>
        <v>0</v>
      </c>
      <c r="M42" s="6">
        <f t="shared" si="41"/>
        <v>10</v>
      </c>
      <c r="N42" s="6">
        <f t="shared" si="42"/>
        <v>0</v>
      </c>
      <c r="O42" s="6">
        <f t="shared" si="43"/>
        <v>0</v>
      </c>
      <c r="P42" s="6">
        <f t="shared" si="44"/>
        <v>0</v>
      </c>
      <c r="Q42" s="7">
        <f t="shared" si="45"/>
        <v>4</v>
      </c>
      <c r="R42" s="7">
        <f t="shared" si="46"/>
        <v>2.3</v>
      </c>
      <c r="S42" s="7">
        <v>1.48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7"/>
        <v>0</v>
      </c>
      <c r="AM42" s="11"/>
      <c r="AN42" s="10"/>
      <c r="AO42" s="11"/>
      <c r="AP42" s="10"/>
      <c r="AQ42" s="7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8"/>
        <v>0</v>
      </c>
      <c r="BF42" s="11">
        <v>14</v>
      </c>
      <c r="BG42" s="10" t="s">
        <v>56</v>
      </c>
      <c r="BH42" s="11"/>
      <c r="BI42" s="10"/>
      <c r="BJ42" s="7">
        <v>1.7</v>
      </c>
      <c r="BK42" s="11">
        <v>10</v>
      </c>
      <c r="BL42" s="10" t="s">
        <v>57</v>
      </c>
      <c r="BM42" s="11"/>
      <c r="BN42" s="10"/>
      <c r="BO42" s="11">
        <v>10</v>
      </c>
      <c r="BP42" s="10" t="s">
        <v>57</v>
      </c>
      <c r="BQ42" s="11"/>
      <c r="BR42" s="10"/>
      <c r="BS42" s="11"/>
      <c r="BT42" s="10"/>
      <c r="BU42" s="11"/>
      <c r="BV42" s="10"/>
      <c r="BW42" s="7">
        <v>2.3</v>
      </c>
      <c r="BX42" s="7">
        <f t="shared" si="49"/>
        <v>4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0"/>
        <v>0</v>
      </c>
    </row>
    <row r="43" spans="1:95" ht="12.75">
      <c r="A43" s="6"/>
      <c r="B43" s="6"/>
      <c r="C43" s="6"/>
      <c r="D43" s="6" t="s">
        <v>155</v>
      </c>
      <c r="E43" s="3" t="s">
        <v>156</v>
      </c>
      <c r="F43" s="6">
        <f t="shared" si="34"/>
        <v>0</v>
      </c>
      <c r="G43" s="6">
        <f t="shared" si="35"/>
        <v>2</v>
      </c>
      <c r="H43" s="6">
        <f t="shared" si="36"/>
        <v>20</v>
      </c>
      <c r="I43" s="6">
        <f t="shared" si="37"/>
        <v>10</v>
      </c>
      <c r="J43" s="6">
        <f t="shared" si="38"/>
        <v>10</v>
      </c>
      <c r="K43" s="6">
        <f t="shared" si="39"/>
        <v>0</v>
      </c>
      <c r="L43" s="6">
        <f t="shared" si="40"/>
        <v>0</v>
      </c>
      <c r="M43" s="6">
        <f t="shared" si="41"/>
        <v>0</v>
      </c>
      <c r="N43" s="6">
        <f t="shared" si="42"/>
        <v>0</v>
      </c>
      <c r="O43" s="6">
        <f t="shared" si="43"/>
        <v>0</v>
      </c>
      <c r="P43" s="6">
        <f t="shared" si="44"/>
        <v>0</v>
      </c>
      <c r="Q43" s="7">
        <f t="shared" si="45"/>
        <v>2</v>
      </c>
      <c r="R43" s="7">
        <f t="shared" si="46"/>
        <v>0</v>
      </c>
      <c r="S43" s="7">
        <v>0.8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7"/>
        <v>0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8"/>
        <v>0</v>
      </c>
      <c r="BF43" s="11">
        <v>10</v>
      </c>
      <c r="BG43" s="10" t="s">
        <v>57</v>
      </c>
      <c r="BH43" s="11">
        <v>10</v>
      </c>
      <c r="BI43" s="10" t="s">
        <v>57</v>
      </c>
      <c r="BJ43" s="7">
        <v>2</v>
      </c>
      <c r="BK43" s="11"/>
      <c r="BL43" s="10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9"/>
        <v>2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0"/>
        <v>0</v>
      </c>
    </row>
    <row r="44" spans="1:95" ht="12.75">
      <c r="A44" s="6"/>
      <c r="B44" s="6"/>
      <c r="C44" s="6"/>
      <c r="D44" s="6" t="s">
        <v>157</v>
      </c>
      <c r="E44" s="3" t="s">
        <v>158</v>
      </c>
      <c r="F44" s="6">
        <f t="shared" si="34"/>
        <v>1</v>
      </c>
      <c r="G44" s="6">
        <f t="shared" si="35"/>
        <v>1</v>
      </c>
      <c r="H44" s="6">
        <f t="shared" si="36"/>
        <v>22</v>
      </c>
      <c r="I44" s="6">
        <f t="shared" si="37"/>
        <v>12</v>
      </c>
      <c r="J44" s="6">
        <f t="shared" si="38"/>
        <v>10</v>
      </c>
      <c r="K44" s="6">
        <f t="shared" si="39"/>
        <v>0</v>
      </c>
      <c r="L44" s="6">
        <f t="shared" si="40"/>
        <v>0</v>
      </c>
      <c r="M44" s="6">
        <f t="shared" si="41"/>
        <v>0</v>
      </c>
      <c r="N44" s="6">
        <f t="shared" si="42"/>
        <v>0</v>
      </c>
      <c r="O44" s="6">
        <f t="shared" si="43"/>
        <v>0</v>
      </c>
      <c r="P44" s="6">
        <f t="shared" si="44"/>
        <v>0</v>
      </c>
      <c r="Q44" s="7">
        <f t="shared" si="45"/>
        <v>3</v>
      </c>
      <c r="R44" s="7">
        <f t="shared" si="46"/>
        <v>0</v>
      </c>
      <c r="S44" s="7">
        <v>1.1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7"/>
        <v>0</v>
      </c>
      <c r="AM44" s="11">
        <v>12</v>
      </c>
      <c r="AN44" s="10" t="s">
        <v>56</v>
      </c>
      <c r="AO44" s="11">
        <v>10</v>
      </c>
      <c r="AP44" s="10" t="s">
        <v>57</v>
      </c>
      <c r="AQ44" s="7">
        <v>3</v>
      </c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8"/>
        <v>3</v>
      </c>
      <c r="BF44" s="11"/>
      <c r="BG44" s="10"/>
      <c r="BH44" s="11"/>
      <c r="BI44" s="10"/>
      <c r="BJ44" s="7"/>
      <c r="BK44" s="11"/>
      <c r="BL44" s="10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9"/>
        <v>0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0"/>
        <v>0</v>
      </c>
    </row>
    <row r="45" spans="1:95" ht="12.75">
      <c r="A45" s="6"/>
      <c r="B45" s="6"/>
      <c r="C45" s="6"/>
      <c r="D45" s="6" t="s">
        <v>159</v>
      </c>
      <c r="E45" s="3" t="s">
        <v>160</v>
      </c>
      <c r="F45" s="6">
        <f t="shared" si="34"/>
        <v>0</v>
      </c>
      <c r="G45" s="6">
        <f t="shared" si="35"/>
        <v>3</v>
      </c>
      <c r="H45" s="6">
        <f t="shared" si="36"/>
        <v>34</v>
      </c>
      <c r="I45" s="6">
        <f t="shared" si="37"/>
        <v>12</v>
      </c>
      <c r="J45" s="6">
        <f t="shared" si="38"/>
        <v>12</v>
      </c>
      <c r="K45" s="6">
        <f t="shared" si="39"/>
        <v>0</v>
      </c>
      <c r="L45" s="6">
        <f t="shared" si="40"/>
        <v>0</v>
      </c>
      <c r="M45" s="6">
        <f t="shared" si="41"/>
        <v>10</v>
      </c>
      <c r="N45" s="6">
        <f t="shared" si="42"/>
        <v>0</v>
      </c>
      <c r="O45" s="6">
        <f t="shared" si="43"/>
        <v>0</v>
      </c>
      <c r="P45" s="6">
        <f t="shared" si="44"/>
        <v>0</v>
      </c>
      <c r="Q45" s="7">
        <f t="shared" si="45"/>
        <v>5</v>
      </c>
      <c r="R45" s="7">
        <f t="shared" si="46"/>
        <v>1.5</v>
      </c>
      <c r="S45" s="7">
        <v>1.5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7"/>
        <v>0</v>
      </c>
      <c r="AM45" s="11"/>
      <c r="AN45" s="10"/>
      <c r="AO45" s="11"/>
      <c r="AP45" s="10"/>
      <c r="AQ45" s="7"/>
      <c r="AR45" s="11"/>
      <c r="AS45" s="10"/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8"/>
        <v>0</v>
      </c>
      <c r="BF45" s="11">
        <v>12</v>
      </c>
      <c r="BG45" s="10" t="s">
        <v>57</v>
      </c>
      <c r="BH45" s="11">
        <v>12</v>
      </c>
      <c r="BI45" s="10" t="s">
        <v>57</v>
      </c>
      <c r="BJ45" s="7">
        <v>3.5</v>
      </c>
      <c r="BK45" s="11"/>
      <c r="BL45" s="10"/>
      <c r="BM45" s="11"/>
      <c r="BN45" s="10"/>
      <c r="BO45" s="11">
        <v>10</v>
      </c>
      <c r="BP45" s="10" t="s">
        <v>57</v>
      </c>
      <c r="BQ45" s="11"/>
      <c r="BR45" s="10"/>
      <c r="BS45" s="11"/>
      <c r="BT45" s="10"/>
      <c r="BU45" s="11"/>
      <c r="BV45" s="10"/>
      <c r="BW45" s="7">
        <v>1.5</v>
      </c>
      <c r="BX45" s="7">
        <f t="shared" si="49"/>
        <v>5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0"/>
        <v>0</v>
      </c>
    </row>
    <row r="46" spans="1:95" ht="12.75">
      <c r="A46" s="6"/>
      <c r="B46" s="6"/>
      <c r="C46" s="6"/>
      <c r="D46" s="6" t="s">
        <v>161</v>
      </c>
      <c r="E46" s="3" t="s">
        <v>162</v>
      </c>
      <c r="F46" s="6">
        <f t="shared" si="34"/>
        <v>0</v>
      </c>
      <c r="G46" s="6">
        <f t="shared" si="35"/>
        <v>2</v>
      </c>
      <c r="H46" s="6">
        <f t="shared" si="36"/>
        <v>20</v>
      </c>
      <c r="I46" s="6">
        <f t="shared" si="37"/>
        <v>10</v>
      </c>
      <c r="J46" s="6">
        <f t="shared" si="38"/>
        <v>0</v>
      </c>
      <c r="K46" s="6">
        <f t="shared" si="39"/>
        <v>10</v>
      </c>
      <c r="L46" s="6">
        <f t="shared" si="40"/>
        <v>0</v>
      </c>
      <c r="M46" s="6">
        <f t="shared" si="41"/>
        <v>0</v>
      </c>
      <c r="N46" s="6">
        <f t="shared" si="42"/>
        <v>0</v>
      </c>
      <c r="O46" s="6">
        <f t="shared" si="43"/>
        <v>0</v>
      </c>
      <c r="P46" s="6">
        <f t="shared" si="44"/>
        <v>0</v>
      </c>
      <c r="Q46" s="7">
        <f t="shared" si="45"/>
        <v>2</v>
      </c>
      <c r="R46" s="7">
        <f t="shared" si="46"/>
        <v>1</v>
      </c>
      <c r="S46" s="7">
        <v>0.88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7"/>
        <v>0</v>
      </c>
      <c r="AM46" s="11">
        <v>10</v>
      </c>
      <c r="AN46" s="10" t="s">
        <v>57</v>
      </c>
      <c r="AO46" s="11"/>
      <c r="AP46" s="10"/>
      <c r="AQ46" s="7">
        <v>1</v>
      </c>
      <c r="AR46" s="11">
        <v>10</v>
      </c>
      <c r="AS46" s="10" t="s">
        <v>57</v>
      </c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>
        <v>1</v>
      </c>
      <c r="BE46" s="7">
        <f t="shared" si="48"/>
        <v>2</v>
      </c>
      <c r="BF46" s="11"/>
      <c r="BG46" s="10"/>
      <c r="BH46" s="11"/>
      <c r="BI46" s="10"/>
      <c r="BJ46" s="7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9"/>
        <v>0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0"/>
        <v>0</v>
      </c>
    </row>
    <row r="47" spans="1:95" ht="12.75">
      <c r="A47" s="6"/>
      <c r="B47" s="6"/>
      <c r="C47" s="6"/>
      <c r="D47" s="6" t="s">
        <v>163</v>
      </c>
      <c r="E47" s="3" t="s">
        <v>113</v>
      </c>
      <c r="F47" s="6">
        <f t="shared" si="34"/>
        <v>0</v>
      </c>
      <c r="G47" s="6">
        <f t="shared" si="35"/>
        <v>1</v>
      </c>
      <c r="H47" s="6">
        <f t="shared" si="36"/>
        <v>12</v>
      </c>
      <c r="I47" s="6">
        <f t="shared" si="37"/>
        <v>0</v>
      </c>
      <c r="J47" s="6">
        <f t="shared" si="38"/>
        <v>0</v>
      </c>
      <c r="K47" s="6">
        <f t="shared" si="39"/>
        <v>0</v>
      </c>
      <c r="L47" s="6">
        <f t="shared" si="40"/>
        <v>0</v>
      </c>
      <c r="M47" s="6">
        <f t="shared" si="41"/>
        <v>0</v>
      </c>
      <c r="N47" s="6">
        <f t="shared" si="42"/>
        <v>0</v>
      </c>
      <c r="O47" s="6">
        <f t="shared" si="43"/>
        <v>0</v>
      </c>
      <c r="P47" s="6">
        <f t="shared" si="44"/>
        <v>12</v>
      </c>
      <c r="Q47" s="7">
        <f t="shared" si="45"/>
        <v>1</v>
      </c>
      <c r="R47" s="7">
        <f t="shared" si="46"/>
        <v>1</v>
      </c>
      <c r="S47" s="7">
        <v>0.5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7"/>
        <v>0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>
        <v>12</v>
      </c>
      <c r="BC47" s="10" t="s">
        <v>57</v>
      </c>
      <c r="BD47" s="7">
        <v>1</v>
      </c>
      <c r="BE47" s="7">
        <f t="shared" si="48"/>
        <v>1</v>
      </c>
      <c r="BF47" s="11"/>
      <c r="BG47" s="10"/>
      <c r="BH47" s="11"/>
      <c r="BI47" s="10"/>
      <c r="BJ47" s="7"/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9"/>
        <v>0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0"/>
        <v>0</v>
      </c>
    </row>
    <row r="48" spans="1:95" ht="12.75">
      <c r="A48" s="6"/>
      <c r="B48" s="6"/>
      <c r="C48" s="6"/>
      <c r="D48" s="6" t="s">
        <v>164</v>
      </c>
      <c r="E48" s="3" t="s">
        <v>165</v>
      </c>
      <c r="F48" s="6">
        <f t="shared" si="34"/>
        <v>1</v>
      </c>
      <c r="G48" s="6">
        <f t="shared" si="35"/>
        <v>1</v>
      </c>
      <c r="H48" s="6">
        <f t="shared" si="36"/>
        <v>20</v>
      </c>
      <c r="I48" s="6">
        <f t="shared" si="37"/>
        <v>10</v>
      </c>
      <c r="J48" s="6">
        <f t="shared" si="38"/>
        <v>10</v>
      </c>
      <c r="K48" s="6">
        <f t="shared" si="39"/>
        <v>0</v>
      </c>
      <c r="L48" s="6">
        <f t="shared" si="40"/>
        <v>0</v>
      </c>
      <c r="M48" s="6">
        <f t="shared" si="41"/>
        <v>0</v>
      </c>
      <c r="N48" s="6">
        <f t="shared" si="42"/>
        <v>0</v>
      </c>
      <c r="O48" s="6">
        <f t="shared" si="43"/>
        <v>0</v>
      </c>
      <c r="P48" s="6">
        <f t="shared" si="44"/>
        <v>0</v>
      </c>
      <c r="Q48" s="7">
        <f t="shared" si="45"/>
        <v>2</v>
      </c>
      <c r="R48" s="7">
        <f t="shared" si="46"/>
        <v>0</v>
      </c>
      <c r="S48" s="7">
        <v>1.18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7"/>
        <v>0</v>
      </c>
      <c r="AM48" s="11">
        <v>10</v>
      </c>
      <c r="AN48" s="10" t="s">
        <v>56</v>
      </c>
      <c r="AO48" s="11">
        <v>10</v>
      </c>
      <c r="AP48" s="10" t="s">
        <v>57</v>
      </c>
      <c r="AQ48" s="7">
        <v>2</v>
      </c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8"/>
        <v>2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9"/>
        <v>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0"/>
        <v>0</v>
      </c>
    </row>
    <row r="49" spans="1:95" ht="12.75">
      <c r="A49" s="6"/>
      <c r="B49" s="6"/>
      <c r="C49" s="6"/>
      <c r="D49" s="6" t="s">
        <v>166</v>
      </c>
      <c r="E49" s="3" t="s">
        <v>167</v>
      </c>
      <c r="F49" s="6">
        <f t="shared" si="34"/>
        <v>0</v>
      </c>
      <c r="G49" s="6">
        <f t="shared" si="35"/>
        <v>2</v>
      </c>
      <c r="H49" s="6">
        <f t="shared" si="36"/>
        <v>20</v>
      </c>
      <c r="I49" s="6">
        <f t="shared" si="37"/>
        <v>10</v>
      </c>
      <c r="J49" s="6">
        <f t="shared" si="38"/>
        <v>10</v>
      </c>
      <c r="K49" s="6">
        <f t="shared" si="39"/>
        <v>0</v>
      </c>
      <c r="L49" s="6">
        <f t="shared" si="40"/>
        <v>0</v>
      </c>
      <c r="M49" s="6">
        <f t="shared" si="41"/>
        <v>0</v>
      </c>
      <c r="N49" s="6">
        <f t="shared" si="42"/>
        <v>0</v>
      </c>
      <c r="O49" s="6">
        <f t="shared" si="43"/>
        <v>0</v>
      </c>
      <c r="P49" s="6">
        <f t="shared" si="44"/>
        <v>0</v>
      </c>
      <c r="Q49" s="7">
        <f t="shared" si="45"/>
        <v>2</v>
      </c>
      <c r="R49" s="7">
        <f t="shared" si="46"/>
        <v>0</v>
      </c>
      <c r="S49" s="7">
        <v>0.8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7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8"/>
        <v>0</v>
      </c>
      <c r="BF49" s="11">
        <v>10</v>
      </c>
      <c r="BG49" s="10" t="s">
        <v>57</v>
      </c>
      <c r="BH49" s="11">
        <v>10</v>
      </c>
      <c r="BI49" s="10" t="s">
        <v>57</v>
      </c>
      <c r="BJ49" s="7">
        <v>2</v>
      </c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9"/>
        <v>2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0"/>
        <v>0</v>
      </c>
    </row>
    <row r="50" spans="1:95" ht="12.75">
      <c r="A50" s="6">
        <v>5</v>
      </c>
      <c r="B50" s="6">
        <v>1</v>
      </c>
      <c r="C50" s="6"/>
      <c r="D50" s="6"/>
      <c r="E50" s="3" t="s">
        <v>114</v>
      </c>
      <c r="F50" s="6">
        <f>$B$50*COUNTIF(T50:CO50,"e")</f>
        <v>1</v>
      </c>
      <c r="G50" s="6">
        <f>$B$50*COUNTIF(T50:CO50,"z")</f>
        <v>0</v>
      </c>
      <c r="H50" s="6">
        <f t="shared" si="36"/>
        <v>0</v>
      </c>
      <c r="I50" s="6">
        <f t="shared" si="37"/>
        <v>0</v>
      </c>
      <c r="J50" s="6">
        <f t="shared" si="38"/>
        <v>0</v>
      </c>
      <c r="K50" s="6">
        <f t="shared" si="39"/>
        <v>0</v>
      </c>
      <c r="L50" s="6">
        <f t="shared" si="40"/>
        <v>0</v>
      </c>
      <c r="M50" s="6">
        <f t="shared" si="41"/>
        <v>0</v>
      </c>
      <c r="N50" s="6">
        <f t="shared" si="42"/>
        <v>0</v>
      </c>
      <c r="O50" s="6">
        <f t="shared" si="43"/>
        <v>0</v>
      </c>
      <c r="P50" s="6">
        <f t="shared" si="44"/>
        <v>0</v>
      </c>
      <c r="Q50" s="7">
        <f t="shared" si="45"/>
        <v>20</v>
      </c>
      <c r="R50" s="7">
        <f t="shared" si="46"/>
        <v>20</v>
      </c>
      <c r="S50" s="7">
        <f>$B$50*0.7</f>
        <v>0.7</v>
      </c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7"/>
        <v>0</v>
      </c>
      <c r="AM50" s="11"/>
      <c r="AN50" s="10"/>
      <c r="AO50" s="11"/>
      <c r="AP50" s="10"/>
      <c r="AQ50" s="7"/>
      <c r="AR50" s="11"/>
      <c r="AS50" s="10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8"/>
        <v>0</v>
      </c>
      <c r="BF50" s="11"/>
      <c r="BG50" s="10"/>
      <c r="BH50" s="11"/>
      <c r="BI50" s="10"/>
      <c r="BJ50" s="7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9"/>
        <v>0</v>
      </c>
      <c r="BY50" s="11"/>
      <c r="BZ50" s="10"/>
      <c r="CA50" s="11"/>
      <c r="CB50" s="10"/>
      <c r="CC50" s="7"/>
      <c r="CD50" s="11"/>
      <c r="CE50" s="10"/>
      <c r="CF50" s="11"/>
      <c r="CG50" s="10"/>
      <c r="CH50" s="11"/>
      <c r="CI50" s="10"/>
      <c r="CJ50" s="11">
        <f>$B$50*0</f>
        <v>0</v>
      </c>
      <c r="CK50" s="10" t="s">
        <v>56</v>
      </c>
      <c r="CL50" s="11"/>
      <c r="CM50" s="10"/>
      <c r="CN50" s="11"/>
      <c r="CO50" s="10"/>
      <c r="CP50" s="7">
        <f>$B$50*20</f>
        <v>20</v>
      </c>
      <c r="CQ50" s="7">
        <f t="shared" si="50"/>
        <v>20</v>
      </c>
    </row>
    <row r="51" spans="1:95" ht="15.75" customHeight="1">
      <c r="A51" s="6"/>
      <c r="B51" s="6"/>
      <c r="C51" s="6"/>
      <c r="D51" s="6"/>
      <c r="E51" s="6" t="s">
        <v>69</v>
      </c>
      <c r="F51" s="6">
        <f aca="true" t="shared" si="51" ref="F51:T51">SUM(F41:F50)</f>
        <v>5</v>
      </c>
      <c r="G51" s="6">
        <f t="shared" si="51"/>
        <v>16</v>
      </c>
      <c r="H51" s="6">
        <f t="shared" si="51"/>
        <v>212</v>
      </c>
      <c r="I51" s="6">
        <f t="shared" si="51"/>
        <v>88</v>
      </c>
      <c r="J51" s="6">
        <f t="shared" si="51"/>
        <v>62</v>
      </c>
      <c r="K51" s="6">
        <f t="shared" si="51"/>
        <v>20</v>
      </c>
      <c r="L51" s="6">
        <f t="shared" si="51"/>
        <v>0</v>
      </c>
      <c r="M51" s="6">
        <f t="shared" si="51"/>
        <v>30</v>
      </c>
      <c r="N51" s="6">
        <f t="shared" si="51"/>
        <v>0</v>
      </c>
      <c r="O51" s="6">
        <f t="shared" si="51"/>
        <v>0</v>
      </c>
      <c r="P51" s="6">
        <f t="shared" si="51"/>
        <v>12</v>
      </c>
      <c r="Q51" s="7">
        <f t="shared" si="51"/>
        <v>43</v>
      </c>
      <c r="R51" s="7">
        <f t="shared" si="51"/>
        <v>26.4</v>
      </c>
      <c r="S51" s="7">
        <f t="shared" si="51"/>
        <v>10.14</v>
      </c>
      <c r="T51" s="11">
        <f t="shared" si="51"/>
        <v>10</v>
      </c>
      <c r="U51" s="10"/>
      <c r="V51" s="11">
        <f>SUM(V41:V50)</f>
        <v>10</v>
      </c>
      <c r="W51" s="10"/>
      <c r="X51" s="7">
        <f>SUM(X41:X50)</f>
        <v>1.4</v>
      </c>
      <c r="Y51" s="11">
        <f>SUM(Y41:Y50)</f>
        <v>0</v>
      </c>
      <c r="Z51" s="10"/>
      <c r="AA51" s="11">
        <f>SUM(AA41:AA50)</f>
        <v>0</v>
      </c>
      <c r="AB51" s="10"/>
      <c r="AC51" s="11">
        <f>SUM(AC41:AC50)</f>
        <v>10</v>
      </c>
      <c r="AD51" s="10"/>
      <c r="AE51" s="11">
        <f>SUM(AE41:AE50)</f>
        <v>0</v>
      </c>
      <c r="AF51" s="10"/>
      <c r="AG51" s="11">
        <f>SUM(AG41:AG50)</f>
        <v>0</v>
      </c>
      <c r="AH51" s="10"/>
      <c r="AI51" s="11">
        <f>SUM(AI41:AI50)</f>
        <v>0</v>
      </c>
      <c r="AJ51" s="10"/>
      <c r="AK51" s="7">
        <f>SUM(AK41:AK50)</f>
        <v>0.6</v>
      </c>
      <c r="AL51" s="7">
        <f>SUM(AL41:AL50)</f>
        <v>2</v>
      </c>
      <c r="AM51" s="11">
        <f>SUM(AM41:AM50)</f>
        <v>32</v>
      </c>
      <c r="AN51" s="10"/>
      <c r="AO51" s="11">
        <f>SUM(AO41:AO50)</f>
        <v>20</v>
      </c>
      <c r="AP51" s="10"/>
      <c r="AQ51" s="7">
        <f>SUM(AQ41:AQ50)</f>
        <v>6</v>
      </c>
      <c r="AR51" s="11">
        <f>SUM(AR41:AR50)</f>
        <v>10</v>
      </c>
      <c r="AS51" s="10"/>
      <c r="AT51" s="11">
        <f>SUM(AT41:AT50)</f>
        <v>0</v>
      </c>
      <c r="AU51" s="10"/>
      <c r="AV51" s="11">
        <f>SUM(AV41:AV50)</f>
        <v>0</v>
      </c>
      <c r="AW51" s="10"/>
      <c r="AX51" s="11">
        <f>SUM(AX41:AX50)</f>
        <v>0</v>
      </c>
      <c r="AY51" s="10"/>
      <c r="AZ51" s="11">
        <f>SUM(AZ41:AZ50)</f>
        <v>0</v>
      </c>
      <c r="BA51" s="10"/>
      <c r="BB51" s="11">
        <f>SUM(BB41:BB50)</f>
        <v>12</v>
      </c>
      <c r="BC51" s="10"/>
      <c r="BD51" s="7">
        <f>SUM(BD41:BD50)</f>
        <v>2</v>
      </c>
      <c r="BE51" s="7">
        <f>SUM(BE41:BE50)</f>
        <v>8</v>
      </c>
      <c r="BF51" s="11">
        <f>SUM(BF41:BF50)</f>
        <v>46</v>
      </c>
      <c r="BG51" s="10"/>
      <c r="BH51" s="11">
        <f>SUM(BH41:BH50)</f>
        <v>32</v>
      </c>
      <c r="BI51" s="10"/>
      <c r="BJ51" s="7">
        <f>SUM(BJ41:BJ50)</f>
        <v>9.2</v>
      </c>
      <c r="BK51" s="11">
        <f>SUM(BK41:BK50)</f>
        <v>10</v>
      </c>
      <c r="BL51" s="10"/>
      <c r="BM51" s="11">
        <f>SUM(BM41:BM50)</f>
        <v>0</v>
      </c>
      <c r="BN51" s="10"/>
      <c r="BO51" s="11">
        <f>SUM(BO41:BO50)</f>
        <v>20</v>
      </c>
      <c r="BP51" s="10"/>
      <c r="BQ51" s="11">
        <f>SUM(BQ41:BQ50)</f>
        <v>0</v>
      </c>
      <c r="BR51" s="10"/>
      <c r="BS51" s="11">
        <f>SUM(BS41:BS50)</f>
        <v>0</v>
      </c>
      <c r="BT51" s="10"/>
      <c r="BU51" s="11">
        <f>SUM(BU41:BU50)</f>
        <v>0</v>
      </c>
      <c r="BV51" s="10"/>
      <c r="BW51" s="7">
        <f>SUM(BW41:BW50)</f>
        <v>3.8</v>
      </c>
      <c r="BX51" s="7">
        <f>SUM(BX41:BX50)</f>
        <v>13</v>
      </c>
      <c r="BY51" s="11">
        <f>SUM(BY41:BY50)</f>
        <v>0</v>
      </c>
      <c r="BZ51" s="10"/>
      <c r="CA51" s="11">
        <f>SUM(CA41:CA50)</f>
        <v>0</v>
      </c>
      <c r="CB51" s="10"/>
      <c r="CC51" s="7">
        <f>SUM(CC41:CC50)</f>
        <v>0</v>
      </c>
      <c r="CD51" s="11">
        <f>SUM(CD41:CD50)</f>
        <v>0</v>
      </c>
      <c r="CE51" s="10"/>
      <c r="CF51" s="11">
        <f>SUM(CF41:CF50)</f>
        <v>0</v>
      </c>
      <c r="CG51" s="10"/>
      <c r="CH51" s="11">
        <f>SUM(CH41:CH50)</f>
        <v>0</v>
      </c>
      <c r="CI51" s="10"/>
      <c r="CJ51" s="11">
        <f>SUM(CJ41:CJ50)</f>
        <v>0</v>
      </c>
      <c r="CK51" s="10"/>
      <c r="CL51" s="11">
        <f>SUM(CL41:CL50)</f>
        <v>0</v>
      </c>
      <c r="CM51" s="10"/>
      <c r="CN51" s="11">
        <f>SUM(CN41:CN50)</f>
        <v>0</v>
      </c>
      <c r="CO51" s="10"/>
      <c r="CP51" s="7">
        <f>SUM(CP41:CP50)</f>
        <v>20</v>
      </c>
      <c r="CQ51" s="7">
        <f>SUM(CQ41:CQ50)</f>
        <v>20</v>
      </c>
    </row>
    <row r="52" spans="1:95" ht="19.5" customHeight="1">
      <c r="A52" s="19" t="s">
        <v>115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9"/>
      <c r="CQ52" s="13"/>
    </row>
    <row r="53" spans="1:95" ht="12.75">
      <c r="A53" s="20">
        <v>1</v>
      </c>
      <c r="B53" s="20">
        <v>1</v>
      </c>
      <c r="C53" s="20"/>
      <c r="D53" s="6" t="s">
        <v>116</v>
      </c>
      <c r="E53" s="3" t="s">
        <v>117</v>
      </c>
      <c r="F53" s="6">
        <f aca="true" t="shared" si="52" ref="F53:F61">COUNTIF(T53:CO53,"e")</f>
        <v>1</v>
      </c>
      <c r="G53" s="6">
        <f aca="true" t="shared" si="53" ref="G53:G61">COUNTIF(T53:CO53,"z")</f>
        <v>0</v>
      </c>
      <c r="H53" s="6">
        <f aca="true" t="shared" si="54" ref="H53:H61">SUM(I53:P53)</f>
        <v>20</v>
      </c>
      <c r="I53" s="6">
        <f aca="true" t="shared" si="55" ref="I53:I61">T53+AM53+BF53+BY53</f>
        <v>0</v>
      </c>
      <c r="J53" s="6">
        <f aca="true" t="shared" si="56" ref="J53:J61">V53+AO53+BH53+CA53</f>
        <v>0</v>
      </c>
      <c r="K53" s="6">
        <f aca="true" t="shared" si="57" ref="K53:K61">Y53+AR53+BK53+CD53</f>
        <v>0</v>
      </c>
      <c r="L53" s="6">
        <f aca="true" t="shared" si="58" ref="L53:L61">AA53+AT53+BM53+CF53</f>
        <v>20</v>
      </c>
      <c r="M53" s="6">
        <f aca="true" t="shared" si="59" ref="M53:M61">AC53+AV53+BO53+CH53</f>
        <v>0</v>
      </c>
      <c r="N53" s="6">
        <f aca="true" t="shared" si="60" ref="N53:N61">AE53+AX53+BQ53+CJ53</f>
        <v>0</v>
      </c>
      <c r="O53" s="6">
        <f aca="true" t="shared" si="61" ref="O53:O61">AG53+AZ53+BS53+CL53</f>
        <v>0</v>
      </c>
      <c r="P53" s="6">
        <f aca="true" t="shared" si="62" ref="P53:P61">AI53+BB53+BU53+CN53</f>
        <v>0</v>
      </c>
      <c r="Q53" s="7">
        <f aca="true" t="shared" si="63" ref="Q53:Q61">AL53+BE53+BX53+CQ53</f>
        <v>3</v>
      </c>
      <c r="R53" s="7">
        <f aca="true" t="shared" si="64" ref="R53:R61">AK53+BD53+BW53+CP53</f>
        <v>3</v>
      </c>
      <c r="S53" s="7">
        <v>1</v>
      </c>
      <c r="T53" s="11"/>
      <c r="U53" s="10"/>
      <c r="V53" s="11"/>
      <c r="W53" s="10"/>
      <c r="X53" s="7"/>
      <c r="Y53" s="11"/>
      <c r="Z53" s="10"/>
      <c r="AA53" s="11">
        <v>20</v>
      </c>
      <c r="AB53" s="10" t="s">
        <v>56</v>
      </c>
      <c r="AC53" s="11"/>
      <c r="AD53" s="10"/>
      <c r="AE53" s="11"/>
      <c r="AF53" s="10"/>
      <c r="AG53" s="11"/>
      <c r="AH53" s="10"/>
      <c r="AI53" s="11"/>
      <c r="AJ53" s="10"/>
      <c r="AK53" s="7">
        <v>3</v>
      </c>
      <c r="AL53" s="7">
        <f aca="true" t="shared" si="65" ref="AL53:AL61">X53+AK53</f>
        <v>3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aca="true" t="shared" si="66" ref="BE53:BE61">AQ53+BD53</f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aca="true" t="shared" si="67" ref="BX53:BX61">BJ53+BW53</f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aca="true" t="shared" si="68" ref="CQ53:CQ61">CC53+CP53</f>
        <v>0</v>
      </c>
    </row>
    <row r="54" spans="1:95" ht="12.75">
      <c r="A54" s="20">
        <v>1</v>
      </c>
      <c r="B54" s="20">
        <v>1</v>
      </c>
      <c r="C54" s="20"/>
      <c r="D54" s="6" t="s">
        <v>118</v>
      </c>
      <c r="E54" s="3" t="s">
        <v>119</v>
      </c>
      <c r="F54" s="6">
        <f t="shared" si="52"/>
        <v>1</v>
      </c>
      <c r="G54" s="6">
        <f t="shared" si="53"/>
        <v>0</v>
      </c>
      <c r="H54" s="6">
        <f t="shared" si="54"/>
        <v>20</v>
      </c>
      <c r="I54" s="6">
        <f t="shared" si="55"/>
        <v>0</v>
      </c>
      <c r="J54" s="6">
        <f t="shared" si="56"/>
        <v>0</v>
      </c>
      <c r="K54" s="6">
        <f t="shared" si="57"/>
        <v>0</v>
      </c>
      <c r="L54" s="6">
        <f t="shared" si="58"/>
        <v>20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7">
        <f t="shared" si="63"/>
        <v>3</v>
      </c>
      <c r="R54" s="7">
        <f t="shared" si="64"/>
        <v>3</v>
      </c>
      <c r="S54" s="7">
        <v>1</v>
      </c>
      <c r="T54" s="11"/>
      <c r="U54" s="10"/>
      <c r="V54" s="11"/>
      <c r="W54" s="10"/>
      <c r="X54" s="7"/>
      <c r="Y54" s="11"/>
      <c r="Z54" s="10"/>
      <c r="AA54" s="11">
        <v>20</v>
      </c>
      <c r="AB54" s="10" t="s">
        <v>56</v>
      </c>
      <c r="AC54" s="11"/>
      <c r="AD54" s="10"/>
      <c r="AE54" s="11"/>
      <c r="AF54" s="10"/>
      <c r="AG54" s="11"/>
      <c r="AH54" s="10"/>
      <c r="AI54" s="11"/>
      <c r="AJ54" s="10"/>
      <c r="AK54" s="7">
        <v>3</v>
      </c>
      <c r="AL54" s="7">
        <f t="shared" si="65"/>
        <v>3</v>
      </c>
      <c r="AM54" s="11"/>
      <c r="AN54" s="10"/>
      <c r="AO54" s="11"/>
      <c r="AP54" s="10"/>
      <c r="AQ54" s="7"/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6"/>
        <v>0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7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8"/>
        <v>0</v>
      </c>
    </row>
    <row r="55" spans="1:95" ht="12.75">
      <c r="A55" s="20">
        <v>2</v>
      </c>
      <c r="B55" s="20">
        <v>1</v>
      </c>
      <c r="C55" s="20"/>
      <c r="D55" s="6" t="s">
        <v>120</v>
      </c>
      <c r="E55" s="3" t="s">
        <v>121</v>
      </c>
      <c r="F55" s="6">
        <f t="shared" si="52"/>
        <v>0</v>
      </c>
      <c r="G55" s="6">
        <f t="shared" si="53"/>
        <v>1</v>
      </c>
      <c r="H55" s="6">
        <f t="shared" si="54"/>
        <v>9</v>
      </c>
      <c r="I55" s="6">
        <f t="shared" si="55"/>
        <v>9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7">
        <f t="shared" si="63"/>
        <v>1</v>
      </c>
      <c r="R55" s="7">
        <f t="shared" si="64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5"/>
        <v>0</v>
      </c>
      <c r="AM55" s="11"/>
      <c r="AN55" s="10"/>
      <c r="AO55" s="11"/>
      <c r="AP55" s="10"/>
      <c r="AQ55" s="7"/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6"/>
        <v>0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7"/>
        <v>0</v>
      </c>
      <c r="BY55" s="11">
        <v>9</v>
      </c>
      <c r="BZ55" s="10" t="s">
        <v>57</v>
      </c>
      <c r="CA55" s="11"/>
      <c r="CB55" s="10"/>
      <c r="CC55" s="7">
        <v>1</v>
      </c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8"/>
        <v>1</v>
      </c>
    </row>
    <row r="56" spans="1:95" ht="12.75">
      <c r="A56" s="20">
        <v>2</v>
      </c>
      <c r="B56" s="20">
        <v>1</v>
      </c>
      <c r="C56" s="20"/>
      <c r="D56" s="6" t="s">
        <v>122</v>
      </c>
      <c r="E56" s="3" t="s">
        <v>123</v>
      </c>
      <c r="F56" s="6">
        <f t="shared" si="52"/>
        <v>0</v>
      </c>
      <c r="G56" s="6">
        <f t="shared" si="53"/>
        <v>1</v>
      </c>
      <c r="H56" s="6">
        <f t="shared" si="54"/>
        <v>9</v>
      </c>
      <c r="I56" s="6">
        <f t="shared" si="55"/>
        <v>9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7">
        <f t="shared" si="63"/>
        <v>1</v>
      </c>
      <c r="R56" s="7">
        <f t="shared" si="64"/>
        <v>0</v>
      </c>
      <c r="S56" s="7">
        <v>0.7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5"/>
        <v>0</v>
      </c>
      <c r="AM56" s="11"/>
      <c r="AN56" s="10"/>
      <c r="AO56" s="11"/>
      <c r="AP56" s="10"/>
      <c r="AQ56" s="7"/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6"/>
        <v>0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7"/>
        <v>0</v>
      </c>
      <c r="BY56" s="11">
        <v>9</v>
      </c>
      <c r="BZ56" s="10" t="s">
        <v>57</v>
      </c>
      <c r="CA56" s="11"/>
      <c r="CB56" s="10"/>
      <c r="CC56" s="7">
        <v>1</v>
      </c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8"/>
        <v>1</v>
      </c>
    </row>
    <row r="57" spans="1:95" ht="12.75">
      <c r="A57" s="20">
        <v>6</v>
      </c>
      <c r="B57" s="20">
        <v>1</v>
      </c>
      <c r="C57" s="20"/>
      <c r="D57" s="6" t="s">
        <v>124</v>
      </c>
      <c r="E57" s="3" t="s">
        <v>125</v>
      </c>
      <c r="F57" s="6">
        <f t="shared" si="52"/>
        <v>0</v>
      </c>
      <c r="G57" s="6">
        <f t="shared" si="53"/>
        <v>2</v>
      </c>
      <c r="H57" s="6">
        <f t="shared" si="54"/>
        <v>24</v>
      </c>
      <c r="I57" s="6">
        <f t="shared" si="55"/>
        <v>12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12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7">
        <f t="shared" si="63"/>
        <v>3</v>
      </c>
      <c r="R57" s="7">
        <f t="shared" si="64"/>
        <v>1.5</v>
      </c>
      <c r="S57" s="7">
        <v>1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5"/>
        <v>0</v>
      </c>
      <c r="AM57" s="11">
        <v>12</v>
      </c>
      <c r="AN57" s="10" t="s">
        <v>57</v>
      </c>
      <c r="AO57" s="11"/>
      <c r="AP57" s="10"/>
      <c r="AQ57" s="7">
        <v>1.5</v>
      </c>
      <c r="AR57" s="11"/>
      <c r="AS57" s="10"/>
      <c r="AT57" s="11"/>
      <c r="AU57" s="10"/>
      <c r="AV57" s="11">
        <v>12</v>
      </c>
      <c r="AW57" s="10" t="s">
        <v>57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66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7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8"/>
        <v>0</v>
      </c>
    </row>
    <row r="58" spans="1:95" ht="12.75">
      <c r="A58" s="20">
        <v>6</v>
      </c>
      <c r="B58" s="20">
        <v>1</v>
      </c>
      <c r="C58" s="20"/>
      <c r="D58" s="6" t="s">
        <v>126</v>
      </c>
      <c r="E58" s="3" t="s">
        <v>127</v>
      </c>
      <c r="F58" s="6">
        <f t="shared" si="52"/>
        <v>0</v>
      </c>
      <c r="G58" s="6">
        <f t="shared" si="53"/>
        <v>2</v>
      </c>
      <c r="H58" s="6">
        <f t="shared" si="54"/>
        <v>24</v>
      </c>
      <c r="I58" s="6">
        <f t="shared" si="55"/>
        <v>12</v>
      </c>
      <c r="J58" s="6">
        <f t="shared" si="56"/>
        <v>0</v>
      </c>
      <c r="K58" s="6">
        <f t="shared" si="57"/>
        <v>0</v>
      </c>
      <c r="L58" s="6">
        <f t="shared" si="58"/>
        <v>0</v>
      </c>
      <c r="M58" s="6">
        <f t="shared" si="59"/>
        <v>12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7">
        <f t="shared" si="63"/>
        <v>3</v>
      </c>
      <c r="R58" s="7">
        <f t="shared" si="64"/>
        <v>1.5</v>
      </c>
      <c r="S58" s="7">
        <v>1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5"/>
        <v>0</v>
      </c>
      <c r="AM58" s="11">
        <v>12</v>
      </c>
      <c r="AN58" s="10" t="s">
        <v>57</v>
      </c>
      <c r="AO58" s="11"/>
      <c r="AP58" s="10"/>
      <c r="AQ58" s="7">
        <v>1.5</v>
      </c>
      <c r="AR58" s="11"/>
      <c r="AS58" s="10"/>
      <c r="AT58" s="11"/>
      <c r="AU58" s="10"/>
      <c r="AV58" s="11">
        <v>12</v>
      </c>
      <c r="AW58" s="10" t="s">
        <v>57</v>
      </c>
      <c r="AX58" s="11"/>
      <c r="AY58" s="10"/>
      <c r="AZ58" s="11"/>
      <c r="BA58" s="10"/>
      <c r="BB58" s="11"/>
      <c r="BC58" s="10"/>
      <c r="BD58" s="7">
        <v>1.5</v>
      </c>
      <c r="BE58" s="7">
        <f t="shared" si="66"/>
        <v>3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7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8"/>
        <v>0</v>
      </c>
    </row>
    <row r="59" spans="1:95" ht="12.75">
      <c r="A59" s="20">
        <v>4</v>
      </c>
      <c r="B59" s="20">
        <v>1</v>
      </c>
      <c r="C59" s="20"/>
      <c r="D59" s="6" t="s">
        <v>128</v>
      </c>
      <c r="E59" s="3" t="s">
        <v>129</v>
      </c>
      <c r="F59" s="6">
        <f t="shared" si="52"/>
        <v>0</v>
      </c>
      <c r="G59" s="6">
        <f t="shared" si="53"/>
        <v>2</v>
      </c>
      <c r="H59" s="6">
        <f t="shared" si="54"/>
        <v>20</v>
      </c>
      <c r="I59" s="6">
        <f t="shared" si="55"/>
        <v>10</v>
      </c>
      <c r="J59" s="6">
        <f t="shared" si="56"/>
        <v>0</v>
      </c>
      <c r="K59" s="6">
        <f t="shared" si="57"/>
        <v>10</v>
      </c>
      <c r="L59" s="6">
        <f t="shared" si="58"/>
        <v>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7">
        <f t="shared" si="63"/>
        <v>4</v>
      </c>
      <c r="R59" s="7">
        <f t="shared" si="64"/>
        <v>2</v>
      </c>
      <c r="S59" s="7">
        <v>0.8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5"/>
        <v>0</v>
      </c>
      <c r="AM59" s="11">
        <v>10</v>
      </c>
      <c r="AN59" s="10" t="s">
        <v>57</v>
      </c>
      <c r="AO59" s="11"/>
      <c r="AP59" s="10"/>
      <c r="AQ59" s="7">
        <v>2</v>
      </c>
      <c r="AR59" s="11">
        <v>10</v>
      </c>
      <c r="AS59" s="10" t="s">
        <v>57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66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7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8"/>
        <v>0</v>
      </c>
    </row>
    <row r="60" spans="1:95" ht="12.75">
      <c r="A60" s="20">
        <v>4</v>
      </c>
      <c r="B60" s="20">
        <v>1</v>
      </c>
      <c r="C60" s="20"/>
      <c r="D60" s="6" t="s">
        <v>130</v>
      </c>
      <c r="E60" s="3" t="s">
        <v>131</v>
      </c>
      <c r="F60" s="6">
        <f t="shared" si="52"/>
        <v>0</v>
      </c>
      <c r="G60" s="6">
        <f t="shared" si="53"/>
        <v>2</v>
      </c>
      <c r="H60" s="6">
        <f t="shared" si="54"/>
        <v>20</v>
      </c>
      <c r="I60" s="6">
        <f t="shared" si="55"/>
        <v>10</v>
      </c>
      <c r="J60" s="6">
        <f t="shared" si="56"/>
        <v>0</v>
      </c>
      <c r="K60" s="6">
        <f t="shared" si="57"/>
        <v>10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7">
        <f t="shared" si="63"/>
        <v>4</v>
      </c>
      <c r="R60" s="7">
        <f t="shared" si="64"/>
        <v>2</v>
      </c>
      <c r="S60" s="7">
        <v>0.8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5"/>
        <v>0</v>
      </c>
      <c r="AM60" s="11">
        <v>10</v>
      </c>
      <c r="AN60" s="10" t="s">
        <v>57</v>
      </c>
      <c r="AO60" s="11"/>
      <c r="AP60" s="10"/>
      <c r="AQ60" s="7">
        <v>2</v>
      </c>
      <c r="AR60" s="11">
        <v>10</v>
      </c>
      <c r="AS60" s="10" t="s">
        <v>57</v>
      </c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>
        <v>2</v>
      </c>
      <c r="BE60" s="7">
        <f t="shared" si="66"/>
        <v>4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7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8"/>
        <v>0</v>
      </c>
    </row>
    <row r="61" spans="1:95" ht="12.75">
      <c r="A61" s="6">
        <v>5</v>
      </c>
      <c r="B61" s="6">
        <v>1</v>
      </c>
      <c r="C61" s="6"/>
      <c r="D61" s="6" t="s">
        <v>168</v>
      </c>
      <c r="E61" s="3" t="s">
        <v>133</v>
      </c>
      <c r="F61" s="6">
        <f t="shared" si="52"/>
        <v>1</v>
      </c>
      <c r="G61" s="6">
        <f t="shared" si="53"/>
        <v>0</v>
      </c>
      <c r="H61" s="6">
        <f t="shared" si="54"/>
        <v>0</v>
      </c>
      <c r="I61" s="6">
        <f t="shared" si="55"/>
        <v>0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0</v>
      </c>
      <c r="O61" s="6">
        <f t="shared" si="61"/>
        <v>0</v>
      </c>
      <c r="P61" s="6">
        <f t="shared" si="62"/>
        <v>0</v>
      </c>
      <c r="Q61" s="7">
        <f t="shared" si="63"/>
        <v>20</v>
      </c>
      <c r="R61" s="7">
        <f t="shared" si="64"/>
        <v>20</v>
      </c>
      <c r="S61" s="7">
        <v>0.7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5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6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7"/>
        <v>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>
        <v>0</v>
      </c>
      <c r="CK61" s="10" t="s">
        <v>56</v>
      </c>
      <c r="CL61" s="11"/>
      <c r="CM61" s="10"/>
      <c r="CN61" s="11"/>
      <c r="CO61" s="10"/>
      <c r="CP61" s="7">
        <v>20</v>
      </c>
      <c r="CQ61" s="7">
        <f t="shared" si="68"/>
        <v>20</v>
      </c>
    </row>
    <row r="62" spans="1:95" ht="19.5" customHeight="1">
      <c r="A62" s="19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9"/>
      <c r="CQ62" s="13"/>
    </row>
    <row r="63" spans="1:95" ht="12.75">
      <c r="A63" s="6"/>
      <c r="B63" s="6"/>
      <c r="C63" s="6"/>
      <c r="D63" s="6" t="s">
        <v>135</v>
      </c>
      <c r="E63" s="3" t="s">
        <v>136</v>
      </c>
      <c r="F63" s="6">
        <f>COUNTIF(T63:CO63,"e")</f>
        <v>0</v>
      </c>
      <c r="G63" s="6">
        <f>COUNTIF(T63:CO63,"z")</f>
        <v>1</v>
      </c>
      <c r="H63" s="6">
        <f>SUM(I63:P63)</f>
        <v>4</v>
      </c>
      <c r="I63" s="6">
        <f>T63+AM63+BF63+BY63</f>
        <v>0</v>
      </c>
      <c r="J63" s="6">
        <f>V63+AO63+BH63+CA63</f>
        <v>0</v>
      </c>
      <c r="K63" s="6">
        <f>Y63+AR63+BK63+CD63</f>
        <v>0</v>
      </c>
      <c r="L63" s="6">
        <f>AA63+AT63+BM63+CF63</f>
        <v>0</v>
      </c>
      <c r="M63" s="6">
        <f>AC63+AV63+BO63+CH63</f>
        <v>0</v>
      </c>
      <c r="N63" s="6">
        <f>AE63+AX63+BQ63+CJ63</f>
        <v>0</v>
      </c>
      <c r="O63" s="6">
        <f>AG63+AZ63+BS63+CL63</f>
        <v>4</v>
      </c>
      <c r="P63" s="6">
        <f>AI63+BB63+BU63+CN63</f>
        <v>0</v>
      </c>
      <c r="Q63" s="7">
        <f>AL63+BE63+BX63+CQ63</f>
        <v>4</v>
      </c>
      <c r="R63" s="7">
        <f>AK63+BD63+BW63+CP63</f>
        <v>4</v>
      </c>
      <c r="S63" s="7">
        <v>2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>X63+AK63</f>
        <v>0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>
        <v>4</v>
      </c>
      <c r="BA63" s="10" t="s">
        <v>57</v>
      </c>
      <c r="BB63" s="11"/>
      <c r="BC63" s="10"/>
      <c r="BD63" s="7">
        <v>4</v>
      </c>
      <c r="BE63" s="7">
        <f>AQ63+BD63</f>
        <v>4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>BJ63+BW63</f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>CC63+CP63</f>
        <v>0</v>
      </c>
    </row>
    <row r="64" spans="1:95" ht="15.75" customHeight="1">
      <c r="A64" s="6"/>
      <c r="B64" s="6"/>
      <c r="C64" s="6"/>
      <c r="D64" s="6"/>
      <c r="E64" s="6" t="s">
        <v>69</v>
      </c>
      <c r="F64" s="6">
        <f aca="true" t="shared" si="69" ref="F64:T64">SUM(F63:F63)</f>
        <v>0</v>
      </c>
      <c r="G64" s="6">
        <f t="shared" si="69"/>
        <v>1</v>
      </c>
      <c r="H64" s="6">
        <f t="shared" si="69"/>
        <v>4</v>
      </c>
      <c r="I64" s="6">
        <f t="shared" si="69"/>
        <v>0</v>
      </c>
      <c r="J64" s="6">
        <f t="shared" si="69"/>
        <v>0</v>
      </c>
      <c r="K64" s="6">
        <f t="shared" si="69"/>
        <v>0</v>
      </c>
      <c r="L64" s="6">
        <f t="shared" si="69"/>
        <v>0</v>
      </c>
      <c r="M64" s="6">
        <f t="shared" si="69"/>
        <v>0</v>
      </c>
      <c r="N64" s="6">
        <f t="shared" si="69"/>
        <v>0</v>
      </c>
      <c r="O64" s="6">
        <f t="shared" si="69"/>
        <v>4</v>
      </c>
      <c r="P64" s="6">
        <f t="shared" si="69"/>
        <v>0</v>
      </c>
      <c r="Q64" s="7">
        <f t="shared" si="69"/>
        <v>4</v>
      </c>
      <c r="R64" s="7">
        <f t="shared" si="69"/>
        <v>4</v>
      </c>
      <c r="S64" s="7">
        <f t="shared" si="69"/>
        <v>2</v>
      </c>
      <c r="T64" s="11">
        <f t="shared" si="69"/>
        <v>0</v>
      </c>
      <c r="U64" s="10"/>
      <c r="V64" s="11">
        <f>SUM(V63:V63)</f>
        <v>0</v>
      </c>
      <c r="W64" s="10"/>
      <c r="X64" s="7">
        <f>SUM(X63:X63)</f>
        <v>0</v>
      </c>
      <c r="Y64" s="11">
        <f>SUM(Y63:Y63)</f>
        <v>0</v>
      </c>
      <c r="Z64" s="10"/>
      <c r="AA64" s="11">
        <f>SUM(AA63:AA63)</f>
        <v>0</v>
      </c>
      <c r="AB64" s="10"/>
      <c r="AC64" s="11">
        <f>SUM(AC63:AC63)</f>
        <v>0</v>
      </c>
      <c r="AD64" s="10"/>
      <c r="AE64" s="11">
        <f>SUM(AE63:AE63)</f>
        <v>0</v>
      </c>
      <c r="AF64" s="10"/>
      <c r="AG64" s="11">
        <f>SUM(AG63:AG63)</f>
        <v>0</v>
      </c>
      <c r="AH64" s="10"/>
      <c r="AI64" s="11">
        <f>SUM(AI63:AI63)</f>
        <v>0</v>
      </c>
      <c r="AJ64" s="10"/>
      <c r="AK64" s="7">
        <f>SUM(AK63:AK63)</f>
        <v>0</v>
      </c>
      <c r="AL64" s="7">
        <f>SUM(AL63:AL63)</f>
        <v>0</v>
      </c>
      <c r="AM64" s="11">
        <f>SUM(AM63:AM63)</f>
        <v>0</v>
      </c>
      <c r="AN64" s="10"/>
      <c r="AO64" s="11">
        <f>SUM(AO63:AO63)</f>
        <v>0</v>
      </c>
      <c r="AP64" s="10"/>
      <c r="AQ64" s="7">
        <f>SUM(AQ63:AQ63)</f>
        <v>0</v>
      </c>
      <c r="AR64" s="11">
        <f>SUM(AR63:AR63)</f>
        <v>0</v>
      </c>
      <c r="AS64" s="10"/>
      <c r="AT64" s="11">
        <f>SUM(AT63:AT63)</f>
        <v>0</v>
      </c>
      <c r="AU64" s="10"/>
      <c r="AV64" s="11">
        <f>SUM(AV63:AV63)</f>
        <v>0</v>
      </c>
      <c r="AW64" s="10"/>
      <c r="AX64" s="11">
        <f>SUM(AX63:AX63)</f>
        <v>0</v>
      </c>
      <c r="AY64" s="10"/>
      <c r="AZ64" s="11">
        <f>SUM(AZ63:AZ63)</f>
        <v>4</v>
      </c>
      <c r="BA64" s="10"/>
      <c r="BB64" s="11">
        <f>SUM(BB63:BB63)</f>
        <v>0</v>
      </c>
      <c r="BC64" s="10"/>
      <c r="BD64" s="7">
        <f>SUM(BD63:BD63)</f>
        <v>4</v>
      </c>
      <c r="BE64" s="7">
        <f>SUM(BE63:BE63)</f>
        <v>4</v>
      </c>
      <c r="BF64" s="11">
        <f>SUM(BF63:BF63)</f>
        <v>0</v>
      </c>
      <c r="BG64" s="10"/>
      <c r="BH64" s="11">
        <f>SUM(BH63:BH63)</f>
        <v>0</v>
      </c>
      <c r="BI64" s="10"/>
      <c r="BJ64" s="7">
        <f>SUM(BJ63:BJ63)</f>
        <v>0</v>
      </c>
      <c r="BK64" s="11">
        <f>SUM(BK63:BK63)</f>
        <v>0</v>
      </c>
      <c r="BL64" s="10"/>
      <c r="BM64" s="11">
        <f>SUM(BM63:BM63)</f>
        <v>0</v>
      </c>
      <c r="BN64" s="10"/>
      <c r="BO64" s="11">
        <f>SUM(BO63:BO63)</f>
        <v>0</v>
      </c>
      <c r="BP64" s="10"/>
      <c r="BQ64" s="11">
        <f>SUM(BQ63:BQ63)</f>
        <v>0</v>
      </c>
      <c r="BR64" s="10"/>
      <c r="BS64" s="11">
        <f>SUM(BS63:BS63)</f>
        <v>0</v>
      </c>
      <c r="BT64" s="10"/>
      <c r="BU64" s="11">
        <f>SUM(BU63:BU63)</f>
        <v>0</v>
      </c>
      <c r="BV64" s="10"/>
      <c r="BW64" s="7">
        <f>SUM(BW63:BW63)</f>
        <v>0</v>
      </c>
      <c r="BX64" s="7">
        <f>SUM(BX63:BX63)</f>
        <v>0</v>
      </c>
      <c r="BY64" s="11">
        <f>SUM(BY63:BY63)</f>
        <v>0</v>
      </c>
      <c r="BZ64" s="10"/>
      <c r="CA64" s="11">
        <f>SUM(CA63:CA63)</f>
        <v>0</v>
      </c>
      <c r="CB64" s="10"/>
      <c r="CC64" s="7">
        <f>SUM(CC63:CC63)</f>
        <v>0</v>
      </c>
      <c r="CD64" s="11">
        <f>SUM(CD63:CD63)</f>
        <v>0</v>
      </c>
      <c r="CE64" s="10"/>
      <c r="CF64" s="11">
        <f>SUM(CF63:CF63)</f>
        <v>0</v>
      </c>
      <c r="CG64" s="10"/>
      <c r="CH64" s="11">
        <f>SUM(CH63:CH63)</f>
        <v>0</v>
      </c>
      <c r="CI64" s="10"/>
      <c r="CJ64" s="11">
        <f>SUM(CJ63:CJ63)</f>
        <v>0</v>
      </c>
      <c r="CK64" s="10"/>
      <c r="CL64" s="11">
        <f>SUM(CL63:CL63)</f>
        <v>0</v>
      </c>
      <c r="CM64" s="10"/>
      <c r="CN64" s="11">
        <f>SUM(CN63:CN63)</f>
        <v>0</v>
      </c>
      <c r="CO64" s="10"/>
      <c r="CP64" s="7">
        <f>SUM(CP63:CP63)</f>
        <v>0</v>
      </c>
      <c r="CQ64" s="7">
        <f>SUM(CQ63:CQ63)</f>
        <v>0</v>
      </c>
    </row>
    <row r="65" spans="1:95" ht="19.5" customHeight="1">
      <c r="A65" s="19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9"/>
      <c r="CQ65" s="13"/>
    </row>
    <row r="66" spans="1:95" ht="12.75">
      <c r="A66" s="6"/>
      <c r="B66" s="6"/>
      <c r="C66" s="6"/>
      <c r="D66" s="6" t="s">
        <v>138</v>
      </c>
      <c r="E66" s="3" t="s">
        <v>139</v>
      </c>
      <c r="F66" s="6">
        <f>COUNTIF(T66:CO66,"e")</f>
        <v>0</v>
      </c>
      <c r="G66" s="6">
        <f>COUNTIF(T66:CO66,"z")</f>
        <v>1</v>
      </c>
      <c r="H66" s="6">
        <f>SUM(I66:P66)</f>
        <v>2</v>
      </c>
      <c r="I66" s="6">
        <f>T66+AM66+BF66+BY66</f>
        <v>2</v>
      </c>
      <c r="J66" s="6">
        <f>V66+AO66+BH66+CA66</f>
        <v>0</v>
      </c>
      <c r="K66" s="6">
        <f>Y66+AR66+BK66+CD66</f>
        <v>0</v>
      </c>
      <c r="L66" s="6">
        <f>AA66+AT66+BM66+CF66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X66+AK66</f>
        <v>0</v>
      </c>
      <c r="AM66" s="11"/>
      <c r="AN66" s="10"/>
      <c r="AO66" s="11"/>
      <c r="AP66" s="10"/>
      <c r="AQ66" s="7"/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AQ66+BD66</f>
        <v>0</v>
      </c>
      <c r="BF66" s="11">
        <v>2</v>
      </c>
      <c r="BG66" s="10" t="s">
        <v>57</v>
      </c>
      <c r="BH66" s="11"/>
      <c r="BI66" s="10"/>
      <c r="BJ66" s="7"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BJ66+BW66</f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CC66+CP66</f>
        <v>0</v>
      </c>
    </row>
    <row r="67" spans="1:95" ht="15.75" customHeight="1">
      <c r="A67" s="6"/>
      <c r="B67" s="6"/>
      <c r="C67" s="6"/>
      <c r="D67" s="6"/>
      <c r="E67" s="6" t="s">
        <v>69</v>
      </c>
      <c r="F67" s="6">
        <f aca="true" t="shared" si="70" ref="F67:T67">SUM(F66:F66)</f>
        <v>0</v>
      </c>
      <c r="G67" s="6">
        <f t="shared" si="70"/>
        <v>1</v>
      </c>
      <c r="H67" s="6">
        <f t="shared" si="70"/>
        <v>2</v>
      </c>
      <c r="I67" s="6">
        <f t="shared" si="70"/>
        <v>2</v>
      </c>
      <c r="J67" s="6">
        <f t="shared" si="70"/>
        <v>0</v>
      </c>
      <c r="K67" s="6">
        <f t="shared" si="70"/>
        <v>0</v>
      </c>
      <c r="L67" s="6">
        <f t="shared" si="70"/>
        <v>0</v>
      </c>
      <c r="M67" s="6">
        <f t="shared" si="70"/>
        <v>0</v>
      </c>
      <c r="N67" s="6">
        <f t="shared" si="70"/>
        <v>0</v>
      </c>
      <c r="O67" s="6">
        <f t="shared" si="70"/>
        <v>0</v>
      </c>
      <c r="P67" s="6">
        <f t="shared" si="70"/>
        <v>0</v>
      </c>
      <c r="Q67" s="7">
        <f t="shared" si="70"/>
        <v>0</v>
      </c>
      <c r="R67" s="7">
        <f t="shared" si="70"/>
        <v>0</v>
      </c>
      <c r="S67" s="7">
        <f t="shared" si="70"/>
        <v>0</v>
      </c>
      <c r="T67" s="11">
        <f t="shared" si="70"/>
        <v>0</v>
      </c>
      <c r="U67" s="10"/>
      <c r="V67" s="11">
        <f>SUM(V66:V66)</f>
        <v>0</v>
      </c>
      <c r="W67" s="10"/>
      <c r="X67" s="7">
        <f>SUM(X66:X66)</f>
        <v>0</v>
      </c>
      <c r="Y67" s="11">
        <f>SUM(Y66:Y66)</f>
        <v>0</v>
      </c>
      <c r="Z67" s="10"/>
      <c r="AA67" s="11">
        <f>SUM(AA66:AA66)</f>
        <v>0</v>
      </c>
      <c r="AB67" s="10"/>
      <c r="AC67" s="11">
        <f>SUM(AC66:AC66)</f>
        <v>0</v>
      </c>
      <c r="AD67" s="10"/>
      <c r="AE67" s="11">
        <f>SUM(AE66:AE66)</f>
        <v>0</v>
      </c>
      <c r="AF67" s="10"/>
      <c r="AG67" s="11">
        <f>SUM(AG66:AG66)</f>
        <v>0</v>
      </c>
      <c r="AH67" s="10"/>
      <c r="AI67" s="11">
        <f>SUM(AI66:AI66)</f>
        <v>0</v>
      </c>
      <c r="AJ67" s="10"/>
      <c r="AK67" s="7">
        <f>SUM(AK66:AK66)</f>
        <v>0</v>
      </c>
      <c r="AL67" s="7">
        <f>SUM(AL66:AL66)</f>
        <v>0</v>
      </c>
      <c r="AM67" s="11">
        <f>SUM(AM66:AM66)</f>
        <v>0</v>
      </c>
      <c r="AN67" s="10"/>
      <c r="AO67" s="11">
        <f>SUM(AO66:AO66)</f>
        <v>0</v>
      </c>
      <c r="AP67" s="10"/>
      <c r="AQ67" s="7">
        <f>SUM(AQ66:AQ66)</f>
        <v>0</v>
      </c>
      <c r="AR67" s="11">
        <f>SUM(AR66:AR66)</f>
        <v>0</v>
      </c>
      <c r="AS67" s="10"/>
      <c r="AT67" s="11">
        <f>SUM(AT66:AT66)</f>
        <v>0</v>
      </c>
      <c r="AU67" s="10"/>
      <c r="AV67" s="11">
        <f>SUM(AV66:AV66)</f>
        <v>0</v>
      </c>
      <c r="AW67" s="10"/>
      <c r="AX67" s="11">
        <f>SUM(AX66:AX66)</f>
        <v>0</v>
      </c>
      <c r="AY67" s="10"/>
      <c r="AZ67" s="11">
        <f>SUM(AZ66:AZ66)</f>
        <v>0</v>
      </c>
      <c r="BA67" s="10"/>
      <c r="BB67" s="11">
        <f>SUM(BB66:BB66)</f>
        <v>0</v>
      </c>
      <c r="BC67" s="10"/>
      <c r="BD67" s="7">
        <f>SUM(BD66:BD66)</f>
        <v>0</v>
      </c>
      <c r="BE67" s="7">
        <f>SUM(BE66:BE66)</f>
        <v>0</v>
      </c>
      <c r="BF67" s="11">
        <f>SUM(BF66:BF66)</f>
        <v>2</v>
      </c>
      <c r="BG67" s="10"/>
      <c r="BH67" s="11">
        <f>SUM(BH66:BH66)</f>
        <v>0</v>
      </c>
      <c r="BI67" s="10"/>
      <c r="BJ67" s="7">
        <f>SUM(BJ66:BJ66)</f>
        <v>0</v>
      </c>
      <c r="BK67" s="11">
        <f>SUM(BK66:BK66)</f>
        <v>0</v>
      </c>
      <c r="BL67" s="10"/>
      <c r="BM67" s="11">
        <f>SUM(BM66:BM66)</f>
        <v>0</v>
      </c>
      <c r="BN67" s="10"/>
      <c r="BO67" s="11">
        <f>SUM(BO66:BO66)</f>
        <v>0</v>
      </c>
      <c r="BP67" s="10"/>
      <c r="BQ67" s="11">
        <f>SUM(BQ66:BQ66)</f>
        <v>0</v>
      </c>
      <c r="BR67" s="10"/>
      <c r="BS67" s="11">
        <f>SUM(BS66:BS66)</f>
        <v>0</v>
      </c>
      <c r="BT67" s="10"/>
      <c r="BU67" s="11">
        <f>SUM(BU66:BU66)</f>
        <v>0</v>
      </c>
      <c r="BV67" s="10"/>
      <c r="BW67" s="7">
        <f>SUM(BW66:BW66)</f>
        <v>0</v>
      </c>
      <c r="BX67" s="7">
        <f>SUM(BX66:BX66)</f>
        <v>0</v>
      </c>
      <c r="BY67" s="11">
        <f>SUM(BY66:BY66)</f>
        <v>0</v>
      </c>
      <c r="BZ67" s="10"/>
      <c r="CA67" s="11">
        <f>SUM(CA66:CA66)</f>
        <v>0</v>
      </c>
      <c r="CB67" s="10"/>
      <c r="CC67" s="7">
        <f>SUM(CC66:CC66)</f>
        <v>0</v>
      </c>
      <c r="CD67" s="11">
        <f>SUM(CD66:CD66)</f>
        <v>0</v>
      </c>
      <c r="CE67" s="10"/>
      <c r="CF67" s="11">
        <f>SUM(CF66:CF66)</f>
        <v>0</v>
      </c>
      <c r="CG67" s="10"/>
      <c r="CH67" s="11">
        <f>SUM(CH66:CH66)</f>
        <v>0</v>
      </c>
      <c r="CI67" s="10"/>
      <c r="CJ67" s="11">
        <f>SUM(CJ66:CJ66)</f>
        <v>0</v>
      </c>
      <c r="CK67" s="10"/>
      <c r="CL67" s="11">
        <f>SUM(CL66:CL66)</f>
        <v>0</v>
      </c>
      <c r="CM67" s="10"/>
      <c r="CN67" s="11">
        <f>SUM(CN66:CN66)</f>
        <v>0</v>
      </c>
      <c r="CO67" s="10"/>
      <c r="CP67" s="7">
        <f>SUM(CP66:CP66)</f>
        <v>0</v>
      </c>
      <c r="CQ67" s="7">
        <f>SUM(CQ66:CQ66)</f>
        <v>0</v>
      </c>
    </row>
    <row r="68" spans="1:95" ht="19.5" customHeight="1">
      <c r="A68" s="6"/>
      <c r="B68" s="6"/>
      <c r="C68" s="6"/>
      <c r="D68" s="6"/>
      <c r="E68" s="8" t="s">
        <v>140</v>
      </c>
      <c r="F68" s="6">
        <f>F24+F39+F51+F64+F67</f>
        <v>11</v>
      </c>
      <c r="G68" s="6">
        <f>G24+G39+G51+G64+G67</f>
        <v>48</v>
      </c>
      <c r="H68" s="6">
        <f aca="true" t="shared" si="71" ref="H68:P68">H24+H39+H51+H67</f>
        <v>642</v>
      </c>
      <c r="I68" s="6">
        <f t="shared" si="71"/>
        <v>288</v>
      </c>
      <c r="J68" s="6">
        <f t="shared" si="71"/>
        <v>116</v>
      </c>
      <c r="K68" s="6">
        <f t="shared" si="71"/>
        <v>144</v>
      </c>
      <c r="L68" s="6">
        <f t="shared" si="71"/>
        <v>20</v>
      </c>
      <c r="M68" s="6">
        <f t="shared" si="71"/>
        <v>62</v>
      </c>
      <c r="N68" s="6">
        <f t="shared" si="71"/>
        <v>0</v>
      </c>
      <c r="O68" s="6">
        <f t="shared" si="71"/>
        <v>0</v>
      </c>
      <c r="P68" s="6">
        <f t="shared" si="71"/>
        <v>12</v>
      </c>
      <c r="Q68" s="7">
        <f>Q24+Q39+Q51+Q64+Q67</f>
        <v>90</v>
      </c>
      <c r="R68" s="7">
        <f>R24+R39+R51+R64+R67</f>
        <v>48.4</v>
      </c>
      <c r="S68" s="7">
        <f>S24+S39+S51+S64+S67</f>
        <v>29.64</v>
      </c>
      <c r="T68" s="11">
        <f>T24+T39+T51+T67</f>
        <v>114</v>
      </c>
      <c r="U68" s="10"/>
      <c r="V68" s="11">
        <f>V24+V39+V51+V67</f>
        <v>40</v>
      </c>
      <c r="W68" s="10"/>
      <c r="X68" s="7">
        <f>X24+X39+X51+X64+X67</f>
        <v>13.1</v>
      </c>
      <c r="Y68" s="11">
        <f>Y24+Y39+Y51+Y67</f>
        <v>50</v>
      </c>
      <c r="Z68" s="10"/>
      <c r="AA68" s="11">
        <f>AA24+AA39+AA51+AA67</f>
        <v>20</v>
      </c>
      <c r="AB68" s="10"/>
      <c r="AC68" s="11">
        <f>AC24+AC39+AC51+AC67</f>
        <v>30</v>
      </c>
      <c r="AD68" s="10"/>
      <c r="AE68" s="11">
        <f>AE24+AE39+AE51+AE67</f>
        <v>0</v>
      </c>
      <c r="AF68" s="10"/>
      <c r="AG68" s="11">
        <f>AG24+AG39+AG51+AG67</f>
        <v>0</v>
      </c>
      <c r="AH68" s="10"/>
      <c r="AI68" s="11">
        <f>AI24+AI39+AI51+AI67</f>
        <v>0</v>
      </c>
      <c r="AJ68" s="10"/>
      <c r="AK68" s="7">
        <f>AK24+AK39+AK51+AK64+AK67</f>
        <v>9.9</v>
      </c>
      <c r="AL68" s="7">
        <f>AL24+AL39+AL51+AL64+AL67</f>
        <v>23</v>
      </c>
      <c r="AM68" s="11">
        <f>AM24+AM39+AM51+AM67</f>
        <v>64</v>
      </c>
      <c r="AN68" s="10"/>
      <c r="AO68" s="11">
        <f>AO24+AO39+AO51+AO67</f>
        <v>20</v>
      </c>
      <c r="AP68" s="10"/>
      <c r="AQ68" s="7">
        <f>AQ24+AQ39+AQ51+AQ64+AQ67</f>
        <v>10</v>
      </c>
      <c r="AR68" s="11">
        <f>AR24+AR39+AR51+AR67</f>
        <v>40</v>
      </c>
      <c r="AS68" s="10"/>
      <c r="AT68" s="11">
        <f>AT24+AT39+AT51+AT67</f>
        <v>0</v>
      </c>
      <c r="AU68" s="10"/>
      <c r="AV68" s="11">
        <f>AV24+AV39+AV51+AV67</f>
        <v>12</v>
      </c>
      <c r="AW68" s="10"/>
      <c r="AX68" s="11">
        <f>AX24+AX39+AX51+AX67</f>
        <v>0</v>
      </c>
      <c r="AY68" s="10"/>
      <c r="AZ68" s="11">
        <f>AZ24+AZ39+AZ51+AZ67</f>
        <v>0</v>
      </c>
      <c r="BA68" s="10"/>
      <c r="BB68" s="11">
        <f>BB24+BB39+BB51+BB67</f>
        <v>12</v>
      </c>
      <c r="BC68" s="10"/>
      <c r="BD68" s="7">
        <f>BD24+BD39+BD51+BD64+BD67</f>
        <v>11</v>
      </c>
      <c r="BE68" s="7">
        <f>BE24+BE39+BE51+BE64+BE67</f>
        <v>21</v>
      </c>
      <c r="BF68" s="11">
        <f>BF24+BF39+BF51+BF67</f>
        <v>92</v>
      </c>
      <c r="BG68" s="10"/>
      <c r="BH68" s="11">
        <f>BH24+BH39+BH51+BH67</f>
        <v>47</v>
      </c>
      <c r="BI68" s="10"/>
      <c r="BJ68" s="7">
        <f>BJ24+BJ39+BJ51+BJ64+BJ67</f>
        <v>15.5</v>
      </c>
      <c r="BK68" s="11">
        <f>BK24+BK39+BK51+BK67</f>
        <v>54</v>
      </c>
      <c r="BL68" s="10"/>
      <c r="BM68" s="11">
        <f>BM24+BM39+BM51+BM67</f>
        <v>0</v>
      </c>
      <c r="BN68" s="10"/>
      <c r="BO68" s="11">
        <f>BO24+BO39+BO51+BO67</f>
        <v>20</v>
      </c>
      <c r="BP68" s="10"/>
      <c r="BQ68" s="11">
        <f>BQ24+BQ39+BQ51+BQ67</f>
        <v>0</v>
      </c>
      <c r="BR68" s="10"/>
      <c r="BS68" s="11">
        <f>BS24+BS39+BS51+BS67</f>
        <v>0</v>
      </c>
      <c r="BT68" s="10"/>
      <c r="BU68" s="11">
        <f>BU24+BU39+BU51+BU67</f>
        <v>0</v>
      </c>
      <c r="BV68" s="10"/>
      <c r="BW68" s="7">
        <f>BW24+BW39+BW51+BW64+BW67</f>
        <v>7.5</v>
      </c>
      <c r="BX68" s="7">
        <f>BX24+BX39+BX51+BX64+BX67</f>
        <v>23</v>
      </c>
      <c r="BY68" s="11">
        <f>BY24+BY39+BY51+BY67</f>
        <v>18</v>
      </c>
      <c r="BZ68" s="10"/>
      <c r="CA68" s="11">
        <f>CA24+CA39+CA51+CA67</f>
        <v>9</v>
      </c>
      <c r="CB68" s="10"/>
      <c r="CC68" s="7">
        <f>CC24+CC39+CC51+CC64+CC67</f>
        <v>3</v>
      </c>
      <c r="CD68" s="11">
        <f>CD24+CD39+CD51+CD67</f>
        <v>0</v>
      </c>
      <c r="CE68" s="10"/>
      <c r="CF68" s="11">
        <f>CF24+CF39+CF51+CF67</f>
        <v>0</v>
      </c>
      <c r="CG68" s="10"/>
      <c r="CH68" s="11">
        <f>CH24+CH39+CH51+CH67</f>
        <v>0</v>
      </c>
      <c r="CI68" s="10"/>
      <c r="CJ68" s="11">
        <f>CJ24+CJ39+CJ51+CJ67</f>
        <v>0</v>
      </c>
      <c r="CK68" s="10"/>
      <c r="CL68" s="11">
        <f>CL24+CL39+CL51+CL67</f>
        <v>0</v>
      </c>
      <c r="CM68" s="10"/>
      <c r="CN68" s="11">
        <f>CN24+CN39+CN51+CN67</f>
        <v>0</v>
      </c>
      <c r="CO68" s="10"/>
      <c r="CP68" s="7">
        <f>CP24+CP39+CP51+CP64+CP67</f>
        <v>20</v>
      </c>
      <c r="CQ68" s="7">
        <f>CQ24+CQ39+CQ51+CQ64+CQ67</f>
        <v>23</v>
      </c>
    </row>
    <row r="70" spans="4:5" ht="12.75">
      <c r="D70" s="3" t="s">
        <v>23</v>
      </c>
      <c r="E70" s="3" t="s">
        <v>141</v>
      </c>
    </row>
    <row r="71" spans="4:5" ht="12.75">
      <c r="D71" s="3" t="s">
        <v>27</v>
      </c>
      <c r="E71" s="3" t="s">
        <v>142</v>
      </c>
    </row>
    <row r="72" spans="4:5" ht="12.75">
      <c r="D72" s="21" t="s">
        <v>46</v>
      </c>
      <c r="E72" s="21"/>
    </row>
    <row r="73" spans="4:5" ht="12.75">
      <c r="D73" s="3" t="s">
        <v>33</v>
      </c>
      <c r="E73" s="3" t="s">
        <v>143</v>
      </c>
    </row>
    <row r="74" spans="4:5" ht="12.75">
      <c r="D74" s="3" t="s">
        <v>34</v>
      </c>
      <c r="E74" s="3" t="s">
        <v>144</v>
      </c>
    </row>
    <row r="75" spans="4:5" ht="12.75">
      <c r="D75" s="21" t="s">
        <v>48</v>
      </c>
      <c r="E75" s="21"/>
    </row>
    <row r="76" spans="4:29" ht="12.75">
      <c r="D76" s="3" t="s">
        <v>35</v>
      </c>
      <c r="E76" s="3" t="s">
        <v>145</v>
      </c>
      <c r="M76" s="9"/>
      <c r="U76" s="9"/>
      <c r="AC76" s="9"/>
    </row>
    <row r="77" spans="4:5" ht="12.75">
      <c r="D77" s="3" t="s">
        <v>36</v>
      </c>
      <c r="E77" s="3" t="s">
        <v>146</v>
      </c>
    </row>
    <row r="78" spans="4:5" ht="12.75">
      <c r="D78" s="3" t="s">
        <v>37</v>
      </c>
      <c r="E78" s="3" t="s">
        <v>147</v>
      </c>
    </row>
    <row r="79" spans="4:5" ht="12.75">
      <c r="D79" s="3" t="s">
        <v>38</v>
      </c>
      <c r="E79" s="3" t="s">
        <v>148</v>
      </c>
    </row>
    <row r="80" spans="4:5" ht="12.75">
      <c r="D80" s="3" t="s">
        <v>39</v>
      </c>
      <c r="E80" s="3" t="s">
        <v>149</v>
      </c>
    </row>
    <row r="81" spans="4:5" ht="12.75">
      <c r="D81" s="3" t="s">
        <v>40</v>
      </c>
      <c r="E81" s="3" t="s">
        <v>150</v>
      </c>
    </row>
  </sheetData>
  <sheetProtection/>
  <mergeCells count="91">
    <mergeCell ref="C57:C58"/>
    <mergeCell ref="A57:A58"/>
    <mergeCell ref="B57:B58"/>
    <mergeCell ref="A65:CQ65"/>
    <mergeCell ref="D72:E72"/>
    <mergeCell ref="D75:E75"/>
    <mergeCell ref="C59:C60"/>
    <mergeCell ref="A59:A60"/>
    <mergeCell ref="B59:B60"/>
    <mergeCell ref="A62:CQ62"/>
    <mergeCell ref="A52:CQ52"/>
    <mergeCell ref="C53:C54"/>
    <mergeCell ref="A53:A54"/>
    <mergeCell ref="B53:B54"/>
    <mergeCell ref="C55:C56"/>
    <mergeCell ref="A55:A56"/>
    <mergeCell ref="B55:B56"/>
    <mergeCell ref="A16:CQ16"/>
    <mergeCell ref="A25:CQ25"/>
    <mergeCell ref="A40:CQ40"/>
    <mergeCell ref="CJ15:CK15"/>
    <mergeCell ref="CL15:CM15"/>
    <mergeCell ref="CN15:CO15"/>
    <mergeCell ref="CP14:CP15"/>
    <mergeCell ref="BX14:BX15"/>
    <mergeCell ref="BQ15:BR15"/>
    <mergeCell ref="BY13:CQ13"/>
    <mergeCell ref="BY14:CB14"/>
    <mergeCell ref="BY15:BZ15"/>
    <mergeCell ref="CA15:CB15"/>
    <mergeCell ref="CC14:CC15"/>
    <mergeCell ref="CD14:CO14"/>
    <mergeCell ref="CD15:CE15"/>
    <mergeCell ref="CF15:CG15"/>
    <mergeCell ref="CH15:CI15"/>
    <mergeCell ref="CQ14:CQ15"/>
    <mergeCell ref="BS15:BT15"/>
    <mergeCell ref="BU15:BV15"/>
    <mergeCell ref="BW14:BW15"/>
    <mergeCell ref="BF12:CQ12"/>
    <mergeCell ref="BF13:BX13"/>
    <mergeCell ref="BF14:BI14"/>
    <mergeCell ref="BF15:BG15"/>
    <mergeCell ref="BH15:BI15"/>
    <mergeCell ref="BJ14:BJ15"/>
    <mergeCell ref="BK14:BV14"/>
    <mergeCell ref="AV15:AW15"/>
    <mergeCell ref="AX15:AY15"/>
    <mergeCell ref="BK15:BL15"/>
    <mergeCell ref="BM15:BN15"/>
    <mergeCell ref="BO15:BP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Y15:Z15"/>
    <mergeCell ref="AA15:AB15"/>
    <mergeCell ref="AC15:AD15"/>
    <mergeCell ref="AE15:AF15"/>
    <mergeCell ref="AG15:AH15"/>
    <mergeCell ref="AI15:AJ15"/>
    <mergeCell ref="Q12:Q15"/>
    <mergeCell ref="R12:R15"/>
    <mergeCell ref="S12:S15"/>
    <mergeCell ref="T12:BE12"/>
    <mergeCell ref="T13:AL13"/>
    <mergeCell ref="T14:W14"/>
    <mergeCell ref="T15:U15"/>
    <mergeCell ref="V15:W15"/>
    <mergeCell ref="X14:X15"/>
    <mergeCell ref="Y14:AJ14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81"/>
  <sheetViews>
    <sheetView tabSelected="1" zoomScale="75" zoomScaleNormal="75" zoomScalePageLayoutView="0" workbookViewId="0" topLeftCell="Q1">
      <selection activeCell="BX2" sqref="BX2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8515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8515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8515625" style="0" customWidth="1"/>
    <col min="82" max="82" width="3.57421875" style="0" customWidth="1"/>
    <col min="83" max="83" width="2.00390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</cols>
  <sheetData>
    <row r="1" ht="15.75">
      <c r="E1" s="2" t="s">
        <v>0</v>
      </c>
    </row>
    <row r="2" spans="5:76" ht="12.75">
      <c r="E2" t="s">
        <v>1</v>
      </c>
      <c r="F2" s="1" t="s">
        <v>2</v>
      </c>
      <c r="BX2" t="s">
        <v>188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9" ht="12.75">
      <c r="E7" t="s">
        <v>11</v>
      </c>
      <c r="F7" s="1" t="s">
        <v>12</v>
      </c>
      <c r="AM7" t="s">
        <v>13</v>
      </c>
    </row>
    <row r="8" spans="5:39" ht="12.75">
      <c r="E8" t="s">
        <v>14</v>
      </c>
      <c r="F8" s="1" t="s">
        <v>97</v>
      </c>
      <c r="AM8" t="s">
        <v>16</v>
      </c>
    </row>
    <row r="9" spans="5:39" ht="12.75">
      <c r="E9" t="s">
        <v>17</v>
      </c>
      <c r="F9" s="1" t="s">
        <v>18</v>
      </c>
      <c r="AM9" t="s">
        <v>19</v>
      </c>
    </row>
    <row r="11" spans="1:94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5" t="s">
        <v>41</v>
      </c>
      <c r="R12" s="15" t="s">
        <v>42</v>
      </c>
      <c r="S12" s="15" t="s">
        <v>43</v>
      </c>
      <c r="T12" s="17" t="s">
        <v>44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 t="s">
        <v>51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5"/>
      <c r="R13" s="15"/>
      <c r="S13" s="15"/>
      <c r="T13" s="17" t="s">
        <v>45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 t="s">
        <v>50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 t="s">
        <v>52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 t="s">
        <v>53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5"/>
      <c r="R14" s="15"/>
      <c r="S14" s="15"/>
      <c r="T14" s="18" t="s">
        <v>46</v>
      </c>
      <c r="U14" s="18"/>
      <c r="V14" s="18"/>
      <c r="W14" s="18"/>
      <c r="X14" s="14" t="s">
        <v>47</v>
      </c>
      <c r="Y14" s="18" t="s">
        <v>48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4" t="s">
        <v>47</v>
      </c>
      <c r="AL14" s="14" t="s">
        <v>49</v>
      </c>
      <c r="AM14" s="18" t="s">
        <v>46</v>
      </c>
      <c r="AN14" s="18"/>
      <c r="AO14" s="18"/>
      <c r="AP14" s="18"/>
      <c r="AQ14" s="14" t="s">
        <v>47</v>
      </c>
      <c r="AR14" s="18" t="s">
        <v>48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4" t="s">
        <v>47</v>
      </c>
      <c r="BE14" s="14" t="s">
        <v>49</v>
      </c>
      <c r="BF14" s="18" t="s">
        <v>46</v>
      </c>
      <c r="BG14" s="18"/>
      <c r="BH14" s="18"/>
      <c r="BI14" s="18"/>
      <c r="BJ14" s="14" t="s">
        <v>47</v>
      </c>
      <c r="BK14" s="18" t="s">
        <v>48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4" t="s">
        <v>47</v>
      </c>
      <c r="BX14" s="14" t="s">
        <v>49</v>
      </c>
      <c r="BY14" s="18" t="s">
        <v>46</v>
      </c>
      <c r="BZ14" s="18"/>
      <c r="CA14" s="18"/>
      <c r="CB14" s="18"/>
      <c r="CC14" s="14" t="s">
        <v>47</v>
      </c>
      <c r="CD14" s="18" t="s">
        <v>48</v>
      </c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4" t="s">
        <v>47</v>
      </c>
      <c r="CQ14" s="14" t="s">
        <v>49</v>
      </c>
    </row>
    <row r="15" spans="1:95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15"/>
      <c r="R15" s="15"/>
      <c r="S15" s="15"/>
      <c r="T15" s="16" t="s">
        <v>33</v>
      </c>
      <c r="U15" s="16"/>
      <c r="V15" s="16" t="s">
        <v>34</v>
      </c>
      <c r="W15" s="16"/>
      <c r="X15" s="14"/>
      <c r="Y15" s="16" t="s">
        <v>35</v>
      </c>
      <c r="Z15" s="16"/>
      <c r="AA15" s="16" t="s">
        <v>36</v>
      </c>
      <c r="AB15" s="16"/>
      <c r="AC15" s="16" t="s">
        <v>37</v>
      </c>
      <c r="AD15" s="16"/>
      <c r="AE15" s="16" t="s">
        <v>38</v>
      </c>
      <c r="AF15" s="16"/>
      <c r="AG15" s="16" t="s">
        <v>39</v>
      </c>
      <c r="AH15" s="16"/>
      <c r="AI15" s="16" t="s">
        <v>40</v>
      </c>
      <c r="AJ15" s="16"/>
      <c r="AK15" s="14"/>
      <c r="AL15" s="14"/>
      <c r="AM15" s="16" t="s">
        <v>33</v>
      </c>
      <c r="AN15" s="16"/>
      <c r="AO15" s="16" t="s">
        <v>34</v>
      </c>
      <c r="AP15" s="16"/>
      <c r="AQ15" s="14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6" t="s">
        <v>38</v>
      </c>
      <c r="AY15" s="16"/>
      <c r="AZ15" s="16" t="s">
        <v>39</v>
      </c>
      <c r="BA15" s="16"/>
      <c r="BB15" s="16" t="s">
        <v>40</v>
      </c>
      <c r="BC15" s="16"/>
      <c r="BD15" s="14"/>
      <c r="BE15" s="14"/>
      <c r="BF15" s="16" t="s">
        <v>33</v>
      </c>
      <c r="BG15" s="16"/>
      <c r="BH15" s="16" t="s">
        <v>34</v>
      </c>
      <c r="BI15" s="16"/>
      <c r="BJ15" s="14"/>
      <c r="BK15" s="16" t="s">
        <v>35</v>
      </c>
      <c r="BL15" s="16"/>
      <c r="BM15" s="16" t="s">
        <v>36</v>
      </c>
      <c r="BN15" s="16"/>
      <c r="BO15" s="16" t="s">
        <v>37</v>
      </c>
      <c r="BP15" s="16"/>
      <c r="BQ15" s="16" t="s">
        <v>38</v>
      </c>
      <c r="BR15" s="16"/>
      <c r="BS15" s="16" t="s">
        <v>39</v>
      </c>
      <c r="BT15" s="16"/>
      <c r="BU15" s="16" t="s">
        <v>40</v>
      </c>
      <c r="BV15" s="16"/>
      <c r="BW15" s="14"/>
      <c r="BX15" s="14"/>
      <c r="BY15" s="16" t="s">
        <v>33</v>
      </c>
      <c r="BZ15" s="16"/>
      <c r="CA15" s="16" t="s">
        <v>34</v>
      </c>
      <c r="CB15" s="16"/>
      <c r="CC15" s="14"/>
      <c r="CD15" s="16" t="s">
        <v>35</v>
      </c>
      <c r="CE15" s="16"/>
      <c r="CF15" s="16" t="s">
        <v>36</v>
      </c>
      <c r="CG15" s="16"/>
      <c r="CH15" s="16" t="s">
        <v>37</v>
      </c>
      <c r="CI15" s="16"/>
      <c r="CJ15" s="16" t="s">
        <v>38</v>
      </c>
      <c r="CK15" s="16"/>
      <c r="CL15" s="16" t="s">
        <v>39</v>
      </c>
      <c r="CM15" s="16"/>
      <c r="CN15" s="16" t="s">
        <v>40</v>
      </c>
      <c r="CO15" s="16"/>
      <c r="CP15" s="14"/>
      <c r="CQ15" s="14"/>
    </row>
    <row r="16" spans="1:95" ht="19.5" customHeight="1">
      <c r="A16" s="19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9"/>
      <c r="CQ16" s="13"/>
    </row>
    <row r="17" spans="1:95" ht="12.75">
      <c r="A17" s="6">
        <v>1</v>
      </c>
      <c r="B17" s="6">
        <v>1</v>
      </c>
      <c r="C17" s="6"/>
      <c r="D17" s="6"/>
      <c r="E17" s="3" t="s">
        <v>55</v>
      </c>
      <c r="F17" s="6">
        <f>$B$17*COUNTIF(T17:CO17,"e")</f>
        <v>1</v>
      </c>
      <c r="G17" s="6">
        <f>$B$17*COUNTIF(T17:CO17,"z")</f>
        <v>0</v>
      </c>
      <c r="H17" s="6">
        <f aca="true" t="shared" si="0" ref="H17:H23">SUM(I17:P17)</f>
        <v>20</v>
      </c>
      <c r="I17" s="6">
        <f aca="true" t="shared" si="1" ref="I17:I23">T17+AM17+BF17+BY17</f>
        <v>0</v>
      </c>
      <c r="J17" s="6">
        <f aca="true" t="shared" si="2" ref="J17:J23">V17+AO17+BH17+CA17</f>
        <v>0</v>
      </c>
      <c r="K17" s="6">
        <f aca="true" t="shared" si="3" ref="K17:K23">Y17+AR17+BK17+CD17</f>
        <v>0</v>
      </c>
      <c r="L17" s="6">
        <f aca="true" t="shared" si="4" ref="L17:L23">AA17+AT17+BM17+CF17</f>
        <v>20</v>
      </c>
      <c r="M17" s="6">
        <f aca="true" t="shared" si="5" ref="M17:M23">AC17+AV17+BO17+CH17</f>
        <v>0</v>
      </c>
      <c r="N17" s="6">
        <f aca="true" t="shared" si="6" ref="N17:N23">AE17+AX17+BQ17+CJ17</f>
        <v>0</v>
      </c>
      <c r="O17" s="6">
        <f aca="true" t="shared" si="7" ref="O17:O23">AG17+AZ17+BS17+CL17</f>
        <v>0</v>
      </c>
      <c r="P17" s="6">
        <f aca="true" t="shared" si="8" ref="P17:P23">AI17+BB17+BU17+CN17</f>
        <v>0</v>
      </c>
      <c r="Q17" s="7">
        <f aca="true" t="shared" si="9" ref="Q17:Q23">AL17+BE17+BX17+CQ17</f>
        <v>3</v>
      </c>
      <c r="R17" s="7">
        <f aca="true" t="shared" si="10" ref="R17:R23">AK17+BD17+BW17+CP17</f>
        <v>3</v>
      </c>
      <c r="S17" s="7">
        <f>$B$17*1</f>
        <v>1</v>
      </c>
      <c r="T17" s="11"/>
      <c r="U17" s="10"/>
      <c r="V17" s="11"/>
      <c r="W17" s="10"/>
      <c r="X17" s="7"/>
      <c r="Y17" s="11"/>
      <c r="Z17" s="10"/>
      <c r="AA17" s="11">
        <f>$B$17*20</f>
        <v>20</v>
      </c>
      <c r="AB17" s="10" t="s">
        <v>56</v>
      </c>
      <c r="AC17" s="11"/>
      <c r="AD17" s="10"/>
      <c r="AE17" s="11"/>
      <c r="AF17" s="10"/>
      <c r="AG17" s="11"/>
      <c r="AH17" s="10"/>
      <c r="AI17" s="11"/>
      <c r="AJ17" s="10"/>
      <c r="AK17" s="7">
        <f>$B$17*3</f>
        <v>3</v>
      </c>
      <c r="AL17" s="7">
        <f aca="true" t="shared" si="11" ref="AL17:AL23">X17+AK17</f>
        <v>3</v>
      </c>
      <c r="AM17" s="11"/>
      <c r="AN17" s="10"/>
      <c r="AO17" s="11"/>
      <c r="AP17" s="10"/>
      <c r="AQ17" s="7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3">AQ17+BD17</f>
        <v>0</v>
      </c>
      <c r="BF17" s="11"/>
      <c r="BG17" s="10"/>
      <c r="BH17" s="11"/>
      <c r="BI17" s="10"/>
      <c r="BJ17" s="7"/>
      <c r="BK17" s="11"/>
      <c r="BL17" s="10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aca="true" t="shared" si="13" ref="BX17:BX23">BJ17+BW17</f>
        <v>0</v>
      </c>
      <c r="BY17" s="11"/>
      <c r="BZ17" s="10"/>
      <c r="CA17" s="11"/>
      <c r="CB17" s="10"/>
      <c r="CC17" s="7"/>
      <c r="CD17" s="11"/>
      <c r="CE17" s="10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3">CC17+CP17</f>
        <v>0</v>
      </c>
    </row>
    <row r="18" spans="1:95" ht="12.75">
      <c r="A18" s="6"/>
      <c r="B18" s="6"/>
      <c r="C18" s="6"/>
      <c r="D18" s="6" t="s">
        <v>58</v>
      </c>
      <c r="E18" s="3" t="s">
        <v>59</v>
      </c>
      <c r="F18" s="6">
        <f>COUNTIF(T18:CO18,"e")</f>
        <v>0</v>
      </c>
      <c r="G18" s="6">
        <f>COUNTIF(T18:CO18,"z")</f>
        <v>1</v>
      </c>
      <c r="H18" s="6">
        <f t="shared" si="0"/>
        <v>15</v>
      </c>
      <c r="I18" s="6">
        <f t="shared" si="1"/>
        <v>0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1</v>
      </c>
      <c r="R18" s="7">
        <f t="shared" si="10"/>
        <v>0</v>
      </c>
      <c r="S18" s="7">
        <v>0.6</v>
      </c>
      <c r="T18" s="11"/>
      <c r="U18" s="10"/>
      <c r="V18" s="11"/>
      <c r="W18" s="10"/>
      <c r="X18" s="7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7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>
        <v>15</v>
      </c>
      <c r="BI18" s="10" t="s">
        <v>57</v>
      </c>
      <c r="BJ18" s="7">
        <v>1</v>
      </c>
      <c r="BK18" s="11"/>
      <c r="BL18" s="10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1</v>
      </c>
      <c r="BY18" s="11"/>
      <c r="BZ18" s="10"/>
      <c r="CA18" s="11"/>
      <c r="CB18" s="10"/>
      <c r="CC18" s="7"/>
      <c r="CD18" s="11"/>
      <c r="CE18" s="10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</row>
    <row r="19" spans="1:95" ht="12.75">
      <c r="A19" s="6"/>
      <c r="B19" s="6"/>
      <c r="C19" s="6"/>
      <c r="D19" s="6" t="s">
        <v>60</v>
      </c>
      <c r="E19" s="3" t="s">
        <v>61</v>
      </c>
      <c r="F19" s="6">
        <f>COUNTIF(T19:CO19,"e")</f>
        <v>0</v>
      </c>
      <c r="G19" s="6">
        <f>COUNTIF(T19:CO19,"z")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0.2</v>
      </c>
      <c r="T19" s="11">
        <v>10</v>
      </c>
      <c r="U19" s="10" t="s">
        <v>57</v>
      </c>
      <c r="V19" s="11"/>
      <c r="W19" s="10"/>
      <c r="X19" s="7">
        <v>1</v>
      </c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7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7"/>
      <c r="BK19" s="11"/>
      <c r="BL19" s="10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7"/>
      <c r="CD19" s="11"/>
      <c r="CE19" s="10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</row>
    <row r="20" spans="1:95" ht="12.75">
      <c r="A20" s="6">
        <v>2</v>
      </c>
      <c r="B20" s="6">
        <v>1</v>
      </c>
      <c r="C20" s="6"/>
      <c r="D20" s="6"/>
      <c r="E20" s="3" t="s">
        <v>62</v>
      </c>
      <c r="F20" s="6">
        <f>$B$20*COUNTIF(T20:CO20,"e")</f>
        <v>0</v>
      </c>
      <c r="G20" s="6">
        <f>$B$20*COUNTIF(T20:CO20,"z")</f>
        <v>1</v>
      </c>
      <c r="H20" s="6">
        <f t="shared" si="0"/>
        <v>9</v>
      </c>
      <c r="I20" s="6">
        <f t="shared" si="1"/>
        <v>9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1</v>
      </c>
      <c r="R20" s="7">
        <f t="shared" si="10"/>
        <v>0</v>
      </c>
      <c r="S20" s="7">
        <f>$B$20*0.7</f>
        <v>0.7</v>
      </c>
      <c r="T20" s="11"/>
      <c r="U20" s="10"/>
      <c r="V20" s="11"/>
      <c r="W20" s="10"/>
      <c r="X20" s="7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7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7"/>
      <c r="BK20" s="11"/>
      <c r="BL20" s="10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>
        <f>$B$20*9</f>
        <v>9</v>
      </c>
      <c r="BZ20" s="10" t="s">
        <v>57</v>
      </c>
      <c r="CA20" s="11"/>
      <c r="CB20" s="10"/>
      <c r="CC20" s="7">
        <f>$B$20*1</f>
        <v>1</v>
      </c>
      <c r="CD20" s="11"/>
      <c r="CE20" s="10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1</v>
      </c>
    </row>
    <row r="21" spans="1:95" ht="12.75">
      <c r="A21" s="6"/>
      <c r="B21" s="6"/>
      <c r="C21" s="6"/>
      <c r="D21" s="6" t="s">
        <v>63</v>
      </c>
      <c r="E21" s="3" t="s">
        <v>64</v>
      </c>
      <c r="F21" s="6">
        <f>COUNTIF(T21:CO21,"e")</f>
        <v>0</v>
      </c>
      <c r="G21" s="6">
        <f>COUNTIF(T21:CO21,"z")</f>
        <v>2</v>
      </c>
      <c r="H21" s="6">
        <f t="shared" si="0"/>
        <v>18</v>
      </c>
      <c r="I21" s="6">
        <f t="shared" si="1"/>
        <v>9</v>
      </c>
      <c r="J21" s="6">
        <f t="shared" si="2"/>
        <v>9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0</v>
      </c>
      <c r="S21" s="7">
        <v>0.8</v>
      </c>
      <c r="T21" s="11"/>
      <c r="U21" s="10"/>
      <c r="V21" s="11"/>
      <c r="W21" s="10"/>
      <c r="X21" s="7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/>
      <c r="AN21" s="10"/>
      <c r="AO21" s="11"/>
      <c r="AP21" s="10"/>
      <c r="AQ21" s="7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7"/>
      <c r="BK21" s="11"/>
      <c r="BL21" s="10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>
        <v>9</v>
      </c>
      <c r="BZ21" s="10" t="s">
        <v>57</v>
      </c>
      <c r="CA21" s="11">
        <v>9</v>
      </c>
      <c r="CB21" s="10" t="s">
        <v>57</v>
      </c>
      <c r="CC21" s="7">
        <v>2</v>
      </c>
      <c r="CD21" s="11"/>
      <c r="CE21" s="10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2</v>
      </c>
    </row>
    <row r="22" spans="1:95" ht="12.75">
      <c r="A22" s="6"/>
      <c r="B22" s="6"/>
      <c r="C22" s="6"/>
      <c r="D22" s="6" t="s">
        <v>65</v>
      </c>
      <c r="E22" s="3" t="s">
        <v>66</v>
      </c>
      <c r="F22" s="6">
        <f>COUNTIF(T22:CO22,"e")</f>
        <v>0</v>
      </c>
      <c r="G22" s="6">
        <f>COUNTIF(T22:CO22,"z")</f>
        <v>2</v>
      </c>
      <c r="H22" s="6">
        <f t="shared" si="0"/>
        <v>30</v>
      </c>
      <c r="I22" s="6">
        <f t="shared" si="1"/>
        <v>10</v>
      </c>
      <c r="J22" s="6">
        <f t="shared" si="2"/>
        <v>0</v>
      </c>
      <c r="K22" s="6">
        <f t="shared" si="3"/>
        <v>20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1.5</v>
      </c>
      <c r="S22" s="7">
        <v>1</v>
      </c>
      <c r="T22" s="11"/>
      <c r="U22" s="10"/>
      <c r="V22" s="11"/>
      <c r="W22" s="10"/>
      <c r="X22" s="7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v>10</v>
      </c>
      <c r="AN22" s="10" t="s">
        <v>57</v>
      </c>
      <c r="AO22" s="11"/>
      <c r="AP22" s="10"/>
      <c r="AQ22" s="7">
        <v>0.5</v>
      </c>
      <c r="AR22" s="11">
        <v>20</v>
      </c>
      <c r="AS22" s="10" t="s">
        <v>57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>
        <v>1.5</v>
      </c>
      <c r="BE22" s="7">
        <f t="shared" si="12"/>
        <v>2</v>
      </c>
      <c r="BF22" s="11"/>
      <c r="BG22" s="10"/>
      <c r="BH22" s="11"/>
      <c r="BI22" s="10"/>
      <c r="BJ22" s="7"/>
      <c r="BK22" s="11"/>
      <c r="BL22" s="10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7"/>
      <c r="CD22" s="11"/>
      <c r="CE22" s="10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</row>
    <row r="23" spans="1:95" ht="12.75">
      <c r="A23" s="6"/>
      <c r="B23" s="6"/>
      <c r="C23" s="6"/>
      <c r="D23" s="6" t="s">
        <v>67</v>
      </c>
      <c r="E23" s="3" t="s">
        <v>68</v>
      </c>
      <c r="F23" s="6">
        <f>COUNTIF(T23:CO23,"e")</f>
        <v>0</v>
      </c>
      <c r="G23" s="6">
        <f>COUNTIF(T23:CO23,"z")</f>
        <v>1</v>
      </c>
      <c r="H23" s="6">
        <f t="shared" si="0"/>
        <v>4</v>
      </c>
      <c r="I23" s="6">
        <f t="shared" si="1"/>
        <v>4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>
        <v>4</v>
      </c>
      <c r="U23" s="10" t="s">
        <v>57</v>
      </c>
      <c r="V23" s="11"/>
      <c r="W23" s="10"/>
      <c r="X23" s="7">
        <v>0</v>
      </c>
      <c r="Y23" s="11"/>
      <c r="Z23" s="10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7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7"/>
      <c r="BK23" s="11"/>
      <c r="BL23" s="10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/>
      <c r="CB23" s="10"/>
      <c r="CC23" s="7"/>
      <c r="CD23" s="11"/>
      <c r="CE23" s="10"/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</row>
    <row r="24" spans="1:95" ht="15.75" customHeight="1">
      <c r="A24" s="6"/>
      <c r="B24" s="6"/>
      <c r="C24" s="6"/>
      <c r="D24" s="6"/>
      <c r="E24" s="6" t="s">
        <v>69</v>
      </c>
      <c r="F24" s="6">
        <f aca="true" t="shared" si="15" ref="F24:T24">SUM(F17:F23)</f>
        <v>1</v>
      </c>
      <c r="G24" s="6">
        <f t="shared" si="15"/>
        <v>8</v>
      </c>
      <c r="H24" s="6">
        <f t="shared" si="15"/>
        <v>106</v>
      </c>
      <c r="I24" s="6">
        <f t="shared" si="15"/>
        <v>42</v>
      </c>
      <c r="J24" s="6">
        <f t="shared" si="15"/>
        <v>24</v>
      </c>
      <c r="K24" s="6">
        <f t="shared" si="15"/>
        <v>20</v>
      </c>
      <c r="L24" s="6">
        <f t="shared" si="15"/>
        <v>20</v>
      </c>
      <c r="M24" s="6">
        <f t="shared" si="15"/>
        <v>0</v>
      </c>
      <c r="N24" s="6">
        <f t="shared" si="15"/>
        <v>0</v>
      </c>
      <c r="O24" s="6">
        <f t="shared" si="15"/>
        <v>0</v>
      </c>
      <c r="P24" s="6">
        <f t="shared" si="15"/>
        <v>0</v>
      </c>
      <c r="Q24" s="7">
        <f t="shared" si="15"/>
        <v>10</v>
      </c>
      <c r="R24" s="7">
        <f t="shared" si="15"/>
        <v>4.5</v>
      </c>
      <c r="S24" s="7">
        <f t="shared" si="15"/>
        <v>4.3</v>
      </c>
      <c r="T24" s="11">
        <f t="shared" si="15"/>
        <v>14</v>
      </c>
      <c r="U24" s="10"/>
      <c r="V24" s="11">
        <f>SUM(V17:V23)</f>
        <v>0</v>
      </c>
      <c r="W24" s="10"/>
      <c r="X24" s="7">
        <f>SUM(X17:X23)</f>
        <v>1</v>
      </c>
      <c r="Y24" s="11">
        <f>SUM(Y17:Y23)</f>
        <v>0</v>
      </c>
      <c r="Z24" s="10"/>
      <c r="AA24" s="11">
        <f>SUM(AA17:AA23)</f>
        <v>20</v>
      </c>
      <c r="AB24" s="10"/>
      <c r="AC24" s="11">
        <f>SUM(AC17:AC23)</f>
        <v>0</v>
      </c>
      <c r="AD24" s="10"/>
      <c r="AE24" s="11">
        <f>SUM(AE17:AE23)</f>
        <v>0</v>
      </c>
      <c r="AF24" s="10"/>
      <c r="AG24" s="11">
        <f>SUM(AG17:AG23)</f>
        <v>0</v>
      </c>
      <c r="AH24" s="10"/>
      <c r="AI24" s="11">
        <f>SUM(AI17:AI23)</f>
        <v>0</v>
      </c>
      <c r="AJ24" s="10"/>
      <c r="AK24" s="7">
        <f>SUM(AK17:AK23)</f>
        <v>3</v>
      </c>
      <c r="AL24" s="7">
        <f>SUM(AL17:AL23)</f>
        <v>4</v>
      </c>
      <c r="AM24" s="11">
        <f>SUM(AM17:AM23)</f>
        <v>10</v>
      </c>
      <c r="AN24" s="10"/>
      <c r="AO24" s="11">
        <f>SUM(AO17:AO23)</f>
        <v>0</v>
      </c>
      <c r="AP24" s="10"/>
      <c r="AQ24" s="7">
        <f>SUM(AQ17:AQ23)</f>
        <v>0.5</v>
      </c>
      <c r="AR24" s="11">
        <f>SUM(AR17:AR23)</f>
        <v>20</v>
      </c>
      <c r="AS24" s="10"/>
      <c r="AT24" s="11">
        <f>SUM(AT17:AT23)</f>
        <v>0</v>
      </c>
      <c r="AU24" s="10"/>
      <c r="AV24" s="11">
        <f>SUM(AV17:AV23)</f>
        <v>0</v>
      </c>
      <c r="AW24" s="10"/>
      <c r="AX24" s="11">
        <f>SUM(AX17:AX23)</f>
        <v>0</v>
      </c>
      <c r="AY24" s="10"/>
      <c r="AZ24" s="11">
        <f>SUM(AZ17:AZ23)</f>
        <v>0</v>
      </c>
      <c r="BA24" s="10"/>
      <c r="BB24" s="11">
        <f>SUM(BB17:BB23)</f>
        <v>0</v>
      </c>
      <c r="BC24" s="10"/>
      <c r="BD24" s="7">
        <f>SUM(BD17:BD23)</f>
        <v>1.5</v>
      </c>
      <c r="BE24" s="7">
        <f>SUM(BE17:BE23)</f>
        <v>2</v>
      </c>
      <c r="BF24" s="11">
        <f>SUM(BF17:BF23)</f>
        <v>0</v>
      </c>
      <c r="BG24" s="10"/>
      <c r="BH24" s="11">
        <f>SUM(BH17:BH23)</f>
        <v>15</v>
      </c>
      <c r="BI24" s="10"/>
      <c r="BJ24" s="7">
        <f>SUM(BJ17:BJ23)</f>
        <v>1</v>
      </c>
      <c r="BK24" s="11">
        <f>SUM(BK17:BK23)</f>
        <v>0</v>
      </c>
      <c r="BL24" s="10"/>
      <c r="BM24" s="11">
        <f>SUM(BM17:BM23)</f>
        <v>0</v>
      </c>
      <c r="BN24" s="10"/>
      <c r="BO24" s="11">
        <f>SUM(BO17:BO23)</f>
        <v>0</v>
      </c>
      <c r="BP24" s="10"/>
      <c r="BQ24" s="11">
        <f>SUM(BQ17:BQ23)</f>
        <v>0</v>
      </c>
      <c r="BR24" s="10"/>
      <c r="BS24" s="11">
        <f>SUM(BS17:BS23)</f>
        <v>0</v>
      </c>
      <c r="BT24" s="10"/>
      <c r="BU24" s="11">
        <f>SUM(BU17:BU23)</f>
        <v>0</v>
      </c>
      <c r="BV24" s="10"/>
      <c r="BW24" s="7">
        <f>SUM(BW17:BW23)</f>
        <v>0</v>
      </c>
      <c r="BX24" s="7">
        <f>SUM(BX17:BX23)</f>
        <v>1</v>
      </c>
      <c r="BY24" s="11">
        <f>SUM(BY17:BY23)</f>
        <v>18</v>
      </c>
      <c r="BZ24" s="10"/>
      <c r="CA24" s="11">
        <f>SUM(CA17:CA23)</f>
        <v>9</v>
      </c>
      <c r="CB24" s="10"/>
      <c r="CC24" s="7">
        <f>SUM(CC17:CC23)</f>
        <v>3</v>
      </c>
      <c r="CD24" s="11">
        <f>SUM(CD17:CD23)</f>
        <v>0</v>
      </c>
      <c r="CE24" s="10"/>
      <c r="CF24" s="11">
        <f>SUM(CF17:CF23)</f>
        <v>0</v>
      </c>
      <c r="CG24" s="10"/>
      <c r="CH24" s="11">
        <f>SUM(CH17:CH23)</f>
        <v>0</v>
      </c>
      <c r="CI24" s="10"/>
      <c r="CJ24" s="11">
        <f>SUM(CJ17:CJ23)</f>
        <v>0</v>
      </c>
      <c r="CK24" s="10"/>
      <c r="CL24" s="11">
        <f>SUM(CL17:CL23)</f>
        <v>0</v>
      </c>
      <c r="CM24" s="10"/>
      <c r="CN24" s="11">
        <f>SUM(CN17:CN23)</f>
        <v>0</v>
      </c>
      <c r="CO24" s="10"/>
      <c r="CP24" s="7">
        <f>SUM(CP17:CP23)</f>
        <v>0</v>
      </c>
      <c r="CQ24" s="7">
        <f>SUM(CQ17:CQ23)</f>
        <v>3</v>
      </c>
    </row>
    <row r="25" spans="1:95" ht="19.5" customHeight="1">
      <c r="A25" s="19" t="s">
        <v>70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9"/>
      <c r="CQ25" s="13"/>
    </row>
    <row r="26" spans="1:95" ht="12.75">
      <c r="A26" s="6"/>
      <c r="B26" s="6"/>
      <c r="C26" s="6"/>
      <c r="D26" s="6" t="s">
        <v>71</v>
      </c>
      <c r="E26" s="3" t="s">
        <v>72</v>
      </c>
      <c r="F26" s="6">
        <f aca="true" t="shared" si="16" ref="F26:F32">COUNTIF(T26:CO26,"e")</f>
        <v>1</v>
      </c>
      <c r="G26" s="6">
        <f aca="true" t="shared" si="17" ref="G26:G32">COUNTIF(T26:CO26,"z")</f>
        <v>1</v>
      </c>
      <c r="H26" s="6">
        <f aca="true" t="shared" si="18" ref="H26:H38">SUM(I26:P26)</f>
        <v>20</v>
      </c>
      <c r="I26" s="6">
        <f aca="true" t="shared" si="19" ref="I26:I38">T26+AM26+BF26+BY26</f>
        <v>10</v>
      </c>
      <c r="J26" s="6">
        <f aca="true" t="shared" si="20" ref="J26:J38">V26+AO26+BH26+CA26</f>
        <v>10</v>
      </c>
      <c r="K26" s="6">
        <f aca="true" t="shared" si="21" ref="K26:K38">Y26+AR26+BK26+CD26</f>
        <v>0</v>
      </c>
      <c r="L26" s="6">
        <f aca="true" t="shared" si="22" ref="L26:L38">AA26+AT26+BM26+CF26</f>
        <v>0</v>
      </c>
      <c r="M26" s="6">
        <f aca="true" t="shared" si="23" ref="M26:M38">AC26+AV26+BO26+CH26</f>
        <v>0</v>
      </c>
      <c r="N26" s="6">
        <f aca="true" t="shared" si="24" ref="N26:N38">AE26+AX26+BQ26+CJ26</f>
        <v>0</v>
      </c>
      <c r="O26" s="6">
        <f aca="true" t="shared" si="25" ref="O26:O38">AG26+AZ26+BS26+CL26</f>
        <v>0</v>
      </c>
      <c r="P26" s="6">
        <f aca="true" t="shared" si="26" ref="P26:P38">AI26+BB26+BU26+CN26</f>
        <v>0</v>
      </c>
      <c r="Q26" s="7">
        <f aca="true" t="shared" si="27" ref="Q26:Q38">AL26+BE26+BX26+CQ26</f>
        <v>2</v>
      </c>
      <c r="R26" s="7">
        <f aca="true" t="shared" si="28" ref="R26:R38">AK26+BD26+BW26+CP26</f>
        <v>0</v>
      </c>
      <c r="S26" s="7">
        <v>0.8</v>
      </c>
      <c r="T26" s="11">
        <v>10</v>
      </c>
      <c r="U26" s="10" t="s">
        <v>56</v>
      </c>
      <c r="V26" s="11">
        <v>10</v>
      </c>
      <c r="W26" s="10" t="s">
        <v>57</v>
      </c>
      <c r="X26" s="7">
        <v>2</v>
      </c>
      <c r="Y26" s="11"/>
      <c r="Z26" s="10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aca="true" t="shared" si="29" ref="AL26:AL38">X26+AK26</f>
        <v>2</v>
      </c>
      <c r="AM26" s="11"/>
      <c r="AN26" s="10"/>
      <c r="AO26" s="11"/>
      <c r="AP26" s="10"/>
      <c r="AQ26" s="7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aca="true" t="shared" si="30" ref="BE26:BE38">AQ26+BD26</f>
        <v>0</v>
      </c>
      <c r="BF26" s="11"/>
      <c r="BG26" s="10"/>
      <c r="BH26" s="11"/>
      <c r="BI26" s="10"/>
      <c r="BJ26" s="7"/>
      <c r="BK26" s="11"/>
      <c r="BL26" s="10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aca="true" t="shared" si="31" ref="BX26:BX38">BJ26+BW26</f>
        <v>0</v>
      </c>
      <c r="BY26" s="11"/>
      <c r="BZ26" s="10"/>
      <c r="CA26" s="11"/>
      <c r="CB26" s="10"/>
      <c r="CC26" s="7"/>
      <c r="CD26" s="11"/>
      <c r="CE26" s="10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aca="true" t="shared" si="32" ref="CQ26:CQ38">CC26+CP26</f>
        <v>0</v>
      </c>
    </row>
    <row r="27" spans="1:95" ht="12.75">
      <c r="A27" s="6"/>
      <c r="B27" s="6"/>
      <c r="C27" s="6"/>
      <c r="D27" s="6" t="s">
        <v>73</v>
      </c>
      <c r="E27" s="3" t="s">
        <v>74</v>
      </c>
      <c r="F27" s="6">
        <f t="shared" si="16"/>
        <v>0</v>
      </c>
      <c r="G27" s="6">
        <f t="shared" si="17"/>
        <v>2</v>
      </c>
      <c r="H27" s="6">
        <f t="shared" si="18"/>
        <v>30</v>
      </c>
      <c r="I27" s="6">
        <f t="shared" si="19"/>
        <v>10</v>
      </c>
      <c r="J27" s="6">
        <f t="shared" si="20"/>
        <v>0</v>
      </c>
      <c r="K27" s="6">
        <f t="shared" si="21"/>
        <v>20</v>
      </c>
      <c r="L27" s="6">
        <f t="shared" si="22"/>
        <v>0</v>
      </c>
      <c r="M27" s="6">
        <f t="shared" si="23"/>
        <v>0</v>
      </c>
      <c r="N27" s="6">
        <f t="shared" si="24"/>
        <v>0</v>
      </c>
      <c r="O27" s="6">
        <f t="shared" si="25"/>
        <v>0</v>
      </c>
      <c r="P27" s="6">
        <f t="shared" si="26"/>
        <v>0</v>
      </c>
      <c r="Q27" s="7">
        <f t="shared" si="27"/>
        <v>2</v>
      </c>
      <c r="R27" s="7">
        <f t="shared" si="28"/>
        <v>1.2</v>
      </c>
      <c r="S27" s="7">
        <v>1.2</v>
      </c>
      <c r="T27" s="11"/>
      <c r="U27" s="10"/>
      <c r="V27" s="11"/>
      <c r="W27" s="10"/>
      <c r="X27" s="7"/>
      <c r="Y27" s="11"/>
      <c r="Z27" s="10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29"/>
        <v>0</v>
      </c>
      <c r="AM27" s="11"/>
      <c r="AN27" s="10"/>
      <c r="AO27" s="11"/>
      <c r="AP27" s="10"/>
      <c r="AQ27" s="7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30"/>
        <v>0</v>
      </c>
      <c r="BF27" s="11">
        <v>10</v>
      </c>
      <c r="BG27" s="10" t="s">
        <v>57</v>
      </c>
      <c r="BH27" s="11"/>
      <c r="BI27" s="10"/>
      <c r="BJ27" s="7">
        <v>0.8</v>
      </c>
      <c r="BK27" s="11">
        <v>20</v>
      </c>
      <c r="BL27" s="10" t="s">
        <v>57</v>
      </c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>
        <v>1.2</v>
      </c>
      <c r="BX27" s="7">
        <f t="shared" si="31"/>
        <v>2</v>
      </c>
      <c r="BY27" s="11"/>
      <c r="BZ27" s="10"/>
      <c r="CA27" s="11"/>
      <c r="CB27" s="10"/>
      <c r="CC27" s="7"/>
      <c r="CD27" s="11"/>
      <c r="CE27" s="10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32"/>
        <v>0</v>
      </c>
    </row>
    <row r="28" spans="1:95" ht="12.75">
      <c r="A28" s="6"/>
      <c r="B28" s="6"/>
      <c r="C28" s="6"/>
      <c r="D28" s="6" t="s">
        <v>75</v>
      </c>
      <c r="E28" s="3" t="s">
        <v>76</v>
      </c>
      <c r="F28" s="6">
        <f t="shared" si="16"/>
        <v>0</v>
      </c>
      <c r="G28" s="6">
        <f t="shared" si="17"/>
        <v>2</v>
      </c>
      <c r="H28" s="6">
        <f t="shared" si="18"/>
        <v>30</v>
      </c>
      <c r="I28" s="6">
        <f t="shared" si="19"/>
        <v>10</v>
      </c>
      <c r="J28" s="6">
        <f t="shared" si="20"/>
        <v>0</v>
      </c>
      <c r="K28" s="6">
        <f t="shared" si="21"/>
        <v>20</v>
      </c>
      <c r="L28" s="6">
        <f t="shared" si="22"/>
        <v>0</v>
      </c>
      <c r="M28" s="6">
        <f t="shared" si="23"/>
        <v>0</v>
      </c>
      <c r="N28" s="6">
        <f t="shared" si="24"/>
        <v>0</v>
      </c>
      <c r="O28" s="6">
        <f t="shared" si="25"/>
        <v>0</v>
      </c>
      <c r="P28" s="6">
        <f t="shared" si="26"/>
        <v>0</v>
      </c>
      <c r="Q28" s="7">
        <f t="shared" si="27"/>
        <v>2</v>
      </c>
      <c r="R28" s="7">
        <f t="shared" si="28"/>
        <v>1.4</v>
      </c>
      <c r="S28" s="7">
        <v>1.3</v>
      </c>
      <c r="T28" s="11">
        <v>10</v>
      </c>
      <c r="U28" s="10" t="s">
        <v>57</v>
      </c>
      <c r="V28" s="11"/>
      <c r="W28" s="10"/>
      <c r="X28" s="7">
        <v>0.6</v>
      </c>
      <c r="Y28" s="11">
        <v>20</v>
      </c>
      <c r="Z28" s="10" t="s">
        <v>57</v>
      </c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>
        <v>1.4</v>
      </c>
      <c r="AL28" s="7">
        <f t="shared" si="29"/>
        <v>2</v>
      </c>
      <c r="AM28" s="11"/>
      <c r="AN28" s="10"/>
      <c r="AO28" s="11"/>
      <c r="AP28" s="10"/>
      <c r="AQ28" s="7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30"/>
        <v>0</v>
      </c>
      <c r="BF28" s="11"/>
      <c r="BG28" s="10"/>
      <c r="BH28" s="11"/>
      <c r="BI28" s="10"/>
      <c r="BJ28" s="7"/>
      <c r="BK28" s="11"/>
      <c r="BL28" s="10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31"/>
        <v>0</v>
      </c>
      <c r="BY28" s="11"/>
      <c r="BZ28" s="10"/>
      <c r="CA28" s="11"/>
      <c r="CB28" s="10"/>
      <c r="CC28" s="7"/>
      <c r="CD28" s="11"/>
      <c r="CE28" s="10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32"/>
        <v>0</v>
      </c>
    </row>
    <row r="29" spans="1:95" ht="12.75">
      <c r="A29" s="6"/>
      <c r="B29" s="6"/>
      <c r="C29" s="6"/>
      <c r="D29" s="6" t="s">
        <v>77</v>
      </c>
      <c r="E29" s="3" t="s">
        <v>78</v>
      </c>
      <c r="F29" s="6">
        <f t="shared" si="16"/>
        <v>0</v>
      </c>
      <c r="G29" s="6">
        <f t="shared" si="17"/>
        <v>2</v>
      </c>
      <c r="H29" s="6">
        <f t="shared" si="18"/>
        <v>20</v>
      </c>
      <c r="I29" s="6">
        <f t="shared" si="19"/>
        <v>10</v>
      </c>
      <c r="J29" s="6">
        <f t="shared" si="20"/>
        <v>0</v>
      </c>
      <c r="K29" s="6">
        <f t="shared" si="21"/>
        <v>0</v>
      </c>
      <c r="L29" s="6">
        <f t="shared" si="22"/>
        <v>0</v>
      </c>
      <c r="M29" s="6">
        <f t="shared" si="23"/>
        <v>10</v>
      </c>
      <c r="N29" s="6">
        <f t="shared" si="24"/>
        <v>0</v>
      </c>
      <c r="O29" s="6">
        <f t="shared" si="25"/>
        <v>0</v>
      </c>
      <c r="P29" s="6">
        <f t="shared" si="26"/>
        <v>0</v>
      </c>
      <c r="Q29" s="7">
        <f t="shared" si="27"/>
        <v>2</v>
      </c>
      <c r="R29" s="7">
        <f t="shared" si="28"/>
        <v>1</v>
      </c>
      <c r="S29" s="7">
        <v>0.8</v>
      </c>
      <c r="T29" s="11">
        <v>10</v>
      </c>
      <c r="U29" s="10" t="s">
        <v>57</v>
      </c>
      <c r="V29" s="11"/>
      <c r="W29" s="10"/>
      <c r="X29" s="7">
        <v>1</v>
      </c>
      <c r="Y29" s="11"/>
      <c r="Z29" s="10"/>
      <c r="AA29" s="11"/>
      <c r="AB29" s="10"/>
      <c r="AC29" s="11">
        <v>10</v>
      </c>
      <c r="AD29" s="10" t="s">
        <v>57</v>
      </c>
      <c r="AE29" s="11"/>
      <c r="AF29" s="10"/>
      <c r="AG29" s="11"/>
      <c r="AH29" s="10"/>
      <c r="AI29" s="11"/>
      <c r="AJ29" s="10"/>
      <c r="AK29" s="7">
        <v>1</v>
      </c>
      <c r="AL29" s="7">
        <f t="shared" si="29"/>
        <v>2</v>
      </c>
      <c r="AM29" s="11"/>
      <c r="AN29" s="10"/>
      <c r="AO29" s="11"/>
      <c r="AP29" s="10"/>
      <c r="AQ29" s="7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30"/>
        <v>0</v>
      </c>
      <c r="BF29" s="11"/>
      <c r="BG29" s="10"/>
      <c r="BH29" s="11"/>
      <c r="BI29" s="10"/>
      <c r="BJ29" s="7"/>
      <c r="BK29" s="11"/>
      <c r="BL29" s="10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31"/>
        <v>0</v>
      </c>
      <c r="BY29" s="11"/>
      <c r="BZ29" s="10"/>
      <c r="CA29" s="11"/>
      <c r="CB29" s="10"/>
      <c r="CC29" s="7"/>
      <c r="CD29" s="11"/>
      <c r="CE29" s="10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32"/>
        <v>0</v>
      </c>
    </row>
    <row r="30" spans="1:95" ht="12.75">
      <c r="A30" s="6"/>
      <c r="B30" s="6"/>
      <c r="C30" s="6"/>
      <c r="D30" s="6" t="s">
        <v>79</v>
      </c>
      <c r="E30" s="3" t="s">
        <v>80</v>
      </c>
      <c r="F30" s="6">
        <f t="shared" si="16"/>
        <v>0</v>
      </c>
      <c r="G30" s="6">
        <f t="shared" si="17"/>
        <v>2</v>
      </c>
      <c r="H30" s="6">
        <f t="shared" si="18"/>
        <v>28</v>
      </c>
      <c r="I30" s="6">
        <f t="shared" si="19"/>
        <v>14</v>
      </c>
      <c r="J30" s="6">
        <f t="shared" si="20"/>
        <v>0</v>
      </c>
      <c r="K30" s="6">
        <f t="shared" si="21"/>
        <v>14</v>
      </c>
      <c r="L30" s="6">
        <f t="shared" si="22"/>
        <v>0</v>
      </c>
      <c r="M30" s="6">
        <f t="shared" si="23"/>
        <v>0</v>
      </c>
      <c r="N30" s="6">
        <f t="shared" si="24"/>
        <v>0</v>
      </c>
      <c r="O30" s="6">
        <f t="shared" si="25"/>
        <v>0</v>
      </c>
      <c r="P30" s="6">
        <f t="shared" si="26"/>
        <v>0</v>
      </c>
      <c r="Q30" s="7">
        <f t="shared" si="27"/>
        <v>3</v>
      </c>
      <c r="R30" s="7">
        <f t="shared" si="28"/>
        <v>1.5</v>
      </c>
      <c r="S30" s="7">
        <v>1.2</v>
      </c>
      <c r="T30" s="11"/>
      <c r="U30" s="10"/>
      <c r="V30" s="11"/>
      <c r="W30" s="10"/>
      <c r="X30" s="7"/>
      <c r="Y30" s="11"/>
      <c r="Z30" s="10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29"/>
        <v>0</v>
      </c>
      <c r="AM30" s="11"/>
      <c r="AN30" s="10"/>
      <c r="AO30" s="11"/>
      <c r="AP30" s="10"/>
      <c r="AQ30" s="7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30"/>
        <v>0</v>
      </c>
      <c r="BF30" s="11">
        <v>14</v>
      </c>
      <c r="BG30" s="10" t="s">
        <v>57</v>
      </c>
      <c r="BH30" s="11"/>
      <c r="BI30" s="10"/>
      <c r="BJ30" s="7">
        <v>1.5</v>
      </c>
      <c r="BK30" s="11">
        <v>14</v>
      </c>
      <c r="BL30" s="10" t="s">
        <v>57</v>
      </c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>
        <v>1.5</v>
      </c>
      <c r="BX30" s="7">
        <f t="shared" si="31"/>
        <v>3</v>
      </c>
      <c r="BY30" s="11"/>
      <c r="BZ30" s="10"/>
      <c r="CA30" s="11"/>
      <c r="CB30" s="10"/>
      <c r="CC30" s="7"/>
      <c r="CD30" s="11"/>
      <c r="CE30" s="10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32"/>
        <v>0</v>
      </c>
    </row>
    <row r="31" spans="1:95" ht="12.75">
      <c r="A31" s="6"/>
      <c r="B31" s="6"/>
      <c r="C31" s="6"/>
      <c r="D31" s="6" t="s">
        <v>81</v>
      </c>
      <c r="E31" s="3" t="s">
        <v>82</v>
      </c>
      <c r="F31" s="6">
        <f t="shared" si="16"/>
        <v>1</v>
      </c>
      <c r="G31" s="6">
        <f t="shared" si="17"/>
        <v>2</v>
      </c>
      <c r="H31" s="6">
        <f t="shared" si="18"/>
        <v>40</v>
      </c>
      <c r="I31" s="6">
        <f t="shared" si="19"/>
        <v>20</v>
      </c>
      <c r="J31" s="6">
        <f t="shared" si="20"/>
        <v>10</v>
      </c>
      <c r="K31" s="6">
        <f t="shared" si="21"/>
        <v>10</v>
      </c>
      <c r="L31" s="6">
        <f t="shared" si="22"/>
        <v>0</v>
      </c>
      <c r="M31" s="6">
        <f t="shared" si="23"/>
        <v>0</v>
      </c>
      <c r="N31" s="6">
        <f t="shared" si="24"/>
        <v>0</v>
      </c>
      <c r="O31" s="6">
        <f t="shared" si="25"/>
        <v>0</v>
      </c>
      <c r="P31" s="6">
        <f t="shared" si="26"/>
        <v>0</v>
      </c>
      <c r="Q31" s="7">
        <f t="shared" si="27"/>
        <v>3</v>
      </c>
      <c r="R31" s="7">
        <f t="shared" si="28"/>
        <v>1</v>
      </c>
      <c r="S31" s="7">
        <v>1.6</v>
      </c>
      <c r="T31" s="11">
        <v>20</v>
      </c>
      <c r="U31" s="10" t="s">
        <v>56</v>
      </c>
      <c r="V31" s="11">
        <v>10</v>
      </c>
      <c r="W31" s="10" t="s">
        <v>57</v>
      </c>
      <c r="X31" s="7">
        <v>2</v>
      </c>
      <c r="Y31" s="11">
        <v>10</v>
      </c>
      <c r="Z31" s="10" t="s">
        <v>57</v>
      </c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>
        <v>1</v>
      </c>
      <c r="AL31" s="7">
        <f t="shared" si="29"/>
        <v>3</v>
      </c>
      <c r="AM31" s="11"/>
      <c r="AN31" s="10"/>
      <c r="AO31" s="11"/>
      <c r="AP31" s="10"/>
      <c r="AQ31" s="7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30"/>
        <v>0</v>
      </c>
      <c r="BF31" s="11"/>
      <c r="BG31" s="10"/>
      <c r="BH31" s="11"/>
      <c r="BI31" s="10"/>
      <c r="BJ31" s="7"/>
      <c r="BK31" s="11"/>
      <c r="BL31" s="10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31"/>
        <v>0</v>
      </c>
      <c r="BY31" s="11"/>
      <c r="BZ31" s="10"/>
      <c r="CA31" s="11"/>
      <c r="CB31" s="10"/>
      <c r="CC31" s="7"/>
      <c r="CD31" s="11"/>
      <c r="CE31" s="10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32"/>
        <v>0</v>
      </c>
    </row>
    <row r="32" spans="1:95" ht="12.75">
      <c r="A32" s="6"/>
      <c r="B32" s="6"/>
      <c r="C32" s="6"/>
      <c r="D32" s="6" t="s">
        <v>83</v>
      </c>
      <c r="E32" s="3" t="s">
        <v>84</v>
      </c>
      <c r="F32" s="6">
        <f t="shared" si="16"/>
        <v>1</v>
      </c>
      <c r="G32" s="6">
        <f t="shared" si="17"/>
        <v>1</v>
      </c>
      <c r="H32" s="6">
        <f t="shared" si="18"/>
        <v>20</v>
      </c>
      <c r="I32" s="6">
        <f t="shared" si="19"/>
        <v>10</v>
      </c>
      <c r="J32" s="6">
        <f t="shared" si="20"/>
        <v>0</v>
      </c>
      <c r="K32" s="6">
        <f t="shared" si="21"/>
        <v>10</v>
      </c>
      <c r="L32" s="6">
        <f t="shared" si="22"/>
        <v>0</v>
      </c>
      <c r="M32" s="6">
        <f t="shared" si="23"/>
        <v>0</v>
      </c>
      <c r="N32" s="6">
        <f t="shared" si="24"/>
        <v>0</v>
      </c>
      <c r="O32" s="6">
        <f t="shared" si="25"/>
        <v>0</v>
      </c>
      <c r="P32" s="6">
        <f t="shared" si="26"/>
        <v>0</v>
      </c>
      <c r="Q32" s="7">
        <f t="shared" si="27"/>
        <v>3</v>
      </c>
      <c r="R32" s="7">
        <f t="shared" si="28"/>
        <v>1</v>
      </c>
      <c r="S32" s="7">
        <v>0.8</v>
      </c>
      <c r="T32" s="11"/>
      <c r="U32" s="10"/>
      <c r="V32" s="11"/>
      <c r="W32" s="10"/>
      <c r="X32" s="7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29"/>
        <v>0</v>
      </c>
      <c r="AM32" s="11"/>
      <c r="AN32" s="10"/>
      <c r="AO32" s="11"/>
      <c r="AP32" s="10"/>
      <c r="AQ32" s="7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30"/>
        <v>0</v>
      </c>
      <c r="BF32" s="11">
        <v>10</v>
      </c>
      <c r="BG32" s="10" t="s">
        <v>56</v>
      </c>
      <c r="BH32" s="11"/>
      <c r="BI32" s="10"/>
      <c r="BJ32" s="7">
        <v>2</v>
      </c>
      <c r="BK32" s="11">
        <v>10</v>
      </c>
      <c r="BL32" s="10" t="s">
        <v>57</v>
      </c>
      <c r="BM32" s="11"/>
      <c r="BN32" s="10"/>
      <c r="BO32" s="11"/>
      <c r="BP32" s="10"/>
      <c r="BQ32" s="11"/>
      <c r="BR32" s="10"/>
      <c r="BS32" s="11"/>
      <c r="BT32" s="10"/>
      <c r="BU32" s="11"/>
      <c r="BV32" s="10"/>
      <c r="BW32" s="7">
        <v>1</v>
      </c>
      <c r="BX32" s="7">
        <f t="shared" si="31"/>
        <v>3</v>
      </c>
      <c r="BY32" s="11"/>
      <c r="BZ32" s="10"/>
      <c r="CA32" s="11"/>
      <c r="CB32" s="10"/>
      <c r="CC32" s="7"/>
      <c r="CD32" s="11"/>
      <c r="CE32" s="10"/>
      <c r="CF32" s="11"/>
      <c r="CG32" s="10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32"/>
        <v>0</v>
      </c>
    </row>
    <row r="33" spans="1:95" ht="12.75">
      <c r="A33" s="6">
        <v>6</v>
      </c>
      <c r="B33" s="6">
        <v>1</v>
      </c>
      <c r="C33" s="6"/>
      <c r="D33" s="6"/>
      <c r="E33" s="3" t="s">
        <v>85</v>
      </c>
      <c r="F33" s="6">
        <f>$B$33*COUNTIF(T33:CO33,"e")</f>
        <v>0</v>
      </c>
      <c r="G33" s="6">
        <f>$B$33*COUNTIF(T33:CO33,"z")</f>
        <v>2</v>
      </c>
      <c r="H33" s="6">
        <f t="shared" si="18"/>
        <v>24</v>
      </c>
      <c r="I33" s="6">
        <f t="shared" si="19"/>
        <v>12</v>
      </c>
      <c r="J33" s="6">
        <f t="shared" si="20"/>
        <v>0</v>
      </c>
      <c r="K33" s="6">
        <f t="shared" si="21"/>
        <v>0</v>
      </c>
      <c r="L33" s="6">
        <f t="shared" si="22"/>
        <v>0</v>
      </c>
      <c r="M33" s="6">
        <f t="shared" si="23"/>
        <v>12</v>
      </c>
      <c r="N33" s="6">
        <f t="shared" si="24"/>
        <v>0</v>
      </c>
      <c r="O33" s="6">
        <f t="shared" si="25"/>
        <v>0</v>
      </c>
      <c r="P33" s="6">
        <f t="shared" si="26"/>
        <v>0</v>
      </c>
      <c r="Q33" s="7">
        <f t="shared" si="27"/>
        <v>3</v>
      </c>
      <c r="R33" s="7">
        <f t="shared" si="28"/>
        <v>1.5</v>
      </c>
      <c r="S33" s="7">
        <f>$B$33*1</f>
        <v>1</v>
      </c>
      <c r="T33" s="11"/>
      <c r="U33" s="10"/>
      <c r="V33" s="11"/>
      <c r="W33" s="10"/>
      <c r="X33" s="7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29"/>
        <v>0</v>
      </c>
      <c r="AM33" s="11">
        <f>$B$33*12</f>
        <v>12</v>
      </c>
      <c r="AN33" s="10" t="s">
        <v>57</v>
      </c>
      <c r="AO33" s="11"/>
      <c r="AP33" s="10"/>
      <c r="AQ33" s="7">
        <f>$B$33*1.5</f>
        <v>1.5</v>
      </c>
      <c r="AR33" s="11"/>
      <c r="AS33" s="10"/>
      <c r="AT33" s="11"/>
      <c r="AU33" s="10"/>
      <c r="AV33" s="11">
        <f>$B$33*12</f>
        <v>12</v>
      </c>
      <c r="AW33" s="10" t="s">
        <v>57</v>
      </c>
      <c r="AX33" s="11"/>
      <c r="AY33" s="10"/>
      <c r="AZ33" s="11"/>
      <c r="BA33" s="10"/>
      <c r="BB33" s="11"/>
      <c r="BC33" s="10"/>
      <c r="BD33" s="7">
        <f>$B$33*1.5</f>
        <v>1.5</v>
      </c>
      <c r="BE33" s="7">
        <f t="shared" si="30"/>
        <v>3</v>
      </c>
      <c r="BF33" s="11"/>
      <c r="BG33" s="10"/>
      <c r="BH33" s="11"/>
      <c r="BI33" s="10"/>
      <c r="BJ33" s="7"/>
      <c r="BK33" s="11"/>
      <c r="BL33" s="10"/>
      <c r="BM33" s="11"/>
      <c r="BN33" s="10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31"/>
        <v>0</v>
      </c>
      <c r="BY33" s="11"/>
      <c r="BZ33" s="10"/>
      <c r="CA33" s="11"/>
      <c r="CB33" s="10"/>
      <c r="CC33" s="7"/>
      <c r="CD33" s="11"/>
      <c r="CE33" s="10"/>
      <c r="CF33" s="11"/>
      <c r="CG33" s="10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32"/>
        <v>0</v>
      </c>
    </row>
    <row r="34" spans="1:95" ht="12.75">
      <c r="A34" s="6"/>
      <c r="B34" s="6"/>
      <c r="C34" s="6"/>
      <c r="D34" s="6" t="s">
        <v>86</v>
      </c>
      <c r="E34" s="3" t="s">
        <v>87</v>
      </c>
      <c r="F34" s="6">
        <f>COUNTIF(T34:CO34,"e")</f>
        <v>0</v>
      </c>
      <c r="G34" s="6">
        <f>COUNTIF(T34:CO34,"z")</f>
        <v>1</v>
      </c>
      <c r="H34" s="6">
        <f t="shared" si="18"/>
        <v>10</v>
      </c>
      <c r="I34" s="6">
        <f t="shared" si="19"/>
        <v>10</v>
      </c>
      <c r="J34" s="6">
        <f t="shared" si="20"/>
        <v>0</v>
      </c>
      <c r="K34" s="6">
        <f t="shared" si="21"/>
        <v>0</v>
      </c>
      <c r="L34" s="6">
        <f t="shared" si="22"/>
        <v>0</v>
      </c>
      <c r="M34" s="6">
        <f t="shared" si="23"/>
        <v>0</v>
      </c>
      <c r="N34" s="6">
        <f t="shared" si="24"/>
        <v>0</v>
      </c>
      <c r="O34" s="6">
        <f t="shared" si="25"/>
        <v>0</v>
      </c>
      <c r="P34" s="6">
        <f t="shared" si="26"/>
        <v>0</v>
      </c>
      <c r="Q34" s="7">
        <f t="shared" si="27"/>
        <v>1</v>
      </c>
      <c r="R34" s="7">
        <f t="shared" si="28"/>
        <v>0</v>
      </c>
      <c r="S34" s="7">
        <v>0.4</v>
      </c>
      <c r="T34" s="11"/>
      <c r="U34" s="10"/>
      <c r="V34" s="11"/>
      <c r="W34" s="10"/>
      <c r="X34" s="7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29"/>
        <v>0</v>
      </c>
      <c r="AM34" s="11"/>
      <c r="AN34" s="10"/>
      <c r="AO34" s="11"/>
      <c r="AP34" s="10"/>
      <c r="AQ34" s="7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si="30"/>
        <v>0</v>
      </c>
      <c r="BF34" s="11">
        <v>10</v>
      </c>
      <c r="BG34" s="10" t="s">
        <v>57</v>
      </c>
      <c r="BH34" s="11"/>
      <c r="BI34" s="10"/>
      <c r="BJ34" s="7">
        <v>1</v>
      </c>
      <c r="BK34" s="11"/>
      <c r="BL34" s="10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31"/>
        <v>1</v>
      </c>
      <c r="BY34" s="11"/>
      <c r="BZ34" s="10"/>
      <c r="CA34" s="11"/>
      <c r="CB34" s="10"/>
      <c r="CC34" s="7"/>
      <c r="CD34" s="11"/>
      <c r="CE34" s="10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32"/>
        <v>0</v>
      </c>
    </row>
    <row r="35" spans="1:95" ht="12.75">
      <c r="A35" s="6"/>
      <c r="B35" s="6"/>
      <c r="C35" s="6"/>
      <c r="D35" s="6" t="s">
        <v>88</v>
      </c>
      <c r="E35" s="3" t="s">
        <v>89</v>
      </c>
      <c r="F35" s="6">
        <f>COUNTIF(T35:CO35,"e")</f>
        <v>1</v>
      </c>
      <c r="G35" s="6">
        <f>COUNTIF(T35:CO35,"z")</f>
        <v>1</v>
      </c>
      <c r="H35" s="6">
        <f t="shared" si="18"/>
        <v>30</v>
      </c>
      <c r="I35" s="6">
        <f t="shared" si="19"/>
        <v>20</v>
      </c>
      <c r="J35" s="6">
        <f t="shared" si="20"/>
        <v>0</v>
      </c>
      <c r="K35" s="6">
        <f t="shared" si="21"/>
        <v>0</v>
      </c>
      <c r="L35" s="6">
        <f t="shared" si="22"/>
        <v>0</v>
      </c>
      <c r="M35" s="6">
        <f t="shared" si="23"/>
        <v>10</v>
      </c>
      <c r="N35" s="6">
        <f t="shared" si="24"/>
        <v>0</v>
      </c>
      <c r="O35" s="6">
        <f t="shared" si="25"/>
        <v>0</v>
      </c>
      <c r="P35" s="6">
        <f t="shared" si="26"/>
        <v>0</v>
      </c>
      <c r="Q35" s="7">
        <f t="shared" si="27"/>
        <v>2</v>
      </c>
      <c r="R35" s="7">
        <f t="shared" si="28"/>
        <v>1</v>
      </c>
      <c r="S35" s="7">
        <v>1.2</v>
      </c>
      <c r="T35" s="11">
        <v>20</v>
      </c>
      <c r="U35" s="10" t="s">
        <v>56</v>
      </c>
      <c r="V35" s="11"/>
      <c r="W35" s="10"/>
      <c r="X35" s="7">
        <v>1</v>
      </c>
      <c r="Y35" s="11"/>
      <c r="Z35" s="10"/>
      <c r="AA35" s="11"/>
      <c r="AB35" s="10"/>
      <c r="AC35" s="11">
        <v>10</v>
      </c>
      <c r="AD35" s="10" t="s">
        <v>57</v>
      </c>
      <c r="AE35" s="11"/>
      <c r="AF35" s="10"/>
      <c r="AG35" s="11"/>
      <c r="AH35" s="10"/>
      <c r="AI35" s="11"/>
      <c r="AJ35" s="10"/>
      <c r="AK35" s="7">
        <v>1</v>
      </c>
      <c r="AL35" s="7">
        <f t="shared" si="29"/>
        <v>2</v>
      </c>
      <c r="AM35" s="11"/>
      <c r="AN35" s="10"/>
      <c r="AO35" s="11"/>
      <c r="AP35" s="10"/>
      <c r="AQ35" s="7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30"/>
        <v>0</v>
      </c>
      <c r="BF35" s="11"/>
      <c r="BG35" s="10"/>
      <c r="BH35" s="11"/>
      <c r="BI35" s="10"/>
      <c r="BJ35" s="7"/>
      <c r="BK35" s="11"/>
      <c r="BL35" s="10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31"/>
        <v>0</v>
      </c>
      <c r="BY35" s="11"/>
      <c r="BZ35" s="10"/>
      <c r="CA35" s="11"/>
      <c r="CB35" s="10"/>
      <c r="CC35" s="7"/>
      <c r="CD35" s="11"/>
      <c r="CE35" s="10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32"/>
        <v>0</v>
      </c>
    </row>
    <row r="36" spans="1:95" ht="12.75">
      <c r="A36" s="6"/>
      <c r="B36" s="6"/>
      <c r="C36" s="6"/>
      <c r="D36" s="6" t="s">
        <v>90</v>
      </c>
      <c r="E36" s="3" t="s">
        <v>91</v>
      </c>
      <c r="F36" s="6">
        <f>COUNTIF(T36:CO36,"e")</f>
        <v>0</v>
      </c>
      <c r="G36" s="6">
        <f>COUNTIF(T36:CO36,"z")</f>
        <v>2</v>
      </c>
      <c r="H36" s="6">
        <f t="shared" si="18"/>
        <v>20</v>
      </c>
      <c r="I36" s="6">
        <f t="shared" si="19"/>
        <v>10</v>
      </c>
      <c r="J36" s="6">
        <f t="shared" si="20"/>
        <v>0</v>
      </c>
      <c r="K36" s="6">
        <f t="shared" si="21"/>
        <v>10</v>
      </c>
      <c r="L36" s="6">
        <f t="shared" si="22"/>
        <v>0</v>
      </c>
      <c r="M36" s="6">
        <f t="shared" si="23"/>
        <v>0</v>
      </c>
      <c r="N36" s="6">
        <f t="shared" si="24"/>
        <v>0</v>
      </c>
      <c r="O36" s="6">
        <f t="shared" si="25"/>
        <v>0</v>
      </c>
      <c r="P36" s="6">
        <f t="shared" si="26"/>
        <v>0</v>
      </c>
      <c r="Q36" s="7">
        <f t="shared" si="27"/>
        <v>2</v>
      </c>
      <c r="R36" s="7">
        <f t="shared" si="28"/>
        <v>0.9</v>
      </c>
      <c r="S36" s="7">
        <v>0.8</v>
      </c>
      <c r="T36" s="11">
        <v>10</v>
      </c>
      <c r="U36" s="10" t="s">
        <v>57</v>
      </c>
      <c r="V36" s="11"/>
      <c r="W36" s="10"/>
      <c r="X36" s="7">
        <v>1.1</v>
      </c>
      <c r="Y36" s="11">
        <v>10</v>
      </c>
      <c r="Z36" s="10" t="s">
        <v>57</v>
      </c>
      <c r="AA36" s="11"/>
      <c r="AB36" s="10"/>
      <c r="AC36" s="11"/>
      <c r="AD36" s="10"/>
      <c r="AE36" s="11"/>
      <c r="AF36" s="10"/>
      <c r="AG36" s="11"/>
      <c r="AH36" s="10"/>
      <c r="AI36" s="11"/>
      <c r="AJ36" s="10"/>
      <c r="AK36" s="7">
        <v>0.9</v>
      </c>
      <c r="AL36" s="7">
        <f t="shared" si="29"/>
        <v>2</v>
      </c>
      <c r="AM36" s="11"/>
      <c r="AN36" s="10"/>
      <c r="AO36" s="11"/>
      <c r="AP36" s="10"/>
      <c r="AQ36" s="7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30"/>
        <v>0</v>
      </c>
      <c r="BF36" s="11"/>
      <c r="BG36" s="10"/>
      <c r="BH36" s="11"/>
      <c r="BI36" s="10"/>
      <c r="BJ36" s="7"/>
      <c r="BK36" s="11"/>
      <c r="BL36" s="10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31"/>
        <v>0</v>
      </c>
      <c r="BY36" s="11"/>
      <c r="BZ36" s="10"/>
      <c r="CA36" s="11"/>
      <c r="CB36" s="10"/>
      <c r="CC36" s="7"/>
      <c r="CD36" s="11"/>
      <c r="CE36" s="10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32"/>
        <v>0</v>
      </c>
    </row>
    <row r="37" spans="1:95" ht="12.75">
      <c r="A37" s="6"/>
      <c r="B37" s="6"/>
      <c r="C37" s="6"/>
      <c r="D37" s="6" t="s">
        <v>92</v>
      </c>
      <c r="E37" s="3" t="s">
        <v>93</v>
      </c>
      <c r="F37" s="6">
        <f>COUNTIF(T37:CO37,"e")</f>
        <v>1</v>
      </c>
      <c r="G37" s="6">
        <f>COUNTIF(T37:CO37,"z")</f>
        <v>2</v>
      </c>
      <c r="H37" s="6">
        <f t="shared" si="18"/>
        <v>30</v>
      </c>
      <c r="I37" s="6">
        <f t="shared" si="19"/>
        <v>10</v>
      </c>
      <c r="J37" s="6">
        <f t="shared" si="20"/>
        <v>10</v>
      </c>
      <c r="K37" s="6">
        <f t="shared" si="21"/>
        <v>10</v>
      </c>
      <c r="L37" s="6">
        <f t="shared" si="22"/>
        <v>0</v>
      </c>
      <c r="M37" s="6">
        <f t="shared" si="23"/>
        <v>0</v>
      </c>
      <c r="N37" s="6">
        <f t="shared" si="24"/>
        <v>0</v>
      </c>
      <c r="O37" s="6">
        <f t="shared" si="25"/>
        <v>0</v>
      </c>
      <c r="P37" s="6">
        <f t="shared" si="26"/>
        <v>0</v>
      </c>
      <c r="Q37" s="7">
        <f t="shared" si="27"/>
        <v>4</v>
      </c>
      <c r="R37" s="7">
        <f t="shared" si="28"/>
        <v>1</v>
      </c>
      <c r="S37" s="7">
        <v>1.3</v>
      </c>
      <c r="T37" s="11">
        <v>10</v>
      </c>
      <c r="U37" s="10" t="s">
        <v>56</v>
      </c>
      <c r="V37" s="11">
        <v>10</v>
      </c>
      <c r="W37" s="10" t="s">
        <v>57</v>
      </c>
      <c r="X37" s="7">
        <v>3</v>
      </c>
      <c r="Y37" s="11">
        <v>10</v>
      </c>
      <c r="Z37" s="10" t="s">
        <v>57</v>
      </c>
      <c r="AA37" s="11"/>
      <c r="AB37" s="10"/>
      <c r="AC37" s="11"/>
      <c r="AD37" s="10"/>
      <c r="AE37" s="11"/>
      <c r="AF37" s="10"/>
      <c r="AG37" s="11"/>
      <c r="AH37" s="10"/>
      <c r="AI37" s="11"/>
      <c r="AJ37" s="10"/>
      <c r="AK37" s="7">
        <v>1</v>
      </c>
      <c r="AL37" s="7">
        <f t="shared" si="29"/>
        <v>4</v>
      </c>
      <c r="AM37" s="11"/>
      <c r="AN37" s="10"/>
      <c r="AO37" s="11"/>
      <c r="AP37" s="10"/>
      <c r="AQ37" s="7"/>
      <c r="AR37" s="11"/>
      <c r="AS37" s="10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30"/>
        <v>0</v>
      </c>
      <c r="BF37" s="11"/>
      <c r="BG37" s="10"/>
      <c r="BH37" s="11"/>
      <c r="BI37" s="10"/>
      <c r="BJ37" s="7"/>
      <c r="BK37" s="11"/>
      <c r="BL37" s="10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31"/>
        <v>0</v>
      </c>
      <c r="BY37" s="11"/>
      <c r="BZ37" s="10"/>
      <c r="CA37" s="11"/>
      <c r="CB37" s="10"/>
      <c r="CC37" s="7"/>
      <c r="CD37" s="11"/>
      <c r="CE37" s="10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32"/>
        <v>0</v>
      </c>
    </row>
    <row r="38" spans="1:95" ht="12.75">
      <c r="A38" s="6">
        <v>4</v>
      </c>
      <c r="B38" s="6">
        <v>1</v>
      </c>
      <c r="C38" s="6"/>
      <c r="D38" s="6"/>
      <c r="E38" s="3" t="s">
        <v>94</v>
      </c>
      <c r="F38" s="6">
        <f>$B$38*COUNTIF(T38:CO38,"e")</f>
        <v>0</v>
      </c>
      <c r="G38" s="6">
        <f>$B$38*COUNTIF(T38:CO38,"z")</f>
        <v>2</v>
      </c>
      <c r="H38" s="6">
        <f t="shared" si="18"/>
        <v>20</v>
      </c>
      <c r="I38" s="6">
        <f t="shared" si="19"/>
        <v>10</v>
      </c>
      <c r="J38" s="6">
        <f t="shared" si="20"/>
        <v>0</v>
      </c>
      <c r="K38" s="6">
        <f t="shared" si="21"/>
        <v>10</v>
      </c>
      <c r="L38" s="6">
        <f t="shared" si="22"/>
        <v>0</v>
      </c>
      <c r="M38" s="6">
        <f t="shared" si="23"/>
        <v>0</v>
      </c>
      <c r="N38" s="6">
        <f t="shared" si="24"/>
        <v>0</v>
      </c>
      <c r="O38" s="6">
        <f t="shared" si="25"/>
        <v>0</v>
      </c>
      <c r="P38" s="6">
        <f t="shared" si="26"/>
        <v>0</v>
      </c>
      <c r="Q38" s="7">
        <f t="shared" si="27"/>
        <v>4</v>
      </c>
      <c r="R38" s="7">
        <f t="shared" si="28"/>
        <v>2</v>
      </c>
      <c r="S38" s="7">
        <f>$B$38*0.8</f>
        <v>0.8</v>
      </c>
      <c r="T38" s="11"/>
      <c r="U38" s="10"/>
      <c r="V38" s="11"/>
      <c r="W38" s="10"/>
      <c r="X38" s="7"/>
      <c r="Y38" s="11"/>
      <c r="Z38" s="10"/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29"/>
        <v>0</v>
      </c>
      <c r="AM38" s="11">
        <f>$B$38*10</f>
        <v>10</v>
      </c>
      <c r="AN38" s="10" t="s">
        <v>57</v>
      </c>
      <c r="AO38" s="11"/>
      <c r="AP38" s="10"/>
      <c r="AQ38" s="7">
        <f>$B$38*2</f>
        <v>2</v>
      </c>
      <c r="AR38" s="11">
        <f>$B$38*10</f>
        <v>10</v>
      </c>
      <c r="AS38" s="10" t="s">
        <v>57</v>
      </c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>
        <f>$B$38*2</f>
        <v>2</v>
      </c>
      <c r="BE38" s="7">
        <f t="shared" si="30"/>
        <v>4</v>
      </c>
      <c r="BF38" s="11"/>
      <c r="BG38" s="10"/>
      <c r="BH38" s="11"/>
      <c r="BI38" s="10"/>
      <c r="BJ38" s="7"/>
      <c r="BK38" s="11"/>
      <c r="BL38" s="10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31"/>
        <v>0</v>
      </c>
      <c r="BY38" s="11"/>
      <c r="BZ38" s="10"/>
      <c r="CA38" s="11"/>
      <c r="CB38" s="10"/>
      <c r="CC38" s="7"/>
      <c r="CD38" s="11"/>
      <c r="CE38" s="10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32"/>
        <v>0</v>
      </c>
    </row>
    <row r="39" spans="1:95" ht="15.75" customHeight="1">
      <c r="A39" s="6"/>
      <c r="B39" s="6"/>
      <c r="C39" s="6"/>
      <c r="D39" s="6"/>
      <c r="E39" s="6" t="s">
        <v>69</v>
      </c>
      <c r="F39" s="6">
        <f aca="true" t="shared" si="33" ref="F39:T39">SUM(F26:F38)</f>
        <v>5</v>
      </c>
      <c r="G39" s="6">
        <f t="shared" si="33"/>
        <v>22</v>
      </c>
      <c r="H39" s="6">
        <f t="shared" si="33"/>
        <v>322</v>
      </c>
      <c r="I39" s="6">
        <f t="shared" si="33"/>
        <v>156</v>
      </c>
      <c r="J39" s="6">
        <f t="shared" si="33"/>
        <v>30</v>
      </c>
      <c r="K39" s="6">
        <f t="shared" si="33"/>
        <v>104</v>
      </c>
      <c r="L39" s="6">
        <f t="shared" si="33"/>
        <v>0</v>
      </c>
      <c r="M39" s="6">
        <f t="shared" si="33"/>
        <v>32</v>
      </c>
      <c r="N39" s="6">
        <f t="shared" si="33"/>
        <v>0</v>
      </c>
      <c r="O39" s="6">
        <f t="shared" si="33"/>
        <v>0</v>
      </c>
      <c r="P39" s="6">
        <f t="shared" si="33"/>
        <v>0</v>
      </c>
      <c r="Q39" s="7">
        <f t="shared" si="33"/>
        <v>33</v>
      </c>
      <c r="R39" s="7">
        <f t="shared" si="33"/>
        <v>13.5</v>
      </c>
      <c r="S39" s="7">
        <f t="shared" si="33"/>
        <v>13.200000000000001</v>
      </c>
      <c r="T39" s="11">
        <f t="shared" si="33"/>
        <v>90</v>
      </c>
      <c r="U39" s="10"/>
      <c r="V39" s="11">
        <f>SUM(V26:V38)</f>
        <v>30</v>
      </c>
      <c r="W39" s="10"/>
      <c r="X39" s="7">
        <f>SUM(X26:X38)</f>
        <v>10.7</v>
      </c>
      <c r="Y39" s="11">
        <f>SUM(Y26:Y38)</f>
        <v>50</v>
      </c>
      <c r="Z39" s="10"/>
      <c r="AA39" s="11">
        <f>SUM(AA26:AA38)</f>
        <v>0</v>
      </c>
      <c r="AB39" s="10"/>
      <c r="AC39" s="11">
        <f>SUM(AC26:AC38)</f>
        <v>20</v>
      </c>
      <c r="AD39" s="10"/>
      <c r="AE39" s="11">
        <f>SUM(AE26:AE38)</f>
        <v>0</v>
      </c>
      <c r="AF39" s="10"/>
      <c r="AG39" s="11">
        <f>SUM(AG26:AG38)</f>
        <v>0</v>
      </c>
      <c r="AH39" s="10"/>
      <c r="AI39" s="11">
        <f>SUM(AI26:AI38)</f>
        <v>0</v>
      </c>
      <c r="AJ39" s="10"/>
      <c r="AK39" s="7">
        <f>SUM(AK26:AK38)</f>
        <v>6.300000000000001</v>
      </c>
      <c r="AL39" s="7">
        <f>SUM(AL26:AL38)</f>
        <v>17</v>
      </c>
      <c r="AM39" s="11">
        <f>SUM(AM26:AM38)</f>
        <v>22</v>
      </c>
      <c r="AN39" s="10"/>
      <c r="AO39" s="11">
        <f>SUM(AO26:AO38)</f>
        <v>0</v>
      </c>
      <c r="AP39" s="10"/>
      <c r="AQ39" s="7">
        <f>SUM(AQ26:AQ38)</f>
        <v>3.5</v>
      </c>
      <c r="AR39" s="11">
        <f>SUM(AR26:AR38)</f>
        <v>10</v>
      </c>
      <c r="AS39" s="10"/>
      <c r="AT39" s="11">
        <f>SUM(AT26:AT38)</f>
        <v>0</v>
      </c>
      <c r="AU39" s="10"/>
      <c r="AV39" s="11">
        <f>SUM(AV26:AV38)</f>
        <v>12</v>
      </c>
      <c r="AW39" s="10"/>
      <c r="AX39" s="11">
        <f>SUM(AX26:AX38)</f>
        <v>0</v>
      </c>
      <c r="AY39" s="10"/>
      <c r="AZ39" s="11">
        <f>SUM(AZ26:AZ38)</f>
        <v>0</v>
      </c>
      <c r="BA39" s="10"/>
      <c r="BB39" s="11">
        <f>SUM(BB26:BB38)</f>
        <v>0</v>
      </c>
      <c r="BC39" s="10"/>
      <c r="BD39" s="7">
        <f>SUM(BD26:BD38)</f>
        <v>3.5</v>
      </c>
      <c r="BE39" s="7">
        <f>SUM(BE26:BE38)</f>
        <v>7</v>
      </c>
      <c r="BF39" s="11">
        <f>SUM(BF26:BF38)</f>
        <v>44</v>
      </c>
      <c r="BG39" s="10"/>
      <c r="BH39" s="11">
        <f>SUM(BH26:BH38)</f>
        <v>0</v>
      </c>
      <c r="BI39" s="10"/>
      <c r="BJ39" s="7">
        <f>SUM(BJ26:BJ38)</f>
        <v>5.3</v>
      </c>
      <c r="BK39" s="11">
        <f>SUM(BK26:BK38)</f>
        <v>44</v>
      </c>
      <c r="BL39" s="10"/>
      <c r="BM39" s="11">
        <f>SUM(BM26:BM38)</f>
        <v>0</v>
      </c>
      <c r="BN39" s="10"/>
      <c r="BO39" s="11">
        <f>SUM(BO26:BO38)</f>
        <v>0</v>
      </c>
      <c r="BP39" s="10"/>
      <c r="BQ39" s="11">
        <f>SUM(BQ26:BQ38)</f>
        <v>0</v>
      </c>
      <c r="BR39" s="10"/>
      <c r="BS39" s="11">
        <f>SUM(BS26:BS38)</f>
        <v>0</v>
      </c>
      <c r="BT39" s="10"/>
      <c r="BU39" s="11">
        <f>SUM(BU26:BU38)</f>
        <v>0</v>
      </c>
      <c r="BV39" s="10"/>
      <c r="BW39" s="7">
        <f>SUM(BW26:BW38)</f>
        <v>3.7</v>
      </c>
      <c r="BX39" s="7">
        <f>SUM(BX26:BX38)</f>
        <v>9</v>
      </c>
      <c r="BY39" s="11">
        <f>SUM(BY26:BY38)</f>
        <v>0</v>
      </c>
      <c r="BZ39" s="10"/>
      <c r="CA39" s="11">
        <f>SUM(CA26:CA38)</f>
        <v>0</v>
      </c>
      <c r="CB39" s="10"/>
      <c r="CC39" s="7">
        <f>SUM(CC26:CC38)</f>
        <v>0</v>
      </c>
      <c r="CD39" s="11">
        <f>SUM(CD26:CD38)</f>
        <v>0</v>
      </c>
      <c r="CE39" s="10"/>
      <c r="CF39" s="11">
        <f>SUM(CF26:CF38)</f>
        <v>0</v>
      </c>
      <c r="CG39" s="10"/>
      <c r="CH39" s="11">
        <f>SUM(CH26:CH38)</f>
        <v>0</v>
      </c>
      <c r="CI39" s="10"/>
      <c r="CJ39" s="11">
        <f>SUM(CJ26:CJ38)</f>
        <v>0</v>
      </c>
      <c r="CK39" s="10"/>
      <c r="CL39" s="11">
        <f>SUM(CL26:CL38)</f>
        <v>0</v>
      </c>
      <c r="CM39" s="10"/>
      <c r="CN39" s="11">
        <f>SUM(CN26:CN38)</f>
        <v>0</v>
      </c>
      <c r="CO39" s="10"/>
      <c r="CP39" s="7">
        <f>SUM(CP26:CP38)</f>
        <v>0</v>
      </c>
      <c r="CQ39" s="7">
        <f>SUM(CQ26:CQ38)</f>
        <v>0</v>
      </c>
    </row>
    <row r="40" spans="1:95" ht="19.5" customHeight="1">
      <c r="A40" s="19" t="s">
        <v>95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9"/>
      <c r="CQ40" s="13"/>
    </row>
    <row r="41" spans="1:95" ht="12.75">
      <c r="A41" s="6"/>
      <c r="B41" s="6"/>
      <c r="C41" s="6"/>
      <c r="D41" s="6" t="s">
        <v>169</v>
      </c>
      <c r="E41" s="3" t="s">
        <v>170</v>
      </c>
      <c r="F41" s="6">
        <f aca="true" t="shared" si="34" ref="F41:F49">COUNTIF(T41:CO41,"e")</f>
        <v>1</v>
      </c>
      <c r="G41" s="6">
        <f aca="true" t="shared" si="35" ref="G41:G49">COUNTIF(T41:CO41,"z")</f>
        <v>1</v>
      </c>
      <c r="H41" s="6">
        <f aca="true" t="shared" si="36" ref="H41:H50">SUM(I41:P41)</f>
        <v>20</v>
      </c>
      <c r="I41" s="6">
        <f aca="true" t="shared" si="37" ref="I41:I50">T41+AM41+BF41+BY41</f>
        <v>10</v>
      </c>
      <c r="J41" s="6">
        <f aca="true" t="shared" si="38" ref="J41:J50">V41+AO41+BH41+CA41</f>
        <v>10</v>
      </c>
      <c r="K41" s="6">
        <f aca="true" t="shared" si="39" ref="K41:K50">Y41+AR41+BK41+CD41</f>
        <v>0</v>
      </c>
      <c r="L41" s="6">
        <f aca="true" t="shared" si="40" ref="L41:L50">AA41+AT41+BM41+CF41</f>
        <v>0</v>
      </c>
      <c r="M41" s="6">
        <f aca="true" t="shared" si="41" ref="M41:M50">AC41+AV41+BO41+CH41</f>
        <v>0</v>
      </c>
      <c r="N41" s="6">
        <f aca="true" t="shared" si="42" ref="N41:N50">AE41+AX41+BQ41+CJ41</f>
        <v>0</v>
      </c>
      <c r="O41" s="6">
        <f aca="true" t="shared" si="43" ref="O41:O50">AG41+AZ41+BS41+CL41</f>
        <v>0</v>
      </c>
      <c r="P41" s="6">
        <f aca="true" t="shared" si="44" ref="P41:P50">AI41+BB41+BU41+CN41</f>
        <v>0</v>
      </c>
      <c r="Q41" s="7">
        <f aca="true" t="shared" si="45" ref="Q41:Q50">AL41+BE41+BX41+CQ41</f>
        <v>2</v>
      </c>
      <c r="R41" s="7">
        <f aca="true" t="shared" si="46" ref="R41:R50">AK41+BD41+BW41+CP41</f>
        <v>0</v>
      </c>
      <c r="S41" s="7">
        <v>0.98</v>
      </c>
      <c r="T41" s="11"/>
      <c r="U41" s="10"/>
      <c r="V41" s="11"/>
      <c r="W41" s="10"/>
      <c r="X41" s="7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aca="true" t="shared" si="47" ref="AL41:AL50">X41+AK41</f>
        <v>0</v>
      </c>
      <c r="AM41" s="11">
        <v>10</v>
      </c>
      <c r="AN41" s="10" t="s">
        <v>56</v>
      </c>
      <c r="AO41" s="11">
        <v>10</v>
      </c>
      <c r="AP41" s="10" t="s">
        <v>57</v>
      </c>
      <c r="AQ41" s="7">
        <v>2</v>
      </c>
      <c r="AR41" s="11"/>
      <c r="AS41" s="10"/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aca="true" t="shared" si="48" ref="BE41:BE50">AQ41+BD41</f>
        <v>2</v>
      </c>
      <c r="BF41" s="11"/>
      <c r="BG41" s="10"/>
      <c r="BH41" s="11"/>
      <c r="BI41" s="10"/>
      <c r="BJ41" s="7"/>
      <c r="BK41" s="11"/>
      <c r="BL41" s="10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aca="true" t="shared" si="49" ref="BX41:BX50">BJ41+BW41</f>
        <v>0</v>
      </c>
      <c r="BY41" s="11"/>
      <c r="BZ41" s="10"/>
      <c r="CA41" s="11"/>
      <c r="CB41" s="10"/>
      <c r="CC41" s="7"/>
      <c r="CD41" s="11"/>
      <c r="CE41" s="10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aca="true" t="shared" si="50" ref="CQ41:CQ50">CC41+CP41</f>
        <v>0</v>
      </c>
    </row>
    <row r="42" spans="1:95" ht="12.75">
      <c r="A42" s="6"/>
      <c r="B42" s="6"/>
      <c r="C42" s="6"/>
      <c r="D42" s="6" t="s">
        <v>171</v>
      </c>
      <c r="E42" s="3" t="s">
        <v>172</v>
      </c>
      <c r="F42" s="6">
        <f t="shared" si="34"/>
        <v>1</v>
      </c>
      <c r="G42" s="6">
        <f t="shared" si="35"/>
        <v>1</v>
      </c>
      <c r="H42" s="6">
        <f t="shared" si="36"/>
        <v>30</v>
      </c>
      <c r="I42" s="6">
        <f t="shared" si="37"/>
        <v>15</v>
      </c>
      <c r="J42" s="6">
        <f t="shared" si="38"/>
        <v>15</v>
      </c>
      <c r="K42" s="6">
        <f t="shared" si="39"/>
        <v>0</v>
      </c>
      <c r="L42" s="6">
        <f t="shared" si="40"/>
        <v>0</v>
      </c>
      <c r="M42" s="6">
        <f t="shared" si="41"/>
        <v>0</v>
      </c>
      <c r="N42" s="6">
        <f t="shared" si="42"/>
        <v>0</v>
      </c>
      <c r="O42" s="6">
        <f t="shared" si="43"/>
        <v>0</v>
      </c>
      <c r="P42" s="6">
        <f t="shared" si="44"/>
        <v>0</v>
      </c>
      <c r="Q42" s="7">
        <f t="shared" si="45"/>
        <v>4</v>
      </c>
      <c r="R42" s="7">
        <f t="shared" si="46"/>
        <v>0</v>
      </c>
      <c r="S42" s="7">
        <v>1.4</v>
      </c>
      <c r="T42" s="11"/>
      <c r="U42" s="10"/>
      <c r="V42" s="11"/>
      <c r="W42" s="10"/>
      <c r="X42" s="7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7"/>
        <v>0</v>
      </c>
      <c r="AM42" s="11"/>
      <c r="AN42" s="10"/>
      <c r="AO42" s="11"/>
      <c r="AP42" s="10"/>
      <c r="AQ42" s="7"/>
      <c r="AR42" s="11"/>
      <c r="AS42" s="10"/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8"/>
        <v>0</v>
      </c>
      <c r="BF42" s="11">
        <v>15</v>
      </c>
      <c r="BG42" s="10" t="s">
        <v>56</v>
      </c>
      <c r="BH42" s="11">
        <v>15</v>
      </c>
      <c r="BI42" s="10" t="s">
        <v>57</v>
      </c>
      <c r="BJ42" s="7">
        <v>4</v>
      </c>
      <c r="BK42" s="11"/>
      <c r="BL42" s="10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9"/>
        <v>4</v>
      </c>
      <c r="BY42" s="11"/>
      <c r="BZ42" s="10"/>
      <c r="CA42" s="11"/>
      <c r="CB42" s="10"/>
      <c r="CC42" s="7"/>
      <c r="CD42" s="11"/>
      <c r="CE42" s="10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50"/>
        <v>0</v>
      </c>
    </row>
    <row r="43" spans="1:95" ht="12.75">
      <c r="A43" s="6"/>
      <c r="B43" s="6"/>
      <c r="C43" s="6"/>
      <c r="D43" s="6" t="s">
        <v>173</v>
      </c>
      <c r="E43" s="3" t="s">
        <v>174</v>
      </c>
      <c r="F43" s="6">
        <f t="shared" si="34"/>
        <v>1</v>
      </c>
      <c r="G43" s="6">
        <f t="shared" si="35"/>
        <v>2</v>
      </c>
      <c r="H43" s="6">
        <f t="shared" si="36"/>
        <v>35</v>
      </c>
      <c r="I43" s="6">
        <f t="shared" si="37"/>
        <v>15</v>
      </c>
      <c r="J43" s="6">
        <f t="shared" si="38"/>
        <v>10</v>
      </c>
      <c r="K43" s="6">
        <f t="shared" si="39"/>
        <v>0</v>
      </c>
      <c r="L43" s="6">
        <f t="shared" si="40"/>
        <v>0</v>
      </c>
      <c r="M43" s="6">
        <f t="shared" si="41"/>
        <v>10</v>
      </c>
      <c r="N43" s="6">
        <f t="shared" si="42"/>
        <v>0</v>
      </c>
      <c r="O43" s="6">
        <f t="shared" si="43"/>
        <v>0</v>
      </c>
      <c r="P43" s="6">
        <f t="shared" si="44"/>
        <v>0</v>
      </c>
      <c r="Q43" s="7">
        <f t="shared" si="45"/>
        <v>5</v>
      </c>
      <c r="R43" s="7">
        <f t="shared" si="46"/>
        <v>2.2</v>
      </c>
      <c r="S43" s="7">
        <v>1.6</v>
      </c>
      <c r="T43" s="11"/>
      <c r="U43" s="10"/>
      <c r="V43" s="11"/>
      <c r="W43" s="10"/>
      <c r="X43" s="7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7"/>
        <v>0</v>
      </c>
      <c r="AM43" s="11"/>
      <c r="AN43" s="10"/>
      <c r="AO43" s="11"/>
      <c r="AP43" s="10"/>
      <c r="AQ43" s="7"/>
      <c r="AR43" s="11"/>
      <c r="AS43" s="10"/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8"/>
        <v>0</v>
      </c>
      <c r="BF43" s="11">
        <v>15</v>
      </c>
      <c r="BG43" s="10" t="s">
        <v>56</v>
      </c>
      <c r="BH43" s="11">
        <v>10</v>
      </c>
      <c r="BI43" s="10" t="s">
        <v>57</v>
      </c>
      <c r="BJ43" s="7">
        <v>2.8</v>
      </c>
      <c r="BK43" s="11"/>
      <c r="BL43" s="10"/>
      <c r="BM43" s="11"/>
      <c r="BN43" s="10"/>
      <c r="BO43" s="11">
        <v>10</v>
      </c>
      <c r="BP43" s="10" t="s">
        <v>57</v>
      </c>
      <c r="BQ43" s="11"/>
      <c r="BR43" s="10"/>
      <c r="BS43" s="11"/>
      <c r="BT43" s="10"/>
      <c r="BU43" s="11"/>
      <c r="BV43" s="10"/>
      <c r="BW43" s="7">
        <v>2.2</v>
      </c>
      <c r="BX43" s="7">
        <f t="shared" si="49"/>
        <v>5</v>
      </c>
      <c r="BY43" s="11"/>
      <c r="BZ43" s="10"/>
      <c r="CA43" s="11"/>
      <c r="CB43" s="10"/>
      <c r="CC43" s="7"/>
      <c r="CD43" s="11"/>
      <c r="CE43" s="10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50"/>
        <v>0</v>
      </c>
    </row>
    <row r="44" spans="1:95" ht="12.75">
      <c r="A44" s="6"/>
      <c r="B44" s="6"/>
      <c r="C44" s="6"/>
      <c r="D44" s="6" t="s">
        <v>175</v>
      </c>
      <c r="E44" s="3" t="s">
        <v>176</v>
      </c>
      <c r="F44" s="6">
        <f t="shared" si="34"/>
        <v>0</v>
      </c>
      <c r="G44" s="6">
        <f t="shared" si="35"/>
        <v>2</v>
      </c>
      <c r="H44" s="6">
        <f t="shared" si="36"/>
        <v>35</v>
      </c>
      <c r="I44" s="6">
        <f t="shared" si="37"/>
        <v>15</v>
      </c>
      <c r="J44" s="6">
        <f t="shared" si="38"/>
        <v>0</v>
      </c>
      <c r="K44" s="6">
        <f t="shared" si="39"/>
        <v>0</v>
      </c>
      <c r="L44" s="6">
        <f t="shared" si="40"/>
        <v>0</v>
      </c>
      <c r="M44" s="6">
        <f t="shared" si="41"/>
        <v>20</v>
      </c>
      <c r="N44" s="6">
        <f t="shared" si="42"/>
        <v>0</v>
      </c>
      <c r="O44" s="6">
        <f t="shared" si="43"/>
        <v>0</v>
      </c>
      <c r="P44" s="6">
        <f t="shared" si="44"/>
        <v>0</v>
      </c>
      <c r="Q44" s="7">
        <f t="shared" si="45"/>
        <v>4</v>
      </c>
      <c r="R44" s="7">
        <f t="shared" si="46"/>
        <v>2.5</v>
      </c>
      <c r="S44" s="7">
        <v>1.4</v>
      </c>
      <c r="T44" s="11"/>
      <c r="U44" s="10"/>
      <c r="V44" s="11"/>
      <c r="W44" s="10"/>
      <c r="X44" s="7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7"/>
        <v>0</v>
      </c>
      <c r="AM44" s="11"/>
      <c r="AN44" s="10"/>
      <c r="AO44" s="11"/>
      <c r="AP44" s="10"/>
      <c r="AQ44" s="7"/>
      <c r="AR44" s="11"/>
      <c r="AS44" s="10"/>
      <c r="AT44" s="11"/>
      <c r="AU44" s="10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48"/>
        <v>0</v>
      </c>
      <c r="BF44" s="11">
        <v>15</v>
      </c>
      <c r="BG44" s="10" t="s">
        <v>57</v>
      </c>
      <c r="BH44" s="11"/>
      <c r="BI44" s="10"/>
      <c r="BJ44" s="7">
        <v>1.5</v>
      </c>
      <c r="BK44" s="11"/>
      <c r="BL44" s="10"/>
      <c r="BM44" s="11"/>
      <c r="BN44" s="10"/>
      <c r="BO44" s="11">
        <v>20</v>
      </c>
      <c r="BP44" s="10" t="s">
        <v>57</v>
      </c>
      <c r="BQ44" s="11"/>
      <c r="BR44" s="10"/>
      <c r="BS44" s="11"/>
      <c r="BT44" s="10"/>
      <c r="BU44" s="11"/>
      <c r="BV44" s="10"/>
      <c r="BW44" s="7">
        <v>2.5</v>
      </c>
      <c r="BX44" s="7">
        <f t="shared" si="49"/>
        <v>4</v>
      </c>
      <c r="BY44" s="11"/>
      <c r="BZ44" s="10"/>
      <c r="CA44" s="11"/>
      <c r="CB44" s="10"/>
      <c r="CC44" s="7"/>
      <c r="CD44" s="11"/>
      <c r="CE44" s="10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50"/>
        <v>0</v>
      </c>
    </row>
    <row r="45" spans="1:95" ht="12.75">
      <c r="A45" s="6"/>
      <c r="B45" s="6"/>
      <c r="C45" s="6"/>
      <c r="D45" s="6" t="s">
        <v>177</v>
      </c>
      <c r="E45" s="3" t="s">
        <v>178</v>
      </c>
      <c r="F45" s="6">
        <f t="shared" si="34"/>
        <v>0</v>
      </c>
      <c r="G45" s="6">
        <f t="shared" si="35"/>
        <v>2</v>
      </c>
      <c r="H45" s="6">
        <f t="shared" si="36"/>
        <v>25</v>
      </c>
      <c r="I45" s="6">
        <f t="shared" si="37"/>
        <v>15</v>
      </c>
      <c r="J45" s="6">
        <f t="shared" si="38"/>
        <v>0</v>
      </c>
      <c r="K45" s="6">
        <f t="shared" si="39"/>
        <v>0</v>
      </c>
      <c r="L45" s="6">
        <f t="shared" si="40"/>
        <v>0</v>
      </c>
      <c r="M45" s="6">
        <f t="shared" si="41"/>
        <v>10</v>
      </c>
      <c r="N45" s="6">
        <f t="shared" si="42"/>
        <v>0</v>
      </c>
      <c r="O45" s="6">
        <f t="shared" si="43"/>
        <v>0</v>
      </c>
      <c r="P45" s="6">
        <f t="shared" si="44"/>
        <v>0</v>
      </c>
      <c r="Q45" s="7">
        <f t="shared" si="45"/>
        <v>2</v>
      </c>
      <c r="R45" s="7">
        <f t="shared" si="46"/>
        <v>0.9</v>
      </c>
      <c r="S45" s="7">
        <v>1</v>
      </c>
      <c r="T45" s="11"/>
      <c r="U45" s="10"/>
      <c r="V45" s="11"/>
      <c r="W45" s="10"/>
      <c r="X45" s="7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7"/>
        <v>0</v>
      </c>
      <c r="AM45" s="11">
        <v>15</v>
      </c>
      <c r="AN45" s="10" t="s">
        <v>57</v>
      </c>
      <c r="AO45" s="11"/>
      <c r="AP45" s="10"/>
      <c r="AQ45" s="7">
        <v>1.1</v>
      </c>
      <c r="AR45" s="11"/>
      <c r="AS45" s="10"/>
      <c r="AT45" s="11"/>
      <c r="AU45" s="10"/>
      <c r="AV45" s="11">
        <v>10</v>
      </c>
      <c r="AW45" s="10" t="s">
        <v>57</v>
      </c>
      <c r="AX45" s="11"/>
      <c r="AY45" s="10"/>
      <c r="AZ45" s="11"/>
      <c r="BA45" s="10"/>
      <c r="BB45" s="11"/>
      <c r="BC45" s="10"/>
      <c r="BD45" s="7">
        <v>0.9</v>
      </c>
      <c r="BE45" s="7">
        <f t="shared" si="48"/>
        <v>2</v>
      </c>
      <c r="BF45" s="11"/>
      <c r="BG45" s="10"/>
      <c r="BH45" s="11"/>
      <c r="BI45" s="10"/>
      <c r="BJ45" s="7"/>
      <c r="BK45" s="11"/>
      <c r="BL45" s="10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9"/>
        <v>0</v>
      </c>
      <c r="BY45" s="11"/>
      <c r="BZ45" s="10"/>
      <c r="CA45" s="11"/>
      <c r="CB45" s="10"/>
      <c r="CC45" s="7"/>
      <c r="CD45" s="11"/>
      <c r="CE45" s="10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50"/>
        <v>0</v>
      </c>
    </row>
    <row r="46" spans="1:95" ht="12.75">
      <c r="A46" s="6"/>
      <c r="B46" s="6"/>
      <c r="C46" s="6"/>
      <c r="D46" s="6" t="s">
        <v>179</v>
      </c>
      <c r="E46" s="3" t="s">
        <v>180</v>
      </c>
      <c r="F46" s="6">
        <f t="shared" si="34"/>
        <v>0</v>
      </c>
      <c r="G46" s="6">
        <f t="shared" si="35"/>
        <v>2</v>
      </c>
      <c r="H46" s="6">
        <f t="shared" si="36"/>
        <v>25</v>
      </c>
      <c r="I46" s="6">
        <f t="shared" si="37"/>
        <v>15</v>
      </c>
      <c r="J46" s="6">
        <f t="shared" si="38"/>
        <v>10</v>
      </c>
      <c r="K46" s="6">
        <f t="shared" si="39"/>
        <v>0</v>
      </c>
      <c r="L46" s="6">
        <f t="shared" si="40"/>
        <v>0</v>
      </c>
      <c r="M46" s="6">
        <f t="shared" si="41"/>
        <v>0</v>
      </c>
      <c r="N46" s="6">
        <f t="shared" si="42"/>
        <v>0</v>
      </c>
      <c r="O46" s="6">
        <f t="shared" si="43"/>
        <v>0</v>
      </c>
      <c r="P46" s="6">
        <f t="shared" si="44"/>
        <v>0</v>
      </c>
      <c r="Q46" s="7">
        <f t="shared" si="45"/>
        <v>2</v>
      </c>
      <c r="R46" s="7">
        <f t="shared" si="46"/>
        <v>0</v>
      </c>
      <c r="S46" s="7">
        <v>1</v>
      </c>
      <c r="T46" s="11"/>
      <c r="U46" s="10"/>
      <c r="V46" s="11"/>
      <c r="W46" s="10"/>
      <c r="X46" s="7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7"/>
        <v>0</v>
      </c>
      <c r="AM46" s="11">
        <v>15</v>
      </c>
      <c r="AN46" s="10" t="s">
        <v>57</v>
      </c>
      <c r="AO46" s="11">
        <v>10</v>
      </c>
      <c r="AP46" s="10" t="s">
        <v>57</v>
      </c>
      <c r="AQ46" s="7">
        <v>2</v>
      </c>
      <c r="AR46" s="11"/>
      <c r="AS46" s="10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8"/>
        <v>2</v>
      </c>
      <c r="BF46" s="11"/>
      <c r="BG46" s="10"/>
      <c r="BH46" s="11"/>
      <c r="BI46" s="10"/>
      <c r="BJ46" s="7"/>
      <c r="BK46" s="11"/>
      <c r="BL46" s="10"/>
      <c r="BM46" s="11"/>
      <c r="BN46" s="10"/>
      <c r="BO46" s="11"/>
      <c r="BP46" s="10"/>
      <c r="BQ46" s="11"/>
      <c r="BR46" s="10"/>
      <c r="BS46" s="11"/>
      <c r="BT46" s="10"/>
      <c r="BU46" s="11"/>
      <c r="BV46" s="10"/>
      <c r="BW46" s="7"/>
      <c r="BX46" s="7">
        <f t="shared" si="49"/>
        <v>0</v>
      </c>
      <c r="BY46" s="11"/>
      <c r="BZ46" s="10"/>
      <c r="CA46" s="11"/>
      <c r="CB46" s="10"/>
      <c r="CC46" s="7"/>
      <c r="CD46" s="11"/>
      <c r="CE46" s="10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50"/>
        <v>0</v>
      </c>
    </row>
    <row r="47" spans="1:95" ht="12.75">
      <c r="A47" s="6"/>
      <c r="B47" s="6"/>
      <c r="C47" s="6"/>
      <c r="D47" s="6" t="s">
        <v>181</v>
      </c>
      <c r="E47" s="3" t="s">
        <v>182</v>
      </c>
      <c r="F47" s="6">
        <f t="shared" si="34"/>
        <v>0</v>
      </c>
      <c r="G47" s="6">
        <f t="shared" si="35"/>
        <v>2</v>
      </c>
      <c r="H47" s="6">
        <f t="shared" si="36"/>
        <v>20</v>
      </c>
      <c r="I47" s="6">
        <f t="shared" si="37"/>
        <v>10</v>
      </c>
      <c r="J47" s="6">
        <f t="shared" si="38"/>
        <v>10</v>
      </c>
      <c r="K47" s="6">
        <f t="shared" si="39"/>
        <v>0</v>
      </c>
      <c r="L47" s="6">
        <f t="shared" si="40"/>
        <v>0</v>
      </c>
      <c r="M47" s="6">
        <f t="shared" si="41"/>
        <v>0</v>
      </c>
      <c r="N47" s="6">
        <f t="shared" si="42"/>
        <v>0</v>
      </c>
      <c r="O47" s="6">
        <f t="shared" si="43"/>
        <v>0</v>
      </c>
      <c r="P47" s="6">
        <f t="shared" si="44"/>
        <v>0</v>
      </c>
      <c r="Q47" s="7">
        <f t="shared" si="45"/>
        <v>2</v>
      </c>
      <c r="R47" s="7">
        <f t="shared" si="46"/>
        <v>0</v>
      </c>
      <c r="S47" s="7">
        <v>0.88</v>
      </c>
      <c r="T47" s="11"/>
      <c r="U47" s="10"/>
      <c r="V47" s="11"/>
      <c r="W47" s="10"/>
      <c r="X47" s="7"/>
      <c r="Y47" s="11"/>
      <c r="Z47" s="10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7"/>
        <v>0</v>
      </c>
      <c r="AM47" s="11"/>
      <c r="AN47" s="10"/>
      <c r="AO47" s="11"/>
      <c r="AP47" s="10"/>
      <c r="AQ47" s="7"/>
      <c r="AR47" s="11"/>
      <c r="AS47" s="10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8"/>
        <v>0</v>
      </c>
      <c r="BF47" s="11">
        <v>10</v>
      </c>
      <c r="BG47" s="10" t="s">
        <v>57</v>
      </c>
      <c r="BH47" s="11">
        <v>10</v>
      </c>
      <c r="BI47" s="10" t="s">
        <v>57</v>
      </c>
      <c r="BJ47" s="7">
        <v>2</v>
      </c>
      <c r="BK47" s="11"/>
      <c r="BL47" s="10"/>
      <c r="BM47" s="11"/>
      <c r="BN47" s="10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49"/>
        <v>2</v>
      </c>
      <c r="BY47" s="11"/>
      <c r="BZ47" s="10"/>
      <c r="CA47" s="11"/>
      <c r="CB47" s="10"/>
      <c r="CC47" s="7"/>
      <c r="CD47" s="11"/>
      <c r="CE47" s="10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50"/>
        <v>0</v>
      </c>
    </row>
    <row r="48" spans="1:95" ht="12.75">
      <c r="A48" s="6"/>
      <c r="B48" s="6"/>
      <c r="C48" s="6"/>
      <c r="D48" s="6" t="s">
        <v>183</v>
      </c>
      <c r="E48" s="3" t="s">
        <v>184</v>
      </c>
      <c r="F48" s="6">
        <f t="shared" si="34"/>
        <v>0</v>
      </c>
      <c r="G48" s="6">
        <f t="shared" si="35"/>
        <v>1</v>
      </c>
      <c r="H48" s="6">
        <f t="shared" si="36"/>
        <v>10</v>
      </c>
      <c r="I48" s="6">
        <f t="shared" si="37"/>
        <v>10</v>
      </c>
      <c r="J48" s="6">
        <f t="shared" si="38"/>
        <v>0</v>
      </c>
      <c r="K48" s="6">
        <f t="shared" si="39"/>
        <v>0</v>
      </c>
      <c r="L48" s="6">
        <f t="shared" si="40"/>
        <v>0</v>
      </c>
      <c r="M48" s="6">
        <f t="shared" si="41"/>
        <v>0</v>
      </c>
      <c r="N48" s="6">
        <f t="shared" si="42"/>
        <v>0</v>
      </c>
      <c r="O48" s="6">
        <f t="shared" si="43"/>
        <v>0</v>
      </c>
      <c r="P48" s="6">
        <f t="shared" si="44"/>
        <v>0</v>
      </c>
      <c r="Q48" s="7">
        <f t="shared" si="45"/>
        <v>1</v>
      </c>
      <c r="R48" s="7">
        <f t="shared" si="46"/>
        <v>0</v>
      </c>
      <c r="S48" s="7">
        <v>0.4</v>
      </c>
      <c r="T48" s="11"/>
      <c r="U48" s="10"/>
      <c r="V48" s="11"/>
      <c r="W48" s="10"/>
      <c r="X48" s="7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7"/>
        <v>0</v>
      </c>
      <c r="AM48" s="11">
        <v>10</v>
      </c>
      <c r="AN48" s="10" t="s">
        <v>57</v>
      </c>
      <c r="AO48" s="11"/>
      <c r="AP48" s="10"/>
      <c r="AQ48" s="7">
        <v>1</v>
      </c>
      <c r="AR48" s="11"/>
      <c r="AS48" s="10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8"/>
        <v>1</v>
      </c>
      <c r="BF48" s="11"/>
      <c r="BG48" s="10"/>
      <c r="BH48" s="11"/>
      <c r="BI48" s="10"/>
      <c r="BJ48" s="7"/>
      <c r="BK48" s="11"/>
      <c r="BL48" s="10"/>
      <c r="BM48" s="11"/>
      <c r="BN48" s="10"/>
      <c r="BO48" s="11"/>
      <c r="BP48" s="10"/>
      <c r="BQ48" s="11"/>
      <c r="BR48" s="10"/>
      <c r="BS48" s="11"/>
      <c r="BT48" s="10"/>
      <c r="BU48" s="11"/>
      <c r="BV48" s="10"/>
      <c r="BW48" s="7"/>
      <c r="BX48" s="7">
        <f t="shared" si="49"/>
        <v>0</v>
      </c>
      <c r="BY48" s="11"/>
      <c r="BZ48" s="10"/>
      <c r="CA48" s="11"/>
      <c r="CB48" s="10"/>
      <c r="CC48" s="7"/>
      <c r="CD48" s="11"/>
      <c r="CE48" s="10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50"/>
        <v>0</v>
      </c>
    </row>
    <row r="49" spans="1:95" ht="12.75">
      <c r="A49" s="6"/>
      <c r="B49" s="6"/>
      <c r="C49" s="6"/>
      <c r="D49" s="6" t="s">
        <v>185</v>
      </c>
      <c r="E49" s="3" t="s">
        <v>113</v>
      </c>
      <c r="F49" s="6">
        <f t="shared" si="34"/>
        <v>0</v>
      </c>
      <c r="G49" s="6">
        <f t="shared" si="35"/>
        <v>1</v>
      </c>
      <c r="H49" s="6">
        <f t="shared" si="36"/>
        <v>12</v>
      </c>
      <c r="I49" s="6">
        <f t="shared" si="37"/>
        <v>0</v>
      </c>
      <c r="J49" s="6">
        <f t="shared" si="38"/>
        <v>0</v>
      </c>
      <c r="K49" s="6">
        <f t="shared" si="39"/>
        <v>0</v>
      </c>
      <c r="L49" s="6">
        <f t="shared" si="40"/>
        <v>0</v>
      </c>
      <c r="M49" s="6">
        <f t="shared" si="41"/>
        <v>0</v>
      </c>
      <c r="N49" s="6">
        <f t="shared" si="42"/>
        <v>0</v>
      </c>
      <c r="O49" s="6">
        <f t="shared" si="43"/>
        <v>0</v>
      </c>
      <c r="P49" s="6">
        <f t="shared" si="44"/>
        <v>12</v>
      </c>
      <c r="Q49" s="7">
        <f t="shared" si="45"/>
        <v>1</v>
      </c>
      <c r="R49" s="7">
        <f t="shared" si="46"/>
        <v>1</v>
      </c>
      <c r="S49" s="7">
        <v>0.5</v>
      </c>
      <c r="T49" s="11"/>
      <c r="U49" s="10"/>
      <c r="V49" s="11"/>
      <c r="W49" s="10"/>
      <c r="X49" s="7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7"/>
        <v>0</v>
      </c>
      <c r="AM49" s="11"/>
      <c r="AN49" s="10"/>
      <c r="AO49" s="11"/>
      <c r="AP49" s="10"/>
      <c r="AQ49" s="7"/>
      <c r="AR49" s="11"/>
      <c r="AS49" s="10"/>
      <c r="AT49" s="11"/>
      <c r="AU49" s="10"/>
      <c r="AV49" s="11"/>
      <c r="AW49" s="10"/>
      <c r="AX49" s="11"/>
      <c r="AY49" s="10"/>
      <c r="AZ49" s="11"/>
      <c r="BA49" s="10"/>
      <c r="BB49" s="11">
        <v>12</v>
      </c>
      <c r="BC49" s="10" t="s">
        <v>57</v>
      </c>
      <c r="BD49" s="7">
        <v>1</v>
      </c>
      <c r="BE49" s="7">
        <f t="shared" si="48"/>
        <v>1</v>
      </c>
      <c r="BF49" s="11"/>
      <c r="BG49" s="10"/>
      <c r="BH49" s="11"/>
      <c r="BI49" s="10"/>
      <c r="BJ49" s="7"/>
      <c r="BK49" s="11"/>
      <c r="BL49" s="10"/>
      <c r="BM49" s="11"/>
      <c r="BN49" s="10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9"/>
        <v>0</v>
      </c>
      <c r="BY49" s="11"/>
      <c r="BZ49" s="10"/>
      <c r="CA49" s="11"/>
      <c r="CB49" s="10"/>
      <c r="CC49" s="7"/>
      <c r="CD49" s="11"/>
      <c r="CE49" s="10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50"/>
        <v>0</v>
      </c>
    </row>
    <row r="50" spans="1:95" ht="12.75">
      <c r="A50" s="6">
        <v>5</v>
      </c>
      <c r="B50" s="6">
        <v>1</v>
      </c>
      <c r="C50" s="6"/>
      <c r="D50" s="6"/>
      <c r="E50" s="3" t="s">
        <v>114</v>
      </c>
      <c r="F50" s="6">
        <f>$B$50*COUNTIF(T50:CO50,"e")</f>
        <v>1</v>
      </c>
      <c r="G50" s="6">
        <f>$B$50*COUNTIF(T50:CO50,"z")</f>
        <v>0</v>
      </c>
      <c r="H50" s="6">
        <f t="shared" si="36"/>
        <v>0</v>
      </c>
      <c r="I50" s="6">
        <f t="shared" si="37"/>
        <v>0</v>
      </c>
      <c r="J50" s="6">
        <f t="shared" si="38"/>
        <v>0</v>
      </c>
      <c r="K50" s="6">
        <f t="shared" si="39"/>
        <v>0</v>
      </c>
      <c r="L50" s="6">
        <f t="shared" si="40"/>
        <v>0</v>
      </c>
      <c r="M50" s="6">
        <f t="shared" si="41"/>
        <v>0</v>
      </c>
      <c r="N50" s="6">
        <f t="shared" si="42"/>
        <v>0</v>
      </c>
      <c r="O50" s="6">
        <f t="shared" si="43"/>
        <v>0</v>
      </c>
      <c r="P50" s="6">
        <f t="shared" si="44"/>
        <v>0</v>
      </c>
      <c r="Q50" s="7">
        <f t="shared" si="45"/>
        <v>20</v>
      </c>
      <c r="R50" s="7">
        <f t="shared" si="46"/>
        <v>20</v>
      </c>
      <c r="S50" s="7">
        <f>$B$50*0.7</f>
        <v>0.7</v>
      </c>
      <c r="T50" s="11"/>
      <c r="U50" s="10"/>
      <c r="V50" s="11"/>
      <c r="W50" s="10"/>
      <c r="X50" s="7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7"/>
        <v>0</v>
      </c>
      <c r="AM50" s="11"/>
      <c r="AN50" s="10"/>
      <c r="AO50" s="11"/>
      <c r="AP50" s="10"/>
      <c r="AQ50" s="7"/>
      <c r="AR50" s="11"/>
      <c r="AS50" s="10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8"/>
        <v>0</v>
      </c>
      <c r="BF50" s="11"/>
      <c r="BG50" s="10"/>
      <c r="BH50" s="11"/>
      <c r="BI50" s="10"/>
      <c r="BJ50" s="7"/>
      <c r="BK50" s="11"/>
      <c r="BL50" s="10"/>
      <c r="BM50" s="11"/>
      <c r="BN50" s="10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9"/>
        <v>0</v>
      </c>
      <c r="BY50" s="11"/>
      <c r="BZ50" s="10"/>
      <c r="CA50" s="11"/>
      <c r="CB50" s="10"/>
      <c r="CC50" s="7"/>
      <c r="CD50" s="11"/>
      <c r="CE50" s="10"/>
      <c r="CF50" s="11"/>
      <c r="CG50" s="10"/>
      <c r="CH50" s="11"/>
      <c r="CI50" s="10"/>
      <c r="CJ50" s="11">
        <f>$B$50*0</f>
        <v>0</v>
      </c>
      <c r="CK50" s="10" t="s">
        <v>56</v>
      </c>
      <c r="CL50" s="11"/>
      <c r="CM50" s="10"/>
      <c r="CN50" s="11"/>
      <c r="CO50" s="10"/>
      <c r="CP50" s="7">
        <f>$B$50*20</f>
        <v>20</v>
      </c>
      <c r="CQ50" s="7">
        <f t="shared" si="50"/>
        <v>20</v>
      </c>
    </row>
    <row r="51" spans="1:95" ht="15.75" customHeight="1">
      <c r="A51" s="6"/>
      <c r="B51" s="6"/>
      <c r="C51" s="6"/>
      <c r="D51" s="6"/>
      <c r="E51" s="6" t="s">
        <v>69</v>
      </c>
      <c r="F51" s="6">
        <f aca="true" t="shared" si="51" ref="F51:T51">SUM(F41:F50)</f>
        <v>4</v>
      </c>
      <c r="G51" s="6">
        <f t="shared" si="51"/>
        <v>14</v>
      </c>
      <c r="H51" s="6">
        <f t="shared" si="51"/>
        <v>212</v>
      </c>
      <c r="I51" s="6">
        <f t="shared" si="51"/>
        <v>105</v>
      </c>
      <c r="J51" s="6">
        <f t="shared" si="51"/>
        <v>55</v>
      </c>
      <c r="K51" s="6">
        <f t="shared" si="51"/>
        <v>0</v>
      </c>
      <c r="L51" s="6">
        <f t="shared" si="51"/>
        <v>0</v>
      </c>
      <c r="M51" s="6">
        <f t="shared" si="51"/>
        <v>40</v>
      </c>
      <c r="N51" s="6">
        <f t="shared" si="51"/>
        <v>0</v>
      </c>
      <c r="O51" s="6">
        <f t="shared" si="51"/>
        <v>0</v>
      </c>
      <c r="P51" s="6">
        <f t="shared" si="51"/>
        <v>12</v>
      </c>
      <c r="Q51" s="7">
        <f t="shared" si="51"/>
        <v>43</v>
      </c>
      <c r="R51" s="7">
        <f t="shared" si="51"/>
        <v>26.6</v>
      </c>
      <c r="S51" s="7">
        <f t="shared" si="51"/>
        <v>9.86</v>
      </c>
      <c r="T51" s="11">
        <f t="shared" si="51"/>
        <v>0</v>
      </c>
      <c r="U51" s="10"/>
      <c r="V51" s="11">
        <f>SUM(V41:V50)</f>
        <v>0</v>
      </c>
      <c r="W51" s="10"/>
      <c r="X51" s="7">
        <f>SUM(X41:X50)</f>
        <v>0</v>
      </c>
      <c r="Y51" s="11">
        <f>SUM(Y41:Y50)</f>
        <v>0</v>
      </c>
      <c r="Z51" s="10"/>
      <c r="AA51" s="11">
        <f>SUM(AA41:AA50)</f>
        <v>0</v>
      </c>
      <c r="AB51" s="10"/>
      <c r="AC51" s="11">
        <f>SUM(AC41:AC50)</f>
        <v>0</v>
      </c>
      <c r="AD51" s="10"/>
      <c r="AE51" s="11">
        <f>SUM(AE41:AE50)</f>
        <v>0</v>
      </c>
      <c r="AF51" s="10"/>
      <c r="AG51" s="11">
        <f>SUM(AG41:AG50)</f>
        <v>0</v>
      </c>
      <c r="AH51" s="10"/>
      <c r="AI51" s="11">
        <f>SUM(AI41:AI50)</f>
        <v>0</v>
      </c>
      <c r="AJ51" s="10"/>
      <c r="AK51" s="7">
        <f>SUM(AK41:AK50)</f>
        <v>0</v>
      </c>
      <c r="AL51" s="7">
        <f>SUM(AL41:AL50)</f>
        <v>0</v>
      </c>
      <c r="AM51" s="11">
        <f>SUM(AM41:AM50)</f>
        <v>50</v>
      </c>
      <c r="AN51" s="10"/>
      <c r="AO51" s="11">
        <f>SUM(AO41:AO50)</f>
        <v>20</v>
      </c>
      <c r="AP51" s="10"/>
      <c r="AQ51" s="7">
        <f>SUM(AQ41:AQ50)</f>
        <v>6.1</v>
      </c>
      <c r="AR51" s="11">
        <f>SUM(AR41:AR50)</f>
        <v>0</v>
      </c>
      <c r="AS51" s="10"/>
      <c r="AT51" s="11">
        <f>SUM(AT41:AT50)</f>
        <v>0</v>
      </c>
      <c r="AU51" s="10"/>
      <c r="AV51" s="11">
        <f>SUM(AV41:AV50)</f>
        <v>10</v>
      </c>
      <c r="AW51" s="10"/>
      <c r="AX51" s="11">
        <f>SUM(AX41:AX50)</f>
        <v>0</v>
      </c>
      <c r="AY51" s="10"/>
      <c r="AZ51" s="11">
        <f>SUM(AZ41:AZ50)</f>
        <v>0</v>
      </c>
      <c r="BA51" s="10"/>
      <c r="BB51" s="11">
        <f>SUM(BB41:BB50)</f>
        <v>12</v>
      </c>
      <c r="BC51" s="10"/>
      <c r="BD51" s="7">
        <f>SUM(BD41:BD50)</f>
        <v>1.9</v>
      </c>
      <c r="BE51" s="7">
        <f>SUM(BE41:BE50)</f>
        <v>8</v>
      </c>
      <c r="BF51" s="11">
        <f>SUM(BF41:BF50)</f>
        <v>55</v>
      </c>
      <c r="BG51" s="10"/>
      <c r="BH51" s="11">
        <f>SUM(BH41:BH50)</f>
        <v>35</v>
      </c>
      <c r="BI51" s="10"/>
      <c r="BJ51" s="7">
        <f>SUM(BJ41:BJ50)</f>
        <v>10.3</v>
      </c>
      <c r="BK51" s="11">
        <f>SUM(BK41:BK50)</f>
        <v>0</v>
      </c>
      <c r="BL51" s="10"/>
      <c r="BM51" s="11">
        <f>SUM(BM41:BM50)</f>
        <v>0</v>
      </c>
      <c r="BN51" s="10"/>
      <c r="BO51" s="11">
        <f>SUM(BO41:BO50)</f>
        <v>30</v>
      </c>
      <c r="BP51" s="10"/>
      <c r="BQ51" s="11">
        <f>SUM(BQ41:BQ50)</f>
        <v>0</v>
      </c>
      <c r="BR51" s="10"/>
      <c r="BS51" s="11">
        <f>SUM(BS41:BS50)</f>
        <v>0</v>
      </c>
      <c r="BT51" s="10"/>
      <c r="BU51" s="11">
        <f>SUM(BU41:BU50)</f>
        <v>0</v>
      </c>
      <c r="BV51" s="10"/>
      <c r="BW51" s="7">
        <f>SUM(BW41:BW50)</f>
        <v>4.7</v>
      </c>
      <c r="BX51" s="7">
        <f>SUM(BX41:BX50)</f>
        <v>15</v>
      </c>
      <c r="BY51" s="11">
        <f>SUM(BY41:BY50)</f>
        <v>0</v>
      </c>
      <c r="BZ51" s="10"/>
      <c r="CA51" s="11">
        <f>SUM(CA41:CA50)</f>
        <v>0</v>
      </c>
      <c r="CB51" s="10"/>
      <c r="CC51" s="7">
        <f>SUM(CC41:CC50)</f>
        <v>0</v>
      </c>
      <c r="CD51" s="11">
        <f>SUM(CD41:CD50)</f>
        <v>0</v>
      </c>
      <c r="CE51" s="10"/>
      <c r="CF51" s="11">
        <f>SUM(CF41:CF50)</f>
        <v>0</v>
      </c>
      <c r="CG51" s="10"/>
      <c r="CH51" s="11">
        <f>SUM(CH41:CH50)</f>
        <v>0</v>
      </c>
      <c r="CI51" s="10"/>
      <c r="CJ51" s="11">
        <f>SUM(CJ41:CJ50)</f>
        <v>0</v>
      </c>
      <c r="CK51" s="10"/>
      <c r="CL51" s="11">
        <f>SUM(CL41:CL50)</f>
        <v>0</v>
      </c>
      <c r="CM51" s="10"/>
      <c r="CN51" s="11">
        <f>SUM(CN41:CN50)</f>
        <v>0</v>
      </c>
      <c r="CO51" s="10"/>
      <c r="CP51" s="7">
        <f>SUM(CP41:CP50)</f>
        <v>20</v>
      </c>
      <c r="CQ51" s="7">
        <f>SUM(CQ41:CQ50)</f>
        <v>20</v>
      </c>
    </row>
    <row r="52" spans="1:95" ht="19.5" customHeight="1">
      <c r="A52" s="19" t="s">
        <v>115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9"/>
      <c r="CQ52" s="13"/>
    </row>
    <row r="53" spans="1:95" ht="12.75">
      <c r="A53" s="20">
        <v>1</v>
      </c>
      <c r="B53" s="20">
        <v>1</v>
      </c>
      <c r="C53" s="20"/>
      <c r="D53" s="6" t="s">
        <v>116</v>
      </c>
      <c r="E53" s="3" t="s">
        <v>117</v>
      </c>
      <c r="F53" s="6">
        <f aca="true" t="shared" si="52" ref="F53:F61">COUNTIF(T53:CO53,"e")</f>
        <v>1</v>
      </c>
      <c r="G53" s="6">
        <f aca="true" t="shared" si="53" ref="G53:G61">COUNTIF(T53:CO53,"z")</f>
        <v>0</v>
      </c>
      <c r="H53" s="6">
        <f aca="true" t="shared" si="54" ref="H53:H61">SUM(I53:P53)</f>
        <v>20</v>
      </c>
      <c r="I53" s="6">
        <f aca="true" t="shared" si="55" ref="I53:I61">T53+AM53+BF53+BY53</f>
        <v>0</v>
      </c>
      <c r="J53" s="6">
        <f aca="true" t="shared" si="56" ref="J53:J61">V53+AO53+BH53+CA53</f>
        <v>0</v>
      </c>
      <c r="K53" s="6">
        <f aca="true" t="shared" si="57" ref="K53:K61">Y53+AR53+BK53+CD53</f>
        <v>0</v>
      </c>
      <c r="L53" s="6">
        <f aca="true" t="shared" si="58" ref="L53:L61">AA53+AT53+BM53+CF53</f>
        <v>20</v>
      </c>
      <c r="M53" s="6">
        <f aca="true" t="shared" si="59" ref="M53:M61">AC53+AV53+BO53+CH53</f>
        <v>0</v>
      </c>
      <c r="N53" s="6">
        <f aca="true" t="shared" si="60" ref="N53:N61">AE53+AX53+BQ53+CJ53</f>
        <v>0</v>
      </c>
      <c r="O53" s="6">
        <f aca="true" t="shared" si="61" ref="O53:O61">AG53+AZ53+BS53+CL53</f>
        <v>0</v>
      </c>
      <c r="P53" s="6">
        <f aca="true" t="shared" si="62" ref="P53:P61">AI53+BB53+BU53+CN53</f>
        <v>0</v>
      </c>
      <c r="Q53" s="7">
        <f aca="true" t="shared" si="63" ref="Q53:Q61">AL53+BE53+BX53+CQ53</f>
        <v>3</v>
      </c>
      <c r="R53" s="7">
        <f aca="true" t="shared" si="64" ref="R53:R61">AK53+BD53+BW53+CP53</f>
        <v>3</v>
      </c>
      <c r="S53" s="7">
        <v>1</v>
      </c>
      <c r="T53" s="11"/>
      <c r="U53" s="10"/>
      <c r="V53" s="11"/>
      <c r="W53" s="10"/>
      <c r="X53" s="7"/>
      <c r="Y53" s="11"/>
      <c r="Z53" s="10"/>
      <c r="AA53" s="11">
        <v>20</v>
      </c>
      <c r="AB53" s="10" t="s">
        <v>56</v>
      </c>
      <c r="AC53" s="11"/>
      <c r="AD53" s="10"/>
      <c r="AE53" s="11"/>
      <c r="AF53" s="10"/>
      <c r="AG53" s="11"/>
      <c r="AH53" s="10"/>
      <c r="AI53" s="11"/>
      <c r="AJ53" s="10"/>
      <c r="AK53" s="7">
        <v>3</v>
      </c>
      <c r="AL53" s="7">
        <f aca="true" t="shared" si="65" ref="AL53:AL61">X53+AK53</f>
        <v>3</v>
      </c>
      <c r="AM53" s="11"/>
      <c r="AN53" s="10"/>
      <c r="AO53" s="11"/>
      <c r="AP53" s="10"/>
      <c r="AQ53" s="7"/>
      <c r="AR53" s="11"/>
      <c r="AS53" s="10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aca="true" t="shared" si="66" ref="BE53:BE61">AQ53+BD53</f>
        <v>0</v>
      </c>
      <c r="BF53" s="11"/>
      <c r="BG53" s="10"/>
      <c r="BH53" s="11"/>
      <c r="BI53" s="10"/>
      <c r="BJ53" s="7"/>
      <c r="BK53" s="11"/>
      <c r="BL53" s="10"/>
      <c r="BM53" s="11"/>
      <c r="BN53" s="10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aca="true" t="shared" si="67" ref="BX53:BX61">BJ53+BW53</f>
        <v>0</v>
      </c>
      <c r="BY53" s="11"/>
      <c r="BZ53" s="10"/>
      <c r="CA53" s="11"/>
      <c r="CB53" s="10"/>
      <c r="CC53" s="7"/>
      <c r="CD53" s="11"/>
      <c r="CE53" s="10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aca="true" t="shared" si="68" ref="CQ53:CQ61">CC53+CP53</f>
        <v>0</v>
      </c>
    </row>
    <row r="54" spans="1:95" ht="12.75">
      <c r="A54" s="20">
        <v>1</v>
      </c>
      <c r="B54" s="20">
        <v>1</v>
      </c>
      <c r="C54" s="20"/>
      <c r="D54" s="6" t="s">
        <v>118</v>
      </c>
      <c r="E54" s="3" t="s">
        <v>119</v>
      </c>
      <c r="F54" s="6">
        <f t="shared" si="52"/>
        <v>1</v>
      </c>
      <c r="G54" s="6">
        <f t="shared" si="53"/>
        <v>0</v>
      </c>
      <c r="H54" s="6">
        <f t="shared" si="54"/>
        <v>20</v>
      </c>
      <c r="I54" s="6">
        <f t="shared" si="55"/>
        <v>0</v>
      </c>
      <c r="J54" s="6">
        <f t="shared" si="56"/>
        <v>0</v>
      </c>
      <c r="K54" s="6">
        <f t="shared" si="57"/>
        <v>0</v>
      </c>
      <c r="L54" s="6">
        <f t="shared" si="58"/>
        <v>20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7">
        <f t="shared" si="63"/>
        <v>3</v>
      </c>
      <c r="R54" s="7">
        <f t="shared" si="64"/>
        <v>3</v>
      </c>
      <c r="S54" s="7">
        <v>1</v>
      </c>
      <c r="T54" s="11"/>
      <c r="U54" s="10"/>
      <c r="V54" s="11"/>
      <c r="W54" s="10"/>
      <c r="X54" s="7"/>
      <c r="Y54" s="11"/>
      <c r="Z54" s="10"/>
      <c r="AA54" s="11">
        <v>20</v>
      </c>
      <c r="AB54" s="10" t="s">
        <v>56</v>
      </c>
      <c r="AC54" s="11"/>
      <c r="AD54" s="10"/>
      <c r="AE54" s="11"/>
      <c r="AF54" s="10"/>
      <c r="AG54" s="11"/>
      <c r="AH54" s="10"/>
      <c r="AI54" s="11"/>
      <c r="AJ54" s="10"/>
      <c r="AK54" s="7">
        <v>3</v>
      </c>
      <c r="AL54" s="7">
        <f t="shared" si="65"/>
        <v>3</v>
      </c>
      <c r="AM54" s="11"/>
      <c r="AN54" s="10"/>
      <c r="AO54" s="11"/>
      <c r="AP54" s="10"/>
      <c r="AQ54" s="7"/>
      <c r="AR54" s="11"/>
      <c r="AS54" s="10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66"/>
        <v>0</v>
      </c>
      <c r="BF54" s="11"/>
      <c r="BG54" s="10"/>
      <c r="BH54" s="11"/>
      <c r="BI54" s="10"/>
      <c r="BJ54" s="7"/>
      <c r="BK54" s="11"/>
      <c r="BL54" s="10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67"/>
        <v>0</v>
      </c>
      <c r="BY54" s="11"/>
      <c r="BZ54" s="10"/>
      <c r="CA54" s="11"/>
      <c r="CB54" s="10"/>
      <c r="CC54" s="7"/>
      <c r="CD54" s="11"/>
      <c r="CE54" s="10"/>
      <c r="CF54" s="11"/>
      <c r="CG54" s="10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68"/>
        <v>0</v>
      </c>
    </row>
    <row r="55" spans="1:95" ht="12.75">
      <c r="A55" s="20">
        <v>2</v>
      </c>
      <c r="B55" s="20">
        <v>1</v>
      </c>
      <c r="C55" s="20"/>
      <c r="D55" s="6" t="s">
        <v>120</v>
      </c>
      <c r="E55" s="3" t="s">
        <v>121</v>
      </c>
      <c r="F55" s="6">
        <f t="shared" si="52"/>
        <v>0</v>
      </c>
      <c r="G55" s="6">
        <f t="shared" si="53"/>
        <v>1</v>
      </c>
      <c r="H55" s="6">
        <f t="shared" si="54"/>
        <v>9</v>
      </c>
      <c r="I55" s="6">
        <f t="shared" si="55"/>
        <v>9</v>
      </c>
      <c r="J55" s="6">
        <f t="shared" si="56"/>
        <v>0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7">
        <f t="shared" si="63"/>
        <v>1</v>
      </c>
      <c r="R55" s="7">
        <f t="shared" si="64"/>
        <v>0</v>
      </c>
      <c r="S55" s="7">
        <v>0.7</v>
      </c>
      <c r="T55" s="11"/>
      <c r="U55" s="10"/>
      <c r="V55" s="11"/>
      <c r="W55" s="10"/>
      <c r="X55" s="7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65"/>
        <v>0</v>
      </c>
      <c r="AM55" s="11"/>
      <c r="AN55" s="10"/>
      <c r="AO55" s="11"/>
      <c r="AP55" s="10"/>
      <c r="AQ55" s="7"/>
      <c r="AR55" s="11"/>
      <c r="AS55" s="10"/>
      <c r="AT55" s="11"/>
      <c r="AU55" s="10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66"/>
        <v>0</v>
      </c>
      <c r="BF55" s="11"/>
      <c r="BG55" s="10"/>
      <c r="BH55" s="11"/>
      <c r="BI55" s="10"/>
      <c r="BJ55" s="7"/>
      <c r="BK55" s="11"/>
      <c r="BL55" s="10"/>
      <c r="BM55" s="11"/>
      <c r="BN55" s="10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67"/>
        <v>0</v>
      </c>
      <c r="BY55" s="11">
        <v>9</v>
      </c>
      <c r="BZ55" s="10" t="s">
        <v>57</v>
      </c>
      <c r="CA55" s="11"/>
      <c r="CB55" s="10"/>
      <c r="CC55" s="7">
        <v>1</v>
      </c>
      <c r="CD55" s="11"/>
      <c r="CE55" s="10"/>
      <c r="CF55" s="11"/>
      <c r="CG55" s="10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68"/>
        <v>1</v>
      </c>
    </row>
    <row r="56" spans="1:95" ht="12.75">
      <c r="A56" s="20">
        <v>2</v>
      </c>
      <c r="B56" s="20">
        <v>1</v>
      </c>
      <c r="C56" s="20"/>
      <c r="D56" s="6" t="s">
        <v>122</v>
      </c>
      <c r="E56" s="3" t="s">
        <v>123</v>
      </c>
      <c r="F56" s="6">
        <f t="shared" si="52"/>
        <v>0</v>
      </c>
      <c r="G56" s="6">
        <f t="shared" si="53"/>
        <v>1</v>
      </c>
      <c r="H56" s="6">
        <f t="shared" si="54"/>
        <v>9</v>
      </c>
      <c r="I56" s="6">
        <f t="shared" si="55"/>
        <v>9</v>
      </c>
      <c r="J56" s="6">
        <f t="shared" si="56"/>
        <v>0</v>
      </c>
      <c r="K56" s="6">
        <f t="shared" si="57"/>
        <v>0</v>
      </c>
      <c r="L56" s="6">
        <f t="shared" si="58"/>
        <v>0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7">
        <f t="shared" si="63"/>
        <v>1</v>
      </c>
      <c r="R56" s="7">
        <f t="shared" si="64"/>
        <v>0</v>
      </c>
      <c r="S56" s="7">
        <v>0.7</v>
      </c>
      <c r="T56" s="11"/>
      <c r="U56" s="10"/>
      <c r="V56" s="11"/>
      <c r="W56" s="10"/>
      <c r="X56" s="7"/>
      <c r="Y56" s="11"/>
      <c r="Z56" s="10"/>
      <c r="AA56" s="11"/>
      <c r="AB56" s="10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65"/>
        <v>0</v>
      </c>
      <c r="AM56" s="11"/>
      <c r="AN56" s="10"/>
      <c r="AO56" s="11"/>
      <c r="AP56" s="10"/>
      <c r="AQ56" s="7"/>
      <c r="AR56" s="11"/>
      <c r="AS56" s="10"/>
      <c r="AT56" s="11"/>
      <c r="AU56" s="10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66"/>
        <v>0</v>
      </c>
      <c r="BF56" s="11"/>
      <c r="BG56" s="10"/>
      <c r="BH56" s="11"/>
      <c r="BI56" s="10"/>
      <c r="BJ56" s="7"/>
      <c r="BK56" s="11"/>
      <c r="BL56" s="10"/>
      <c r="BM56" s="11"/>
      <c r="BN56" s="10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67"/>
        <v>0</v>
      </c>
      <c r="BY56" s="11">
        <v>9</v>
      </c>
      <c r="BZ56" s="10" t="s">
        <v>57</v>
      </c>
      <c r="CA56" s="11"/>
      <c r="CB56" s="10"/>
      <c r="CC56" s="7">
        <v>1</v>
      </c>
      <c r="CD56" s="11"/>
      <c r="CE56" s="10"/>
      <c r="CF56" s="11"/>
      <c r="CG56" s="10"/>
      <c r="CH56" s="11"/>
      <c r="CI56" s="10"/>
      <c r="CJ56" s="11"/>
      <c r="CK56" s="10"/>
      <c r="CL56" s="11"/>
      <c r="CM56" s="10"/>
      <c r="CN56" s="11"/>
      <c r="CO56" s="10"/>
      <c r="CP56" s="7"/>
      <c r="CQ56" s="7">
        <f t="shared" si="68"/>
        <v>1</v>
      </c>
    </row>
    <row r="57" spans="1:95" ht="12.75">
      <c r="A57" s="20">
        <v>6</v>
      </c>
      <c r="B57" s="20">
        <v>1</v>
      </c>
      <c r="C57" s="20"/>
      <c r="D57" s="6" t="s">
        <v>124</v>
      </c>
      <c r="E57" s="3" t="s">
        <v>125</v>
      </c>
      <c r="F57" s="6">
        <f t="shared" si="52"/>
        <v>0</v>
      </c>
      <c r="G57" s="6">
        <f t="shared" si="53"/>
        <v>2</v>
      </c>
      <c r="H57" s="6">
        <f t="shared" si="54"/>
        <v>24</v>
      </c>
      <c r="I57" s="6">
        <f t="shared" si="55"/>
        <v>12</v>
      </c>
      <c r="J57" s="6">
        <f t="shared" si="56"/>
        <v>0</v>
      </c>
      <c r="K57" s="6">
        <f t="shared" si="57"/>
        <v>0</v>
      </c>
      <c r="L57" s="6">
        <f t="shared" si="58"/>
        <v>0</v>
      </c>
      <c r="M57" s="6">
        <f t="shared" si="59"/>
        <v>12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7">
        <f t="shared" si="63"/>
        <v>3</v>
      </c>
      <c r="R57" s="7">
        <f t="shared" si="64"/>
        <v>1.5</v>
      </c>
      <c r="S57" s="7">
        <v>1</v>
      </c>
      <c r="T57" s="11"/>
      <c r="U57" s="10"/>
      <c r="V57" s="11"/>
      <c r="W57" s="10"/>
      <c r="X57" s="7"/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65"/>
        <v>0</v>
      </c>
      <c r="AM57" s="11">
        <v>12</v>
      </c>
      <c r="AN57" s="10" t="s">
        <v>57</v>
      </c>
      <c r="AO57" s="11"/>
      <c r="AP57" s="10"/>
      <c r="AQ57" s="7">
        <v>1.5</v>
      </c>
      <c r="AR57" s="11"/>
      <c r="AS57" s="10"/>
      <c r="AT57" s="11"/>
      <c r="AU57" s="10"/>
      <c r="AV57" s="11">
        <v>12</v>
      </c>
      <c r="AW57" s="10" t="s">
        <v>57</v>
      </c>
      <c r="AX57" s="11"/>
      <c r="AY57" s="10"/>
      <c r="AZ57" s="11"/>
      <c r="BA57" s="10"/>
      <c r="BB57" s="11"/>
      <c r="BC57" s="10"/>
      <c r="BD57" s="7">
        <v>1.5</v>
      </c>
      <c r="BE57" s="7">
        <f t="shared" si="66"/>
        <v>3</v>
      </c>
      <c r="BF57" s="11"/>
      <c r="BG57" s="10"/>
      <c r="BH57" s="11"/>
      <c r="BI57" s="10"/>
      <c r="BJ57" s="7"/>
      <c r="BK57" s="11"/>
      <c r="BL57" s="10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67"/>
        <v>0</v>
      </c>
      <c r="BY57" s="11"/>
      <c r="BZ57" s="10"/>
      <c r="CA57" s="11"/>
      <c r="CB57" s="10"/>
      <c r="CC57" s="7"/>
      <c r="CD57" s="11"/>
      <c r="CE57" s="10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68"/>
        <v>0</v>
      </c>
    </row>
    <row r="58" spans="1:95" ht="12.75">
      <c r="A58" s="20">
        <v>6</v>
      </c>
      <c r="B58" s="20">
        <v>1</v>
      </c>
      <c r="C58" s="20"/>
      <c r="D58" s="6" t="s">
        <v>126</v>
      </c>
      <c r="E58" s="3" t="s">
        <v>127</v>
      </c>
      <c r="F58" s="6">
        <f t="shared" si="52"/>
        <v>0</v>
      </c>
      <c r="G58" s="6">
        <f t="shared" si="53"/>
        <v>2</v>
      </c>
      <c r="H58" s="6">
        <f t="shared" si="54"/>
        <v>24</v>
      </c>
      <c r="I58" s="6">
        <f t="shared" si="55"/>
        <v>12</v>
      </c>
      <c r="J58" s="6">
        <f t="shared" si="56"/>
        <v>0</v>
      </c>
      <c r="K58" s="6">
        <f t="shared" si="57"/>
        <v>0</v>
      </c>
      <c r="L58" s="6">
        <f t="shared" si="58"/>
        <v>0</v>
      </c>
      <c r="M58" s="6">
        <f t="shared" si="59"/>
        <v>12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7">
        <f t="shared" si="63"/>
        <v>3</v>
      </c>
      <c r="R58" s="7">
        <f t="shared" si="64"/>
        <v>1.5</v>
      </c>
      <c r="S58" s="7">
        <v>1</v>
      </c>
      <c r="T58" s="11"/>
      <c r="U58" s="10"/>
      <c r="V58" s="11"/>
      <c r="W58" s="10"/>
      <c r="X58" s="7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5"/>
        <v>0</v>
      </c>
      <c r="AM58" s="11">
        <v>12</v>
      </c>
      <c r="AN58" s="10" t="s">
        <v>57</v>
      </c>
      <c r="AO58" s="11"/>
      <c r="AP58" s="10"/>
      <c r="AQ58" s="7">
        <v>1.5</v>
      </c>
      <c r="AR58" s="11"/>
      <c r="AS58" s="10"/>
      <c r="AT58" s="11"/>
      <c r="AU58" s="10"/>
      <c r="AV58" s="11">
        <v>12</v>
      </c>
      <c r="AW58" s="10" t="s">
        <v>57</v>
      </c>
      <c r="AX58" s="11"/>
      <c r="AY58" s="10"/>
      <c r="AZ58" s="11"/>
      <c r="BA58" s="10"/>
      <c r="BB58" s="11"/>
      <c r="BC58" s="10"/>
      <c r="BD58" s="7">
        <v>1.5</v>
      </c>
      <c r="BE58" s="7">
        <f t="shared" si="66"/>
        <v>3</v>
      </c>
      <c r="BF58" s="11"/>
      <c r="BG58" s="10"/>
      <c r="BH58" s="11"/>
      <c r="BI58" s="10"/>
      <c r="BJ58" s="7"/>
      <c r="BK58" s="11"/>
      <c r="BL58" s="10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7"/>
        <v>0</v>
      </c>
      <c r="BY58" s="11"/>
      <c r="BZ58" s="10"/>
      <c r="CA58" s="11"/>
      <c r="CB58" s="10"/>
      <c r="CC58" s="7"/>
      <c r="CD58" s="11"/>
      <c r="CE58" s="10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68"/>
        <v>0</v>
      </c>
    </row>
    <row r="59" spans="1:95" ht="12.75">
      <c r="A59" s="20">
        <v>4</v>
      </c>
      <c r="B59" s="20">
        <v>1</v>
      </c>
      <c r="C59" s="20"/>
      <c r="D59" s="6" t="s">
        <v>128</v>
      </c>
      <c r="E59" s="3" t="s">
        <v>129</v>
      </c>
      <c r="F59" s="6">
        <f t="shared" si="52"/>
        <v>0</v>
      </c>
      <c r="G59" s="6">
        <f t="shared" si="53"/>
        <v>2</v>
      </c>
      <c r="H59" s="6">
        <f t="shared" si="54"/>
        <v>20</v>
      </c>
      <c r="I59" s="6">
        <f t="shared" si="55"/>
        <v>10</v>
      </c>
      <c r="J59" s="6">
        <f t="shared" si="56"/>
        <v>0</v>
      </c>
      <c r="K59" s="6">
        <f t="shared" si="57"/>
        <v>10</v>
      </c>
      <c r="L59" s="6">
        <f t="shared" si="58"/>
        <v>0</v>
      </c>
      <c r="M59" s="6">
        <f t="shared" si="59"/>
        <v>0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7">
        <f t="shared" si="63"/>
        <v>4</v>
      </c>
      <c r="R59" s="7">
        <f t="shared" si="64"/>
        <v>2</v>
      </c>
      <c r="S59" s="7">
        <v>0.8</v>
      </c>
      <c r="T59" s="11"/>
      <c r="U59" s="10"/>
      <c r="V59" s="11"/>
      <c r="W59" s="10"/>
      <c r="X59" s="7"/>
      <c r="Y59" s="11"/>
      <c r="Z59" s="10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5"/>
        <v>0</v>
      </c>
      <c r="AM59" s="11">
        <v>10</v>
      </c>
      <c r="AN59" s="10" t="s">
        <v>57</v>
      </c>
      <c r="AO59" s="11"/>
      <c r="AP59" s="10"/>
      <c r="AQ59" s="7">
        <v>2</v>
      </c>
      <c r="AR59" s="11">
        <v>10</v>
      </c>
      <c r="AS59" s="10" t="s">
        <v>57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>
        <v>2</v>
      </c>
      <c r="BE59" s="7">
        <f t="shared" si="66"/>
        <v>4</v>
      </c>
      <c r="BF59" s="11"/>
      <c r="BG59" s="10"/>
      <c r="BH59" s="11"/>
      <c r="BI59" s="10"/>
      <c r="BJ59" s="7"/>
      <c r="BK59" s="11"/>
      <c r="BL59" s="10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7"/>
        <v>0</v>
      </c>
      <c r="BY59" s="11"/>
      <c r="BZ59" s="10"/>
      <c r="CA59" s="11"/>
      <c r="CB59" s="10"/>
      <c r="CC59" s="7"/>
      <c r="CD59" s="11"/>
      <c r="CE59" s="10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68"/>
        <v>0</v>
      </c>
    </row>
    <row r="60" spans="1:95" ht="12.75">
      <c r="A60" s="20">
        <v>4</v>
      </c>
      <c r="B60" s="20">
        <v>1</v>
      </c>
      <c r="C60" s="20"/>
      <c r="D60" s="6" t="s">
        <v>130</v>
      </c>
      <c r="E60" s="3" t="s">
        <v>131</v>
      </c>
      <c r="F60" s="6">
        <f t="shared" si="52"/>
        <v>0</v>
      </c>
      <c r="G60" s="6">
        <f t="shared" si="53"/>
        <v>2</v>
      </c>
      <c r="H60" s="6">
        <f t="shared" si="54"/>
        <v>20</v>
      </c>
      <c r="I60" s="6">
        <f t="shared" si="55"/>
        <v>10</v>
      </c>
      <c r="J60" s="6">
        <f t="shared" si="56"/>
        <v>0</v>
      </c>
      <c r="K60" s="6">
        <f t="shared" si="57"/>
        <v>10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7">
        <f t="shared" si="63"/>
        <v>4</v>
      </c>
      <c r="R60" s="7">
        <f t="shared" si="64"/>
        <v>2</v>
      </c>
      <c r="S60" s="7">
        <v>0.8</v>
      </c>
      <c r="T60" s="11"/>
      <c r="U60" s="10"/>
      <c r="V60" s="11"/>
      <c r="W60" s="10"/>
      <c r="X60" s="7"/>
      <c r="Y60" s="11"/>
      <c r="Z60" s="10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5"/>
        <v>0</v>
      </c>
      <c r="AM60" s="11">
        <v>10</v>
      </c>
      <c r="AN60" s="10" t="s">
        <v>57</v>
      </c>
      <c r="AO60" s="11"/>
      <c r="AP60" s="10"/>
      <c r="AQ60" s="7">
        <v>2</v>
      </c>
      <c r="AR60" s="11">
        <v>10</v>
      </c>
      <c r="AS60" s="10" t="s">
        <v>57</v>
      </c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>
        <v>2</v>
      </c>
      <c r="BE60" s="7">
        <f t="shared" si="66"/>
        <v>4</v>
      </c>
      <c r="BF60" s="11"/>
      <c r="BG60" s="10"/>
      <c r="BH60" s="11"/>
      <c r="BI60" s="10"/>
      <c r="BJ60" s="7"/>
      <c r="BK60" s="11"/>
      <c r="BL60" s="10"/>
      <c r="BM60" s="11"/>
      <c r="BN60" s="10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7"/>
        <v>0</v>
      </c>
      <c r="BY60" s="11"/>
      <c r="BZ60" s="10"/>
      <c r="CA60" s="11"/>
      <c r="CB60" s="10"/>
      <c r="CC60" s="7"/>
      <c r="CD60" s="11"/>
      <c r="CE60" s="10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8"/>
        <v>0</v>
      </c>
    </row>
    <row r="61" spans="1:95" ht="12.75">
      <c r="A61" s="6">
        <v>5</v>
      </c>
      <c r="B61" s="6">
        <v>1</v>
      </c>
      <c r="C61" s="6"/>
      <c r="D61" s="6" t="s">
        <v>186</v>
      </c>
      <c r="E61" s="3" t="s">
        <v>133</v>
      </c>
      <c r="F61" s="6">
        <f t="shared" si="52"/>
        <v>1</v>
      </c>
      <c r="G61" s="6">
        <f t="shared" si="53"/>
        <v>0</v>
      </c>
      <c r="H61" s="6">
        <f t="shared" si="54"/>
        <v>0</v>
      </c>
      <c r="I61" s="6">
        <f t="shared" si="55"/>
        <v>0</v>
      </c>
      <c r="J61" s="6">
        <f t="shared" si="56"/>
        <v>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0</v>
      </c>
      <c r="O61" s="6">
        <f t="shared" si="61"/>
        <v>0</v>
      </c>
      <c r="P61" s="6">
        <f t="shared" si="62"/>
        <v>0</v>
      </c>
      <c r="Q61" s="7">
        <f t="shared" si="63"/>
        <v>20</v>
      </c>
      <c r="R61" s="7">
        <f t="shared" si="64"/>
        <v>20</v>
      </c>
      <c r="S61" s="7">
        <v>0.7</v>
      </c>
      <c r="T61" s="11"/>
      <c r="U61" s="10"/>
      <c r="V61" s="11"/>
      <c r="W61" s="10"/>
      <c r="X61" s="7"/>
      <c r="Y61" s="11"/>
      <c r="Z61" s="10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5"/>
        <v>0</v>
      </c>
      <c r="AM61" s="11"/>
      <c r="AN61" s="10"/>
      <c r="AO61" s="11"/>
      <c r="AP61" s="10"/>
      <c r="AQ61" s="7"/>
      <c r="AR61" s="11"/>
      <c r="AS61" s="10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6"/>
        <v>0</v>
      </c>
      <c r="BF61" s="11"/>
      <c r="BG61" s="10"/>
      <c r="BH61" s="11"/>
      <c r="BI61" s="10"/>
      <c r="BJ61" s="7"/>
      <c r="BK61" s="11"/>
      <c r="BL61" s="10"/>
      <c r="BM61" s="11"/>
      <c r="BN61" s="10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7"/>
        <v>0</v>
      </c>
      <c r="BY61" s="11"/>
      <c r="BZ61" s="10"/>
      <c r="CA61" s="11"/>
      <c r="CB61" s="10"/>
      <c r="CC61" s="7"/>
      <c r="CD61" s="11"/>
      <c r="CE61" s="10"/>
      <c r="CF61" s="11"/>
      <c r="CG61" s="10"/>
      <c r="CH61" s="11"/>
      <c r="CI61" s="10"/>
      <c r="CJ61" s="11">
        <v>0</v>
      </c>
      <c r="CK61" s="10" t="s">
        <v>56</v>
      </c>
      <c r="CL61" s="11"/>
      <c r="CM61" s="10"/>
      <c r="CN61" s="11"/>
      <c r="CO61" s="10"/>
      <c r="CP61" s="7">
        <v>20</v>
      </c>
      <c r="CQ61" s="7">
        <f t="shared" si="68"/>
        <v>20</v>
      </c>
    </row>
    <row r="62" spans="1:95" ht="19.5" customHeight="1">
      <c r="A62" s="19" t="s">
        <v>134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9"/>
      <c r="CQ62" s="13"/>
    </row>
    <row r="63" spans="1:95" ht="12.75">
      <c r="A63" s="6"/>
      <c r="B63" s="6"/>
      <c r="C63" s="6"/>
      <c r="D63" s="6" t="s">
        <v>135</v>
      </c>
      <c r="E63" s="3" t="s">
        <v>136</v>
      </c>
      <c r="F63" s="6">
        <f>COUNTIF(T63:CO63,"e")</f>
        <v>0</v>
      </c>
      <c r="G63" s="6">
        <f>COUNTIF(T63:CO63,"z")</f>
        <v>1</v>
      </c>
      <c r="H63" s="6">
        <f>SUM(I63:P63)</f>
        <v>4</v>
      </c>
      <c r="I63" s="6">
        <f>T63+AM63+BF63+BY63</f>
        <v>0</v>
      </c>
      <c r="J63" s="6">
        <f>V63+AO63+BH63+CA63</f>
        <v>0</v>
      </c>
      <c r="K63" s="6">
        <f>Y63+AR63+BK63+CD63</f>
        <v>0</v>
      </c>
      <c r="L63" s="6">
        <f>AA63+AT63+BM63+CF63</f>
        <v>0</v>
      </c>
      <c r="M63" s="6">
        <f>AC63+AV63+BO63+CH63</f>
        <v>0</v>
      </c>
      <c r="N63" s="6">
        <f>AE63+AX63+BQ63+CJ63</f>
        <v>0</v>
      </c>
      <c r="O63" s="6">
        <f>AG63+AZ63+BS63+CL63</f>
        <v>4</v>
      </c>
      <c r="P63" s="6">
        <f>AI63+BB63+BU63+CN63</f>
        <v>0</v>
      </c>
      <c r="Q63" s="7">
        <f>AL63+BE63+BX63+CQ63</f>
        <v>4</v>
      </c>
      <c r="R63" s="7">
        <f>AK63+BD63+BW63+CP63</f>
        <v>4</v>
      </c>
      <c r="S63" s="7">
        <v>2</v>
      </c>
      <c r="T63" s="11"/>
      <c r="U63" s="10"/>
      <c r="V63" s="11"/>
      <c r="W63" s="10"/>
      <c r="X63" s="7"/>
      <c r="Y63" s="11"/>
      <c r="Z63" s="10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>X63+AK63</f>
        <v>0</v>
      </c>
      <c r="AM63" s="11"/>
      <c r="AN63" s="10"/>
      <c r="AO63" s="11"/>
      <c r="AP63" s="10"/>
      <c r="AQ63" s="7"/>
      <c r="AR63" s="11"/>
      <c r="AS63" s="10"/>
      <c r="AT63" s="11"/>
      <c r="AU63" s="10"/>
      <c r="AV63" s="11"/>
      <c r="AW63" s="10"/>
      <c r="AX63" s="11"/>
      <c r="AY63" s="10"/>
      <c r="AZ63" s="11">
        <v>4</v>
      </c>
      <c r="BA63" s="10" t="s">
        <v>57</v>
      </c>
      <c r="BB63" s="11"/>
      <c r="BC63" s="10"/>
      <c r="BD63" s="7">
        <v>4</v>
      </c>
      <c r="BE63" s="7">
        <f>AQ63+BD63</f>
        <v>4</v>
      </c>
      <c r="BF63" s="11"/>
      <c r="BG63" s="10"/>
      <c r="BH63" s="11"/>
      <c r="BI63" s="10"/>
      <c r="BJ63" s="7"/>
      <c r="BK63" s="11"/>
      <c r="BL63" s="10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>BJ63+BW63</f>
        <v>0</v>
      </c>
      <c r="BY63" s="11"/>
      <c r="BZ63" s="10"/>
      <c r="CA63" s="11"/>
      <c r="CB63" s="10"/>
      <c r="CC63" s="7"/>
      <c r="CD63" s="11"/>
      <c r="CE63" s="10"/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>CC63+CP63</f>
        <v>0</v>
      </c>
    </row>
    <row r="64" spans="1:95" ht="15.75" customHeight="1">
      <c r="A64" s="6"/>
      <c r="B64" s="6"/>
      <c r="C64" s="6"/>
      <c r="D64" s="6"/>
      <c r="E64" s="6" t="s">
        <v>69</v>
      </c>
      <c r="F64" s="6">
        <f aca="true" t="shared" si="69" ref="F64:T64">SUM(F63:F63)</f>
        <v>0</v>
      </c>
      <c r="G64" s="6">
        <f t="shared" si="69"/>
        <v>1</v>
      </c>
      <c r="H64" s="6">
        <f t="shared" si="69"/>
        <v>4</v>
      </c>
      <c r="I64" s="6">
        <f t="shared" si="69"/>
        <v>0</v>
      </c>
      <c r="J64" s="6">
        <f t="shared" si="69"/>
        <v>0</v>
      </c>
      <c r="K64" s="6">
        <f t="shared" si="69"/>
        <v>0</v>
      </c>
      <c r="L64" s="6">
        <f t="shared" si="69"/>
        <v>0</v>
      </c>
      <c r="M64" s="6">
        <f t="shared" si="69"/>
        <v>0</v>
      </c>
      <c r="N64" s="6">
        <f t="shared" si="69"/>
        <v>0</v>
      </c>
      <c r="O64" s="6">
        <f t="shared" si="69"/>
        <v>4</v>
      </c>
      <c r="P64" s="6">
        <f t="shared" si="69"/>
        <v>0</v>
      </c>
      <c r="Q64" s="7">
        <f t="shared" si="69"/>
        <v>4</v>
      </c>
      <c r="R64" s="7">
        <f t="shared" si="69"/>
        <v>4</v>
      </c>
      <c r="S64" s="7">
        <f t="shared" si="69"/>
        <v>2</v>
      </c>
      <c r="T64" s="11">
        <f t="shared" si="69"/>
        <v>0</v>
      </c>
      <c r="U64" s="10"/>
      <c r="V64" s="11">
        <f>SUM(V63:V63)</f>
        <v>0</v>
      </c>
      <c r="W64" s="10"/>
      <c r="X64" s="7">
        <f>SUM(X63:X63)</f>
        <v>0</v>
      </c>
      <c r="Y64" s="11">
        <f>SUM(Y63:Y63)</f>
        <v>0</v>
      </c>
      <c r="Z64" s="10"/>
      <c r="AA64" s="11">
        <f>SUM(AA63:AA63)</f>
        <v>0</v>
      </c>
      <c r="AB64" s="10"/>
      <c r="AC64" s="11">
        <f>SUM(AC63:AC63)</f>
        <v>0</v>
      </c>
      <c r="AD64" s="10"/>
      <c r="AE64" s="11">
        <f>SUM(AE63:AE63)</f>
        <v>0</v>
      </c>
      <c r="AF64" s="10"/>
      <c r="AG64" s="11">
        <f>SUM(AG63:AG63)</f>
        <v>0</v>
      </c>
      <c r="AH64" s="10"/>
      <c r="AI64" s="11">
        <f>SUM(AI63:AI63)</f>
        <v>0</v>
      </c>
      <c r="AJ64" s="10"/>
      <c r="AK64" s="7">
        <f>SUM(AK63:AK63)</f>
        <v>0</v>
      </c>
      <c r="AL64" s="7">
        <f>SUM(AL63:AL63)</f>
        <v>0</v>
      </c>
      <c r="AM64" s="11">
        <f>SUM(AM63:AM63)</f>
        <v>0</v>
      </c>
      <c r="AN64" s="10"/>
      <c r="AO64" s="11">
        <f>SUM(AO63:AO63)</f>
        <v>0</v>
      </c>
      <c r="AP64" s="10"/>
      <c r="AQ64" s="7">
        <f>SUM(AQ63:AQ63)</f>
        <v>0</v>
      </c>
      <c r="AR64" s="11">
        <f>SUM(AR63:AR63)</f>
        <v>0</v>
      </c>
      <c r="AS64" s="10"/>
      <c r="AT64" s="11">
        <f>SUM(AT63:AT63)</f>
        <v>0</v>
      </c>
      <c r="AU64" s="10"/>
      <c r="AV64" s="11">
        <f>SUM(AV63:AV63)</f>
        <v>0</v>
      </c>
      <c r="AW64" s="10"/>
      <c r="AX64" s="11">
        <f>SUM(AX63:AX63)</f>
        <v>0</v>
      </c>
      <c r="AY64" s="10"/>
      <c r="AZ64" s="11">
        <f>SUM(AZ63:AZ63)</f>
        <v>4</v>
      </c>
      <c r="BA64" s="10"/>
      <c r="BB64" s="11">
        <f>SUM(BB63:BB63)</f>
        <v>0</v>
      </c>
      <c r="BC64" s="10"/>
      <c r="BD64" s="7">
        <f>SUM(BD63:BD63)</f>
        <v>4</v>
      </c>
      <c r="BE64" s="7">
        <f>SUM(BE63:BE63)</f>
        <v>4</v>
      </c>
      <c r="BF64" s="11">
        <f>SUM(BF63:BF63)</f>
        <v>0</v>
      </c>
      <c r="BG64" s="10"/>
      <c r="BH64" s="11">
        <f>SUM(BH63:BH63)</f>
        <v>0</v>
      </c>
      <c r="BI64" s="10"/>
      <c r="BJ64" s="7">
        <f>SUM(BJ63:BJ63)</f>
        <v>0</v>
      </c>
      <c r="BK64" s="11">
        <f>SUM(BK63:BK63)</f>
        <v>0</v>
      </c>
      <c r="BL64" s="10"/>
      <c r="BM64" s="11">
        <f>SUM(BM63:BM63)</f>
        <v>0</v>
      </c>
      <c r="BN64" s="10"/>
      <c r="BO64" s="11">
        <f>SUM(BO63:BO63)</f>
        <v>0</v>
      </c>
      <c r="BP64" s="10"/>
      <c r="BQ64" s="11">
        <f>SUM(BQ63:BQ63)</f>
        <v>0</v>
      </c>
      <c r="BR64" s="10"/>
      <c r="BS64" s="11">
        <f>SUM(BS63:BS63)</f>
        <v>0</v>
      </c>
      <c r="BT64" s="10"/>
      <c r="BU64" s="11">
        <f>SUM(BU63:BU63)</f>
        <v>0</v>
      </c>
      <c r="BV64" s="10"/>
      <c r="BW64" s="7">
        <f>SUM(BW63:BW63)</f>
        <v>0</v>
      </c>
      <c r="BX64" s="7">
        <f>SUM(BX63:BX63)</f>
        <v>0</v>
      </c>
      <c r="BY64" s="11">
        <f>SUM(BY63:BY63)</f>
        <v>0</v>
      </c>
      <c r="BZ64" s="10"/>
      <c r="CA64" s="11">
        <f>SUM(CA63:CA63)</f>
        <v>0</v>
      </c>
      <c r="CB64" s="10"/>
      <c r="CC64" s="7">
        <f>SUM(CC63:CC63)</f>
        <v>0</v>
      </c>
      <c r="CD64" s="11">
        <f>SUM(CD63:CD63)</f>
        <v>0</v>
      </c>
      <c r="CE64" s="10"/>
      <c r="CF64" s="11">
        <f>SUM(CF63:CF63)</f>
        <v>0</v>
      </c>
      <c r="CG64" s="10"/>
      <c r="CH64" s="11">
        <f>SUM(CH63:CH63)</f>
        <v>0</v>
      </c>
      <c r="CI64" s="10"/>
      <c r="CJ64" s="11">
        <f>SUM(CJ63:CJ63)</f>
        <v>0</v>
      </c>
      <c r="CK64" s="10"/>
      <c r="CL64" s="11">
        <f>SUM(CL63:CL63)</f>
        <v>0</v>
      </c>
      <c r="CM64" s="10"/>
      <c r="CN64" s="11">
        <f>SUM(CN63:CN63)</f>
        <v>0</v>
      </c>
      <c r="CO64" s="10"/>
      <c r="CP64" s="7">
        <f>SUM(CP63:CP63)</f>
        <v>0</v>
      </c>
      <c r="CQ64" s="7">
        <f>SUM(CQ63:CQ63)</f>
        <v>0</v>
      </c>
    </row>
    <row r="65" spans="1:95" ht="19.5" customHeight="1">
      <c r="A65" s="19" t="s">
        <v>137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9"/>
      <c r="CQ65" s="13"/>
    </row>
    <row r="66" spans="1:95" ht="12.75">
      <c r="A66" s="6"/>
      <c r="B66" s="6"/>
      <c r="C66" s="6"/>
      <c r="D66" s="6" t="s">
        <v>138</v>
      </c>
      <c r="E66" s="3" t="s">
        <v>139</v>
      </c>
      <c r="F66" s="6">
        <f>COUNTIF(T66:CO66,"e")</f>
        <v>0</v>
      </c>
      <c r="G66" s="6">
        <f>COUNTIF(T66:CO66,"z")</f>
        <v>1</v>
      </c>
      <c r="H66" s="6">
        <f>SUM(I66:P66)</f>
        <v>2</v>
      </c>
      <c r="I66" s="6">
        <f>T66+AM66+BF66+BY66</f>
        <v>2</v>
      </c>
      <c r="J66" s="6">
        <f>V66+AO66+BH66+CA66</f>
        <v>0</v>
      </c>
      <c r="K66" s="6">
        <f>Y66+AR66+BK66+CD66</f>
        <v>0</v>
      </c>
      <c r="L66" s="6">
        <f>AA66+AT66+BM66+CF66</f>
        <v>0</v>
      </c>
      <c r="M66" s="6">
        <f>AC66+AV66+BO66+CH66</f>
        <v>0</v>
      </c>
      <c r="N66" s="6">
        <f>AE66+AX66+BQ66+CJ66</f>
        <v>0</v>
      </c>
      <c r="O66" s="6">
        <f>AG66+AZ66+BS66+CL66</f>
        <v>0</v>
      </c>
      <c r="P66" s="6">
        <f>AI66+BB66+BU66+CN66</f>
        <v>0</v>
      </c>
      <c r="Q66" s="7">
        <f>AL66+BE66+BX66+CQ66</f>
        <v>0</v>
      </c>
      <c r="R66" s="7">
        <f>AK66+BD66+BW66+CP66</f>
        <v>0</v>
      </c>
      <c r="S66" s="7">
        <v>0</v>
      </c>
      <c r="T66" s="11"/>
      <c r="U66" s="10"/>
      <c r="V66" s="11"/>
      <c r="W66" s="10"/>
      <c r="X66" s="7"/>
      <c r="Y66" s="11"/>
      <c r="Z66" s="10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X66+AK66</f>
        <v>0</v>
      </c>
      <c r="AM66" s="11"/>
      <c r="AN66" s="10"/>
      <c r="AO66" s="11"/>
      <c r="AP66" s="10"/>
      <c r="AQ66" s="7"/>
      <c r="AR66" s="11"/>
      <c r="AS66" s="10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AQ66+BD66</f>
        <v>0</v>
      </c>
      <c r="BF66" s="11">
        <v>2</v>
      </c>
      <c r="BG66" s="10" t="s">
        <v>57</v>
      </c>
      <c r="BH66" s="11"/>
      <c r="BI66" s="10"/>
      <c r="BJ66" s="7">
        <v>0</v>
      </c>
      <c r="BK66" s="11"/>
      <c r="BL66" s="10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>BJ66+BW66</f>
        <v>0</v>
      </c>
      <c r="BY66" s="11"/>
      <c r="BZ66" s="10"/>
      <c r="CA66" s="11"/>
      <c r="CB66" s="10"/>
      <c r="CC66" s="7"/>
      <c r="CD66" s="11"/>
      <c r="CE66" s="10"/>
      <c r="CF66" s="11"/>
      <c r="CG66" s="10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CC66+CP66</f>
        <v>0</v>
      </c>
    </row>
    <row r="67" spans="1:95" ht="15.75" customHeight="1">
      <c r="A67" s="6"/>
      <c r="B67" s="6"/>
      <c r="C67" s="6"/>
      <c r="D67" s="6"/>
      <c r="E67" s="6" t="s">
        <v>69</v>
      </c>
      <c r="F67" s="6">
        <f aca="true" t="shared" si="70" ref="F67:T67">SUM(F66:F66)</f>
        <v>0</v>
      </c>
      <c r="G67" s="6">
        <f t="shared" si="70"/>
        <v>1</v>
      </c>
      <c r="H67" s="6">
        <f t="shared" si="70"/>
        <v>2</v>
      </c>
      <c r="I67" s="6">
        <f t="shared" si="70"/>
        <v>2</v>
      </c>
      <c r="J67" s="6">
        <f t="shared" si="70"/>
        <v>0</v>
      </c>
      <c r="K67" s="6">
        <f t="shared" si="70"/>
        <v>0</v>
      </c>
      <c r="L67" s="6">
        <f t="shared" si="70"/>
        <v>0</v>
      </c>
      <c r="M67" s="6">
        <f t="shared" si="70"/>
        <v>0</v>
      </c>
      <c r="N67" s="6">
        <f t="shared" si="70"/>
        <v>0</v>
      </c>
      <c r="O67" s="6">
        <f t="shared" si="70"/>
        <v>0</v>
      </c>
      <c r="P67" s="6">
        <f t="shared" si="70"/>
        <v>0</v>
      </c>
      <c r="Q67" s="7">
        <f t="shared" si="70"/>
        <v>0</v>
      </c>
      <c r="R67" s="7">
        <f t="shared" si="70"/>
        <v>0</v>
      </c>
      <c r="S67" s="7">
        <f t="shared" si="70"/>
        <v>0</v>
      </c>
      <c r="T67" s="11">
        <f t="shared" si="70"/>
        <v>0</v>
      </c>
      <c r="U67" s="10"/>
      <c r="V67" s="11">
        <f>SUM(V66:V66)</f>
        <v>0</v>
      </c>
      <c r="W67" s="10"/>
      <c r="X67" s="7">
        <f>SUM(X66:X66)</f>
        <v>0</v>
      </c>
      <c r="Y67" s="11">
        <f>SUM(Y66:Y66)</f>
        <v>0</v>
      </c>
      <c r="Z67" s="10"/>
      <c r="AA67" s="11">
        <f>SUM(AA66:AA66)</f>
        <v>0</v>
      </c>
      <c r="AB67" s="10"/>
      <c r="AC67" s="11">
        <f>SUM(AC66:AC66)</f>
        <v>0</v>
      </c>
      <c r="AD67" s="10"/>
      <c r="AE67" s="11">
        <f>SUM(AE66:AE66)</f>
        <v>0</v>
      </c>
      <c r="AF67" s="10"/>
      <c r="AG67" s="11">
        <f>SUM(AG66:AG66)</f>
        <v>0</v>
      </c>
      <c r="AH67" s="10"/>
      <c r="AI67" s="11">
        <f>SUM(AI66:AI66)</f>
        <v>0</v>
      </c>
      <c r="AJ67" s="10"/>
      <c r="AK67" s="7">
        <f>SUM(AK66:AK66)</f>
        <v>0</v>
      </c>
      <c r="AL67" s="7">
        <f>SUM(AL66:AL66)</f>
        <v>0</v>
      </c>
      <c r="AM67" s="11">
        <f>SUM(AM66:AM66)</f>
        <v>0</v>
      </c>
      <c r="AN67" s="10"/>
      <c r="AO67" s="11">
        <f>SUM(AO66:AO66)</f>
        <v>0</v>
      </c>
      <c r="AP67" s="10"/>
      <c r="AQ67" s="7">
        <f>SUM(AQ66:AQ66)</f>
        <v>0</v>
      </c>
      <c r="AR67" s="11">
        <f>SUM(AR66:AR66)</f>
        <v>0</v>
      </c>
      <c r="AS67" s="10"/>
      <c r="AT67" s="11">
        <f>SUM(AT66:AT66)</f>
        <v>0</v>
      </c>
      <c r="AU67" s="10"/>
      <c r="AV67" s="11">
        <f>SUM(AV66:AV66)</f>
        <v>0</v>
      </c>
      <c r="AW67" s="10"/>
      <c r="AX67" s="11">
        <f>SUM(AX66:AX66)</f>
        <v>0</v>
      </c>
      <c r="AY67" s="10"/>
      <c r="AZ67" s="11">
        <f>SUM(AZ66:AZ66)</f>
        <v>0</v>
      </c>
      <c r="BA67" s="10"/>
      <c r="BB67" s="11">
        <f>SUM(BB66:BB66)</f>
        <v>0</v>
      </c>
      <c r="BC67" s="10"/>
      <c r="BD67" s="7">
        <f>SUM(BD66:BD66)</f>
        <v>0</v>
      </c>
      <c r="BE67" s="7">
        <f>SUM(BE66:BE66)</f>
        <v>0</v>
      </c>
      <c r="BF67" s="11">
        <f>SUM(BF66:BF66)</f>
        <v>2</v>
      </c>
      <c r="BG67" s="10"/>
      <c r="BH67" s="11">
        <f>SUM(BH66:BH66)</f>
        <v>0</v>
      </c>
      <c r="BI67" s="10"/>
      <c r="BJ67" s="7">
        <f>SUM(BJ66:BJ66)</f>
        <v>0</v>
      </c>
      <c r="BK67" s="11">
        <f>SUM(BK66:BK66)</f>
        <v>0</v>
      </c>
      <c r="BL67" s="10"/>
      <c r="BM67" s="11">
        <f>SUM(BM66:BM66)</f>
        <v>0</v>
      </c>
      <c r="BN67" s="10"/>
      <c r="BO67" s="11">
        <f>SUM(BO66:BO66)</f>
        <v>0</v>
      </c>
      <c r="BP67" s="10"/>
      <c r="BQ67" s="11">
        <f>SUM(BQ66:BQ66)</f>
        <v>0</v>
      </c>
      <c r="BR67" s="10"/>
      <c r="BS67" s="11">
        <f>SUM(BS66:BS66)</f>
        <v>0</v>
      </c>
      <c r="BT67" s="10"/>
      <c r="BU67" s="11">
        <f>SUM(BU66:BU66)</f>
        <v>0</v>
      </c>
      <c r="BV67" s="10"/>
      <c r="BW67" s="7">
        <f>SUM(BW66:BW66)</f>
        <v>0</v>
      </c>
      <c r="BX67" s="7">
        <f>SUM(BX66:BX66)</f>
        <v>0</v>
      </c>
      <c r="BY67" s="11">
        <f>SUM(BY66:BY66)</f>
        <v>0</v>
      </c>
      <c r="BZ67" s="10"/>
      <c r="CA67" s="11">
        <f>SUM(CA66:CA66)</f>
        <v>0</v>
      </c>
      <c r="CB67" s="10"/>
      <c r="CC67" s="7">
        <f>SUM(CC66:CC66)</f>
        <v>0</v>
      </c>
      <c r="CD67" s="11">
        <f>SUM(CD66:CD66)</f>
        <v>0</v>
      </c>
      <c r="CE67" s="10"/>
      <c r="CF67" s="11">
        <f>SUM(CF66:CF66)</f>
        <v>0</v>
      </c>
      <c r="CG67" s="10"/>
      <c r="CH67" s="11">
        <f>SUM(CH66:CH66)</f>
        <v>0</v>
      </c>
      <c r="CI67" s="10"/>
      <c r="CJ67" s="11">
        <f>SUM(CJ66:CJ66)</f>
        <v>0</v>
      </c>
      <c r="CK67" s="10"/>
      <c r="CL67" s="11">
        <f>SUM(CL66:CL66)</f>
        <v>0</v>
      </c>
      <c r="CM67" s="10"/>
      <c r="CN67" s="11">
        <f>SUM(CN66:CN66)</f>
        <v>0</v>
      </c>
      <c r="CO67" s="10"/>
      <c r="CP67" s="7">
        <f>SUM(CP66:CP66)</f>
        <v>0</v>
      </c>
      <c r="CQ67" s="7">
        <f>SUM(CQ66:CQ66)</f>
        <v>0</v>
      </c>
    </row>
    <row r="68" spans="1:95" ht="19.5" customHeight="1">
      <c r="A68" s="6"/>
      <c r="B68" s="6"/>
      <c r="C68" s="6"/>
      <c r="D68" s="6"/>
      <c r="E68" s="8" t="s">
        <v>140</v>
      </c>
      <c r="F68" s="6">
        <f>F24+F39+F51+F64+F67</f>
        <v>10</v>
      </c>
      <c r="G68" s="6">
        <f>G24+G39+G51+G64+G67</f>
        <v>46</v>
      </c>
      <c r="H68" s="6">
        <f aca="true" t="shared" si="71" ref="H68:P68">H24+H39+H51+H67</f>
        <v>642</v>
      </c>
      <c r="I68" s="6">
        <f t="shared" si="71"/>
        <v>305</v>
      </c>
      <c r="J68" s="6">
        <f t="shared" si="71"/>
        <v>109</v>
      </c>
      <c r="K68" s="6">
        <f t="shared" si="71"/>
        <v>124</v>
      </c>
      <c r="L68" s="6">
        <f t="shared" si="71"/>
        <v>20</v>
      </c>
      <c r="M68" s="6">
        <f t="shared" si="71"/>
        <v>72</v>
      </c>
      <c r="N68" s="6">
        <f t="shared" si="71"/>
        <v>0</v>
      </c>
      <c r="O68" s="6">
        <f t="shared" si="71"/>
        <v>0</v>
      </c>
      <c r="P68" s="6">
        <f t="shared" si="71"/>
        <v>12</v>
      </c>
      <c r="Q68" s="7">
        <f>Q24+Q39+Q51+Q64+Q67</f>
        <v>90</v>
      </c>
      <c r="R68" s="7">
        <f>R24+R39+R51+R64+R67</f>
        <v>48.6</v>
      </c>
      <c r="S68" s="7">
        <f>S24+S39+S51+S64+S67</f>
        <v>29.36</v>
      </c>
      <c r="T68" s="11">
        <f>T24+T39+T51+T67</f>
        <v>104</v>
      </c>
      <c r="U68" s="10"/>
      <c r="V68" s="11">
        <f>V24+V39+V51+V67</f>
        <v>30</v>
      </c>
      <c r="W68" s="10"/>
      <c r="X68" s="7">
        <f>X24+X39+X51+X64+X67</f>
        <v>11.7</v>
      </c>
      <c r="Y68" s="11">
        <f>Y24+Y39+Y51+Y67</f>
        <v>50</v>
      </c>
      <c r="Z68" s="10"/>
      <c r="AA68" s="11">
        <f>AA24+AA39+AA51+AA67</f>
        <v>20</v>
      </c>
      <c r="AB68" s="10"/>
      <c r="AC68" s="11">
        <f>AC24+AC39+AC51+AC67</f>
        <v>20</v>
      </c>
      <c r="AD68" s="10"/>
      <c r="AE68" s="11">
        <f>AE24+AE39+AE51+AE67</f>
        <v>0</v>
      </c>
      <c r="AF68" s="10"/>
      <c r="AG68" s="11">
        <f>AG24+AG39+AG51+AG67</f>
        <v>0</v>
      </c>
      <c r="AH68" s="10"/>
      <c r="AI68" s="11">
        <f>AI24+AI39+AI51+AI67</f>
        <v>0</v>
      </c>
      <c r="AJ68" s="10"/>
      <c r="AK68" s="7">
        <f>AK24+AK39+AK51+AK64+AK67</f>
        <v>9.3</v>
      </c>
      <c r="AL68" s="7">
        <f>AL24+AL39+AL51+AL64+AL67</f>
        <v>21</v>
      </c>
      <c r="AM68" s="11">
        <f>AM24+AM39+AM51+AM67</f>
        <v>82</v>
      </c>
      <c r="AN68" s="10"/>
      <c r="AO68" s="11">
        <f>AO24+AO39+AO51+AO67</f>
        <v>20</v>
      </c>
      <c r="AP68" s="10"/>
      <c r="AQ68" s="7">
        <f>AQ24+AQ39+AQ51+AQ64+AQ67</f>
        <v>10.1</v>
      </c>
      <c r="AR68" s="11">
        <f>AR24+AR39+AR51+AR67</f>
        <v>30</v>
      </c>
      <c r="AS68" s="10"/>
      <c r="AT68" s="11">
        <f>AT24+AT39+AT51+AT67</f>
        <v>0</v>
      </c>
      <c r="AU68" s="10"/>
      <c r="AV68" s="11">
        <f>AV24+AV39+AV51+AV67</f>
        <v>22</v>
      </c>
      <c r="AW68" s="10"/>
      <c r="AX68" s="11">
        <f>AX24+AX39+AX51+AX67</f>
        <v>0</v>
      </c>
      <c r="AY68" s="10"/>
      <c r="AZ68" s="11">
        <f>AZ24+AZ39+AZ51+AZ67</f>
        <v>0</v>
      </c>
      <c r="BA68" s="10"/>
      <c r="BB68" s="11">
        <f>BB24+BB39+BB51+BB67</f>
        <v>12</v>
      </c>
      <c r="BC68" s="10"/>
      <c r="BD68" s="7">
        <f>BD24+BD39+BD51+BD64+BD67</f>
        <v>10.9</v>
      </c>
      <c r="BE68" s="7">
        <f>BE24+BE39+BE51+BE64+BE67</f>
        <v>21</v>
      </c>
      <c r="BF68" s="11">
        <f>BF24+BF39+BF51+BF67</f>
        <v>101</v>
      </c>
      <c r="BG68" s="10"/>
      <c r="BH68" s="11">
        <f>BH24+BH39+BH51+BH67</f>
        <v>50</v>
      </c>
      <c r="BI68" s="10"/>
      <c r="BJ68" s="7">
        <f>BJ24+BJ39+BJ51+BJ64+BJ67</f>
        <v>16.6</v>
      </c>
      <c r="BK68" s="11">
        <f>BK24+BK39+BK51+BK67</f>
        <v>44</v>
      </c>
      <c r="BL68" s="10"/>
      <c r="BM68" s="11">
        <f>BM24+BM39+BM51+BM67</f>
        <v>0</v>
      </c>
      <c r="BN68" s="10"/>
      <c r="BO68" s="11">
        <f>BO24+BO39+BO51+BO67</f>
        <v>30</v>
      </c>
      <c r="BP68" s="10"/>
      <c r="BQ68" s="11">
        <f>BQ24+BQ39+BQ51+BQ67</f>
        <v>0</v>
      </c>
      <c r="BR68" s="10"/>
      <c r="BS68" s="11">
        <f>BS24+BS39+BS51+BS67</f>
        <v>0</v>
      </c>
      <c r="BT68" s="10"/>
      <c r="BU68" s="11">
        <f>BU24+BU39+BU51+BU67</f>
        <v>0</v>
      </c>
      <c r="BV68" s="10"/>
      <c r="BW68" s="7">
        <f>BW24+BW39+BW51+BW64+BW67</f>
        <v>8.4</v>
      </c>
      <c r="BX68" s="7">
        <f>BX24+BX39+BX51+BX64+BX67</f>
        <v>25</v>
      </c>
      <c r="BY68" s="11">
        <f>BY24+BY39+BY51+BY67</f>
        <v>18</v>
      </c>
      <c r="BZ68" s="10"/>
      <c r="CA68" s="11">
        <f>CA24+CA39+CA51+CA67</f>
        <v>9</v>
      </c>
      <c r="CB68" s="10"/>
      <c r="CC68" s="7">
        <f>CC24+CC39+CC51+CC64+CC67</f>
        <v>3</v>
      </c>
      <c r="CD68" s="11">
        <f>CD24+CD39+CD51+CD67</f>
        <v>0</v>
      </c>
      <c r="CE68" s="10"/>
      <c r="CF68" s="11">
        <f>CF24+CF39+CF51+CF67</f>
        <v>0</v>
      </c>
      <c r="CG68" s="10"/>
      <c r="CH68" s="11">
        <f>CH24+CH39+CH51+CH67</f>
        <v>0</v>
      </c>
      <c r="CI68" s="10"/>
      <c r="CJ68" s="11">
        <f>CJ24+CJ39+CJ51+CJ67</f>
        <v>0</v>
      </c>
      <c r="CK68" s="10"/>
      <c r="CL68" s="11">
        <f>CL24+CL39+CL51+CL67</f>
        <v>0</v>
      </c>
      <c r="CM68" s="10"/>
      <c r="CN68" s="11">
        <f>CN24+CN39+CN51+CN67</f>
        <v>0</v>
      </c>
      <c r="CO68" s="10"/>
      <c r="CP68" s="7">
        <f>CP24+CP39+CP51+CP64+CP67</f>
        <v>20</v>
      </c>
      <c r="CQ68" s="7">
        <f>CQ24+CQ39+CQ51+CQ64+CQ67</f>
        <v>23</v>
      </c>
    </row>
    <row r="70" spans="4:5" ht="12.75">
      <c r="D70" s="3" t="s">
        <v>23</v>
      </c>
      <c r="E70" s="3" t="s">
        <v>141</v>
      </c>
    </row>
    <row r="71" spans="4:5" ht="12.75">
      <c r="D71" s="3" t="s">
        <v>27</v>
      </c>
      <c r="E71" s="3" t="s">
        <v>142</v>
      </c>
    </row>
    <row r="72" spans="4:5" ht="12.75">
      <c r="D72" s="21" t="s">
        <v>46</v>
      </c>
      <c r="E72" s="21"/>
    </row>
    <row r="73" spans="4:5" ht="12.75">
      <c r="D73" s="3" t="s">
        <v>33</v>
      </c>
      <c r="E73" s="3" t="s">
        <v>143</v>
      </c>
    </row>
    <row r="74" spans="4:5" ht="12.75">
      <c r="D74" s="3" t="s">
        <v>34</v>
      </c>
      <c r="E74" s="3" t="s">
        <v>144</v>
      </c>
    </row>
    <row r="75" spans="4:5" ht="12.75">
      <c r="D75" s="21" t="s">
        <v>48</v>
      </c>
      <c r="E75" s="21"/>
    </row>
    <row r="76" spans="4:29" ht="12.75">
      <c r="D76" s="3" t="s">
        <v>35</v>
      </c>
      <c r="E76" s="3" t="s">
        <v>145</v>
      </c>
      <c r="M76" s="9"/>
      <c r="U76" s="9"/>
      <c r="AC76" s="9"/>
    </row>
    <row r="77" spans="4:5" ht="12.75">
      <c r="D77" s="3" t="s">
        <v>36</v>
      </c>
      <c r="E77" s="3" t="s">
        <v>146</v>
      </c>
    </row>
    <row r="78" spans="4:5" ht="12.75">
      <c r="D78" s="3" t="s">
        <v>37</v>
      </c>
      <c r="E78" s="3" t="s">
        <v>147</v>
      </c>
    </row>
    <row r="79" spans="4:5" ht="12.75">
      <c r="D79" s="3" t="s">
        <v>38</v>
      </c>
      <c r="E79" s="3" t="s">
        <v>148</v>
      </c>
    </row>
    <row r="80" spans="4:5" ht="12.75">
      <c r="D80" s="3" t="s">
        <v>39</v>
      </c>
      <c r="E80" s="3" t="s">
        <v>149</v>
      </c>
    </row>
    <row r="81" spans="4:5" ht="12.75">
      <c r="D81" s="3" t="s">
        <v>40</v>
      </c>
      <c r="E81" s="3" t="s">
        <v>150</v>
      </c>
    </row>
  </sheetData>
  <sheetProtection/>
  <mergeCells count="91">
    <mergeCell ref="C57:C58"/>
    <mergeCell ref="A57:A58"/>
    <mergeCell ref="B57:B58"/>
    <mergeCell ref="A65:CQ65"/>
    <mergeCell ref="D72:E72"/>
    <mergeCell ref="D75:E75"/>
    <mergeCell ref="C59:C60"/>
    <mergeCell ref="A59:A60"/>
    <mergeCell ref="B59:B60"/>
    <mergeCell ref="A62:CQ62"/>
    <mergeCell ref="A52:CQ52"/>
    <mergeCell ref="C53:C54"/>
    <mergeCell ref="A53:A54"/>
    <mergeCell ref="B53:B54"/>
    <mergeCell ref="C55:C56"/>
    <mergeCell ref="A55:A56"/>
    <mergeCell ref="B55:B56"/>
    <mergeCell ref="A16:CQ16"/>
    <mergeCell ref="A25:CQ25"/>
    <mergeCell ref="A40:CQ40"/>
    <mergeCell ref="CJ15:CK15"/>
    <mergeCell ref="CL15:CM15"/>
    <mergeCell ref="CN15:CO15"/>
    <mergeCell ref="CP14:CP15"/>
    <mergeCell ref="BX14:BX15"/>
    <mergeCell ref="BQ15:BR15"/>
    <mergeCell ref="BY13:CQ13"/>
    <mergeCell ref="BY14:CB14"/>
    <mergeCell ref="BY15:BZ15"/>
    <mergeCell ref="CA15:CB15"/>
    <mergeCell ref="CC14:CC15"/>
    <mergeCell ref="CD14:CO14"/>
    <mergeCell ref="CD15:CE15"/>
    <mergeCell ref="CF15:CG15"/>
    <mergeCell ref="CH15:CI15"/>
    <mergeCell ref="CQ14:CQ15"/>
    <mergeCell ref="BS15:BT15"/>
    <mergeCell ref="BU15:BV15"/>
    <mergeCell ref="BW14:BW15"/>
    <mergeCell ref="BF12:CQ12"/>
    <mergeCell ref="BF13:BX13"/>
    <mergeCell ref="BF14:BI14"/>
    <mergeCell ref="BF15:BG15"/>
    <mergeCell ref="BH15:BI15"/>
    <mergeCell ref="BJ14:BJ15"/>
    <mergeCell ref="BK14:BV14"/>
    <mergeCell ref="AV15:AW15"/>
    <mergeCell ref="AX15:AY15"/>
    <mergeCell ref="BK15:BL15"/>
    <mergeCell ref="BM15:BN15"/>
    <mergeCell ref="BO15:BP15"/>
    <mergeCell ref="AZ15:BA15"/>
    <mergeCell ref="BB15:BC15"/>
    <mergeCell ref="BD14:BD15"/>
    <mergeCell ref="BE14:BE15"/>
    <mergeCell ref="AK14:AK15"/>
    <mergeCell ref="AL14:AL15"/>
    <mergeCell ref="AM13:BE13"/>
    <mergeCell ref="AM14:AP14"/>
    <mergeCell ref="AM15:AN15"/>
    <mergeCell ref="AO15:AP15"/>
    <mergeCell ref="AQ14:AQ15"/>
    <mergeCell ref="AR14:BC14"/>
    <mergeCell ref="AR15:AS15"/>
    <mergeCell ref="AT15:AU15"/>
    <mergeCell ref="Y15:Z15"/>
    <mergeCell ref="AA15:AB15"/>
    <mergeCell ref="AC15:AD15"/>
    <mergeCell ref="AE15:AF15"/>
    <mergeCell ref="AG15:AH15"/>
    <mergeCell ref="AI15:AJ15"/>
    <mergeCell ref="Q12:Q15"/>
    <mergeCell ref="R12:R15"/>
    <mergeCell ref="S12:S15"/>
    <mergeCell ref="T12:BE12"/>
    <mergeCell ref="T13:AL13"/>
    <mergeCell ref="T14:W14"/>
    <mergeCell ref="T15:U15"/>
    <mergeCell ref="V15:W15"/>
    <mergeCell ref="X14:X15"/>
    <mergeCell ref="Y14:AJ14"/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2019-09-24T11:12:06Z</dcterms:modified>
  <cp:category/>
  <cp:version/>
  <cp:contentType/>
  <cp:contentStatus/>
</cp:coreProperties>
</file>