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ZPiPZ" sheetId="1" r:id="rId1"/>
  </sheets>
  <definedNames/>
  <calcPr fullCalcOnLoad="1"/>
</workbook>
</file>

<file path=xl/sharedStrings.xml><?xml version="1.0" encoding="utf-8"?>
<sst xmlns="http://schemas.openxmlformats.org/spreadsheetml/2006/main" count="387" uniqueCount="206">
  <si>
    <t>Wydział Biotechnologii i Hodowli Zwierząt</t>
  </si>
  <si>
    <t>Nazwa kierunku studiów:</t>
  </si>
  <si>
    <t>Kynologia</t>
  </si>
  <si>
    <t>Dziedziny nauki:</t>
  </si>
  <si>
    <t>dziedzina nauk rolniczych</t>
  </si>
  <si>
    <t>Dyscypliny naukowe:</t>
  </si>
  <si>
    <t>zootechnika i rybactwo (100%)</t>
  </si>
  <si>
    <t>Profil kształcenia:</t>
  </si>
  <si>
    <t>ogólnoakademicki</t>
  </si>
  <si>
    <t>Forma studiów:</t>
  </si>
  <si>
    <t>stacjonarna</t>
  </si>
  <si>
    <t>Poziom kształcenia:</t>
  </si>
  <si>
    <t>drugi</t>
  </si>
  <si>
    <t>Rok akademicki: 2019/2020</t>
  </si>
  <si>
    <t>Specjalność/specjalizacja:</t>
  </si>
  <si>
    <t>Żywienie psów i profilaktyka zdrowotna</t>
  </si>
  <si>
    <t>Obowiązuje od: 2019-10-01</t>
  </si>
  <si>
    <t>Kod planu studiów:</t>
  </si>
  <si>
    <t>Kn_2A_S_2019_2020_L</t>
  </si>
  <si>
    <t>Uchwała Rady Wydziału nr: 60/2019, 2019-05-24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</si>
  <si>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</si>
  <si>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</si>
  <si>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</si>
  <si>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</si>
  <si>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</si>
  <si>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</si>
  <si>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</si>
  <si>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</si>
  <si>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</si>
  <si>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</si>
  <si>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</si>
  <si>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</si>
  <si>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</si>
  <si>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</si>
  <si>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</si>
  <si>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PD</t>
  </si>
  <si>
    <t>SD</t>
  </si>
  <si>
    <t>L</t>
  </si>
  <si>
    <t>LK</t>
  </si>
  <si>
    <t>PR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</si>
  <si>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</si>
  <si>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</si>
  <si>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</si>
  <si>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</si>
  <si>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</si>
  <si>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</si>
  <si>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</si>
  <si>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</si>
  <si>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</si>
  <si>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</si>
  <si>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</si>
  <si>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</si>
  <si>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</si>
  <si>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</si>
  <si>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</si>
  <si>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01</t>
  </si>
  <si>
    <t>Podstawy informacji naukowej</t>
  </si>
  <si>
    <t>02</t>
  </si>
  <si>
    <t>Ochrona własności intelektualnej</t>
  </si>
  <si>
    <t>03</t>
  </si>
  <si>
    <t>Bezpieczeństwo i ergonomia pracy</t>
  </si>
  <si>
    <t>04</t>
  </si>
  <si>
    <t>Podstawy prawa pracy i marketing w kynologii</t>
  </si>
  <si>
    <t>Blok obieralny 1</t>
  </si>
  <si>
    <t>Blok obieralny 2</t>
  </si>
  <si>
    <t>Razem</t>
  </si>
  <si>
    <t>Moduły/Przedmioty kształcenia kierunkowego</t>
  </si>
  <si>
    <t>06</t>
  </si>
  <si>
    <t>Ekologia psowatych</t>
  </si>
  <si>
    <t>08</t>
  </si>
  <si>
    <t>Szkolenie dla osób uczestniczących w wykonywaniu procedur  na zwierzętach</t>
  </si>
  <si>
    <t>11</t>
  </si>
  <si>
    <t>Gospodarka wodno-elektrolitowa i kwasowo-zasadowa psów</t>
  </si>
  <si>
    <t>13</t>
  </si>
  <si>
    <t>Doświadczalnictwo w kynologii</t>
  </si>
  <si>
    <t>Blok obieralny 3</t>
  </si>
  <si>
    <t>29</t>
  </si>
  <si>
    <t>Analiza danych statystycznych</t>
  </si>
  <si>
    <t>Moduły/Przedmioty specjalnościowe</t>
  </si>
  <si>
    <t>07</t>
  </si>
  <si>
    <t>Anatomia i histologia układu pokarmowego psów</t>
  </si>
  <si>
    <t>e</t>
  </si>
  <si>
    <t>09</t>
  </si>
  <si>
    <t>Wybrane zaburzenia systemu pokarmowego i przemiany materii psów</t>
  </si>
  <si>
    <t>10</t>
  </si>
  <si>
    <t>Ocena i wykorzystanie surowców zwierzęcych</t>
  </si>
  <si>
    <t>12</t>
  </si>
  <si>
    <t>Biosurowce w żywieniu psów</t>
  </si>
  <si>
    <t>14</t>
  </si>
  <si>
    <t>Genetyka zaburzeń metabolicznych psów</t>
  </si>
  <si>
    <t>15</t>
  </si>
  <si>
    <t>Wymagania sanitarno-weterynaryjne w zakresie karm dla psów</t>
  </si>
  <si>
    <t>19</t>
  </si>
  <si>
    <t>Programy do układania dawek pokarmowych</t>
  </si>
  <si>
    <t>20</t>
  </si>
  <si>
    <t>Dietetyka weterynaryjna</t>
  </si>
  <si>
    <t>21</t>
  </si>
  <si>
    <t>Konserwacja i przechowywanie surowców  zwierzęcych</t>
  </si>
  <si>
    <t>22</t>
  </si>
  <si>
    <t>Dieta BARF i jej modyfikacje</t>
  </si>
  <si>
    <t>23</t>
  </si>
  <si>
    <t>Komercyjne karmy gotowe</t>
  </si>
  <si>
    <t>24</t>
  </si>
  <si>
    <t>Diety domowe</t>
  </si>
  <si>
    <t>25</t>
  </si>
  <si>
    <t>Zanieczyszczenia chemiczne karm dla psów</t>
  </si>
  <si>
    <t>26</t>
  </si>
  <si>
    <t>Pro- i prebiotyki w diecie psów</t>
  </si>
  <si>
    <t>27</t>
  </si>
  <si>
    <t>Nutrigenomika i farmakogenomika psów</t>
  </si>
  <si>
    <t>28</t>
  </si>
  <si>
    <t>Nutriproteomika i podstawy metabolomiki</t>
  </si>
  <si>
    <t>30</t>
  </si>
  <si>
    <t>Prewencja i fagoterapia chorób infekcyjnych psów</t>
  </si>
  <si>
    <t>Blok obieralny 4</t>
  </si>
  <si>
    <t>Blok obieralny 5</t>
  </si>
  <si>
    <t>Blok obieralny 6</t>
  </si>
  <si>
    <t>Blok obieralny 7</t>
  </si>
  <si>
    <t>35</t>
  </si>
  <si>
    <t>Seminarium magisterskie</t>
  </si>
  <si>
    <t>36</t>
  </si>
  <si>
    <t>Fizjoprofilaktyka psów</t>
  </si>
  <si>
    <t>37</t>
  </si>
  <si>
    <t>Terapia chorób zakaźnych psów</t>
  </si>
  <si>
    <t>38</t>
  </si>
  <si>
    <t>Surowce roślinne w profilaktyce i terapii</t>
  </si>
  <si>
    <t>39</t>
  </si>
  <si>
    <t>Żywieniowe uwarunkowania procesów rozrodczych psów</t>
  </si>
  <si>
    <t>40</t>
  </si>
  <si>
    <t>Warunki utrzymania i żywienie a jakość okrywy włosowej psów</t>
  </si>
  <si>
    <t>41</t>
  </si>
  <si>
    <t>Niedobory mineralne i witaminowe</t>
  </si>
  <si>
    <t>42</t>
  </si>
  <si>
    <t>Żywienie a behawior psów</t>
  </si>
  <si>
    <t>43</t>
  </si>
  <si>
    <t>Systemy zarzadzania jakością ze szczególnym  uwzględnieniem żywności</t>
  </si>
  <si>
    <t>Blok obieralny 8</t>
  </si>
  <si>
    <t>Moduły/Przedmioty obieralne</t>
  </si>
  <si>
    <t>05.1</t>
  </si>
  <si>
    <t>Język angielski</t>
  </si>
  <si>
    <t>05.2</t>
  </si>
  <si>
    <t>Język niemiecki</t>
  </si>
  <si>
    <t>16.1</t>
  </si>
  <si>
    <t>Etos akademicki</t>
  </si>
  <si>
    <t>16.2</t>
  </si>
  <si>
    <t>Etyka biznesu</t>
  </si>
  <si>
    <t>16.3</t>
  </si>
  <si>
    <t>Etyka zawodowa</t>
  </si>
  <si>
    <t>16.4</t>
  </si>
  <si>
    <t>Komunikacja społeczna i techniki negocjacji</t>
  </si>
  <si>
    <t>16.5</t>
  </si>
  <si>
    <t>Lobbing w życiu publicznym</t>
  </si>
  <si>
    <t>16.6</t>
  </si>
  <si>
    <t>Organizm w czasie i przestrzeni</t>
  </si>
  <si>
    <t>17.1</t>
  </si>
  <si>
    <t>Bezpieczeństwo ekologiczne</t>
  </si>
  <si>
    <t>17.2</t>
  </si>
  <si>
    <t>Ekoturystyka</t>
  </si>
  <si>
    <t>17.3</t>
  </si>
  <si>
    <t>Zagrożenia bioróżnorodności</t>
  </si>
  <si>
    <t>17.4</t>
  </si>
  <si>
    <t>Zwierzęta inwazyjne w Polsce</t>
  </si>
  <si>
    <t>31.2</t>
  </si>
  <si>
    <t>Bioaktywne substancje jaj w prewencji i terapii chorób</t>
  </si>
  <si>
    <t>31.3</t>
  </si>
  <si>
    <t>Ocena organoleptyczna surowców i produktów zwierzęcych</t>
  </si>
  <si>
    <t>32.1</t>
  </si>
  <si>
    <t>Diagnostyka immunologiczna i molekularna chorób psów</t>
  </si>
  <si>
    <t>32.2</t>
  </si>
  <si>
    <t>Diagnostyka mikrobiologiczna zakażeń bakteryjnych i grzybiczych psów</t>
  </si>
  <si>
    <t>32.3</t>
  </si>
  <si>
    <t>Mikrobiologia weterynaryjna</t>
  </si>
  <si>
    <t>32.4</t>
  </si>
  <si>
    <t>Profilaktyka i prewencja chorób psów w schroniskach</t>
  </si>
  <si>
    <t>33.1</t>
  </si>
  <si>
    <t>Aktywny wypoczynek z psem</t>
  </si>
  <si>
    <t>33.2</t>
  </si>
  <si>
    <t>Aparat ruchu psa</t>
  </si>
  <si>
    <t>33.3</t>
  </si>
  <si>
    <t>Fitness dla psów</t>
  </si>
  <si>
    <t>33.4</t>
  </si>
  <si>
    <t>Przygotowanie psa do wysiłku fizycznego</t>
  </si>
  <si>
    <t>34.1</t>
  </si>
  <si>
    <t>Prenatalne zaburzenia rozwojowe psów</t>
  </si>
  <si>
    <t>34.2</t>
  </si>
  <si>
    <t>Rozrodcze dylematy w hodowli psów</t>
  </si>
  <si>
    <t>34.3</t>
  </si>
  <si>
    <t>Rozród kotowatych</t>
  </si>
  <si>
    <t>34.4</t>
  </si>
  <si>
    <t>Zachowania socjalne i rozrodcze wolno żyjących psowatych</t>
  </si>
  <si>
    <t>44</t>
  </si>
  <si>
    <t>Praca magisterska</t>
  </si>
  <si>
    <t>Praktyki zawodowe</t>
  </si>
  <si>
    <t>18</t>
  </si>
  <si>
    <t>Praktyka zawodowa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</si>
  <si>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</si>
  <si>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</si>
  <si>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</si>
  <si>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</si>
  <si>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</si>
  <si>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</si>
  <si>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seminaria dyplomowe</t>
  </si>
  <si>
    <t>laboratoria</t>
  </si>
  <si>
    <t>lektorat</t>
  </si>
  <si>
    <t>praktyki</t>
  </si>
  <si>
    <t>Załącznik nr 10 do uchwały nr 102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</si>
</sst>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9525</xdr:rowOff>
    </xdr:from>
    <xdr:to>
      <xdr:col>67</xdr:col>
      <xdr:colOff>228600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9525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8"/>
  <sheetViews>
    <sheetView tabSelected="1" zoomScale="75" zoomScaleNormal="75" zoomScalePageLayoutView="0" workbookViewId="0" topLeftCell="A1">
      <selection activeCell="AX5" sqref="AX5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57421875" style="0" hidden="1" customWidth="1"/>
    <col min="75" max="75" width="2.00390625" style="0" hidden="1" customWidth="1"/>
    <col min="76" max="76" width="3.57421875" style="0" hidden="1" customWidth="1"/>
    <col min="77" max="77" width="2.00390625" style="0" hidden="1" customWidth="1"/>
    <col min="78" max="78" width="3.8515625" style="0" hidden="1" customWidth="1"/>
    <col min="79" max="79" width="3.57421875" style="0" hidden="1" customWidth="1"/>
    <col min="80" max="80" width="2.00390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6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50" ht="12.75">
      <c r="E5" t="s">
        <v>7</v>
      </c>
      <c r="F5" s="1" t="s">
        <v>8</v>
      </c>
      <c r="AX5" t="s">
        <v>205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15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21" t="s">
        <v>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>
      <c r="A12" s="17" t="s">
        <v>21</v>
      </c>
      <c r="B12" s="17"/>
      <c r="C12" s="17"/>
      <c r="D12" s="20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20" t="s">
        <v>40</v>
      </c>
      <c r="Q12" s="20" t="s">
        <v>41</v>
      </c>
      <c r="R12" s="20" t="s">
        <v>42</v>
      </c>
      <c r="S12" s="18" t="s">
        <v>43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50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>
      <c r="A13" s="17"/>
      <c r="B13" s="17"/>
      <c r="C13" s="17"/>
      <c r="D13" s="20"/>
      <c r="E13" s="16"/>
      <c r="F13" s="20" t="s">
        <v>28</v>
      </c>
      <c r="G13" s="20" t="s">
        <v>29</v>
      </c>
      <c r="H13" s="20" t="s">
        <v>31</v>
      </c>
      <c r="I13" s="16" t="s">
        <v>32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>
      <c r="A14" s="17"/>
      <c r="B14" s="17"/>
      <c r="C14" s="17"/>
      <c r="D14" s="20"/>
      <c r="E14" s="16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20"/>
      <c r="Q14" s="20"/>
      <c r="R14" s="20"/>
      <c r="S14" s="19" t="s">
        <v>45</v>
      </c>
      <c r="T14" s="19"/>
      <c r="U14" s="19"/>
      <c r="V14" s="19"/>
      <c r="W14" s="19"/>
      <c r="X14" s="19"/>
      <c r="Y14" s="19"/>
      <c r="Z14" s="19"/>
      <c r="AA14" s="17" t="s">
        <v>46</v>
      </c>
      <c r="AB14" s="19" t="s">
        <v>47</v>
      </c>
      <c r="AC14" s="19"/>
      <c r="AD14" s="19"/>
      <c r="AE14" s="19"/>
      <c r="AF14" s="19"/>
      <c r="AG14" s="19"/>
      <c r="AH14" s="17" t="s">
        <v>46</v>
      </c>
      <c r="AI14" s="17" t="s">
        <v>48</v>
      </c>
      <c r="AJ14" s="19" t="s">
        <v>45</v>
      </c>
      <c r="AK14" s="19"/>
      <c r="AL14" s="19"/>
      <c r="AM14" s="19"/>
      <c r="AN14" s="19"/>
      <c r="AO14" s="19"/>
      <c r="AP14" s="19"/>
      <c r="AQ14" s="19"/>
      <c r="AR14" s="17" t="s">
        <v>46</v>
      </c>
      <c r="AS14" s="19" t="s">
        <v>47</v>
      </c>
      <c r="AT14" s="19"/>
      <c r="AU14" s="19"/>
      <c r="AV14" s="19"/>
      <c r="AW14" s="19"/>
      <c r="AX14" s="19"/>
      <c r="AY14" s="17" t="s">
        <v>46</v>
      </c>
      <c r="AZ14" s="17" t="s">
        <v>48</v>
      </c>
      <c r="BA14" s="19" t="s">
        <v>45</v>
      </c>
      <c r="BB14" s="19"/>
      <c r="BC14" s="19"/>
      <c r="BD14" s="19"/>
      <c r="BE14" s="19"/>
      <c r="BF14" s="19"/>
      <c r="BG14" s="19"/>
      <c r="BH14" s="19"/>
      <c r="BI14" s="17" t="s">
        <v>46</v>
      </c>
      <c r="BJ14" s="19" t="s">
        <v>47</v>
      </c>
      <c r="BK14" s="19"/>
      <c r="BL14" s="19"/>
      <c r="BM14" s="19"/>
      <c r="BN14" s="19"/>
      <c r="BO14" s="19"/>
      <c r="BP14" s="17" t="s">
        <v>46</v>
      </c>
      <c r="BQ14" s="17" t="s">
        <v>48</v>
      </c>
      <c r="BR14" s="19" t="s">
        <v>45</v>
      </c>
      <c r="BS14" s="19"/>
      <c r="BT14" s="19"/>
      <c r="BU14" s="19"/>
      <c r="BV14" s="19"/>
      <c r="BW14" s="19"/>
      <c r="BX14" s="19"/>
      <c r="BY14" s="19"/>
      <c r="BZ14" s="17" t="s">
        <v>46</v>
      </c>
      <c r="CA14" s="19" t="s">
        <v>47</v>
      </c>
      <c r="CB14" s="19"/>
      <c r="CC14" s="19"/>
      <c r="CD14" s="19"/>
      <c r="CE14" s="19"/>
      <c r="CF14" s="19"/>
      <c r="CG14" s="17" t="s">
        <v>46</v>
      </c>
      <c r="CH14" s="17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20"/>
      <c r="E15" s="16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20"/>
      <c r="Q15" s="20"/>
      <c r="R15" s="20"/>
      <c r="S15" s="16" t="s">
        <v>33</v>
      </c>
      <c r="T15" s="16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7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7"/>
      <c r="AI15" s="17"/>
      <c r="AJ15" s="16" t="s">
        <v>33</v>
      </c>
      <c r="AK15" s="16"/>
      <c r="AL15" s="16" t="s">
        <v>34</v>
      </c>
      <c r="AM15" s="16"/>
      <c r="AN15" s="16" t="s">
        <v>35</v>
      </c>
      <c r="AO15" s="16"/>
      <c r="AP15" s="16" t="s">
        <v>36</v>
      </c>
      <c r="AQ15" s="16"/>
      <c r="AR15" s="17"/>
      <c r="AS15" s="16" t="s">
        <v>37</v>
      </c>
      <c r="AT15" s="16"/>
      <c r="AU15" s="16" t="s">
        <v>38</v>
      </c>
      <c r="AV15" s="16"/>
      <c r="AW15" s="16" t="s">
        <v>39</v>
      </c>
      <c r="AX15" s="16"/>
      <c r="AY15" s="17"/>
      <c r="AZ15" s="17"/>
      <c r="BA15" s="16" t="s">
        <v>33</v>
      </c>
      <c r="BB15" s="16"/>
      <c r="BC15" s="16" t="s">
        <v>34</v>
      </c>
      <c r="BD15" s="16"/>
      <c r="BE15" s="16" t="s">
        <v>35</v>
      </c>
      <c r="BF15" s="16"/>
      <c r="BG15" s="16" t="s">
        <v>36</v>
      </c>
      <c r="BH15" s="16"/>
      <c r="BI15" s="17"/>
      <c r="BJ15" s="16" t="s">
        <v>37</v>
      </c>
      <c r="BK15" s="16"/>
      <c r="BL15" s="16" t="s">
        <v>38</v>
      </c>
      <c r="BM15" s="16"/>
      <c r="BN15" s="16" t="s">
        <v>39</v>
      </c>
      <c r="BO15" s="16"/>
      <c r="BP15" s="17"/>
      <c r="BQ15" s="17"/>
      <c r="BR15" s="16" t="s">
        <v>33</v>
      </c>
      <c r="BS15" s="16"/>
      <c r="BT15" s="16" t="s">
        <v>34</v>
      </c>
      <c r="BU15" s="16"/>
      <c r="BV15" s="16" t="s">
        <v>35</v>
      </c>
      <c r="BW15" s="16"/>
      <c r="BX15" s="16" t="s">
        <v>36</v>
      </c>
      <c r="BY15" s="16"/>
      <c r="BZ15" s="17"/>
      <c r="CA15" s="16" t="s">
        <v>37</v>
      </c>
      <c r="CB15" s="16"/>
      <c r="CC15" s="16" t="s">
        <v>38</v>
      </c>
      <c r="CD15" s="16"/>
      <c r="CE15" s="16" t="s">
        <v>39</v>
      </c>
      <c r="CF15" s="16"/>
      <c r="CG15" s="17"/>
      <c r="CH15" s="17"/>
    </row>
    <row r="16" spans="1:86" ht="19.5" customHeight="1">
      <c r="A16" s="14" t="s">
        <v>53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4"/>
      <c r="CH16" s="15"/>
    </row>
    <row r="17" spans="1:86" ht="12.75">
      <c r="A17" s="6"/>
      <c r="B17" s="6"/>
      <c r="C17" s="6"/>
      <c r="D17" s="6" t="s">
        <v>55</v>
      </c>
      <c r="E17" s="3" t="s">
        <v>56</v>
      </c>
      <c r="F17" s="6">
        <f>COUNTIF(S17:CF17,"e")</f>
        <v>0</v>
      </c>
      <c r="G17" s="6">
        <f>COUNTIF(S17:CF17,"z")</f>
        <v>1</v>
      </c>
      <c r="H17" s="6">
        <f aca="true" t="shared" si="0" ref="H17:H22">SUM(I17:O17)</f>
        <v>2</v>
      </c>
      <c r="I17" s="6">
        <f aca="true" t="shared" si="1" ref="I17:I22">S17+AJ17+BA17+BR17</f>
        <v>2</v>
      </c>
      <c r="J17" s="6">
        <f aca="true" t="shared" si="2" ref="J17:J22">U17+AL17+BC17+BT17</f>
        <v>0</v>
      </c>
      <c r="K17" s="6">
        <f aca="true" t="shared" si="3" ref="K17:K22">W17+AN17+BE17+BV17</f>
        <v>0</v>
      </c>
      <c r="L17" s="6">
        <f aca="true" t="shared" si="4" ref="L17:L22">Y17+AP17+BG17+BX17</f>
        <v>0</v>
      </c>
      <c r="M17" s="6">
        <f aca="true" t="shared" si="5" ref="M17:M22">AB17+AS17+BJ17+CA17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0</v>
      </c>
      <c r="Q17" s="7">
        <f aca="true" t="shared" si="9" ref="Q17:Q22">AH17+AY17+BP17+CG17</f>
        <v>0</v>
      </c>
      <c r="R17" s="7">
        <v>0</v>
      </c>
      <c r="S17" s="11">
        <v>2</v>
      </c>
      <c r="T17" s="10" t="s">
        <v>54</v>
      </c>
      <c r="U17" s="11"/>
      <c r="V17" s="10"/>
      <c r="W17" s="11"/>
      <c r="X17" s="10"/>
      <c r="Y17" s="11"/>
      <c r="Z17" s="10"/>
      <c r="AA17" s="7">
        <v>0</v>
      </c>
      <c r="AB17" s="11"/>
      <c r="AC17" s="10"/>
      <c r="AD17" s="11"/>
      <c r="AE17" s="10"/>
      <c r="AF17" s="11"/>
      <c r="AG17" s="10"/>
      <c r="AH17" s="7"/>
      <c r="AI17" s="7">
        <f aca="true" t="shared" si="10" ref="AI17:AI22">AA17+AH17</f>
        <v>0</v>
      </c>
      <c r="AJ17" s="11"/>
      <c r="AK17" s="10"/>
      <c r="AL17" s="11"/>
      <c r="AM17" s="10"/>
      <c r="AN17" s="11"/>
      <c r="AO17" s="10"/>
      <c r="AP17" s="11"/>
      <c r="AQ17" s="10"/>
      <c r="AR17" s="7"/>
      <c r="AS17" s="11"/>
      <c r="AT17" s="10"/>
      <c r="AU17" s="11"/>
      <c r="AV17" s="10"/>
      <c r="AW17" s="11"/>
      <c r="AX17" s="10"/>
      <c r="AY17" s="7"/>
      <c r="AZ17" s="7">
        <f aca="true" t="shared" si="11" ref="AZ17:AZ22"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 aca="true" t="shared" si="12" ref="BQ17:BQ22"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 aca="true" t="shared" si="13" ref="CH17:CH22">BZ17+CG17</f>
        <v>0</v>
      </c>
    </row>
    <row r="18" spans="1:86" ht="12.75">
      <c r="A18" s="6"/>
      <c r="B18" s="6"/>
      <c r="C18" s="6"/>
      <c r="D18" s="6" t="s">
        <v>57</v>
      </c>
      <c r="E18" s="3" t="s">
        <v>58</v>
      </c>
      <c r="F18" s="6">
        <f>COUNTIF(S18:CF18,"e")</f>
        <v>0</v>
      </c>
      <c r="G18" s="6">
        <f>COUNTIF(S18:CF18,"z")</f>
        <v>1</v>
      </c>
      <c r="H18" s="6">
        <f t="shared" si="0"/>
        <v>10</v>
      </c>
      <c r="I18" s="6">
        <f t="shared" si="1"/>
        <v>10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0</v>
      </c>
      <c r="Q18" s="7">
        <f t="shared" si="9"/>
        <v>0</v>
      </c>
      <c r="R18" s="7">
        <v>0</v>
      </c>
      <c r="S18" s="11">
        <v>10</v>
      </c>
      <c r="T18" s="10" t="s">
        <v>54</v>
      </c>
      <c r="U18" s="11"/>
      <c r="V18" s="10"/>
      <c r="W18" s="11"/>
      <c r="X18" s="10"/>
      <c r="Y18" s="11"/>
      <c r="Z18" s="10"/>
      <c r="AA18" s="7">
        <v>0</v>
      </c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11"/>
      <c r="AO18" s="10"/>
      <c r="AP18" s="11"/>
      <c r="AQ18" s="10"/>
      <c r="AR18" s="7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ht="12.75">
      <c r="A19" s="6"/>
      <c r="B19" s="6"/>
      <c r="C19" s="6"/>
      <c r="D19" s="6" t="s">
        <v>59</v>
      </c>
      <c r="E19" s="3" t="s">
        <v>60</v>
      </c>
      <c r="F19" s="6">
        <f>COUNTIF(S19:CF19,"e")</f>
        <v>0</v>
      </c>
      <c r="G19" s="6">
        <f>COUNTIF(S19:CF19,"z")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0</v>
      </c>
      <c r="Q19" s="7">
        <f t="shared" si="9"/>
        <v>0</v>
      </c>
      <c r="R19" s="7">
        <v>0</v>
      </c>
      <c r="S19" s="11">
        <v>10</v>
      </c>
      <c r="T19" s="10" t="s">
        <v>54</v>
      </c>
      <c r="U19" s="11"/>
      <c r="V19" s="10"/>
      <c r="W19" s="11"/>
      <c r="X19" s="10"/>
      <c r="Y19" s="11"/>
      <c r="Z19" s="10"/>
      <c r="AA19" s="7">
        <v>0</v>
      </c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/>
      <c r="AK19" s="10"/>
      <c r="AL19" s="11"/>
      <c r="AM19" s="10"/>
      <c r="AN19" s="11"/>
      <c r="AO19" s="10"/>
      <c r="AP19" s="11"/>
      <c r="AQ19" s="10"/>
      <c r="AR19" s="7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11"/>
      <c r="BF19" s="10"/>
      <c r="BG19" s="11"/>
      <c r="BH19" s="10"/>
      <c r="BI19" s="7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ht="12.75">
      <c r="A20" s="6"/>
      <c r="B20" s="6"/>
      <c r="C20" s="6"/>
      <c r="D20" s="6" t="s">
        <v>61</v>
      </c>
      <c r="E20" s="3" t="s">
        <v>62</v>
      </c>
      <c r="F20" s="6">
        <f>COUNTIF(S20:CF20,"e")</f>
        <v>0</v>
      </c>
      <c r="G20" s="6">
        <f>COUNTIF(S20:CF20,"z")</f>
        <v>2</v>
      </c>
      <c r="H20" s="6">
        <f t="shared" si="0"/>
        <v>30</v>
      </c>
      <c r="I20" s="6">
        <f t="shared" si="1"/>
        <v>20</v>
      </c>
      <c r="J20" s="6">
        <f t="shared" si="2"/>
        <v>10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2</v>
      </c>
      <c r="Q20" s="7">
        <f t="shared" si="9"/>
        <v>0</v>
      </c>
      <c r="R20" s="7">
        <v>2</v>
      </c>
      <c r="S20" s="11">
        <v>20</v>
      </c>
      <c r="T20" s="10" t="s">
        <v>54</v>
      </c>
      <c r="U20" s="11">
        <v>10</v>
      </c>
      <c r="V20" s="10" t="s">
        <v>54</v>
      </c>
      <c r="W20" s="11"/>
      <c r="X20" s="10"/>
      <c r="Y20" s="11"/>
      <c r="Z20" s="10"/>
      <c r="AA20" s="7">
        <v>2</v>
      </c>
      <c r="AB20" s="11"/>
      <c r="AC20" s="10"/>
      <c r="AD20" s="11"/>
      <c r="AE20" s="10"/>
      <c r="AF20" s="11"/>
      <c r="AG20" s="10"/>
      <c r="AH20" s="7"/>
      <c r="AI20" s="7">
        <f t="shared" si="10"/>
        <v>2</v>
      </c>
      <c r="AJ20" s="11"/>
      <c r="AK20" s="10"/>
      <c r="AL20" s="11"/>
      <c r="AM20" s="10"/>
      <c r="AN20" s="11"/>
      <c r="AO20" s="10"/>
      <c r="AP20" s="11"/>
      <c r="AQ20" s="10"/>
      <c r="AR20" s="7"/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.75">
      <c r="A21" s="6">
        <v>1</v>
      </c>
      <c r="B21" s="6">
        <v>1</v>
      </c>
      <c r="C21" s="6"/>
      <c r="D21" s="6"/>
      <c r="E21" s="3" t="s">
        <v>63</v>
      </c>
      <c r="F21" s="6">
        <f>$B$21*COUNTIF(S21:CF21,"e")</f>
        <v>0</v>
      </c>
      <c r="G21" s="6">
        <f>$B$21*COUNTIF(S21:CF21,"z")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30</v>
      </c>
      <c r="O21" s="6">
        <f t="shared" si="7"/>
        <v>0</v>
      </c>
      <c r="P21" s="7">
        <f t="shared" si="8"/>
        <v>3</v>
      </c>
      <c r="Q21" s="7">
        <f t="shared" si="9"/>
        <v>3</v>
      </c>
      <c r="R21" s="7">
        <f>$B$21*3</f>
        <v>3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>
        <f>$B$21*30</f>
        <v>30</v>
      </c>
      <c r="AE21" s="10" t="s">
        <v>54</v>
      </c>
      <c r="AF21" s="11"/>
      <c r="AG21" s="10"/>
      <c r="AH21" s="7">
        <f>$B$21*3</f>
        <v>3</v>
      </c>
      <c r="AI21" s="7">
        <f t="shared" si="10"/>
        <v>3</v>
      </c>
      <c r="AJ21" s="11"/>
      <c r="AK21" s="10"/>
      <c r="AL21" s="11"/>
      <c r="AM21" s="10"/>
      <c r="AN21" s="11"/>
      <c r="AO21" s="10"/>
      <c r="AP21" s="11"/>
      <c r="AQ21" s="10"/>
      <c r="AR21" s="7"/>
      <c r="AS21" s="11"/>
      <c r="AT21" s="10"/>
      <c r="AU21" s="11"/>
      <c r="AV21" s="10"/>
      <c r="AW21" s="11"/>
      <c r="AX21" s="10"/>
      <c r="AY21" s="7"/>
      <c r="AZ21" s="7">
        <f t="shared" si="11"/>
        <v>0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ht="12.75">
      <c r="A22" s="6">
        <v>2</v>
      </c>
      <c r="B22" s="6">
        <v>3</v>
      </c>
      <c r="C22" s="6"/>
      <c r="D22" s="6"/>
      <c r="E22" s="3" t="s">
        <v>64</v>
      </c>
      <c r="F22" s="6">
        <f>$B$22*COUNTIF(S22:CF22,"e")</f>
        <v>0</v>
      </c>
      <c r="G22" s="6">
        <f>$B$22*COUNTIF(S22:CF22,"z")</f>
        <v>3</v>
      </c>
      <c r="H22" s="6">
        <f t="shared" si="0"/>
        <v>45</v>
      </c>
      <c r="I22" s="6">
        <f t="shared" si="1"/>
        <v>45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3</v>
      </c>
      <c r="Q22" s="7">
        <f t="shared" si="9"/>
        <v>0</v>
      </c>
      <c r="R22" s="7">
        <f>$B$22*1</f>
        <v>3</v>
      </c>
      <c r="S22" s="11">
        <f>$B$22*15</f>
        <v>45</v>
      </c>
      <c r="T22" s="10" t="s">
        <v>54</v>
      </c>
      <c r="U22" s="11"/>
      <c r="V22" s="10"/>
      <c r="W22" s="11"/>
      <c r="X22" s="10"/>
      <c r="Y22" s="11"/>
      <c r="Z22" s="10"/>
      <c r="AA22" s="7">
        <f>$B$22*1</f>
        <v>3</v>
      </c>
      <c r="AB22" s="11"/>
      <c r="AC22" s="10"/>
      <c r="AD22" s="11"/>
      <c r="AE22" s="10"/>
      <c r="AF22" s="11"/>
      <c r="AG22" s="10"/>
      <c r="AH22" s="7"/>
      <c r="AI22" s="7">
        <f t="shared" si="10"/>
        <v>3</v>
      </c>
      <c r="AJ22" s="11"/>
      <c r="AK22" s="10"/>
      <c r="AL22" s="11"/>
      <c r="AM22" s="10"/>
      <c r="AN22" s="11"/>
      <c r="AO22" s="10"/>
      <c r="AP22" s="11"/>
      <c r="AQ22" s="10"/>
      <c r="AR22" s="7"/>
      <c r="AS22" s="11"/>
      <c r="AT22" s="10"/>
      <c r="AU22" s="11"/>
      <c r="AV22" s="10"/>
      <c r="AW22" s="11"/>
      <c r="AX22" s="10"/>
      <c r="AY22" s="7"/>
      <c r="AZ22" s="7">
        <f t="shared" si="11"/>
        <v>0</v>
      </c>
      <c r="BA22" s="11"/>
      <c r="BB22" s="10"/>
      <c r="BC22" s="11"/>
      <c r="BD22" s="10"/>
      <c r="BE22" s="11"/>
      <c r="BF22" s="10"/>
      <c r="BG22" s="11"/>
      <c r="BH22" s="10"/>
      <c r="BI22" s="7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11"/>
      <c r="BW22" s="10"/>
      <c r="BX22" s="11"/>
      <c r="BY22" s="10"/>
      <c r="BZ22" s="7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ht="15.75" customHeight="1">
      <c r="A23" s="6"/>
      <c r="B23" s="6"/>
      <c r="C23" s="6"/>
      <c r="D23" s="6"/>
      <c r="E23" s="6" t="s">
        <v>65</v>
      </c>
      <c r="F23" s="6">
        <f aca="true" t="shared" si="14" ref="F23:S23">SUM(F17:F22)</f>
        <v>0</v>
      </c>
      <c r="G23" s="6">
        <f t="shared" si="14"/>
        <v>9</v>
      </c>
      <c r="H23" s="6">
        <f t="shared" si="14"/>
        <v>127</v>
      </c>
      <c r="I23" s="6">
        <f t="shared" si="14"/>
        <v>87</v>
      </c>
      <c r="J23" s="6">
        <f t="shared" si="14"/>
        <v>10</v>
      </c>
      <c r="K23" s="6">
        <f t="shared" si="14"/>
        <v>0</v>
      </c>
      <c r="L23" s="6">
        <f t="shared" si="14"/>
        <v>0</v>
      </c>
      <c r="M23" s="6">
        <f t="shared" si="14"/>
        <v>0</v>
      </c>
      <c r="N23" s="6">
        <f t="shared" si="14"/>
        <v>30</v>
      </c>
      <c r="O23" s="6">
        <f t="shared" si="14"/>
        <v>0</v>
      </c>
      <c r="P23" s="7">
        <f t="shared" si="14"/>
        <v>8</v>
      </c>
      <c r="Q23" s="7">
        <f t="shared" si="14"/>
        <v>3</v>
      </c>
      <c r="R23" s="7">
        <f t="shared" si="14"/>
        <v>8</v>
      </c>
      <c r="S23" s="11">
        <f t="shared" si="14"/>
        <v>87</v>
      </c>
      <c r="T23" s="10"/>
      <c r="U23" s="11">
        <f>SUM(U17:U22)</f>
        <v>10</v>
      </c>
      <c r="V23" s="10"/>
      <c r="W23" s="11">
        <f>SUM(W17:W22)</f>
        <v>0</v>
      </c>
      <c r="X23" s="10"/>
      <c r="Y23" s="11">
        <f>SUM(Y17:Y22)</f>
        <v>0</v>
      </c>
      <c r="Z23" s="10"/>
      <c r="AA23" s="7">
        <f>SUM(AA17:AA22)</f>
        <v>5</v>
      </c>
      <c r="AB23" s="11">
        <f>SUM(AB17:AB22)</f>
        <v>0</v>
      </c>
      <c r="AC23" s="10"/>
      <c r="AD23" s="11">
        <f>SUM(AD17:AD22)</f>
        <v>30</v>
      </c>
      <c r="AE23" s="10"/>
      <c r="AF23" s="11">
        <f>SUM(AF17:AF22)</f>
        <v>0</v>
      </c>
      <c r="AG23" s="10"/>
      <c r="AH23" s="7">
        <f>SUM(AH17:AH22)</f>
        <v>3</v>
      </c>
      <c r="AI23" s="7">
        <f>SUM(AI17:AI22)</f>
        <v>8</v>
      </c>
      <c r="AJ23" s="11">
        <f>SUM(AJ17:AJ22)</f>
        <v>0</v>
      </c>
      <c r="AK23" s="10"/>
      <c r="AL23" s="11">
        <f>SUM(AL17:AL22)</f>
        <v>0</v>
      </c>
      <c r="AM23" s="10"/>
      <c r="AN23" s="11">
        <f>SUM(AN17:AN22)</f>
        <v>0</v>
      </c>
      <c r="AO23" s="10"/>
      <c r="AP23" s="11">
        <f>SUM(AP17:AP22)</f>
        <v>0</v>
      </c>
      <c r="AQ23" s="10"/>
      <c r="AR23" s="7">
        <f>SUM(AR17:AR22)</f>
        <v>0</v>
      </c>
      <c r="AS23" s="11">
        <f>SUM(AS17:AS22)</f>
        <v>0</v>
      </c>
      <c r="AT23" s="10"/>
      <c r="AU23" s="11">
        <f>SUM(AU17:AU22)</f>
        <v>0</v>
      </c>
      <c r="AV23" s="10"/>
      <c r="AW23" s="11">
        <f>SUM(AW17:AW22)</f>
        <v>0</v>
      </c>
      <c r="AX23" s="10"/>
      <c r="AY23" s="7">
        <f>SUM(AY17:AY22)</f>
        <v>0</v>
      </c>
      <c r="AZ23" s="7">
        <f>SUM(AZ17:AZ22)</f>
        <v>0</v>
      </c>
      <c r="BA23" s="11">
        <f>SUM(BA17:BA22)</f>
        <v>0</v>
      </c>
      <c r="BB23" s="10"/>
      <c r="BC23" s="11">
        <f>SUM(BC17:BC22)</f>
        <v>0</v>
      </c>
      <c r="BD23" s="10"/>
      <c r="BE23" s="11">
        <f>SUM(BE17:BE22)</f>
        <v>0</v>
      </c>
      <c r="BF23" s="10"/>
      <c r="BG23" s="11">
        <f>SUM(BG17:BG22)</f>
        <v>0</v>
      </c>
      <c r="BH23" s="10"/>
      <c r="BI23" s="7">
        <f>SUM(BI17:BI22)</f>
        <v>0</v>
      </c>
      <c r="BJ23" s="11">
        <f>SUM(BJ17:BJ22)</f>
        <v>0</v>
      </c>
      <c r="BK23" s="10"/>
      <c r="BL23" s="11">
        <f>SUM(BL17:BL22)</f>
        <v>0</v>
      </c>
      <c r="BM23" s="10"/>
      <c r="BN23" s="11">
        <f>SUM(BN17:BN22)</f>
        <v>0</v>
      </c>
      <c r="BO23" s="10"/>
      <c r="BP23" s="7">
        <f>SUM(BP17:BP22)</f>
        <v>0</v>
      </c>
      <c r="BQ23" s="7">
        <f>SUM(BQ17:BQ22)</f>
        <v>0</v>
      </c>
      <c r="BR23" s="11">
        <f>SUM(BR17:BR22)</f>
        <v>0</v>
      </c>
      <c r="BS23" s="10"/>
      <c r="BT23" s="11">
        <f>SUM(BT17:BT22)</f>
        <v>0</v>
      </c>
      <c r="BU23" s="10"/>
      <c r="BV23" s="11">
        <f>SUM(BV17:BV22)</f>
        <v>0</v>
      </c>
      <c r="BW23" s="10"/>
      <c r="BX23" s="11">
        <f>SUM(BX17:BX22)</f>
        <v>0</v>
      </c>
      <c r="BY23" s="10"/>
      <c r="BZ23" s="7">
        <f>SUM(BZ17:BZ22)</f>
        <v>0</v>
      </c>
      <c r="CA23" s="11">
        <f>SUM(CA17:CA22)</f>
        <v>0</v>
      </c>
      <c r="CB23" s="10"/>
      <c r="CC23" s="11">
        <f>SUM(CC17:CC22)</f>
        <v>0</v>
      </c>
      <c r="CD23" s="10"/>
      <c r="CE23" s="11">
        <f>SUM(CE17:CE22)</f>
        <v>0</v>
      </c>
      <c r="CF23" s="10"/>
      <c r="CG23" s="7">
        <f>SUM(CG17:CG22)</f>
        <v>0</v>
      </c>
      <c r="CH23" s="7">
        <f>SUM(CH17:CH22)</f>
        <v>0</v>
      </c>
    </row>
    <row r="24" spans="1:86" ht="19.5" customHeight="1">
      <c r="A24" s="14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4"/>
      <c r="CH24" s="15"/>
    </row>
    <row r="25" spans="1:86" ht="12.75">
      <c r="A25" s="6"/>
      <c r="B25" s="6"/>
      <c r="C25" s="6"/>
      <c r="D25" s="6" t="s">
        <v>67</v>
      </c>
      <c r="E25" s="3" t="s">
        <v>68</v>
      </c>
      <c r="F25" s="6">
        <f>COUNTIF(S25:CF25,"e")</f>
        <v>0</v>
      </c>
      <c r="G25" s="6">
        <f>COUNTIF(S25:CF25,"z")</f>
        <v>2</v>
      </c>
      <c r="H25" s="6">
        <f aca="true" t="shared" si="15" ref="H25:H30">SUM(I25:O25)</f>
        <v>24</v>
      </c>
      <c r="I25" s="6">
        <f aca="true" t="shared" si="16" ref="I25:I30">S25+AJ25+BA25+BR25</f>
        <v>12</v>
      </c>
      <c r="J25" s="6">
        <f aca="true" t="shared" si="17" ref="J25:J30">U25+AL25+BC25+BT25</f>
        <v>0</v>
      </c>
      <c r="K25" s="6">
        <f aca="true" t="shared" si="18" ref="K25:K30">W25+AN25+BE25+BV25</f>
        <v>0</v>
      </c>
      <c r="L25" s="6">
        <f aca="true" t="shared" si="19" ref="L25:L30">Y25+AP25+BG25+BX25</f>
        <v>0</v>
      </c>
      <c r="M25" s="6">
        <f aca="true" t="shared" si="20" ref="M25:M30">AB25+AS25+BJ25+CA25</f>
        <v>12</v>
      </c>
      <c r="N25" s="6">
        <f aca="true" t="shared" si="21" ref="N25:N30">AD25+AU25+BL25+CC25</f>
        <v>0</v>
      </c>
      <c r="O25" s="6">
        <f aca="true" t="shared" si="22" ref="O25:O30">AF25+AW25+BN25+CE25</f>
        <v>0</v>
      </c>
      <c r="P25" s="7">
        <f aca="true" t="shared" si="23" ref="P25:P30">AI25+AZ25+BQ25+CH25</f>
        <v>1</v>
      </c>
      <c r="Q25" s="7">
        <f aca="true" t="shared" si="24" ref="Q25:Q30">AH25+AY25+BP25+CG25</f>
        <v>0.5</v>
      </c>
      <c r="R25" s="7">
        <v>1</v>
      </c>
      <c r="S25" s="11">
        <v>12</v>
      </c>
      <c r="T25" s="10" t="s">
        <v>54</v>
      </c>
      <c r="U25" s="11"/>
      <c r="V25" s="10"/>
      <c r="W25" s="11"/>
      <c r="X25" s="10"/>
      <c r="Y25" s="11"/>
      <c r="Z25" s="10"/>
      <c r="AA25" s="7">
        <v>0.5</v>
      </c>
      <c r="AB25" s="11">
        <v>12</v>
      </c>
      <c r="AC25" s="10" t="s">
        <v>54</v>
      </c>
      <c r="AD25" s="11"/>
      <c r="AE25" s="10"/>
      <c r="AF25" s="11"/>
      <c r="AG25" s="10"/>
      <c r="AH25" s="7">
        <v>0.5</v>
      </c>
      <c r="AI25" s="7">
        <f aca="true" t="shared" si="25" ref="AI25:AI30"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 aca="true" t="shared" si="26" ref="AZ25:AZ30"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 aca="true" t="shared" si="27" ref="BQ25:BQ30"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 aca="true" t="shared" si="28" ref="CH25:CH30">BZ25+CG25</f>
        <v>0</v>
      </c>
    </row>
    <row r="26" spans="1:86" ht="12.75">
      <c r="A26" s="6"/>
      <c r="B26" s="6"/>
      <c r="C26" s="6"/>
      <c r="D26" s="6" t="s">
        <v>69</v>
      </c>
      <c r="E26" s="3" t="s">
        <v>70</v>
      </c>
      <c r="F26" s="6">
        <f>COUNTIF(S26:CF26,"e")</f>
        <v>0</v>
      </c>
      <c r="G26" s="6">
        <f>COUNTIF(S26:CF26,"z")</f>
        <v>2</v>
      </c>
      <c r="H26" s="6">
        <f t="shared" si="15"/>
        <v>30</v>
      </c>
      <c r="I26" s="6">
        <f t="shared" si="16"/>
        <v>20</v>
      </c>
      <c r="J26" s="6">
        <f t="shared" si="17"/>
        <v>0</v>
      </c>
      <c r="K26" s="6">
        <f t="shared" si="18"/>
        <v>0</v>
      </c>
      <c r="L26" s="6">
        <f t="shared" si="19"/>
        <v>0</v>
      </c>
      <c r="M26" s="6">
        <f t="shared" si="20"/>
        <v>10</v>
      </c>
      <c r="N26" s="6">
        <f t="shared" si="21"/>
        <v>0</v>
      </c>
      <c r="O26" s="6">
        <f t="shared" si="22"/>
        <v>0</v>
      </c>
      <c r="P26" s="7">
        <f t="shared" si="23"/>
        <v>2</v>
      </c>
      <c r="Q26" s="7">
        <f t="shared" si="24"/>
        <v>1</v>
      </c>
      <c r="R26" s="7">
        <v>2</v>
      </c>
      <c r="S26" s="11">
        <v>20</v>
      </c>
      <c r="T26" s="10" t="s">
        <v>54</v>
      </c>
      <c r="U26" s="11"/>
      <c r="V26" s="10"/>
      <c r="W26" s="11"/>
      <c r="X26" s="10"/>
      <c r="Y26" s="11"/>
      <c r="Z26" s="10"/>
      <c r="AA26" s="7">
        <v>1</v>
      </c>
      <c r="AB26" s="11">
        <v>10</v>
      </c>
      <c r="AC26" s="10" t="s">
        <v>54</v>
      </c>
      <c r="AD26" s="11"/>
      <c r="AE26" s="10"/>
      <c r="AF26" s="11"/>
      <c r="AG26" s="10"/>
      <c r="AH26" s="7">
        <v>1</v>
      </c>
      <c r="AI26" s="7">
        <f t="shared" si="25"/>
        <v>2</v>
      </c>
      <c r="AJ26" s="11"/>
      <c r="AK26" s="10"/>
      <c r="AL26" s="11"/>
      <c r="AM26" s="10"/>
      <c r="AN26" s="11"/>
      <c r="AO26" s="10"/>
      <c r="AP26" s="11"/>
      <c r="AQ26" s="10"/>
      <c r="AR26" s="7"/>
      <c r="AS26" s="11"/>
      <c r="AT26" s="10"/>
      <c r="AU26" s="11"/>
      <c r="AV26" s="10"/>
      <c r="AW26" s="11"/>
      <c r="AX26" s="10"/>
      <c r="AY26" s="7"/>
      <c r="AZ26" s="7">
        <f t="shared" si="26"/>
        <v>0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 t="shared" si="27"/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 t="shared" si="28"/>
        <v>0</v>
      </c>
    </row>
    <row r="27" spans="1:86" ht="12.75">
      <c r="A27" s="6"/>
      <c r="B27" s="6"/>
      <c r="C27" s="6"/>
      <c r="D27" s="6" t="s">
        <v>71</v>
      </c>
      <c r="E27" s="3" t="s">
        <v>72</v>
      </c>
      <c r="F27" s="6">
        <f>COUNTIF(S27:CF27,"e")</f>
        <v>0</v>
      </c>
      <c r="G27" s="6">
        <f>COUNTIF(S27:CF27,"z")</f>
        <v>1</v>
      </c>
      <c r="H27" s="6">
        <f t="shared" si="15"/>
        <v>16</v>
      </c>
      <c r="I27" s="6">
        <f t="shared" si="16"/>
        <v>16</v>
      </c>
      <c r="J27" s="6">
        <f t="shared" si="17"/>
        <v>0</v>
      </c>
      <c r="K27" s="6">
        <f t="shared" si="18"/>
        <v>0</v>
      </c>
      <c r="L27" s="6">
        <f t="shared" si="19"/>
        <v>0</v>
      </c>
      <c r="M27" s="6">
        <f t="shared" si="20"/>
        <v>0</v>
      </c>
      <c r="N27" s="6">
        <f t="shared" si="21"/>
        <v>0</v>
      </c>
      <c r="O27" s="6">
        <f t="shared" si="22"/>
        <v>0</v>
      </c>
      <c r="P27" s="7">
        <f t="shared" si="23"/>
        <v>1</v>
      </c>
      <c r="Q27" s="7">
        <f t="shared" si="24"/>
        <v>0</v>
      </c>
      <c r="R27" s="7">
        <v>1</v>
      </c>
      <c r="S27" s="11">
        <v>16</v>
      </c>
      <c r="T27" s="10" t="s">
        <v>54</v>
      </c>
      <c r="U27" s="11"/>
      <c r="V27" s="10"/>
      <c r="W27" s="11"/>
      <c r="X27" s="10"/>
      <c r="Y27" s="11"/>
      <c r="Z27" s="10"/>
      <c r="AA27" s="7">
        <v>1</v>
      </c>
      <c r="AB27" s="11"/>
      <c r="AC27" s="10"/>
      <c r="AD27" s="11"/>
      <c r="AE27" s="10"/>
      <c r="AF27" s="11"/>
      <c r="AG27" s="10"/>
      <c r="AH27" s="7"/>
      <c r="AI27" s="7">
        <f t="shared" si="25"/>
        <v>1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 t="shared" si="26"/>
        <v>0</v>
      </c>
      <c r="BA27" s="11"/>
      <c r="BB27" s="10"/>
      <c r="BC27" s="11"/>
      <c r="BD27" s="10"/>
      <c r="BE27" s="11"/>
      <c r="BF27" s="10"/>
      <c r="BG27" s="11"/>
      <c r="BH27" s="10"/>
      <c r="BI27" s="7"/>
      <c r="BJ27" s="11"/>
      <c r="BK27" s="10"/>
      <c r="BL27" s="11"/>
      <c r="BM27" s="10"/>
      <c r="BN27" s="11"/>
      <c r="BO27" s="10"/>
      <c r="BP27" s="7"/>
      <c r="BQ27" s="7">
        <f t="shared" si="27"/>
        <v>0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 t="shared" si="28"/>
        <v>0</v>
      </c>
    </row>
    <row r="28" spans="1:86" ht="12.75">
      <c r="A28" s="6"/>
      <c r="B28" s="6"/>
      <c r="C28" s="6"/>
      <c r="D28" s="6" t="s">
        <v>73</v>
      </c>
      <c r="E28" s="3" t="s">
        <v>74</v>
      </c>
      <c r="F28" s="6">
        <f>COUNTIF(S28:CF28,"e")</f>
        <v>0</v>
      </c>
      <c r="G28" s="6">
        <f>COUNTIF(S28:CF28,"z")</f>
        <v>2</v>
      </c>
      <c r="H28" s="6">
        <f t="shared" si="15"/>
        <v>28</v>
      </c>
      <c r="I28" s="6">
        <f t="shared" si="16"/>
        <v>12</v>
      </c>
      <c r="J28" s="6">
        <f t="shared" si="17"/>
        <v>0</v>
      </c>
      <c r="K28" s="6">
        <f t="shared" si="18"/>
        <v>0</v>
      </c>
      <c r="L28" s="6">
        <f t="shared" si="19"/>
        <v>0</v>
      </c>
      <c r="M28" s="6">
        <f t="shared" si="20"/>
        <v>16</v>
      </c>
      <c r="N28" s="6">
        <f t="shared" si="21"/>
        <v>0</v>
      </c>
      <c r="O28" s="6">
        <f t="shared" si="22"/>
        <v>0</v>
      </c>
      <c r="P28" s="7">
        <f t="shared" si="23"/>
        <v>2</v>
      </c>
      <c r="Q28" s="7">
        <f t="shared" si="24"/>
        <v>1</v>
      </c>
      <c r="R28" s="7">
        <v>2</v>
      </c>
      <c r="S28" s="11">
        <v>12</v>
      </c>
      <c r="T28" s="10" t="s">
        <v>54</v>
      </c>
      <c r="U28" s="11"/>
      <c r="V28" s="10"/>
      <c r="W28" s="11"/>
      <c r="X28" s="10"/>
      <c r="Y28" s="11"/>
      <c r="Z28" s="10"/>
      <c r="AA28" s="7">
        <v>1</v>
      </c>
      <c r="AB28" s="11">
        <v>16</v>
      </c>
      <c r="AC28" s="10" t="s">
        <v>54</v>
      </c>
      <c r="AD28" s="11"/>
      <c r="AE28" s="10"/>
      <c r="AF28" s="11"/>
      <c r="AG28" s="10"/>
      <c r="AH28" s="7">
        <v>1</v>
      </c>
      <c r="AI28" s="7">
        <f t="shared" si="25"/>
        <v>2</v>
      </c>
      <c r="AJ28" s="11"/>
      <c r="AK28" s="10"/>
      <c r="AL28" s="11"/>
      <c r="AM28" s="10"/>
      <c r="AN28" s="11"/>
      <c r="AO28" s="10"/>
      <c r="AP28" s="11"/>
      <c r="AQ28" s="10"/>
      <c r="AR28" s="7"/>
      <c r="AS28" s="11"/>
      <c r="AT28" s="10"/>
      <c r="AU28" s="11"/>
      <c r="AV28" s="10"/>
      <c r="AW28" s="11"/>
      <c r="AX28" s="10"/>
      <c r="AY28" s="7"/>
      <c r="AZ28" s="7">
        <f t="shared" si="26"/>
        <v>0</v>
      </c>
      <c r="BA28" s="11"/>
      <c r="BB28" s="10"/>
      <c r="BC28" s="11"/>
      <c r="BD28" s="10"/>
      <c r="BE28" s="11"/>
      <c r="BF28" s="10"/>
      <c r="BG28" s="11"/>
      <c r="BH28" s="10"/>
      <c r="BI28" s="7"/>
      <c r="BJ28" s="11"/>
      <c r="BK28" s="10"/>
      <c r="BL28" s="11"/>
      <c r="BM28" s="10"/>
      <c r="BN28" s="11"/>
      <c r="BO28" s="10"/>
      <c r="BP28" s="7"/>
      <c r="BQ28" s="7">
        <f t="shared" si="27"/>
        <v>0</v>
      </c>
      <c r="BR28" s="11"/>
      <c r="BS28" s="10"/>
      <c r="BT28" s="11"/>
      <c r="BU28" s="10"/>
      <c r="BV28" s="11"/>
      <c r="BW28" s="10"/>
      <c r="BX28" s="11"/>
      <c r="BY28" s="10"/>
      <c r="BZ28" s="7"/>
      <c r="CA28" s="11"/>
      <c r="CB28" s="10"/>
      <c r="CC28" s="11"/>
      <c r="CD28" s="10"/>
      <c r="CE28" s="11"/>
      <c r="CF28" s="10"/>
      <c r="CG28" s="7"/>
      <c r="CH28" s="7">
        <f t="shared" si="28"/>
        <v>0</v>
      </c>
    </row>
    <row r="29" spans="1:86" ht="12.75">
      <c r="A29" s="6">
        <v>3</v>
      </c>
      <c r="B29" s="6">
        <v>1</v>
      </c>
      <c r="C29" s="6"/>
      <c r="D29" s="6"/>
      <c r="E29" s="3" t="s">
        <v>75</v>
      </c>
      <c r="F29" s="6">
        <f>$B$29*COUNTIF(S29:CF29,"e")</f>
        <v>0</v>
      </c>
      <c r="G29" s="6">
        <f>$B$29*COUNTIF(S29:CF29,"z")</f>
        <v>2</v>
      </c>
      <c r="H29" s="6">
        <f t="shared" si="15"/>
        <v>30</v>
      </c>
      <c r="I29" s="6">
        <f t="shared" si="16"/>
        <v>15</v>
      </c>
      <c r="J29" s="6">
        <f t="shared" si="17"/>
        <v>15</v>
      </c>
      <c r="K29" s="6">
        <f t="shared" si="18"/>
        <v>0</v>
      </c>
      <c r="L29" s="6">
        <f t="shared" si="19"/>
        <v>0</v>
      </c>
      <c r="M29" s="6">
        <f t="shared" si="20"/>
        <v>0</v>
      </c>
      <c r="N29" s="6">
        <f t="shared" si="21"/>
        <v>0</v>
      </c>
      <c r="O29" s="6">
        <f t="shared" si="22"/>
        <v>0</v>
      </c>
      <c r="P29" s="7">
        <f t="shared" si="23"/>
        <v>2</v>
      </c>
      <c r="Q29" s="7">
        <f t="shared" si="24"/>
        <v>0</v>
      </c>
      <c r="R29" s="7">
        <f>$B$29*2</f>
        <v>2</v>
      </c>
      <c r="S29" s="11">
        <f>$B$29*15</f>
        <v>15</v>
      </c>
      <c r="T29" s="10" t="s">
        <v>54</v>
      </c>
      <c r="U29" s="11">
        <f>$B$29*15</f>
        <v>15</v>
      </c>
      <c r="V29" s="10" t="s">
        <v>54</v>
      </c>
      <c r="W29" s="11"/>
      <c r="X29" s="10"/>
      <c r="Y29" s="11"/>
      <c r="Z29" s="10"/>
      <c r="AA29" s="7">
        <f>$B$29*2</f>
        <v>2</v>
      </c>
      <c r="AB29" s="11"/>
      <c r="AC29" s="10"/>
      <c r="AD29" s="11"/>
      <c r="AE29" s="10"/>
      <c r="AF29" s="11"/>
      <c r="AG29" s="10"/>
      <c r="AH29" s="7"/>
      <c r="AI29" s="7">
        <f t="shared" si="25"/>
        <v>2</v>
      </c>
      <c r="AJ29" s="11"/>
      <c r="AK29" s="10"/>
      <c r="AL29" s="11"/>
      <c r="AM29" s="10"/>
      <c r="AN29" s="11"/>
      <c r="AO29" s="10"/>
      <c r="AP29" s="11"/>
      <c r="AQ29" s="10"/>
      <c r="AR29" s="7"/>
      <c r="AS29" s="11"/>
      <c r="AT29" s="10"/>
      <c r="AU29" s="11"/>
      <c r="AV29" s="10"/>
      <c r="AW29" s="11"/>
      <c r="AX29" s="10"/>
      <c r="AY29" s="7"/>
      <c r="AZ29" s="7">
        <f t="shared" si="26"/>
        <v>0</v>
      </c>
      <c r="BA29" s="11"/>
      <c r="BB29" s="10"/>
      <c r="BC29" s="11"/>
      <c r="BD29" s="10"/>
      <c r="BE29" s="11"/>
      <c r="BF29" s="10"/>
      <c r="BG29" s="11"/>
      <c r="BH29" s="10"/>
      <c r="BI29" s="7"/>
      <c r="BJ29" s="11"/>
      <c r="BK29" s="10"/>
      <c r="BL29" s="11"/>
      <c r="BM29" s="10"/>
      <c r="BN29" s="11"/>
      <c r="BO29" s="10"/>
      <c r="BP29" s="7"/>
      <c r="BQ29" s="7">
        <f t="shared" si="27"/>
        <v>0</v>
      </c>
      <c r="BR29" s="11"/>
      <c r="BS29" s="10"/>
      <c r="BT29" s="11"/>
      <c r="BU29" s="10"/>
      <c r="BV29" s="11"/>
      <c r="BW29" s="10"/>
      <c r="BX29" s="11"/>
      <c r="BY29" s="10"/>
      <c r="BZ29" s="7"/>
      <c r="CA29" s="11"/>
      <c r="CB29" s="10"/>
      <c r="CC29" s="11"/>
      <c r="CD29" s="10"/>
      <c r="CE29" s="11"/>
      <c r="CF29" s="10"/>
      <c r="CG29" s="7"/>
      <c r="CH29" s="7">
        <f t="shared" si="28"/>
        <v>0</v>
      </c>
    </row>
    <row r="30" spans="1:86" ht="12.75">
      <c r="A30" s="6"/>
      <c r="B30" s="6"/>
      <c r="C30" s="6"/>
      <c r="D30" s="6" t="s">
        <v>76</v>
      </c>
      <c r="E30" s="3" t="s">
        <v>77</v>
      </c>
      <c r="F30" s="6">
        <f>COUNTIF(S30:CF30,"e")</f>
        <v>0</v>
      </c>
      <c r="G30" s="6">
        <f>COUNTIF(S30:CF30,"z")</f>
        <v>2</v>
      </c>
      <c r="H30" s="6">
        <f t="shared" si="15"/>
        <v>20</v>
      </c>
      <c r="I30" s="6">
        <f t="shared" si="16"/>
        <v>10</v>
      </c>
      <c r="J30" s="6">
        <f t="shared" si="17"/>
        <v>0</v>
      </c>
      <c r="K30" s="6">
        <f t="shared" si="18"/>
        <v>0</v>
      </c>
      <c r="L30" s="6">
        <f t="shared" si="19"/>
        <v>0</v>
      </c>
      <c r="M30" s="6">
        <f t="shared" si="20"/>
        <v>10</v>
      </c>
      <c r="N30" s="6">
        <f t="shared" si="21"/>
        <v>0</v>
      </c>
      <c r="O30" s="6">
        <f t="shared" si="22"/>
        <v>0</v>
      </c>
      <c r="P30" s="7">
        <f t="shared" si="23"/>
        <v>2</v>
      </c>
      <c r="Q30" s="7">
        <f t="shared" si="24"/>
        <v>1</v>
      </c>
      <c r="R30" s="7">
        <v>2</v>
      </c>
      <c r="S30" s="11"/>
      <c r="T30" s="10"/>
      <c r="U30" s="11"/>
      <c r="V30" s="10"/>
      <c r="W30" s="11"/>
      <c r="X30" s="10"/>
      <c r="Y30" s="11"/>
      <c r="Z30" s="10"/>
      <c r="AA30" s="7"/>
      <c r="AB30" s="11"/>
      <c r="AC30" s="10"/>
      <c r="AD30" s="11"/>
      <c r="AE30" s="10"/>
      <c r="AF30" s="11"/>
      <c r="AG30" s="10"/>
      <c r="AH30" s="7"/>
      <c r="AI30" s="7">
        <f t="shared" si="25"/>
        <v>0</v>
      </c>
      <c r="AJ30" s="11">
        <v>10</v>
      </c>
      <c r="AK30" s="10" t="s">
        <v>54</v>
      </c>
      <c r="AL30" s="11"/>
      <c r="AM30" s="10"/>
      <c r="AN30" s="11"/>
      <c r="AO30" s="10"/>
      <c r="AP30" s="11"/>
      <c r="AQ30" s="10"/>
      <c r="AR30" s="7">
        <v>1</v>
      </c>
      <c r="AS30" s="11">
        <v>10</v>
      </c>
      <c r="AT30" s="10" t="s">
        <v>54</v>
      </c>
      <c r="AU30" s="11"/>
      <c r="AV30" s="10"/>
      <c r="AW30" s="11"/>
      <c r="AX30" s="10"/>
      <c r="AY30" s="7">
        <v>1</v>
      </c>
      <c r="AZ30" s="7">
        <f t="shared" si="26"/>
        <v>2</v>
      </c>
      <c r="BA30" s="11"/>
      <c r="BB30" s="10"/>
      <c r="BC30" s="11"/>
      <c r="BD30" s="10"/>
      <c r="BE30" s="11"/>
      <c r="BF30" s="10"/>
      <c r="BG30" s="11"/>
      <c r="BH30" s="10"/>
      <c r="BI30" s="7"/>
      <c r="BJ30" s="11"/>
      <c r="BK30" s="10"/>
      <c r="BL30" s="11"/>
      <c r="BM30" s="10"/>
      <c r="BN30" s="11"/>
      <c r="BO30" s="10"/>
      <c r="BP30" s="7"/>
      <c r="BQ30" s="7">
        <f t="shared" si="27"/>
        <v>0</v>
      </c>
      <c r="BR30" s="11"/>
      <c r="BS30" s="10"/>
      <c r="BT30" s="11"/>
      <c r="BU30" s="10"/>
      <c r="BV30" s="11"/>
      <c r="BW30" s="10"/>
      <c r="BX30" s="11"/>
      <c r="BY30" s="10"/>
      <c r="BZ30" s="7"/>
      <c r="CA30" s="11"/>
      <c r="CB30" s="10"/>
      <c r="CC30" s="11"/>
      <c r="CD30" s="10"/>
      <c r="CE30" s="11"/>
      <c r="CF30" s="10"/>
      <c r="CG30" s="7"/>
      <c r="CH30" s="7">
        <f t="shared" si="28"/>
        <v>0</v>
      </c>
    </row>
    <row r="31" spans="1:86" ht="15.75" customHeight="1">
      <c r="A31" s="6"/>
      <c r="B31" s="6"/>
      <c r="C31" s="6"/>
      <c r="D31" s="6"/>
      <c r="E31" s="6" t="s">
        <v>65</v>
      </c>
      <c r="F31" s="6">
        <f aca="true" t="shared" si="29" ref="F31:S31">SUM(F25:F30)</f>
        <v>0</v>
      </c>
      <c r="G31" s="6">
        <f t="shared" si="29"/>
        <v>11</v>
      </c>
      <c r="H31" s="6">
        <f t="shared" si="29"/>
        <v>148</v>
      </c>
      <c r="I31" s="6">
        <f t="shared" si="29"/>
        <v>85</v>
      </c>
      <c r="J31" s="6">
        <f t="shared" si="29"/>
        <v>15</v>
      </c>
      <c r="K31" s="6">
        <f t="shared" si="29"/>
        <v>0</v>
      </c>
      <c r="L31" s="6">
        <f t="shared" si="29"/>
        <v>0</v>
      </c>
      <c r="M31" s="6">
        <f t="shared" si="29"/>
        <v>48</v>
      </c>
      <c r="N31" s="6">
        <f t="shared" si="29"/>
        <v>0</v>
      </c>
      <c r="O31" s="6">
        <f t="shared" si="29"/>
        <v>0</v>
      </c>
      <c r="P31" s="7">
        <f t="shared" si="29"/>
        <v>10</v>
      </c>
      <c r="Q31" s="7">
        <f t="shared" si="29"/>
        <v>3.5</v>
      </c>
      <c r="R31" s="7">
        <f t="shared" si="29"/>
        <v>10</v>
      </c>
      <c r="S31" s="11">
        <f t="shared" si="29"/>
        <v>75</v>
      </c>
      <c r="T31" s="10"/>
      <c r="U31" s="11">
        <f>SUM(U25:U30)</f>
        <v>15</v>
      </c>
      <c r="V31" s="10"/>
      <c r="W31" s="11">
        <f>SUM(W25:W30)</f>
        <v>0</v>
      </c>
      <c r="X31" s="10"/>
      <c r="Y31" s="11">
        <f>SUM(Y25:Y30)</f>
        <v>0</v>
      </c>
      <c r="Z31" s="10"/>
      <c r="AA31" s="7">
        <f>SUM(AA25:AA30)</f>
        <v>5.5</v>
      </c>
      <c r="AB31" s="11">
        <f>SUM(AB25:AB30)</f>
        <v>38</v>
      </c>
      <c r="AC31" s="10"/>
      <c r="AD31" s="11">
        <f>SUM(AD25:AD30)</f>
        <v>0</v>
      </c>
      <c r="AE31" s="10"/>
      <c r="AF31" s="11">
        <f>SUM(AF25:AF30)</f>
        <v>0</v>
      </c>
      <c r="AG31" s="10"/>
      <c r="AH31" s="7">
        <f>SUM(AH25:AH30)</f>
        <v>2.5</v>
      </c>
      <c r="AI31" s="7">
        <f>SUM(AI25:AI30)</f>
        <v>8</v>
      </c>
      <c r="AJ31" s="11">
        <f>SUM(AJ25:AJ30)</f>
        <v>10</v>
      </c>
      <c r="AK31" s="10"/>
      <c r="AL31" s="11">
        <f>SUM(AL25:AL30)</f>
        <v>0</v>
      </c>
      <c r="AM31" s="10"/>
      <c r="AN31" s="11">
        <f>SUM(AN25:AN30)</f>
        <v>0</v>
      </c>
      <c r="AO31" s="10"/>
      <c r="AP31" s="11">
        <f>SUM(AP25:AP30)</f>
        <v>0</v>
      </c>
      <c r="AQ31" s="10"/>
      <c r="AR31" s="7">
        <f>SUM(AR25:AR30)</f>
        <v>1</v>
      </c>
      <c r="AS31" s="11">
        <f>SUM(AS25:AS30)</f>
        <v>10</v>
      </c>
      <c r="AT31" s="10"/>
      <c r="AU31" s="11">
        <f>SUM(AU25:AU30)</f>
        <v>0</v>
      </c>
      <c r="AV31" s="10"/>
      <c r="AW31" s="11">
        <f>SUM(AW25:AW30)</f>
        <v>0</v>
      </c>
      <c r="AX31" s="10"/>
      <c r="AY31" s="7">
        <f>SUM(AY25:AY30)</f>
        <v>1</v>
      </c>
      <c r="AZ31" s="7">
        <f>SUM(AZ25:AZ30)</f>
        <v>2</v>
      </c>
      <c r="BA31" s="11">
        <f>SUM(BA25:BA30)</f>
        <v>0</v>
      </c>
      <c r="BB31" s="10"/>
      <c r="BC31" s="11">
        <f>SUM(BC25:BC30)</f>
        <v>0</v>
      </c>
      <c r="BD31" s="10"/>
      <c r="BE31" s="11">
        <f>SUM(BE25:BE30)</f>
        <v>0</v>
      </c>
      <c r="BF31" s="10"/>
      <c r="BG31" s="11">
        <f>SUM(BG25:BG30)</f>
        <v>0</v>
      </c>
      <c r="BH31" s="10"/>
      <c r="BI31" s="7">
        <f>SUM(BI25:BI30)</f>
        <v>0</v>
      </c>
      <c r="BJ31" s="11">
        <f>SUM(BJ25:BJ30)</f>
        <v>0</v>
      </c>
      <c r="BK31" s="10"/>
      <c r="BL31" s="11">
        <f>SUM(BL25:BL30)</f>
        <v>0</v>
      </c>
      <c r="BM31" s="10"/>
      <c r="BN31" s="11">
        <f>SUM(BN25:BN30)</f>
        <v>0</v>
      </c>
      <c r="BO31" s="10"/>
      <c r="BP31" s="7">
        <f>SUM(BP25:BP30)</f>
        <v>0</v>
      </c>
      <c r="BQ31" s="7">
        <f>SUM(BQ25:BQ30)</f>
        <v>0</v>
      </c>
      <c r="BR31" s="11">
        <f>SUM(BR25:BR30)</f>
        <v>0</v>
      </c>
      <c r="BS31" s="10"/>
      <c r="BT31" s="11">
        <f>SUM(BT25:BT30)</f>
        <v>0</v>
      </c>
      <c r="BU31" s="10"/>
      <c r="BV31" s="11">
        <f>SUM(BV25:BV30)</f>
        <v>0</v>
      </c>
      <c r="BW31" s="10"/>
      <c r="BX31" s="11">
        <f>SUM(BX25:BX30)</f>
        <v>0</v>
      </c>
      <c r="BY31" s="10"/>
      <c r="BZ31" s="7">
        <f>SUM(BZ25:BZ30)</f>
        <v>0</v>
      </c>
      <c r="CA31" s="11">
        <f>SUM(CA25:CA30)</f>
        <v>0</v>
      </c>
      <c r="CB31" s="10"/>
      <c r="CC31" s="11">
        <f>SUM(CC25:CC30)</f>
        <v>0</v>
      </c>
      <c r="CD31" s="10"/>
      <c r="CE31" s="11">
        <f>SUM(CE25:CE30)</f>
        <v>0</v>
      </c>
      <c r="CF31" s="10"/>
      <c r="CG31" s="7">
        <f>SUM(CG25:CG30)</f>
        <v>0</v>
      </c>
      <c r="CH31" s="7">
        <f>SUM(CH25:CH30)</f>
        <v>0</v>
      </c>
    </row>
    <row r="32" spans="1:86" ht="19.5" customHeight="1">
      <c r="A32" s="14" t="s">
        <v>78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4"/>
      <c r="CH32" s="15"/>
    </row>
    <row r="33" spans="1:86" ht="12.75">
      <c r="A33" s="6"/>
      <c r="B33" s="6"/>
      <c r="C33" s="6"/>
      <c r="D33" s="6" t="s">
        <v>79</v>
      </c>
      <c r="E33" s="3" t="s">
        <v>80</v>
      </c>
      <c r="F33" s="6">
        <f aca="true" t="shared" si="30" ref="F33:F49">COUNTIF(S33:CF33,"e")</f>
        <v>0</v>
      </c>
      <c r="G33" s="6">
        <f aca="true" t="shared" si="31" ref="G33:G49">COUNTIF(S33:CF33,"z")</f>
        <v>2</v>
      </c>
      <c r="H33" s="6">
        <f aca="true" t="shared" si="32" ref="H33:H63">SUM(I33:O33)</f>
        <v>20</v>
      </c>
      <c r="I33" s="6">
        <f aca="true" t="shared" si="33" ref="I33:I63">S33+AJ33+BA33+BR33</f>
        <v>10</v>
      </c>
      <c r="J33" s="6">
        <f aca="true" t="shared" si="34" ref="J33:J63">U33+AL33+BC33+BT33</f>
        <v>0</v>
      </c>
      <c r="K33" s="6">
        <f aca="true" t="shared" si="35" ref="K33:K63">W33+AN33+BE33+BV33</f>
        <v>0</v>
      </c>
      <c r="L33" s="6">
        <f aca="true" t="shared" si="36" ref="L33:L63">Y33+AP33+BG33+BX33</f>
        <v>0</v>
      </c>
      <c r="M33" s="6">
        <f aca="true" t="shared" si="37" ref="M33:M63">AB33+AS33+BJ33+CA33</f>
        <v>10</v>
      </c>
      <c r="N33" s="6">
        <f aca="true" t="shared" si="38" ref="N33:N63">AD33+AU33+BL33+CC33</f>
        <v>0</v>
      </c>
      <c r="O33" s="6">
        <f aca="true" t="shared" si="39" ref="O33:O63">AF33+AW33+BN33+CE33</f>
        <v>0</v>
      </c>
      <c r="P33" s="7">
        <f aca="true" t="shared" si="40" ref="P33:P63">AI33+AZ33+BQ33+CH33</f>
        <v>1</v>
      </c>
      <c r="Q33" s="7">
        <f aca="true" t="shared" si="41" ref="Q33:Q63">AH33+AY33+BP33+CG33</f>
        <v>0.5</v>
      </c>
      <c r="R33" s="7">
        <v>1</v>
      </c>
      <c r="S33" s="11">
        <v>10</v>
      </c>
      <c r="T33" s="10" t="s">
        <v>54</v>
      </c>
      <c r="U33" s="11"/>
      <c r="V33" s="10"/>
      <c r="W33" s="11"/>
      <c r="X33" s="10"/>
      <c r="Y33" s="11"/>
      <c r="Z33" s="10"/>
      <c r="AA33" s="7">
        <v>0.5</v>
      </c>
      <c r="AB33" s="11">
        <v>10</v>
      </c>
      <c r="AC33" s="10" t="s">
        <v>54</v>
      </c>
      <c r="AD33" s="11"/>
      <c r="AE33" s="10"/>
      <c r="AF33" s="11"/>
      <c r="AG33" s="10"/>
      <c r="AH33" s="7">
        <v>0.5</v>
      </c>
      <c r="AI33" s="7">
        <f aca="true" t="shared" si="42" ref="AI33:AI63">AA33+AH33</f>
        <v>1</v>
      </c>
      <c r="AJ33" s="11"/>
      <c r="AK33" s="10"/>
      <c r="AL33" s="11"/>
      <c r="AM33" s="10"/>
      <c r="AN33" s="11"/>
      <c r="AO33" s="10"/>
      <c r="AP33" s="11"/>
      <c r="AQ33" s="10"/>
      <c r="AR33" s="7"/>
      <c r="AS33" s="11"/>
      <c r="AT33" s="10"/>
      <c r="AU33" s="11"/>
      <c r="AV33" s="10"/>
      <c r="AW33" s="11"/>
      <c r="AX33" s="10"/>
      <c r="AY33" s="7"/>
      <c r="AZ33" s="7">
        <f aca="true" t="shared" si="43" ref="AZ33:AZ63">AR33+AY33</f>
        <v>0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aca="true" t="shared" si="44" ref="BQ33:BQ63">BI33+BP33</f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aca="true" t="shared" si="45" ref="CH33:CH63">BZ33+CG33</f>
        <v>0</v>
      </c>
    </row>
    <row r="34" spans="1:86" ht="12.75">
      <c r="A34" s="6"/>
      <c r="B34" s="6"/>
      <c r="C34" s="6"/>
      <c r="D34" s="6" t="s">
        <v>82</v>
      </c>
      <c r="E34" s="3" t="s">
        <v>83</v>
      </c>
      <c r="F34" s="6">
        <f t="shared" si="30"/>
        <v>1</v>
      </c>
      <c r="G34" s="6">
        <f t="shared" si="31"/>
        <v>1</v>
      </c>
      <c r="H34" s="6">
        <f t="shared" si="32"/>
        <v>40</v>
      </c>
      <c r="I34" s="6">
        <f t="shared" si="33"/>
        <v>20</v>
      </c>
      <c r="J34" s="6">
        <f t="shared" si="34"/>
        <v>20</v>
      </c>
      <c r="K34" s="6">
        <f t="shared" si="35"/>
        <v>0</v>
      </c>
      <c r="L34" s="6">
        <f t="shared" si="36"/>
        <v>0</v>
      </c>
      <c r="M34" s="6">
        <f t="shared" si="37"/>
        <v>0</v>
      </c>
      <c r="N34" s="6">
        <f t="shared" si="38"/>
        <v>0</v>
      </c>
      <c r="O34" s="6">
        <f t="shared" si="39"/>
        <v>0</v>
      </c>
      <c r="P34" s="7">
        <f t="shared" si="40"/>
        <v>2</v>
      </c>
      <c r="Q34" s="7">
        <f t="shared" si="41"/>
        <v>0</v>
      </c>
      <c r="R34" s="7">
        <v>2</v>
      </c>
      <c r="S34" s="11">
        <v>20</v>
      </c>
      <c r="T34" s="10" t="s">
        <v>81</v>
      </c>
      <c r="U34" s="11">
        <v>20</v>
      </c>
      <c r="V34" s="10" t="s">
        <v>54</v>
      </c>
      <c r="W34" s="11"/>
      <c r="X34" s="10"/>
      <c r="Y34" s="11"/>
      <c r="Z34" s="10"/>
      <c r="AA34" s="7">
        <v>2</v>
      </c>
      <c r="AB34" s="11"/>
      <c r="AC34" s="10"/>
      <c r="AD34" s="11"/>
      <c r="AE34" s="10"/>
      <c r="AF34" s="11"/>
      <c r="AG34" s="10"/>
      <c r="AH34" s="7"/>
      <c r="AI34" s="7">
        <f t="shared" si="42"/>
        <v>2</v>
      </c>
      <c r="AJ34" s="11"/>
      <c r="AK34" s="10"/>
      <c r="AL34" s="11"/>
      <c r="AM34" s="10"/>
      <c r="AN34" s="11"/>
      <c r="AO34" s="10"/>
      <c r="AP34" s="11"/>
      <c r="AQ34" s="10"/>
      <c r="AR34" s="7"/>
      <c r="AS34" s="11"/>
      <c r="AT34" s="10"/>
      <c r="AU34" s="11"/>
      <c r="AV34" s="10"/>
      <c r="AW34" s="11"/>
      <c r="AX34" s="10"/>
      <c r="AY34" s="7"/>
      <c r="AZ34" s="7">
        <f t="shared" si="43"/>
        <v>0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44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45"/>
        <v>0</v>
      </c>
    </row>
    <row r="35" spans="1:86" ht="12.75">
      <c r="A35" s="6"/>
      <c r="B35" s="6"/>
      <c r="C35" s="6"/>
      <c r="D35" s="6" t="s">
        <v>84</v>
      </c>
      <c r="E35" s="3" t="s">
        <v>85</v>
      </c>
      <c r="F35" s="6">
        <f t="shared" si="30"/>
        <v>1</v>
      </c>
      <c r="G35" s="6">
        <f t="shared" si="31"/>
        <v>2</v>
      </c>
      <c r="H35" s="6">
        <f t="shared" si="32"/>
        <v>30</v>
      </c>
      <c r="I35" s="6">
        <f t="shared" si="33"/>
        <v>10</v>
      </c>
      <c r="J35" s="6">
        <f t="shared" si="34"/>
        <v>10</v>
      </c>
      <c r="K35" s="6">
        <f t="shared" si="35"/>
        <v>0</v>
      </c>
      <c r="L35" s="6">
        <f t="shared" si="36"/>
        <v>0</v>
      </c>
      <c r="M35" s="6">
        <f t="shared" si="37"/>
        <v>10</v>
      </c>
      <c r="N35" s="6">
        <f t="shared" si="38"/>
        <v>0</v>
      </c>
      <c r="O35" s="6">
        <f t="shared" si="39"/>
        <v>0</v>
      </c>
      <c r="P35" s="7">
        <f t="shared" si="40"/>
        <v>2</v>
      </c>
      <c r="Q35" s="7">
        <f t="shared" si="41"/>
        <v>0.5</v>
      </c>
      <c r="R35" s="7">
        <v>2</v>
      </c>
      <c r="S35" s="11">
        <v>10</v>
      </c>
      <c r="T35" s="10" t="s">
        <v>81</v>
      </c>
      <c r="U35" s="11">
        <v>10</v>
      </c>
      <c r="V35" s="10" t="s">
        <v>54</v>
      </c>
      <c r="W35" s="11"/>
      <c r="X35" s="10"/>
      <c r="Y35" s="11"/>
      <c r="Z35" s="10"/>
      <c r="AA35" s="7">
        <v>1.5</v>
      </c>
      <c r="AB35" s="11">
        <v>10</v>
      </c>
      <c r="AC35" s="10" t="s">
        <v>54</v>
      </c>
      <c r="AD35" s="11"/>
      <c r="AE35" s="10"/>
      <c r="AF35" s="11"/>
      <c r="AG35" s="10"/>
      <c r="AH35" s="7">
        <v>0.5</v>
      </c>
      <c r="AI35" s="7">
        <f t="shared" si="42"/>
        <v>2</v>
      </c>
      <c r="AJ35" s="11"/>
      <c r="AK35" s="10"/>
      <c r="AL35" s="11"/>
      <c r="AM35" s="10"/>
      <c r="AN35" s="11"/>
      <c r="AO35" s="10"/>
      <c r="AP35" s="11"/>
      <c r="AQ35" s="10"/>
      <c r="AR35" s="7"/>
      <c r="AS35" s="11"/>
      <c r="AT35" s="10"/>
      <c r="AU35" s="11"/>
      <c r="AV35" s="10"/>
      <c r="AW35" s="11"/>
      <c r="AX35" s="10"/>
      <c r="AY35" s="7"/>
      <c r="AZ35" s="7">
        <f t="shared" si="43"/>
        <v>0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44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45"/>
        <v>0</v>
      </c>
    </row>
    <row r="36" spans="1:86" ht="12.75">
      <c r="A36" s="6"/>
      <c r="B36" s="6"/>
      <c r="C36" s="6"/>
      <c r="D36" s="6" t="s">
        <v>86</v>
      </c>
      <c r="E36" s="3" t="s">
        <v>87</v>
      </c>
      <c r="F36" s="6">
        <f t="shared" si="30"/>
        <v>0</v>
      </c>
      <c r="G36" s="6">
        <f t="shared" si="31"/>
        <v>2</v>
      </c>
      <c r="H36" s="6">
        <f t="shared" si="32"/>
        <v>30</v>
      </c>
      <c r="I36" s="6">
        <f t="shared" si="33"/>
        <v>14</v>
      </c>
      <c r="J36" s="6">
        <f t="shared" si="34"/>
        <v>0</v>
      </c>
      <c r="K36" s="6">
        <f t="shared" si="35"/>
        <v>0</v>
      </c>
      <c r="L36" s="6">
        <f t="shared" si="36"/>
        <v>0</v>
      </c>
      <c r="M36" s="6">
        <f t="shared" si="37"/>
        <v>16</v>
      </c>
      <c r="N36" s="6">
        <f t="shared" si="38"/>
        <v>0</v>
      </c>
      <c r="O36" s="6">
        <f t="shared" si="39"/>
        <v>0</v>
      </c>
      <c r="P36" s="7">
        <f t="shared" si="40"/>
        <v>2</v>
      </c>
      <c r="Q36" s="7">
        <f t="shared" si="41"/>
        <v>1</v>
      </c>
      <c r="R36" s="7">
        <v>2</v>
      </c>
      <c r="S36" s="11">
        <v>14</v>
      </c>
      <c r="T36" s="10" t="s">
        <v>54</v>
      </c>
      <c r="U36" s="11"/>
      <c r="V36" s="10"/>
      <c r="W36" s="11"/>
      <c r="X36" s="10"/>
      <c r="Y36" s="11"/>
      <c r="Z36" s="10"/>
      <c r="AA36" s="7">
        <v>1</v>
      </c>
      <c r="AB36" s="11">
        <v>16</v>
      </c>
      <c r="AC36" s="10" t="s">
        <v>54</v>
      </c>
      <c r="AD36" s="11"/>
      <c r="AE36" s="10"/>
      <c r="AF36" s="11"/>
      <c r="AG36" s="10"/>
      <c r="AH36" s="7">
        <v>1</v>
      </c>
      <c r="AI36" s="7">
        <f t="shared" si="42"/>
        <v>2</v>
      </c>
      <c r="AJ36" s="11"/>
      <c r="AK36" s="10"/>
      <c r="AL36" s="11"/>
      <c r="AM36" s="10"/>
      <c r="AN36" s="11"/>
      <c r="AO36" s="10"/>
      <c r="AP36" s="11"/>
      <c r="AQ36" s="10"/>
      <c r="AR36" s="7"/>
      <c r="AS36" s="11"/>
      <c r="AT36" s="10"/>
      <c r="AU36" s="11"/>
      <c r="AV36" s="10"/>
      <c r="AW36" s="11"/>
      <c r="AX36" s="10"/>
      <c r="AY36" s="7"/>
      <c r="AZ36" s="7">
        <f t="shared" si="43"/>
        <v>0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44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45"/>
        <v>0</v>
      </c>
    </row>
    <row r="37" spans="1:86" ht="12.75">
      <c r="A37" s="6"/>
      <c r="B37" s="6"/>
      <c r="C37" s="6"/>
      <c r="D37" s="6" t="s">
        <v>88</v>
      </c>
      <c r="E37" s="3" t="s">
        <v>89</v>
      </c>
      <c r="F37" s="6">
        <f t="shared" si="30"/>
        <v>1</v>
      </c>
      <c r="G37" s="6">
        <f t="shared" si="31"/>
        <v>1</v>
      </c>
      <c r="H37" s="6">
        <f t="shared" si="32"/>
        <v>30</v>
      </c>
      <c r="I37" s="6">
        <f t="shared" si="33"/>
        <v>20</v>
      </c>
      <c r="J37" s="6">
        <f t="shared" si="34"/>
        <v>10</v>
      </c>
      <c r="K37" s="6">
        <f t="shared" si="35"/>
        <v>0</v>
      </c>
      <c r="L37" s="6">
        <f t="shared" si="36"/>
        <v>0</v>
      </c>
      <c r="M37" s="6">
        <f t="shared" si="37"/>
        <v>0</v>
      </c>
      <c r="N37" s="6">
        <f t="shared" si="38"/>
        <v>0</v>
      </c>
      <c r="O37" s="6">
        <f t="shared" si="39"/>
        <v>0</v>
      </c>
      <c r="P37" s="7">
        <f t="shared" si="40"/>
        <v>2</v>
      </c>
      <c r="Q37" s="7">
        <f t="shared" si="41"/>
        <v>0</v>
      </c>
      <c r="R37" s="7">
        <v>2</v>
      </c>
      <c r="S37" s="11">
        <v>20</v>
      </c>
      <c r="T37" s="10" t="s">
        <v>81</v>
      </c>
      <c r="U37" s="11">
        <v>10</v>
      </c>
      <c r="V37" s="10" t="s">
        <v>54</v>
      </c>
      <c r="W37" s="11"/>
      <c r="X37" s="10"/>
      <c r="Y37" s="11"/>
      <c r="Z37" s="10"/>
      <c r="AA37" s="7">
        <v>2</v>
      </c>
      <c r="AB37" s="11"/>
      <c r="AC37" s="10"/>
      <c r="AD37" s="11"/>
      <c r="AE37" s="10"/>
      <c r="AF37" s="11"/>
      <c r="AG37" s="10"/>
      <c r="AH37" s="7"/>
      <c r="AI37" s="7">
        <f t="shared" si="42"/>
        <v>2</v>
      </c>
      <c r="AJ37" s="11"/>
      <c r="AK37" s="10"/>
      <c r="AL37" s="11"/>
      <c r="AM37" s="10"/>
      <c r="AN37" s="11"/>
      <c r="AO37" s="10"/>
      <c r="AP37" s="11"/>
      <c r="AQ37" s="10"/>
      <c r="AR37" s="7"/>
      <c r="AS37" s="11"/>
      <c r="AT37" s="10"/>
      <c r="AU37" s="11"/>
      <c r="AV37" s="10"/>
      <c r="AW37" s="11"/>
      <c r="AX37" s="10"/>
      <c r="AY37" s="7"/>
      <c r="AZ37" s="7">
        <f t="shared" si="43"/>
        <v>0</v>
      </c>
      <c r="BA37" s="11"/>
      <c r="BB37" s="10"/>
      <c r="BC37" s="11"/>
      <c r="BD37" s="10"/>
      <c r="BE37" s="11"/>
      <c r="BF37" s="10"/>
      <c r="BG37" s="11"/>
      <c r="BH37" s="10"/>
      <c r="BI37" s="7"/>
      <c r="BJ37" s="11"/>
      <c r="BK37" s="10"/>
      <c r="BL37" s="11"/>
      <c r="BM37" s="10"/>
      <c r="BN37" s="11"/>
      <c r="BO37" s="10"/>
      <c r="BP37" s="7"/>
      <c r="BQ37" s="7">
        <f t="shared" si="44"/>
        <v>0</v>
      </c>
      <c r="BR37" s="11"/>
      <c r="BS37" s="10"/>
      <c r="BT37" s="11"/>
      <c r="BU37" s="10"/>
      <c r="BV37" s="11"/>
      <c r="BW37" s="10"/>
      <c r="BX37" s="11"/>
      <c r="BY37" s="10"/>
      <c r="BZ37" s="7"/>
      <c r="CA37" s="11"/>
      <c r="CB37" s="10"/>
      <c r="CC37" s="11"/>
      <c r="CD37" s="10"/>
      <c r="CE37" s="11"/>
      <c r="CF37" s="10"/>
      <c r="CG37" s="7"/>
      <c r="CH37" s="7">
        <f t="shared" si="45"/>
        <v>0</v>
      </c>
    </row>
    <row r="38" spans="1:86" ht="12.75">
      <c r="A38" s="6"/>
      <c r="B38" s="6"/>
      <c r="C38" s="6"/>
      <c r="D38" s="6" t="s">
        <v>90</v>
      </c>
      <c r="E38" s="3" t="s">
        <v>91</v>
      </c>
      <c r="F38" s="6">
        <f t="shared" si="30"/>
        <v>0</v>
      </c>
      <c r="G38" s="6">
        <f t="shared" si="31"/>
        <v>1</v>
      </c>
      <c r="H38" s="6">
        <f t="shared" si="32"/>
        <v>16</v>
      </c>
      <c r="I38" s="6">
        <f t="shared" si="33"/>
        <v>16</v>
      </c>
      <c r="J38" s="6">
        <f t="shared" si="34"/>
        <v>0</v>
      </c>
      <c r="K38" s="6">
        <f t="shared" si="35"/>
        <v>0</v>
      </c>
      <c r="L38" s="6">
        <f t="shared" si="36"/>
        <v>0</v>
      </c>
      <c r="M38" s="6">
        <f t="shared" si="37"/>
        <v>0</v>
      </c>
      <c r="N38" s="6">
        <f t="shared" si="38"/>
        <v>0</v>
      </c>
      <c r="O38" s="6">
        <f t="shared" si="39"/>
        <v>0</v>
      </c>
      <c r="P38" s="7">
        <f t="shared" si="40"/>
        <v>1</v>
      </c>
      <c r="Q38" s="7">
        <f t="shared" si="41"/>
        <v>0</v>
      </c>
      <c r="R38" s="7">
        <v>1</v>
      </c>
      <c r="S38" s="11">
        <v>16</v>
      </c>
      <c r="T38" s="10" t="s">
        <v>54</v>
      </c>
      <c r="U38" s="11"/>
      <c r="V38" s="10"/>
      <c r="W38" s="11"/>
      <c r="X38" s="10"/>
      <c r="Y38" s="11"/>
      <c r="Z38" s="10"/>
      <c r="AA38" s="7">
        <v>1</v>
      </c>
      <c r="AB38" s="11"/>
      <c r="AC38" s="10"/>
      <c r="AD38" s="11"/>
      <c r="AE38" s="10"/>
      <c r="AF38" s="11"/>
      <c r="AG38" s="10"/>
      <c r="AH38" s="7"/>
      <c r="AI38" s="7">
        <f t="shared" si="42"/>
        <v>1</v>
      </c>
      <c r="AJ38" s="11"/>
      <c r="AK38" s="10"/>
      <c r="AL38" s="11"/>
      <c r="AM38" s="10"/>
      <c r="AN38" s="11"/>
      <c r="AO38" s="10"/>
      <c r="AP38" s="11"/>
      <c r="AQ38" s="10"/>
      <c r="AR38" s="7"/>
      <c r="AS38" s="11"/>
      <c r="AT38" s="10"/>
      <c r="AU38" s="11"/>
      <c r="AV38" s="10"/>
      <c r="AW38" s="11"/>
      <c r="AX38" s="10"/>
      <c r="AY38" s="7"/>
      <c r="AZ38" s="7">
        <f t="shared" si="43"/>
        <v>0</v>
      </c>
      <c r="BA38" s="11"/>
      <c r="BB38" s="10"/>
      <c r="BC38" s="11"/>
      <c r="BD38" s="10"/>
      <c r="BE38" s="11"/>
      <c r="BF38" s="10"/>
      <c r="BG38" s="11"/>
      <c r="BH38" s="10"/>
      <c r="BI38" s="7"/>
      <c r="BJ38" s="11"/>
      <c r="BK38" s="10"/>
      <c r="BL38" s="11"/>
      <c r="BM38" s="10"/>
      <c r="BN38" s="11"/>
      <c r="BO38" s="10"/>
      <c r="BP38" s="7"/>
      <c r="BQ38" s="7">
        <f t="shared" si="44"/>
        <v>0</v>
      </c>
      <c r="BR38" s="11"/>
      <c r="BS38" s="10"/>
      <c r="BT38" s="11"/>
      <c r="BU38" s="10"/>
      <c r="BV38" s="11"/>
      <c r="BW38" s="10"/>
      <c r="BX38" s="11"/>
      <c r="BY38" s="10"/>
      <c r="BZ38" s="7"/>
      <c r="CA38" s="11"/>
      <c r="CB38" s="10"/>
      <c r="CC38" s="11"/>
      <c r="CD38" s="10"/>
      <c r="CE38" s="11"/>
      <c r="CF38" s="10"/>
      <c r="CG38" s="7"/>
      <c r="CH38" s="7">
        <f t="shared" si="45"/>
        <v>0</v>
      </c>
    </row>
    <row r="39" spans="1:86" ht="12.75">
      <c r="A39" s="6"/>
      <c r="B39" s="6"/>
      <c r="C39" s="6"/>
      <c r="D39" s="6" t="s">
        <v>92</v>
      </c>
      <c r="E39" s="3" t="s">
        <v>93</v>
      </c>
      <c r="F39" s="6">
        <f t="shared" si="30"/>
        <v>0</v>
      </c>
      <c r="G39" s="6">
        <f t="shared" si="31"/>
        <v>1</v>
      </c>
      <c r="H39" s="6">
        <f t="shared" si="32"/>
        <v>20</v>
      </c>
      <c r="I39" s="6">
        <f t="shared" si="33"/>
        <v>0</v>
      </c>
      <c r="J39" s="6">
        <f t="shared" si="34"/>
        <v>0</v>
      </c>
      <c r="K39" s="6">
        <f t="shared" si="35"/>
        <v>0</v>
      </c>
      <c r="L39" s="6">
        <f t="shared" si="36"/>
        <v>0</v>
      </c>
      <c r="M39" s="6">
        <f t="shared" si="37"/>
        <v>20</v>
      </c>
      <c r="N39" s="6">
        <f t="shared" si="38"/>
        <v>0</v>
      </c>
      <c r="O39" s="6">
        <f t="shared" si="39"/>
        <v>0</v>
      </c>
      <c r="P39" s="7">
        <f t="shared" si="40"/>
        <v>2</v>
      </c>
      <c r="Q39" s="7">
        <f t="shared" si="41"/>
        <v>2</v>
      </c>
      <c r="R39" s="7">
        <v>2</v>
      </c>
      <c r="S39" s="11"/>
      <c r="T39" s="10"/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7"/>
      <c r="AI39" s="7">
        <f t="shared" si="42"/>
        <v>0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>
        <v>20</v>
      </c>
      <c r="AT39" s="10" t="s">
        <v>54</v>
      </c>
      <c r="AU39" s="11"/>
      <c r="AV39" s="10"/>
      <c r="AW39" s="11"/>
      <c r="AX39" s="10"/>
      <c r="AY39" s="7">
        <v>2</v>
      </c>
      <c r="AZ39" s="7">
        <f t="shared" si="43"/>
        <v>2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t="shared" si="44"/>
        <v>0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t="shared" si="45"/>
        <v>0</v>
      </c>
    </row>
    <row r="40" spans="1:86" ht="12.75">
      <c r="A40" s="6"/>
      <c r="B40" s="6"/>
      <c r="C40" s="6"/>
      <c r="D40" s="6" t="s">
        <v>94</v>
      </c>
      <c r="E40" s="3" t="s">
        <v>95</v>
      </c>
      <c r="F40" s="6">
        <f t="shared" si="30"/>
        <v>1</v>
      </c>
      <c r="G40" s="6">
        <f t="shared" si="31"/>
        <v>1</v>
      </c>
      <c r="H40" s="6">
        <f t="shared" si="32"/>
        <v>30</v>
      </c>
      <c r="I40" s="6">
        <f t="shared" si="33"/>
        <v>14</v>
      </c>
      <c r="J40" s="6">
        <f t="shared" si="34"/>
        <v>0</v>
      </c>
      <c r="K40" s="6">
        <f t="shared" si="35"/>
        <v>0</v>
      </c>
      <c r="L40" s="6">
        <f t="shared" si="36"/>
        <v>0</v>
      </c>
      <c r="M40" s="6">
        <f t="shared" si="37"/>
        <v>16</v>
      </c>
      <c r="N40" s="6">
        <f t="shared" si="38"/>
        <v>0</v>
      </c>
      <c r="O40" s="6">
        <f t="shared" si="39"/>
        <v>0</v>
      </c>
      <c r="P40" s="7">
        <f t="shared" si="40"/>
        <v>2</v>
      </c>
      <c r="Q40" s="7">
        <f t="shared" si="41"/>
        <v>1</v>
      </c>
      <c r="R40" s="7">
        <v>2</v>
      </c>
      <c r="S40" s="11"/>
      <c r="T40" s="10"/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7"/>
      <c r="AI40" s="7">
        <f t="shared" si="42"/>
        <v>0</v>
      </c>
      <c r="AJ40" s="11">
        <v>14</v>
      </c>
      <c r="AK40" s="10" t="s">
        <v>81</v>
      </c>
      <c r="AL40" s="11"/>
      <c r="AM40" s="10"/>
      <c r="AN40" s="11"/>
      <c r="AO40" s="10"/>
      <c r="AP40" s="11"/>
      <c r="AQ40" s="10"/>
      <c r="AR40" s="7">
        <v>1</v>
      </c>
      <c r="AS40" s="11">
        <v>16</v>
      </c>
      <c r="AT40" s="10" t="s">
        <v>54</v>
      </c>
      <c r="AU40" s="11"/>
      <c r="AV40" s="10"/>
      <c r="AW40" s="11"/>
      <c r="AX40" s="10"/>
      <c r="AY40" s="7">
        <v>1</v>
      </c>
      <c r="AZ40" s="7">
        <f t="shared" si="43"/>
        <v>2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44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45"/>
        <v>0</v>
      </c>
    </row>
    <row r="41" spans="1:86" ht="12.75">
      <c r="A41" s="6"/>
      <c r="B41" s="6"/>
      <c r="C41" s="6"/>
      <c r="D41" s="6" t="s">
        <v>96</v>
      </c>
      <c r="E41" s="3" t="s">
        <v>97</v>
      </c>
      <c r="F41" s="6">
        <f t="shared" si="30"/>
        <v>0</v>
      </c>
      <c r="G41" s="6">
        <f t="shared" si="31"/>
        <v>2</v>
      </c>
      <c r="H41" s="6">
        <f t="shared" si="32"/>
        <v>24</v>
      </c>
      <c r="I41" s="6">
        <f t="shared" si="33"/>
        <v>12</v>
      </c>
      <c r="J41" s="6">
        <f t="shared" si="34"/>
        <v>0</v>
      </c>
      <c r="K41" s="6">
        <f t="shared" si="35"/>
        <v>0</v>
      </c>
      <c r="L41" s="6">
        <f t="shared" si="36"/>
        <v>0</v>
      </c>
      <c r="M41" s="6">
        <f t="shared" si="37"/>
        <v>12</v>
      </c>
      <c r="N41" s="6">
        <f t="shared" si="38"/>
        <v>0</v>
      </c>
      <c r="O41" s="6">
        <f t="shared" si="39"/>
        <v>0</v>
      </c>
      <c r="P41" s="7">
        <f t="shared" si="40"/>
        <v>1</v>
      </c>
      <c r="Q41" s="7">
        <f t="shared" si="41"/>
        <v>0.5</v>
      </c>
      <c r="R41" s="7">
        <v>1</v>
      </c>
      <c r="S41" s="11"/>
      <c r="T41" s="10"/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7"/>
      <c r="AI41" s="7">
        <f t="shared" si="42"/>
        <v>0</v>
      </c>
      <c r="AJ41" s="11">
        <v>12</v>
      </c>
      <c r="AK41" s="10" t="s">
        <v>54</v>
      </c>
      <c r="AL41" s="11"/>
      <c r="AM41" s="10"/>
      <c r="AN41" s="11"/>
      <c r="AO41" s="10"/>
      <c r="AP41" s="11"/>
      <c r="AQ41" s="10"/>
      <c r="AR41" s="7">
        <v>0.5</v>
      </c>
      <c r="AS41" s="11">
        <v>12</v>
      </c>
      <c r="AT41" s="10" t="s">
        <v>54</v>
      </c>
      <c r="AU41" s="11"/>
      <c r="AV41" s="10"/>
      <c r="AW41" s="11"/>
      <c r="AX41" s="10"/>
      <c r="AY41" s="7">
        <v>0.5</v>
      </c>
      <c r="AZ41" s="7">
        <f t="shared" si="43"/>
        <v>1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44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45"/>
        <v>0</v>
      </c>
    </row>
    <row r="42" spans="1:86" ht="12.75">
      <c r="A42" s="6"/>
      <c r="B42" s="6"/>
      <c r="C42" s="6"/>
      <c r="D42" s="6" t="s">
        <v>98</v>
      </c>
      <c r="E42" s="3" t="s">
        <v>99</v>
      </c>
      <c r="F42" s="6">
        <f t="shared" si="30"/>
        <v>1</v>
      </c>
      <c r="G42" s="6">
        <f t="shared" si="31"/>
        <v>1</v>
      </c>
      <c r="H42" s="6">
        <f t="shared" si="32"/>
        <v>40</v>
      </c>
      <c r="I42" s="6">
        <f t="shared" si="33"/>
        <v>20</v>
      </c>
      <c r="J42" s="6">
        <f t="shared" si="34"/>
        <v>0</v>
      </c>
      <c r="K42" s="6">
        <f t="shared" si="35"/>
        <v>0</v>
      </c>
      <c r="L42" s="6">
        <f t="shared" si="36"/>
        <v>0</v>
      </c>
      <c r="M42" s="6">
        <f t="shared" si="37"/>
        <v>20</v>
      </c>
      <c r="N42" s="6">
        <f t="shared" si="38"/>
        <v>0</v>
      </c>
      <c r="O42" s="6">
        <f t="shared" si="39"/>
        <v>0</v>
      </c>
      <c r="P42" s="7">
        <f t="shared" si="40"/>
        <v>3</v>
      </c>
      <c r="Q42" s="7">
        <f t="shared" si="41"/>
        <v>1.5</v>
      </c>
      <c r="R42" s="7">
        <v>3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42"/>
        <v>0</v>
      </c>
      <c r="AJ42" s="11">
        <v>20</v>
      </c>
      <c r="AK42" s="10" t="s">
        <v>81</v>
      </c>
      <c r="AL42" s="11"/>
      <c r="AM42" s="10"/>
      <c r="AN42" s="11"/>
      <c r="AO42" s="10"/>
      <c r="AP42" s="11"/>
      <c r="AQ42" s="10"/>
      <c r="AR42" s="7">
        <v>1.5</v>
      </c>
      <c r="AS42" s="11">
        <v>20</v>
      </c>
      <c r="AT42" s="10" t="s">
        <v>54</v>
      </c>
      <c r="AU42" s="11"/>
      <c r="AV42" s="10"/>
      <c r="AW42" s="11"/>
      <c r="AX42" s="10"/>
      <c r="AY42" s="7">
        <v>1.5</v>
      </c>
      <c r="AZ42" s="7">
        <f t="shared" si="43"/>
        <v>3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44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45"/>
        <v>0</v>
      </c>
    </row>
    <row r="43" spans="1:86" ht="12.75">
      <c r="A43" s="6"/>
      <c r="B43" s="6"/>
      <c r="C43" s="6"/>
      <c r="D43" s="6" t="s">
        <v>100</v>
      </c>
      <c r="E43" s="3" t="s">
        <v>101</v>
      </c>
      <c r="F43" s="6">
        <f t="shared" si="30"/>
        <v>1</v>
      </c>
      <c r="G43" s="6">
        <f t="shared" si="31"/>
        <v>1</v>
      </c>
      <c r="H43" s="6">
        <f t="shared" si="32"/>
        <v>40</v>
      </c>
      <c r="I43" s="6">
        <f t="shared" si="33"/>
        <v>20</v>
      </c>
      <c r="J43" s="6">
        <f t="shared" si="34"/>
        <v>0</v>
      </c>
      <c r="K43" s="6">
        <f t="shared" si="35"/>
        <v>0</v>
      </c>
      <c r="L43" s="6">
        <f t="shared" si="36"/>
        <v>0</v>
      </c>
      <c r="M43" s="6">
        <f t="shared" si="37"/>
        <v>20</v>
      </c>
      <c r="N43" s="6">
        <f t="shared" si="38"/>
        <v>0</v>
      </c>
      <c r="O43" s="6">
        <f t="shared" si="39"/>
        <v>0</v>
      </c>
      <c r="P43" s="7">
        <f t="shared" si="40"/>
        <v>3</v>
      </c>
      <c r="Q43" s="7">
        <f t="shared" si="41"/>
        <v>1.5</v>
      </c>
      <c r="R43" s="7">
        <v>3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42"/>
        <v>0</v>
      </c>
      <c r="AJ43" s="11">
        <v>20</v>
      </c>
      <c r="AK43" s="10" t="s">
        <v>81</v>
      </c>
      <c r="AL43" s="11"/>
      <c r="AM43" s="10"/>
      <c r="AN43" s="11"/>
      <c r="AO43" s="10"/>
      <c r="AP43" s="11"/>
      <c r="AQ43" s="10"/>
      <c r="AR43" s="7">
        <v>1.5</v>
      </c>
      <c r="AS43" s="11">
        <v>20</v>
      </c>
      <c r="AT43" s="10" t="s">
        <v>54</v>
      </c>
      <c r="AU43" s="11"/>
      <c r="AV43" s="10"/>
      <c r="AW43" s="11"/>
      <c r="AX43" s="10"/>
      <c r="AY43" s="7">
        <v>1.5</v>
      </c>
      <c r="AZ43" s="7">
        <f t="shared" si="43"/>
        <v>3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44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45"/>
        <v>0</v>
      </c>
    </row>
    <row r="44" spans="1:86" ht="12.75">
      <c r="A44" s="6"/>
      <c r="B44" s="6"/>
      <c r="C44" s="6"/>
      <c r="D44" s="6" t="s">
        <v>102</v>
      </c>
      <c r="E44" s="3" t="s">
        <v>103</v>
      </c>
      <c r="F44" s="6">
        <f t="shared" si="30"/>
        <v>0</v>
      </c>
      <c r="G44" s="6">
        <f t="shared" si="31"/>
        <v>2</v>
      </c>
      <c r="H44" s="6">
        <f t="shared" si="32"/>
        <v>20</v>
      </c>
      <c r="I44" s="6">
        <f t="shared" si="33"/>
        <v>10</v>
      </c>
      <c r="J44" s="6">
        <f t="shared" si="34"/>
        <v>0</v>
      </c>
      <c r="K44" s="6">
        <f t="shared" si="35"/>
        <v>0</v>
      </c>
      <c r="L44" s="6">
        <f t="shared" si="36"/>
        <v>0</v>
      </c>
      <c r="M44" s="6">
        <f t="shared" si="37"/>
        <v>10</v>
      </c>
      <c r="N44" s="6">
        <f t="shared" si="38"/>
        <v>0</v>
      </c>
      <c r="O44" s="6">
        <f t="shared" si="39"/>
        <v>0</v>
      </c>
      <c r="P44" s="7">
        <f t="shared" si="40"/>
        <v>1</v>
      </c>
      <c r="Q44" s="7">
        <f t="shared" si="41"/>
        <v>0.5</v>
      </c>
      <c r="R44" s="7">
        <v>1</v>
      </c>
      <c r="S44" s="11"/>
      <c r="T44" s="10"/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7"/>
      <c r="AI44" s="7">
        <f t="shared" si="42"/>
        <v>0</v>
      </c>
      <c r="AJ44" s="11">
        <v>10</v>
      </c>
      <c r="AK44" s="10" t="s">
        <v>54</v>
      </c>
      <c r="AL44" s="11"/>
      <c r="AM44" s="10"/>
      <c r="AN44" s="11"/>
      <c r="AO44" s="10"/>
      <c r="AP44" s="11"/>
      <c r="AQ44" s="10"/>
      <c r="AR44" s="7">
        <v>0.5</v>
      </c>
      <c r="AS44" s="11">
        <v>10</v>
      </c>
      <c r="AT44" s="10" t="s">
        <v>54</v>
      </c>
      <c r="AU44" s="11"/>
      <c r="AV44" s="10"/>
      <c r="AW44" s="11"/>
      <c r="AX44" s="10"/>
      <c r="AY44" s="7">
        <v>0.5</v>
      </c>
      <c r="AZ44" s="7">
        <f t="shared" si="43"/>
        <v>1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44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45"/>
        <v>0</v>
      </c>
    </row>
    <row r="45" spans="1:86" ht="12.75">
      <c r="A45" s="6"/>
      <c r="B45" s="6"/>
      <c r="C45" s="6"/>
      <c r="D45" s="6" t="s">
        <v>104</v>
      </c>
      <c r="E45" s="3" t="s">
        <v>105</v>
      </c>
      <c r="F45" s="6">
        <f t="shared" si="30"/>
        <v>0</v>
      </c>
      <c r="G45" s="6">
        <f t="shared" si="31"/>
        <v>2</v>
      </c>
      <c r="H45" s="6">
        <f t="shared" si="32"/>
        <v>20</v>
      </c>
      <c r="I45" s="6">
        <f t="shared" si="33"/>
        <v>10</v>
      </c>
      <c r="J45" s="6">
        <f t="shared" si="34"/>
        <v>0</v>
      </c>
      <c r="K45" s="6">
        <f t="shared" si="35"/>
        <v>0</v>
      </c>
      <c r="L45" s="6">
        <f t="shared" si="36"/>
        <v>0</v>
      </c>
      <c r="M45" s="6">
        <f t="shared" si="37"/>
        <v>10</v>
      </c>
      <c r="N45" s="6">
        <f t="shared" si="38"/>
        <v>0</v>
      </c>
      <c r="O45" s="6">
        <f t="shared" si="39"/>
        <v>0</v>
      </c>
      <c r="P45" s="7">
        <f t="shared" si="40"/>
        <v>1</v>
      </c>
      <c r="Q45" s="7">
        <f t="shared" si="41"/>
        <v>0.5</v>
      </c>
      <c r="R45" s="7">
        <v>1</v>
      </c>
      <c r="S45" s="11"/>
      <c r="T45" s="10"/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7"/>
      <c r="AI45" s="7">
        <f t="shared" si="42"/>
        <v>0</v>
      </c>
      <c r="AJ45" s="11">
        <v>10</v>
      </c>
      <c r="AK45" s="10" t="s">
        <v>54</v>
      </c>
      <c r="AL45" s="11"/>
      <c r="AM45" s="10"/>
      <c r="AN45" s="11"/>
      <c r="AO45" s="10"/>
      <c r="AP45" s="11"/>
      <c r="AQ45" s="10"/>
      <c r="AR45" s="7">
        <v>0.5</v>
      </c>
      <c r="AS45" s="11">
        <v>10</v>
      </c>
      <c r="AT45" s="10" t="s">
        <v>54</v>
      </c>
      <c r="AU45" s="11"/>
      <c r="AV45" s="10"/>
      <c r="AW45" s="11"/>
      <c r="AX45" s="10"/>
      <c r="AY45" s="7">
        <v>0.5</v>
      </c>
      <c r="AZ45" s="7">
        <f t="shared" si="43"/>
        <v>1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44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45"/>
        <v>0</v>
      </c>
    </row>
    <row r="46" spans="1:86" ht="12.75">
      <c r="A46" s="6"/>
      <c r="B46" s="6"/>
      <c r="C46" s="6"/>
      <c r="D46" s="6" t="s">
        <v>106</v>
      </c>
      <c r="E46" s="3" t="s">
        <v>107</v>
      </c>
      <c r="F46" s="6">
        <f t="shared" si="30"/>
        <v>0</v>
      </c>
      <c r="G46" s="6">
        <f t="shared" si="31"/>
        <v>2</v>
      </c>
      <c r="H46" s="6">
        <f t="shared" si="32"/>
        <v>20</v>
      </c>
      <c r="I46" s="6">
        <f t="shared" si="33"/>
        <v>10</v>
      </c>
      <c r="J46" s="6">
        <f t="shared" si="34"/>
        <v>10</v>
      </c>
      <c r="K46" s="6">
        <f t="shared" si="35"/>
        <v>0</v>
      </c>
      <c r="L46" s="6">
        <f t="shared" si="36"/>
        <v>0</v>
      </c>
      <c r="M46" s="6">
        <f t="shared" si="37"/>
        <v>0</v>
      </c>
      <c r="N46" s="6">
        <f t="shared" si="38"/>
        <v>0</v>
      </c>
      <c r="O46" s="6">
        <f t="shared" si="39"/>
        <v>0</v>
      </c>
      <c r="P46" s="7">
        <f t="shared" si="40"/>
        <v>1</v>
      </c>
      <c r="Q46" s="7">
        <f t="shared" si="41"/>
        <v>0</v>
      </c>
      <c r="R46" s="7">
        <v>1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42"/>
        <v>0</v>
      </c>
      <c r="AJ46" s="11">
        <v>10</v>
      </c>
      <c r="AK46" s="10" t="s">
        <v>54</v>
      </c>
      <c r="AL46" s="11">
        <v>10</v>
      </c>
      <c r="AM46" s="10" t="s">
        <v>54</v>
      </c>
      <c r="AN46" s="11"/>
      <c r="AO46" s="10"/>
      <c r="AP46" s="11"/>
      <c r="AQ46" s="10"/>
      <c r="AR46" s="7">
        <v>1</v>
      </c>
      <c r="AS46" s="11"/>
      <c r="AT46" s="10"/>
      <c r="AU46" s="11"/>
      <c r="AV46" s="10"/>
      <c r="AW46" s="11"/>
      <c r="AX46" s="10"/>
      <c r="AY46" s="7"/>
      <c r="AZ46" s="7">
        <f t="shared" si="43"/>
        <v>1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44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45"/>
        <v>0</v>
      </c>
    </row>
    <row r="47" spans="1:86" ht="12.75">
      <c r="A47" s="6"/>
      <c r="B47" s="6"/>
      <c r="C47" s="6"/>
      <c r="D47" s="6" t="s">
        <v>108</v>
      </c>
      <c r="E47" s="3" t="s">
        <v>109</v>
      </c>
      <c r="F47" s="6">
        <f t="shared" si="30"/>
        <v>0</v>
      </c>
      <c r="G47" s="6">
        <f t="shared" si="31"/>
        <v>2</v>
      </c>
      <c r="H47" s="6">
        <f t="shared" si="32"/>
        <v>20</v>
      </c>
      <c r="I47" s="6">
        <f t="shared" si="33"/>
        <v>10</v>
      </c>
      <c r="J47" s="6">
        <f t="shared" si="34"/>
        <v>10</v>
      </c>
      <c r="K47" s="6">
        <f t="shared" si="35"/>
        <v>0</v>
      </c>
      <c r="L47" s="6">
        <f t="shared" si="36"/>
        <v>0</v>
      </c>
      <c r="M47" s="6">
        <f t="shared" si="37"/>
        <v>0</v>
      </c>
      <c r="N47" s="6">
        <f t="shared" si="38"/>
        <v>0</v>
      </c>
      <c r="O47" s="6">
        <f t="shared" si="39"/>
        <v>0</v>
      </c>
      <c r="P47" s="7">
        <f t="shared" si="40"/>
        <v>1</v>
      </c>
      <c r="Q47" s="7">
        <f t="shared" si="41"/>
        <v>0</v>
      </c>
      <c r="R47" s="7">
        <v>1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42"/>
        <v>0</v>
      </c>
      <c r="AJ47" s="11">
        <v>10</v>
      </c>
      <c r="AK47" s="10" t="s">
        <v>54</v>
      </c>
      <c r="AL47" s="11">
        <v>10</v>
      </c>
      <c r="AM47" s="10" t="s">
        <v>54</v>
      </c>
      <c r="AN47" s="11"/>
      <c r="AO47" s="10"/>
      <c r="AP47" s="11"/>
      <c r="AQ47" s="10"/>
      <c r="AR47" s="7">
        <v>1</v>
      </c>
      <c r="AS47" s="11"/>
      <c r="AT47" s="10"/>
      <c r="AU47" s="11"/>
      <c r="AV47" s="10"/>
      <c r="AW47" s="11"/>
      <c r="AX47" s="10"/>
      <c r="AY47" s="7"/>
      <c r="AZ47" s="7">
        <f t="shared" si="43"/>
        <v>1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44"/>
        <v>0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45"/>
        <v>0</v>
      </c>
    </row>
    <row r="48" spans="1:86" ht="12.75">
      <c r="A48" s="6"/>
      <c r="B48" s="6"/>
      <c r="C48" s="6"/>
      <c r="D48" s="6" t="s">
        <v>110</v>
      </c>
      <c r="E48" s="3" t="s">
        <v>111</v>
      </c>
      <c r="F48" s="6">
        <f t="shared" si="30"/>
        <v>0</v>
      </c>
      <c r="G48" s="6">
        <f t="shared" si="31"/>
        <v>2</v>
      </c>
      <c r="H48" s="6">
        <f t="shared" si="32"/>
        <v>16</v>
      </c>
      <c r="I48" s="6">
        <f t="shared" si="33"/>
        <v>10</v>
      </c>
      <c r="J48" s="6">
        <f t="shared" si="34"/>
        <v>6</v>
      </c>
      <c r="K48" s="6">
        <f t="shared" si="35"/>
        <v>0</v>
      </c>
      <c r="L48" s="6">
        <f t="shared" si="36"/>
        <v>0</v>
      </c>
      <c r="M48" s="6">
        <f t="shared" si="37"/>
        <v>0</v>
      </c>
      <c r="N48" s="6">
        <f t="shared" si="38"/>
        <v>0</v>
      </c>
      <c r="O48" s="6">
        <f t="shared" si="39"/>
        <v>0</v>
      </c>
      <c r="P48" s="7">
        <f t="shared" si="40"/>
        <v>1</v>
      </c>
      <c r="Q48" s="7">
        <f t="shared" si="41"/>
        <v>0</v>
      </c>
      <c r="R48" s="7">
        <v>1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42"/>
        <v>0</v>
      </c>
      <c r="AJ48" s="11">
        <v>10</v>
      </c>
      <c r="AK48" s="10" t="s">
        <v>54</v>
      </c>
      <c r="AL48" s="11">
        <v>6</v>
      </c>
      <c r="AM48" s="10" t="s">
        <v>54</v>
      </c>
      <c r="AN48" s="11"/>
      <c r="AO48" s="10"/>
      <c r="AP48" s="11"/>
      <c r="AQ48" s="10"/>
      <c r="AR48" s="7">
        <v>1</v>
      </c>
      <c r="AS48" s="11"/>
      <c r="AT48" s="10"/>
      <c r="AU48" s="11"/>
      <c r="AV48" s="10"/>
      <c r="AW48" s="11"/>
      <c r="AX48" s="10"/>
      <c r="AY48" s="7"/>
      <c r="AZ48" s="7">
        <f t="shared" si="43"/>
        <v>1</v>
      </c>
      <c r="BA48" s="11"/>
      <c r="BB48" s="10"/>
      <c r="BC48" s="11"/>
      <c r="BD48" s="10"/>
      <c r="BE48" s="11"/>
      <c r="BF48" s="10"/>
      <c r="BG48" s="11"/>
      <c r="BH48" s="10"/>
      <c r="BI48" s="7"/>
      <c r="BJ48" s="11"/>
      <c r="BK48" s="10"/>
      <c r="BL48" s="11"/>
      <c r="BM48" s="10"/>
      <c r="BN48" s="11"/>
      <c r="BO48" s="10"/>
      <c r="BP48" s="7"/>
      <c r="BQ48" s="7">
        <f t="shared" si="44"/>
        <v>0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45"/>
        <v>0</v>
      </c>
    </row>
    <row r="49" spans="1:86" ht="12.75">
      <c r="A49" s="6"/>
      <c r="B49" s="6"/>
      <c r="C49" s="6"/>
      <c r="D49" s="6" t="s">
        <v>112</v>
      </c>
      <c r="E49" s="3" t="s">
        <v>113</v>
      </c>
      <c r="F49" s="6">
        <f t="shared" si="30"/>
        <v>0</v>
      </c>
      <c r="G49" s="6">
        <f t="shared" si="31"/>
        <v>3</v>
      </c>
      <c r="H49" s="6">
        <f t="shared" si="32"/>
        <v>30</v>
      </c>
      <c r="I49" s="6">
        <f t="shared" si="33"/>
        <v>10</v>
      </c>
      <c r="J49" s="6">
        <f t="shared" si="34"/>
        <v>10</v>
      </c>
      <c r="K49" s="6">
        <f t="shared" si="35"/>
        <v>0</v>
      </c>
      <c r="L49" s="6">
        <f t="shared" si="36"/>
        <v>0</v>
      </c>
      <c r="M49" s="6">
        <f t="shared" si="37"/>
        <v>10</v>
      </c>
      <c r="N49" s="6">
        <f t="shared" si="38"/>
        <v>0</v>
      </c>
      <c r="O49" s="6">
        <f t="shared" si="39"/>
        <v>0</v>
      </c>
      <c r="P49" s="7">
        <f t="shared" si="40"/>
        <v>2</v>
      </c>
      <c r="Q49" s="7">
        <f t="shared" si="41"/>
        <v>0.5</v>
      </c>
      <c r="R49" s="7">
        <v>2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42"/>
        <v>0</v>
      </c>
      <c r="AJ49" s="11">
        <v>10</v>
      </c>
      <c r="AK49" s="10" t="s">
        <v>54</v>
      </c>
      <c r="AL49" s="11">
        <v>10</v>
      </c>
      <c r="AM49" s="10" t="s">
        <v>54</v>
      </c>
      <c r="AN49" s="11"/>
      <c r="AO49" s="10"/>
      <c r="AP49" s="11"/>
      <c r="AQ49" s="10"/>
      <c r="AR49" s="7">
        <v>1.5</v>
      </c>
      <c r="AS49" s="11">
        <v>10</v>
      </c>
      <c r="AT49" s="10" t="s">
        <v>54</v>
      </c>
      <c r="AU49" s="11"/>
      <c r="AV49" s="10"/>
      <c r="AW49" s="11"/>
      <c r="AX49" s="10"/>
      <c r="AY49" s="7">
        <v>0.5</v>
      </c>
      <c r="AZ49" s="7">
        <f t="shared" si="43"/>
        <v>2</v>
      </c>
      <c r="BA49" s="11"/>
      <c r="BB49" s="10"/>
      <c r="BC49" s="11"/>
      <c r="BD49" s="10"/>
      <c r="BE49" s="11"/>
      <c r="BF49" s="10"/>
      <c r="BG49" s="11"/>
      <c r="BH49" s="10"/>
      <c r="BI49" s="7"/>
      <c r="BJ49" s="11"/>
      <c r="BK49" s="10"/>
      <c r="BL49" s="11"/>
      <c r="BM49" s="10"/>
      <c r="BN49" s="11"/>
      <c r="BO49" s="10"/>
      <c r="BP49" s="7"/>
      <c r="BQ49" s="7">
        <f t="shared" si="44"/>
        <v>0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45"/>
        <v>0</v>
      </c>
    </row>
    <row r="50" spans="1:86" ht="12.75">
      <c r="A50" s="6">
        <v>4</v>
      </c>
      <c r="B50" s="6">
        <v>1</v>
      </c>
      <c r="C50" s="6"/>
      <c r="D50" s="6"/>
      <c r="E50" s="3" t="s">
        <v>114</v>
      </c>
      <c r="F50" s="6">
        <f>$B$50*COUNTIF(S50:CF50,"e")</f>
        <v>0</v>
      </c>
      <c r="G50" s="6">
        <f>$B$50*COUNTIF(S50:CF50,"z")</f>
        <v>2</v>
      </c>
      <c r="H50" s="6">
        <f t="shared" si="32"/>
        <v>30</v>
      </c>
      <c r="I50" s="6">
        <f t="shared" si="33"/>
        <v>14</v>
      </c>
      <c r="J50" s="6">
        <f t="shared" si="34"/>
        <v>16</v>
      </c>
      <c r="K50" s="6">
        <f t="shared" si="35"/>
        <v>0</v>
      </c>
      <c r="L50" s="6">
        <f t="shared" si="36"/>
        <v>0</v>
      </c>
      <c r="M50" s="6">
        <f t="shared" si="37"/>
        <v>0</v>
      </c>
      <c r="N50" s="6">
        <f t="shared" si="38"/>
        <v>0</v>
      </c>
      <c r="O50" s="6">
        <f t="shared" si="39"/>
        <v>0</v>
      </c>
      <c r="P50" s="7">
        <f t="shared" si="40"/>
        <v>2</v>
      </c>
      <c r="Q50" s="7">
        <f t="shared" si="41"/>
        <v>0</v>
      </c>
      <c r="R50" s="7">
        <f>$B$50*2</f>
        <v>2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42"/>
        <v>0</v>
      </c>
      <c r="AJ50" s="11">
        <f>$B$50*14</f>
        <v>14</v>
      </c>
      <c r="AK50" s="10" t="s">
        <v>54</v>
      </c>
      <c r="AL50" s="11">
        <f>$B$50*16</f>
        <v>16</v>
      </c>
      <c r="AM50" s="10" t="s">
        <v>54</v>
      </c>
      <c r="AN50" s="11"/>
      <c r="AO50" s="10"/>
      <c r="AP50" s="11"/>
      <c r="AQ50" s="10"/>
      <c r="AR50" s="7">
        <f>$B$50*2</f>
        <v>2</v>
      </c>
      <c r="AS50" s="11"/>
      <c r="AT50" s="10"/>
      <c r="AU50" s="11"/>
      <c r="AV50" s="10"/>
      <c r="AW50" s="11"/>
      <c r="AX50" s="10"/>
      <c r="AY50" s="7"/>
      <c r="AZ50" s="7">
        <f t="shared" si="43"/>
        <v>2</v>
      </c>
      <c r="BA50" s="11"/>
      <c r="BB50" s="10"/>
      <c r="BC50" s="11"/>
      <c r="BD50" s="10"/>
      <c r="BE50" s="11"/>
      <c r="BF50" s="10"/>
      <c r="BG50" s="11"/>
      <c r="BH50" s="10"/>
      <c r="BI50" s="7"/>
      <c r="BJ50" s="11"/>
      <c r="BK50" s="10"/>
      <c r="BL50" s="11"/>
      <c r="BM50" s="10"/>
      <c r="BN50" s="11"/>
      <c r="BO50" s="10"/>
      <c r="BP50" s="7"/>
      <c r="BQ50" s="7">
        <f t="shared" si="44"/>
        <v>0</v>
      </c>
      <c r="BR50" s="11"/>
      <c r="BS50" s="10"/>
      <c r="BT50" s="11"/>
      <c r="BU50" s="10"/>
      <c r="BV50" s="11"/>
      <c r="BW50" s="10"/>
      <c r="BX50" s="11"/>
      <c r="BY50" s="10"/>
      <c r="BZ50" s="7"/>
      <c r="CA50" s="11"/>
      <c r="CB50" s="10"/>
      <c r="CC50" s="11"/>
      <c r="CD50" s="10"/>
      <c r="CE50" s="11"/>
      <c r="CF50" s="10"/>
      <c r="CG50" s="7"/>
      <c r="CH50" s="7">
        <f t="shared" si="45"/>
        <v>0</v>
      </c>
    </row>
    <row r="51" spans="1:86" ht="12.75">
      <c r="A51" s="6">
        <v>5</v>
      </c>
      <c r="B51" s="6">
        <v>1</v>
      </c>
      <c r="C51" s="6"/>
      <c r="D51" s="6"/>
      <c r="E51" s="3" t="s">
        <v>115</v>
      </c>
      <c r="F51" s="6">
        <f>$B$51*COUNTIF(S51:CF51,"e")</f>
        <v>0</v>
      </c>
      <c r="G51" s="6">
        <f>$B$51*COUNTIF(S51:CF51,"z")</f>
        <v>2</v>
      </c>
      <c r="H51" s="6">
        <f t="shared" si="32"/>
        <v>30</v>
      </c>
      <c r="I51" s="6">
        <f t="shared" si="33"/>
        <v>14</v>
      </c>
      <c r="J51" s="6">
        <f t="shared" si="34"/>
        <v>0</v>
      </c>
      <c r="K51" s="6">
        <f t="shared" si="35"/>
        <v>0</v>
      </c>
      <c r="L51" s="6">
        <f t="shared" si="36"/>
        <v>0</v>
      </c>
      <c r="M51" s="6">
        <f t="shared" si="37"/>
        <v>16</v>
      </c>
      <c r="N51" s="6">
        <f t="shared" si="38"/>
        <v>0</v>
      </c>
      <c r="O51" s="6">
        <f t="shared" si="39"/>
        <v>0</v>
      </c>
      <c r="P51" s="7">
        <f t="shared" si="40"/>
        <v>2</v>
      </c>
      <c r="Q51" s="7">
        <f t="shared" si="41"/>
        <v>1</v>
      </c>
      <c r="R51" s="7">
        <f>$B$51*2</f>
        <v>2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t="shared" si="42"/>
        <v>0</v>
      </c>
      <c r="AJ51" s="11">
        <f>$B$51*14</f>
        <v>14</v>
      </c>
      <c r="AK51" s="10" t="s">
        <v>54</v>
      </c>
      <c r="AL51" s="11"/>
      <c r="AM51" s="10"/>
      <c r="AN51" s="11"/>
      <c r="AO51" s="10"/>
      <c r="AP51" s="11"/>
      <c r="AQ51" s="10"/>
      <c r="AR51" s="7">
        <f>$B$51*1</f>
        <v>1</v>
      </c>
      <c r="AS51" s="11">
        <f>$B$51*16</f>
        <v>16</v>
      </c>
      <c r="AT51" s="10" t="s">
        <v>54</v>
      </c>
      <c r="AU51" s="11"/>
      <c r="AV51" s="10"/>
      <c r="AW51" s="11"/>
      <c r="AX51" s="10"/>
      <c r="AY51" s="7">
        <f>$B$51*1</f>
        <v>1</v>
      </c>
      <c r="AZ51" s="7">
        <f t="shared" si="43"/>
        <v>2</v>
      </c>
      <c r="BA51" s="11"/>
      <c r="BB51" s="10"/>
      <c r="BC51" s="11"/>
      <c r="BD51" s="10"/>
      <c r="BE51" s="11"/>
      <c r="BF51" s="10"/>
      <c r="BG51" s="11"/>
      <c r="BH51" s="10"/>
      <c r="BI51" s="7"/>
      <c r="BJ51" s="11"/>
      <c r="BK51" s="10"/>
      <c r="BL51" s="11"/>
      <c r="BM51" s="10"/>
      <c r="BN51" s="11"/>
      <c r="BO51" s="10"/>
      <c r="BP51" s="7"/>
      <c r="BQ51" s="7">
        <f t="shared" si="44"/>
        <v>0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t="shared" si="45"/>
        <v>0</v>
      </c>
    </row>
    <row r="52" spans="1:86" ht="12.75">
      <c r="A52" s="6">
        <v>6</v>
      </c>
      <c r="B52" s="6">
        <v>1</v>
      </c>
      <c r="C52" s="6"/>
      <c r="D52" s="6"/>
      <c r="E52" s="3" t="s">
        <v>116</v>
      </c>
      <c r="F52" s="6">
        <f>$B$52*COUNTIF(S52:CF52,"e")</f>
        <v>0</v>
      </c>
      <c r="G52" s="6">
        <f>$B$52*COUNTIF(S52:CF52,"z")</f>
        <v>2</v>
      </c>
      <c r="H52" s="6">
        <f t="shared" si="32"/>
        <v>30</v>
      </c>
      <c r="I52" s="6">
        <f t="shared" si="33"/>
        <v>10</v>
      </c>
      <c r="J52" s="6">
        <f t="shared" si="34"/>
        <v>0</v>
      </c>
      <c r="K52" s="6">
        <f t="shared" si="35"/>
        <v>0</v>
      </c>
      <c r="L52" s="6">
        <f t="shared" si="36"/>
        <v>0</v>
      </c>
      <c r="M52" s="6">
        <f t="shared" si="37"/>
        <v>20</v>
      </c>
      <c r="N52" s="6">
        <f t="shared" si="38"/>
        <v>0</v>
      </c>
      <c r="O52" s="6">
        <f t="shared" si="39"/>
        <v>0</v>
      </c>
      <c r="P52" s="7">
        <f t="shared" si="40"/>
        <v>2</v>
      </c>
      <c r="Q52" s="7">
        <f t="shared" si="41"/>
        <v>1</v>
      </c>
      <c r="R52" s="7">
        <f>$B$52*2</f>
        <v>2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t="shared" si="42"/>
        <v>0</v>
      </c>
      <c r="AJ52" s="11">
        <f>$B$52*10</f>
        <v>10</v>
      </c>
      <c r="AK52" s="10" t="s">
        <v>54</v>
      </c>
      <c r="AL52" s="11"/>
      <c r="AM52" s="10"/>
      <c r="AN52" s="11"/>
      <c r="AO52" s="10"/>
      <c r="AP52" s="11"/>
      <c r="AQ52" s="10"/>
      <c r="AR52" s="7">
        <f>$B$52*1</f>
        <v>1</v>
      </c>
      <c r="AS52" s="11">
        <f>$B$52*20</f>
        <v>20</v>
      </c>
      <c r="AT52" s="10" t="s">
        <v>54</v>
      </c>
      <c r="AU52" s="11"/>
      <c r="AV52" s="10"/>
      <c r="AW52" s="11"/>
      <c r="AX52" s="10"/>
      <c r="AY52" s="7">
        <f>$B$52*1</f>
        <v>1</v>
      </c>
      <c r="AZ52" s="7">
        <f t="shared" si="43"/>
        <v>2</v>
      </c>
      <c r="BA52" s="11"/>
      <c r="BB52" s="10"/>
      <c r="BC52" s="11"/>
      <c r="BD52" s="10"/>
      <c r="BE52" s="11"/>
      <c r="BF52" s="10"/>
      <c r="BG52" s="11"/>
      <c r="BH52" s="10"/>
      <c r="BI52" s="7"/>
      <c r="BJ52" s="11"/>
      <c r="BK52" s="10"/>
      <c r="BL52" s="11"/>
      <c r="BM52" s="10"/>
      <c r="BN52" s="11"/>
      <c r="BO52" s="10"/>
      <c r="BP52" s="7"/>
      <c r="BQ52" s="7">
        <f t="shared" si="44"/>
        <v>0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si="45"/>
        <v>0</v>
      </c>
    </row>
    <row r="53" spans="1:86" ht="12.75">
      <c r="A53" s="6">
        <v>7</v>
      </c>
      <c r="B53" s="6">
        <v>1</v>
      </c>
      <c r="C53" s="6"/>
      <c r="D53" s="6"/>
      <c r="E53" s="3" t="s">
        <v>117</v>
      </c>
      <c r="F53" s="6">
        <f>$B$53*COUNTIF(S53:CF53,"e")</f>
        <v>0</v>
      </c>
      <c r="G53" s="6">
        <f>$B$53*COUNTIF(S53:CF53,"z")</f>
        <v>2</v>
      </c>
      <c r="H53" s="6">
        <f t="shared" si="32"/>
        <v>30</v>
      </c>
      <c r="I53" s="6">
        <f t="shared" si="33"/>
        <v>14</v>
      </c>
      <c r="J53" s="6">
        <f t="shared" si="34"/>
        <v>16</v>
      </c>
      <c r="K53" s="6">
        <f t="shared" si="35"/>
        <v>0</v>
      </c>
      <c r="L53" s="6">
        <f t="shared" si="36"/>
        <v>0</v>
      </c>
      <c r="M53" s="6">
        <f t="shared" si="37"/>
        <v>0</v>
      </c>
      <c r="N53" s="6">
        <f t="shared" si="38"/>
        <v>0</v>
      </c>
      <c r="O53" s="6">
        <f t="shared" si="39"/>
        <v>0</v>
      </c>
      <c r="P53" s="7">
        <f t="shared" si="40"/>
        <v>2</v>
      </c>
      <c r="Q53" s="7">
        <f t="shared" si="41"/>
        <v>0</v>
      </c>
      <c r="R53" s="7">
        <f>$B$53*2</f>
        <v>2</v>
      </c>
      <c r="S53" s="11"/>
      <c r="T53" s="10"/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7"/>
      <c r="AI53" s="7">
        <f t="shared" si="42"/>
        <v>0</v>
      </c>
      <c r="AJ53" s="11">
        <f>$B$53*14</f>
        <v>14</v>
      </c>
      <c r="AK53" s="10" t="s">
        <v>54</v>
      </c>
      <c r="AL53" s="11">
        <f>$B$53*16</f>
        <v>16</v>
      </c>
      <c r="AM53" s="10" t="s">
        <v>54</v>
      </c>
      <c r="AN53" s="11"/>
      <c r="AO53" s="10"/>
      <c r="AP53" s="11"/>
      <c r="AQ53" s="10"/>
      <c r="AR53" s="7">
        <f>$B$53*2</f>
        <v>2</v>
      </c>
      <c r="AS53" s="11"/>
      <c r="AT53" s="10"/>
      <c r="AU53" s="11"/>
      <c r="AV53" s="10"/>
      <c r="AW53" s="11"/>
      <c r="AX53" s="10"/>
      <c r="AY53" s="7"/>
      <c r="AZ53" s="7">
        <f t="shared" si="43"/>
        <v>2</v>
      </c>
      <c r="BA53" s="11"/>
      <c r="BB53" s="10"/>
      <c r="BC53" s="11"/>
      <c r="BD53" s="10"/>
      <c r="BE53" s="11"/>
      <c r="BF53" s="10"/>
      <c r="BG53" s="11"/>
      <c r="BH53" s="10"/>
      <c r="BI53" s="7"/>
      <c r="BJ53" s="11"/>
      <c r="BK53" s="10"/>
      <c r="BL53" s="11"/>
      <c r="BM53" s="10"/>
      <c r="BN53" s="11"/>
      <c r="BO53" s="10"/>
      <c r="BP53" s="7"/>
      <c r="BQ53" s="7">
        <f t="shared" si="44"/>
        <v>0</v>
      </c>
      <c r="BR53" s="11"/>
      <c r="BS53" s="10"/>
      <c r="BT53" s="11"/>
      <c r="BU53" s="10"/>
      <c r="BV53" s="11"/>
      <c r="BW53" s="10"/>
      <c r="BX53" s="11"/>
      <c r="BY53" s="10"/>
      <c r="BZ53" s="7"/>
      <c r="CA53" s="11"/>
      <c r="CB53" s="10"/>
      <c r="CC53" s="11"/>
      <c r="CD53" s="10"/>
      <c r="CE53" s="11"/>
      <c r="CF53" s="10"/>
      <c r="CG53" s="7"/>
      <c r="CH53" s="7">
        <f t="shared" si="45"/>
        <v>0</v>
      </c>
    </row>
    <row r="54" spans="1:86" ht="12.75">
      <c r="A54" s="6"/>
      <c r="B54" s="6"/>
      <c r="C54" s="6"/>
      <c r="D54" s="6" t="s">
        <v>118</v>
      </c>
      <c r="E54" s="3" t="s">
        <v>119</v>
      </c>
      <c r="F54" s="6">
        <f aca="true" t="shared" si="46" ref="F54:F62">COUNTIF(S54:CF54,"e")</f>
        <v>0</v>
      </c>
      <c r="G54" s="6">
        <f aca="true" t="shared" si="47" ref="G54:G62">COUNTIF(S54:CF54,"z")</f>
        <v>2</v>
      </c>
      <c r="H54" s="6">
        <f t="shared" si="32"/>
        <v>40</v>
      </c>
      <c r="I54" s="6">
        <f t="shared" si="33"/>
        <v>0</v>
      </c>
      <c r="J54" s="6">
        <f t="shared" si="34"/>
        <v>0</v>
      </c>
      <c r="K54" s="6">
        <f t="shared" si="35"/>
        <v>0</v>
      </c>
      <c r="L54" s="6">
        <f t="shared" si="36"/>
        <v>40</v>
      </c>
      <c r="M54" s="6">
        <f t="shared" si="37"/>
        <v>0</v>
      </c>
      <c r="N54" s="6">
        <f t="shared" si="38"/>
        <v>0</v>
      </c>
      <c r="O54" s="6">
        <f t="shared" si="39"/>
        <v>0</v>
      </c>
      <c r="P54" s="7">
        <f t="shared" si="40"/>
        <v>3</v>
      </c>
      <c r="Q54" s="7">
        <f t="shared" si="41"/>
        <v>0</v>
      </c>
      <c r="R54" s="7">
        <v>3</v>
      </c>
      <c r="S54" s="11"/>
      <c r="T54" s="10"/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7"/>
      <c r="AI54" s="7">
        <f t="shared" si="42"/>
        <v>0</v>
      </c>
      <c r="AJ54" s="11"/>
      <c r="AK54" s="10"/>
      <c r="AL54" s="11"/>
      <c r="AM54" s="10"/>
      <c r="AN54" s="11"/>
      <c r="AO54" s="10"/>
      <c r="AP54" s="11">
        <v>20</v>
      </c>
      <c r="AQ54" s="10" t="s">
        <v>54</v>
      </c>
      <c r="AR54" s="7">
        <v>2</v>
      </c>
      <c r="AS54" s="11"/>
      <c r="AT54" s="10"/>
      <c r="AU54" s="11"/>
      <c r="AV54" s="10"/>
      <c r="AW54" s="11"/>
      <c r="AX54" s="10"/>
      <c r="AY54" s="7"/>
      <c r="AZ54" s="7">
        <f t="shared" si="43"/>
        <v>2</v>
      </c>
      <c r="BA54" s="11"/>
      <c r="BB54" s="10"/>
      <c r="BC54" s="11"/>
      <c r="BD54" s="10"/>
      <c r="BE54" s="11"/>
      <c r="BF54" s="10"/>
      <c r="BG54" s="11">
        <v>20</v>
      </c>
      <c r="BH54" s="10" t="s">
        <v>54</v>
      </c>
      <c r="BI54" s="7">
        <v>1</v>
      </c>
      <c r="BJ54" s="11"/>
      <c r="BK54" s="10"/>
      <c r="BL54" s="11"/>
      <c r="BM54" s="10"/>
      <c r="BN54" s="11"/>
      <c r="BO54" s="10"/>
      <c r="BP54" s="7"/>
      <c r="BQ54" s="7">
        <f t="shared" si="44"/>
        <v>1</v>
      </c>
      <c r="BR54" s="11"/>
      <c r="BS54" s="10"/>
      <c r="BT54" s="11"/>
      <c r="BU54" s="10"/>
      <c r="BV54" s="11"/>
      <c r="BW54" s="10"/>
      <c r="BX54" s="11"/>
      <c r="BY54" s="10"/>
      <c r="BZ54" s="7"/>
      <c r="CA54" s="11"/>
      <c r="CB54" s="10"/>
      <c r="CC54" s="11"/>
      <c r="CD54" s="10"/>
      <c r="CE54" s="11"/>
      <c r="CF54" s="10"/>
      <c r="CG54" s="7"/>
      <c r="CH54" s="7">
        <f t="shared" si="45"/>
        <v>0</v>
      </c>
    </row>
    <row r="55" spans="1:86" ht="12.75">
      <c r="A55" s="6"/>
      <c r="B55" s="6"/>
      <c r="C55" s="6"/>
      <c r="D55" s="6" t="s">
        <v>120</v>
      </c>
      <c r="E55" s="3" t="s">
        <v>121</v>
      </c>
      <c r="F55" s="6">
        <f t="shared" si="46"/>
        <v>0</v>
      </c>
      <c r="G55" s="6">
        <f t="shared" si="47"/>
        <v>2</v>
      </c>
      <c r="H55" s="6">
        <f t="shared" si="32"/>
        <v>22</v>
      </c>
      <c r="I55" s="6">
        <f t="shared" si="33"/>
        <v>10</v>
      </c>
      <c r="J55" s="6">
        <f t="shared" si="34"/>
        <v>0</v>
      </c>
      <c r="K55" s="6">
        <f t="shared" si="35"/>
        <v>0</v>
      </c>
      <c r="L55" s="6">
        <f t="shared" si="36"/>
        <v>0</v>
      </c>
      <c r="M55" s="6">
        <f t="shared" si="37"/>
        <v>12</v>
      </c>
      <c r="N55" s="6">
        <f t="shared" si="38"/>
        <v>0</v>
      </c>
      <c r="O55" s="6">
        <f t="shared" si="39"/>
        <v>0</v>
      </c>
      <c r="P55" s="7">
        <f t="shared" si="40"/>
        <v>1</v>
      </c>
      <c r="Q55" s="7">
        <f t="shared" si="41"/>
        <v>0.5</v>
      </c>
      <c r="R55" s="7">
        <v>1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t="shared" si="42"/>
        <v>0</v>
      </c>
      <c r="AJ55" s="11"/>
      <c r="AK55" s="10"/>
      <c r="AL55" s="11"/>
      <c r="AM55" s="10"/>
      <c r="AN55" s="11"/>
      <c r="AO55" s="10"/>
      <c r="AP55" s="11"/>
      <c r="AQ55" s="10"/>
      <c r="AR55" s="7"/>
      <c r="AS55" s="11"/>
      <c r="AT55" s="10"/>
      <c r="AU55" s="11"/>
      <c r="AV55" s="10"/>
      <c r="AW55" s="11"/>
      <c r="AX55" s="10"/>
      <c r="AY55" s="7"/>
      <c r="AZ55" s="7">
        <f t="shared" si="43"/>
        <v>0</v>
      </c>
      <c r="BA55" s="11">
        <v>10</v>
      </c>
      <c r="BB55" s="10" t="s">
        <v>54</v>
      </c>
      <c r="BC55" s="11"/>
      <c r="BD55" s="10"/>
      <c r="BE55" s="11"/>
      <c r="BF55" s="10"/>
      <c r="BG55" s="11"/>
      <c r="BH55" s="10"/>
      <c r="BI55" s="7">
        <v>0.5</v>
      </c>
      <c r="BJ55" s="11">
        <v>12</v>
      </c>
      <c r="BK55" s="10" t="s">
        <v>54</v>
      </c>
      <c r="BL55" s="11"/>
      <c r="BM55" s="10"/>
      <c r="BN55" s="11"/>
      <c r="BO55" s="10"/>
      <c r="BP55" s="7">
        <v>0.5</v>
      </c>
      <c r="BQ55" s="7">
        <f t="shared" si="44"/>
        <v>1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si="45"/>
        <v>0</v>
      </c>
    </row>
    <row r="56" spans="1:86" ht="12.75">
      <c r="A56" s="6"/>
      <c r="B56" s="6"/>
      <c r="C56" s="6"/>
      <c r="D56" s="6" t="s">
        <v>122</v>
      </c>
      <c r="E56" s="3" t="s">
        <v>123</v>
      </c>
      <c r="F56" s="6">
        <f t="shared" si="46"/>
        <v>0</v>
      </c>
      <c r="G56" s="6">
        <f t="shared" si="47"/>
        <v>2</v>
      </c>
      <c r="H56" s="6">
        <f t="shared" si="32"/>
        <v>24</v>
      </c>
      <c r="I56" s="6">
        <f t="shared" si="33"/>
        <v>10</v>
      </c>
      <c r="J56" s="6">
        <f t="shared" si="34"/>
        <v>0</v>
      </c>
      <c r="K56" s="6">
        <f t="shared" si="35"/>
        <v>0</v>
      </c>
      <c r="L56" s="6">
        <f t="shared" si="36"/>
        <v>0</v>
      </c>
      <c r="M56" s="6">
        <f t="shared" si="37"/>
        <v>14</v>
      </c>
      <c r="N56" s="6">
        <f t="shared" si="38"/>
        <v>0</v>
      </c>
      <c r="O56" s="6">
        <f t="shared" si="39"/>
        <v>0</v>
      </c>
      <c r="P56" s="7">
        <f t="shared" si="40"/>
        <v>1</v>
      </c>
      <c r="Q56" s="7">
        <f t="shared" si="41"/>
        <v>0.5</v>
      </c>
      <c r="R56" s="7">
        <v>1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42"/>
        <v>0</v>
      </c>
      <c r="AJ56" s="11"/>
      <c r="AK56" s="10"/>
      <c r="AL56" s="11"/>
      <c r="AM56" s="10"/>
      <c r="AN56" s="11"/>
      <c r="AO56" s="10"/>
      <c r="AP56" s="11"/>
      <c r="AQ56" s="10"/>
      <c r="AR56" s="7"/>
      <c r="AS56" s="11"/>
      <c r="AT56" s="10"/>
      <c r="AU56" s="11"/>
      <c r="AV56" s="10"/>
      <c r="AW56" s="11"/>
      <c r="AX56" s="10"/>
      <c r="AY56" s="7"/>
      <c r="AZ56" s="7">
        <f t="shared" si="43"/>
        <v>0</v>
      </c>
      <c r="BA56" s="11">
        <v>10</v>
      </c>
      <c r="BB56" s="10" t="s">
        <v>54</v>
      </c>
      <c r="BC56" s="11"/>
      <c r="BD56" s="10"/>
      <c r="BE56" s="11"/>
      <c r="BF56" s="10"/>
      <c r="BG56" s="11"/>
      <c r="BH56" s="10"/>
      <c r="BI56" s="7">
        <v>0.5</v>
      </c>
      <c r="BJ56" s="11">
        <v>14</v>
      </c>
      <c r="BK56" s="10" t="s">
        <v>54</v>
      </c>
      <c r="BL56" s="11"/>
      <c r="BM56" s="10"/>
      <c r="BN56" s="11"/>
      <c r="BO56" s="10"/>
      <c r="BP56" s="7">
        <v>0.5</v>
      </c>
      <c r="BQ56" s="7">
        <f t="shared" si="44"/>
        <v>1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45"/>
        <v>0</v>
      </c>
    </row>
    <row r="57" spans="1:86" ht="12.75">
      <c r="A57" s="6"/>
      <c r="B57" s="6"/>
      <c r="C57" s="6"/>
      <c r="D57" s="6" t="s">
        <v>124</v>
      </c>
      <c r="E57" s="3" t="s">
        <v>125</v>
      </c>
      <c r="F57" s="6">
        <f t="shared" si="46"/>
        <v>0</v>
      </c>
      <c r="G57" s="6">
        <f t="shared" si="47"/>
        <v>2</v>
      </c>
      <c r="H57" s="6">
        <f t="shared" si="32"/>
        <v>26</v>
      </c>
      <c r="I57" s="6">
        <f t="shared" si="33"/>
        <v>12</v>
      </c>
      <c r="J57" s="6">
        <f t="shared" si="34"/>
        <v>0</v>
      </c>
      <c r="K57" s="6">
        <f t="shared" si="35"/>
        <v>0</v>
      </c>
      <c r="L57" s="6">
        <f t="shared" si="36"/>
        <v>0</v>
      </c>
      <c r="M57" s="6">
        <f t="shared" si="37"/>
        <v>14</v>
      </c>
      <c r="N57" s="6">
        <f t="shared" si="38"/>
        <v>0</v>
      </c>
      <c r="O57" s="6">
        <f t="shared" si="39"/>
        <v>0</v>
      </c>
      <c r="P57" s="7">
        <f t="shared" si="40"/>
        <v>1</v>
      </c>
      <c r="Q57" s="7">
        <f t="shared" si="41"/>
        <v>0.5</v>
      </c>
      <c r="R57" s="7">
        <v>1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42"/>
        <v>0</v>
      </c>
      <c r="AJ57" s="11"/>
      <c r="AK57" s="10"/>
      <c r="AL57" s="11"/>
      <c r="AM57" s="10"/>
      <c r="AN57" s="11"/>
      <c r="AO57" s="10"/>
      <c r="AP57" s="11"/>
      <c r="AQ57" s="10"/>
      <c r="AR57" s="7"/>
      <c r="AS57" s="11"/>
      <c r="AT57" s="10"/>
      <c r="AU57" s="11"/>
      <c r="AV57" s="10"/>
      <c r="AW57" s="11"/>
      <c r="AX57" s="10"/>
      <c r="AY57" s="7"/>
      <c r="AZ57" s="7">
        <f t="shared" si="43"/>
        <v>0</v>
      </c>
      <c r="BA57" s="11">
        <v>12</v>
      </c>
      <c r="BB57" s="10" t="s">
        <v>54</v>
      </c>
      <c r="BC57" s="11"/>
      <c r="BD57" s="10"/>
      <c r="BE57" s="11"/>
      <c r="BF57" s="10"/>
      <c r="BG57" s="11"/>
      <c r="BH57" s="10"/>
      <c r="BI57" s="7">
        <v>0.5</v>
      </c>
      <c r="BJ57" s="11">
        <v>14</v>
      </c>
      <c r="BK57" s="10" t="s">
        <v>54</v>
      </c>
      <c r="BL57" s="11"/>
      <c r="BM57" s="10"/>
      <c r="BN57" s="11"/>
      <c r="BO57" s="10"/>
      <c r="BP57" s="7">
        <v>0.5</v>
      </c>
      <c r="BQ57" s="7">
        <f t="shared" si="44"/>
        <v>1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45"/>
        <v>0</v>
      </c>
    </row>
    <row r="58" spans="1:86" ht="12.75">
      <c r="A58" s="6"/>
      <c r="B58" s="6"/>
      <c r="C58" s="6"/>
      <c r="D58" s="6" t="s">
        <v>126</v>
      </c>
      <c r="E58" s="3" t="s">
        <v>127</v>
      </c>
      <c r="F58" s="6">
        <f t="shared" si="46"/>
        <v>0</v>
      </c>
      <c r="G58" s="6">
        <f t="shared" si="47"/>
        <v>2</v>
      </c>
      <c r="H58" s="6">
        <f t="shared" si="32"/>
        <v>20</v>
      </c>
      <c r="I58" s="6">
        <f t="shared" si="33"/>
        <v>10</v>
      </c>
      <c r="J58" s="6">
        <f t="shared" si="34"/>
        <v>10</v>
      </c>
      <c r="K58" s="6">
        <f t="shared" si="35"/>
        <v>0</v>
      </c>
      <c r="L58" s="6">
        <f t="shared" si="36"/>
        <v>0</v>
      </c>
      <c r="M58" s="6">
        <f t="shared" si="37"/>
        <v>0</v>
      </c>
      <c r="N58" s="6">
        <f t="shared" si="38"/>
        <v>0</v>
      </c>
      <c r="O58" s="6">
        <f t="shared" si="39"/>
        <v>0</v>
      </c>
      <c r="P58" s="7">
        <f t="shared" si="40"/>
        <v>1</v>
      </c>
      <c r="Q58" s="7">
        <f t="shared" si="41"/>
        <v>0</v>
      </c>
      <c r="R58" s="7">
        <v>1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42"/>
        <v>0</v>
      </c>
      <c r="AJ58" s="11"/>
      <c r="AK58" s="10"/>
      <c r="AL58" s="11"/>
      <c r="AM58" s="10"/>
      <c r="AN58" s="11"/>
      <c r="AO58" s="10"/>
      <c r="AP58" s="11"/>
      <c r="AQ58" s="10"/>
      <c r="AR58" s="7"/>
      <c r="AS58" s="11"/>
      <c r="AT58" s="10"/>
      <c r="AU58" s="11"/>
      <c r="AV58" s="10"/>
      <c r="AW58" s="11"/>
      <c r="AX58" s="10"/>
      <c r="AY58" s="7"/>
      <c r="AZ58" s="7">
        <f t="shared" si="43"/>
        <v>0</v>
      </c>
      <c r="BA58" s="11">
        <v>10</v>
      </c>
      <c r="BB58" s="10" t="s">
        <v>54</v>
      </c>
      <c r="BC58" s="11">
        <v>10</v>
      </c>
      <c r="BD58" s="10" t="s">
        <v>54</v>
      </c>
      <c r="BE58" s="11"/>
      <c r="BF58" s="10"/>
      <c r="BG58" s="11"/>
      <c r="BH58" s="10"/>
      <c r="BI58" s="7">
        <v>1</v>
      </c>
      <c r="BJ58" s="11"/>
      <c r="BK58" s="10"/>
      <c r="BL58" s="11"/>
      <c r="BM58" s="10"/>
      <c r="BN58" s="11"/>
      <c r="BO58" s="10"/>
      <c r="BP58" s="7"/>
      <c r="BQ58" s="7">
        <f t="shared" si="44"/>
        <v>1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45"/>
        <v>0</v>
      </c>
    </row>
    <row r="59" spans="1:86" ht="12.75">
      <c r="A59" s="6"/>
      <c r="B59" s="6"/>
      <c r="C59" s="6"/>
      <c r="D59" s="6" t="s">
        <v>128</v>
      </c>
      <c r="E59" s="3" t="s">
        <v>129</v>
      </c>
      <c r="F59" s="6">
        <f t="shared" si="46"/>
        <v>0</v>
      </c>
      <c r="G59" s="6">
        <f t="shared" si="47"/>
        <v>2</v>
      </c>
      <c r="H59" s="6">
        <f t="shared" si="32"/>
        <v>20</v>
      </c>
      <c r="I59" s="6">
        <f t="shared" si="33"/>
        <v>10</v>
      </c>
      <c r="J59" s="6">
        <f t="shared" si="34"/>
        <v>10</v>
      </c>
      <c r="K59" s="6">
        <f t="shared" si="35"/>
        <v>0</v>
      </c>
      <c r="L59" s="6">
        <f t="shared" si="36"/>
        <v>0</v>
      </c>
      <c r="M59" s="6">
        <f t="shared" si="37"/>
        <v>0</v>
      </c>
      <c r="N59" s="6">
        <f t="shared" si="38"/>
        <v>0</v>
      </c>
      <c r="O59" s="6">
        <f t="shared" si="39"/>
        <v>0</v>
      </c>
      <c r="P59" s="7">
        <f t="shared" si="40"/>
        <v>1</v>
      </c>
      <c r="Q59" s="7">
        <f t="shared" si="41"/>
        <v>0</v>
      </c>
      <c r="R59" s="7">
        <v>1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42"/>
        <v>0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43"/>
        <v>0</v>
      </c>
      <c r="BA59" s="11">
        <v>10</v>
      </c>
      <c r="BB59" s="10" t="s">
        <v>54</v>
      </c>
      <c r="BC59" s="11">
        <v>10</v>
      </c>
      <c r="BD59" s="10" t="s">
        <v>54</v>
      </c>
      <c r="BE59" s="11"/>
      <c r="BF59" s="10"/>
      <c r="BG59" s="11"/>
      <c r="BH59" s="10"/>
      <c r="BI59" s="7">
        <v>1</v>
      </c>
      <c r="BJ59" s="11"/>
      <c r="BK59" s="10"/>
      <c r="BL59" s="11"/>
      <c r="BM59" s="10"/>
      <c r="BN59" s="11"/>
      <c r="BO59" s="10"/>
      <c r="BP59" s="7"/>
      <c r="BQ59" s="7">
        <f t="shared" si="44"/>
        <v>1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45"/>
        <v>0</v>
      </c>
    </row>
    <row r="60" spans="1:86" ht="12.75">
      <c r="A60" s="6"/>
      <c r="B60" s="6"/>
      <c r="C60" s="6"/>
      <c r="D60" s="6" t="s">
        <v>130</v>
      </c>
      <c r="E60" s="3" t="s">
        <v>131</v>
      </c>
      <c r="F60" s="6">
        <f t="shared" si="46"/>
        <v>1</v>
      </c>
      <c r="G60" s="6">
        <f t="shared" si="47"/>
        <v>1</v>
      </c>
      <c r="H60" s="6">
        <f t="shared" si="32"/>
        <v>30</v>
      </c>
      <c r="I60" s="6">
        <f t="shared" si="33"/>
        <v>14</v>
      </c>
      <c r="J60" s="6">
        <f t="shared" si="34"/>
        <v>0</v>
      </c>
      <c r="K60" s="6">
        <f t="shared" si="35"/>
        <v>0</v>
      </c>
      <c r="L60" s="6">
        <f t="shared" si="36"/>
        <v>0</v>
      </c>
      <c r="M60" s="6">
        <f t="shared" si="37"/>
        <v>16</v>
      </c>
      <c r="N60" s="6">
        <f t="shared" si="38"/>
        <v>0</v>
      </c>
      <c r="O60" s="6">
        <f t="shared" si="39"/>
        <v>0</v>
      </c>
      <c r="P60" s="7">
        <f t="shared" si="40"/>
        <v>2</v>
      </c>
      <c r="Q60" s="7">
        <f t="shared" si="41"/>
        <v>1</v>
      </c>
      <c r="R60" s="7">
        <v>2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42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43"/>
        <v>0</v>
      </c>
      <c r="BA60" s="11">
        <v>14</v>
      </c>
      <c r="BB60" s="10" t="s">
        <v>81</v>
      </c>
      <c r="BC60" s="11"/>
      <c r="BD60" s="10"/>
      <c r="BE60" s="11"/>
      <c r="BF60" s="10"/>
      <c r="BG60" s="11"/>
      <c r="BH60" s="10"/>
      <c r="BI60" s="7">
        <v>1</v>
      </c>
      <c r="BJ60" s="11">
        <v>16</v>
      </c>
      <c r="BK60" s="10" t="s">
        <v>54</v>
      </c>
      <c r="BL60" s="11"/>
      <c r="BM60" s="10"/>
      <c r="BN60" s="11"/>
      <c r="BO60" s="10"/>
      <c r="BP60" s="7">
        <v>1</v>
      </c>
      <c r="BQ60" s="7">
        <f t="shared" si="44"/>
        <v>2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45"/>
        <v>0</v>
      </c>
    </row>
    <row r="61" spans="1:86" ht="12.75">
      <c r="A61" s="6"/>
      <c r="B61" s="6"/>
      <c r="C61" s="6"/>
      <c r="D61" s="6" t="s">
        <v>132</v>
      </c>
      <c r="E61" s="3" t="s">
        <v>133</v>
      </c>
      <c r="F61" s="6">
        <f t="shared" si="46"/>
        <v>0</v>
      </c>
      <c r="G61" s="6">
        <f t="shared" si="47"/>
        <v>2</v>
      </c>
      <c r="H61" s="6">
        <f t="shared" si="32"/>
        <v>20</v>
      </c>
      <c r="I61" s="6">
        <f t="shared" si="33"/>
        <v>10</v>
      </c>
      <c r="J61" s="6">
        <f t="shared" si="34"/>
        <v>10</v>
      </c>
      <c r="K61" s="6">
        <f t="shared" si="35"/>
        <v>0</v>
      </c>
      <c r="L61" s="6">
        <f t="shared" si="36"/>
        <v>0</v>
      </c>
      <c r="M61" s="6">
        <f t="shared" si="37"/>
        <v>0</v>
      </c>
      <c r="N61" s="6">
        <f t="shared" si="38"/>
        <v>0</v>
      </c>
      <c r="O61" s="6">
        <f t="shared" si="39"/>
        <v>0</v>
      </c>
      <c r="P61" s="7">
        <f t="shared" si="40"/>
        <v>1</v>
      </c>
      <c r="Q61" s="7">
        <f t="shared" si="41"/>
        <v>0</v>
      </c>
      <c r="R61" s="7">
        <v>1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42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43"/>
        <v>0</v>
      </c>
      <c r="BA61" s="11">
        <v>10</v>
      </c>
      <c r="BB61" s="10" t="s">
        <v>54</v>
      </c>
      <c r="BC61" s="11">
        <v>10</v>
      </c>
      <c r="BD61" s="10" t="s">
        <v>54</v>
      </c>
      <c r="BE61" s="11"/>
      <c r="BF61" s="10"/>
      <c r="BG61" s="11"/>
      <c r="BH61" s="10"/>
      <c r="BI61" s="7">
        <v>1</v>
      </c>
      <c r="BJ61" s="11"/>
      <c r="BK61" s="10"/>
      <c r="BL61" s="11"/>
      <c r="BM61" s="10"/>
      <c r="BN61" s="11"/>
      <c r="BO61" s="10"/>
      <c r="BP61" s="7"/>
      <c r="BQ61" s="7">
        <f t="shared" si="44"/>
        <v>1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45"/>
        <v>0</v>
      </c>
    </row>
    <row r="62" spans="1:86" ht="12.75">
      <c r="A62" s="6"/>
      <c r="B62" s="6"/>
      <c r="C62" s="6"/>
      <c r="D62" s="6" t="s">
        <v>134</v>
      </c>
      <c r="E62" s="3" t="s">
        <v>135</v>
      </c>
      <c r="F62" s="6">
        <f t="shared" si="46"/>
        <v>0</v>
      </c>
      <c r="G62" s="6">
        <f t="shared" si="47"/>
        <v>2</v>
      </c>
      <c r="H62" s="6">
        <f t="shared" si="32"/>
        <v>16</v>
      </c>
      <c r="I62" s="6">
        <f t="shared" si="33"/>
        <v>8</v>
      </c>
      <c r="J62" s="6">
        <f t="shared" si="34"/>
        <v>8</v>
      </c>
      <c r="K62" s="6">
        <f t="shared" si="35"/>
        <v>0</v>
      </c>
      <c r="L62" s="6">
        <f t="shared" si="36"/>
        <v>0</v>
      </c>
      <c r="M62" s="6">
        <f t="shared" si="37"/>
        <v>0</v>
      </c>
      <c r="N62" s="6">
        <f t="shared" si="38"/>
        <v>0</v>
      </c>
      <c r="O62" s="6">
        <f t="shared" si="39"/>
        <v>0</v>
      </c>
      <c r="P62" s="7">
        <f t="shared" si="40"/>
        <v>1</v>
      </c>
      <c r="Q62" s="7">
        <f t="shared" si="41"/>
        <v>0</v>
      </c>
      <c r="R62" s="7">
        <v>1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42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43"/>
        <v>0</v>
      </c>
      <c r="BA62" s="11">
        <v>8</v>
      </c>
      <c r="BB62" s="10" t="s">
        <v>54</v>
      </c>
      <c r="BC62" s="11">
        <v>8</v>
      </c>
      <c r="BD62" s="10" t="s">
        <v>54</v>
      </c>
      <c r="BE62" s="11"/>
      <c r="BF62" s="10"/>
      <c r="BG62" s="11"/>
      <c r="BH62" s="10"/>
      <c r="BI62" s="7">
        <v>1</v>
      </c>
      <c r="BJ62" s="11"/>
      <c r="BK62" s="10"/>
      <c r="BL62" s="11"/>
      <c r="BM62" s="10"/>
      <c r="BN62" s="11"/>
      <c r="BO62" s="10"/>
      <c r="BP62" s="7"/>
      <c r="BQ62" s="7">
        <f t="shared" si="44"/>
        <v>1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45"/>
        <v>0</v>
      </c>
    </row>
    <row r="63" spans="1:86" ht="12.75">
      <c r="A63" s="6">
        <v>8</v>
      </c>
      <c r="B63" s="6">
        <v>1</v>
      </c>
      <c r="C63" s="6"/>
      <c r="D63" s="6"/>
      <c r="E63" s="3" t="s">
        <v>136</v>
      </c>
      <c r="F63" s="6">
        <f>$B$63*COUNTIF(S63:CF63,"e")</f>
        <v>0</v>
      </c>
      <c r="G63" s="6">
        <f>$B$63*COUNTIF(S63:CF63,"z")</f>
        <v>1</v>
      </c>
      <c r="H63" s="6">
        <f t="shared" si="32"/>
        <v>0</v>
      </c>
      <c r="I63" s="6">
        <f t="shared" si="33"/>
        <v>0</v>
      </c>
      <c r="J63" s="6">
        <f t="shared" si="34"/>
        <v>0</v>
      </c>
      <c r="K63" s="6">
        <f t="shared" si="35"/>
        <v>0</v>
      </c>
      <c r="L63" s="6">
        <f t="shared" si="36"/>
        <v>0</v>
      </c>
      <c r="M63" s="6">
        <f t="shared" si="37"/>
        <v>0</v>
      </c>
      <c r="N63" s="6">
        <f t="shared" si="38"/>
        <v>0</v>
      </c>
      <c r="O63" s="6">
        <f t="shared" si="39"/>
        <v>0</v>
      </c>
      <c r="P63" s="7">
        <f t="shared" si="40"/>
        <v>20</v>
      </c>
      <c r="Q63" s="7">
        <f t="shared" si="41"/>
        <v>0</v>
      </c>
      <c r="R63" s="7">
        <f>$B$63*2</f>
        <v>2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42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43"/>
        <v>0</v>
      </c>
      <c r="BA63" s="11"/>
      <c r="BB63" s="10"/>
      <c r="BC63" s="11"/>
      <c r="BD63" s="10"/>
      <c r="BE63" s="11">
        <f>$B$63*0</f>
        <v>0</v>
      </c>
      <c r="BF63" s="10" t="s">
        <v>54</v>
      </c>
      <c r="BG63" s="11"/>
      <c r="BH63" s="10"/>
      <c r="BI63" s="7">
        <f>$B$63*20</f>
        <v>20</v>
      </c>
      <c r="BJ63" s="11"/>
      <c r="BK63" s="10"/>
      <c r="BL63" s="11"/>
      <c r="BM63" s="10"/>
      <c r="BN63" s="11"/>
      <c r="BO63" s="10"/>
      <c r="BP63" s="7"/>
      <c r="BQ63" s="7">
        <f t="shared" si="44"/>
        <v>20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45"/>
        <v>0</v>
      </c>
    </row>
    <row r="64" spans="1:86" ht="15.75" customHeight="1">
      <c r="A64" s="6"/>
      <c r="B64" s="6"/>
      <c r="C64" s="6"/>
      <c r="D64" s="6"/>
      <c r="E64" s="6" t="s">
        <v>65</v>
      </c>
      <c r="F64" s="6">
        <f aca="true" t="shared" si="48" ref="F64:S64">SUM(F33:F63)</f>
        <v>7</v>
      </c>
      <c r="G64" s="6">
        <f t="shared" si="48"/>
        <v>54</v>
      </c>
      <c r="H64" s="6">
        <f t="shared" si="48"/>
        <v>784</v>
      </c>
      <c r="I64" s="6">
        <f t="shared" si="48"/>
        <v>352</v>
      </c>
      <c r="J64" s="6">
        <f t="shared" si="48"/>
        <v>146</v>
      </c>
      <c r="K64" s="6">
        <f t="shared" si="48"/>
        <v>0</v>
      </c>
      <c r="L64" s="6">
        <f t="shared" si="48"/>
        <v>40</v>
      </c>
      <c r="M64" s="6">
        <f t="shared" si="48"/>
        <v>246</v>
      </c>
      <c r="N64" s="6">
        <f t="shared" si="48"/>
        <v>0</v>
      </c>
      <c r="O64" s="6">
        <f t="shared" si="48"/>
        <v>0</v>
      </c>
      <c r="P64" s="7">
        <f t="shared" si="48"/>
        <v>68</v>
      </c>
      <c r="Q64" s="7">
        <f t="shared" si="48"/>
        <v>14.5</v>
      </c>
      <c r="R64" s="7">
        <f t="shared" si="48"/>
        <v>50</v>
      </c>
      <c r="S64" s="11">
        <f t="shared" si="48"/>
        <v>90</v>
      </c>
      <c r="T64" s="10"/>
      <c r="U64" s="11">
        <f>SUM(U33:U63)</f>
        <v>40</v>
      </c>
      <c r="V64" s="10"/>
      <c r="W64" s="11">
        <f>SUM(W33:W63)</f>
        <v>0</v>
      </c>
      <c r="X64" s="10"/>
      <c r="Y64" s="11">
        <f>SUM(Y33:Y63)</f>
        <v>0</v>
      </c>
      <c r="Z64" s="10"/>
      <c r="AA64" s="7">
        <f>SUM(AA33:AA63)</f>
        <v>8</v>
      </c>
      <c r="AB64" s="11">
        <f>SUM(AB33:AB63)</f>
        <v>36</v>
      </c>
      <c r="AC64" s="10"/>
      <c r="AD64" s="11">
        <f>SUM(AD33:AD63)</f>
        <v>0</v>
      </c>
      <c r="AE64" s="10"/>
      <c r="AF64" s="11">
        <f>SUM(AF33:AF63)</f>
        <v>0</v>
      </c>
      <c r="AG64" s="10"/>
      <c r="AH64" s="7">
        <f>SUM(AH33:AH63)</f>
        <v>2</v>
      </c>
      <c r="AI64" s="7">
        <f>SUM(AI33:AI63)</f>
        <v>10</v>
      </c>
      <c r="AJ64" s="11">
        <f>SUM(AJ33:AJ63)</f>
        <v>178</v>
      </c>
      <c r="AK64" s="10"/>
      <c r="AL64" s="11">
        <f>SUM(AL33:AL63)</f>
        <v>68</v>
      </c>
      <c r="AM64" s="10"/>
      <c r="AN64" s="11">
        <f>SUM(AN33:AN63)</f>
        <v>0</v>
      </c>
      <c r="AO64" s="10"/>
      <c r="AP64" s="11">
        <f>SUM(AP33:AP63)</f>
        <v>20</v>
      </c>
      <c r="AQ64" s="10"/>
      <c r="AR64" s="7">
        <f>SUM(AR33:AR63)</f>
        <v>18</v>
      </c>
      <c r="AS64" s="11">
        <f>SUM(AS33:AS63)</f>
        <v>154</v>
      </c>
      <c r="AT64" s="10"/>
      <c r="AU64" s="11">
        <f>SUM(AU33:AU63)</f>
        <v>0</v>
      </c>
      <c r="AV64" s="10"/>
      <c r="AW64" s="11">
        <f>SUM(AW33:AW63)</f>
        <v>0</v>
      </c>
      <c r="AX64" s="10"/>
      <c r="AY64" s="7">
        <f>SUM(AY33:AY63)</f>
        <v>10</v>
      </c>
      <c r="AZ64" s="7">
        <f>SUM(AZ33:AZ63)</f>
        <v>28</v>
      </c>
      <c r="BA64" s="11">
        <f>SUM(BA33:BA63)</f>
        <v>84</v>
      </c>
      <c r="BB64" s="10"/>
      <c r="BC64" s="11">
        <f>SUM(BC33:BC63)</f>
        <v>38</v>
      </c>
      <c r="BD64" s="10"/>
      <c r="BE64" s="11">
        <f>SUM(BE33:BE63)</f>
        <v>0</v>
      </c>
      <c r="BF64" s="10"/>
      <c r="BG64" s="11">
        <f>SUM(BG33:BG63)</f>
        <v>20</v>
      </c>
      <c r="BH64" s="10"/>
      <c r="BI64" s="7">
        <f>SUM(BI33:BI63)</f>
        <v>27.5</v>
      </c>
      <c r="BJ64" s="11">
        <f>SUM(BJ33:BJ63)</f>
        <v>56</v>
      </c>
      <c r="BK64" s="10"/>
      <c r="BL64" s="11">
        <f>SUM(BL33:BL63)</f>
        <v>0</v>
      </c>
      <c r="BM64" s="10"/>
      <c r="BN64" s="11">
        <f>SUM(BN33:BN63)</f>
        <v>0</v>
      </c>
      <c r="BO64" s="10"/>
      <c r="BP64" s="7">
        <f>SUM(BP33:BP63)</f>
        <v>2.5</v>
      </c>
      <c r="BQ64" s="7">
        <f>SUM(BQ33:BQ63)</f>
        <v>30</v>
      </c>
      <c r="BR64" s="11">
        <f>SUM(BR33:BR63)</f>
        <v>0</v>
      </c>
      <c r="BS64" s="10"/>
      <c r="BT64" s="11">
        <f>SUM(BT33:BT63)</f>
        <v>0</v>
      </c>
      <c r="BU64" s="10"/>
      <c r="BV64" s="11">
        <f>SUM(BV33:BV63)</f>
        <v>0</v>
      </c>
      <c r="BW64" s="10"/>
      <c r="BX64" s="11">
        <f>SUM(BX33:BX63)</f>
        <v>0</v>
      </c>
      <c r="BY64" s="10"/>
      <c r="BZ64" s="7">
        <f>SUM(BZ33:BZ63)</f>
        <v>0</v>
      </c>
      <c r="CA64" s="11">
        <f>SUM(CA33:CA63)</f>
        <v>0</v>
      </c>
      <c r="CB64" s="10"/>
      <c r="CC64" s="11">
        <f>SUM(CC33:CC63)</f>
        <v>0</v>
      </c>
      <c r="CD64" s="10"/>
      <c r="CE64" s="11">
        <f>SUM(CE33:CE63)</f>
        <v>0</v>
      </c>
      <c r="CF64" s="10"/>
      <c r="CG64" s="7">
        <f>SUM(CG33:CG63)</f>
        <v>0</v>
      </c>
      <c r="CH64" s="7">
        <f>SUM(CH33:CH63)</f>
        <v>0</v>
      </c>
    </row>
    <row r="65" spans="1:86" ht="19.5" customHeight="1">
      <c r="A65" s="14" t="s">
        <v>137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4"/>
      <c r="CH65" s="15"/>
    </row>
    <row r="66" spans="1:86" ht="12.75">
      <c r="A66" s="13">
        <v>1</v>
      </c>
      <c r="B66" s="13">
        <v>1</v>
      </c>
      <c r="C66" s="13"/>
      <c r="D66" s="6" t="s">
        <v>138</v>
      </c>
      <c r="E66" s="3" t="s">
        <v>139</v>
      </c>
      <c r="F66" s="6">
        <f aca="true" t="shared" si="49" ref="F66:F92">COUNTIF(S66:CF66,"e")</f>
        <v>0</v>
      </c>
      <c r="G66" s="6">
        <f aca="true" t="shared" si="50" ref="G66:G92">COUNTIF(S66:CF66,"z")</f>
        <v>1</v>
      </c>
      <c r="H66" s="6">
        <f aca="true" t="shared" si="51" ref="H66:H92">SUM(I66:O66)</f>
        <v>30</v>
      </c>
      <c r="I66" s="6">
        <f aca="true" t="shared" si="52" ref="I66:I92">S66+AJ66+BA66+BR66</f>
        <v>0</v>
      </c>
      <c r="J66" s="6">
        <f aca="true" t="shared" si="53" ref="J66:J92">U66+AL66+BC66+BT66</f>
        <v>0</v>
      </c>
      <c r="K66" s="6">
        <f aca="true" t="shared" si="54" ref="K66:K92">W66+AN66+BE66+BV66</f>
        <v>0</v>
      </c>
      <c r="L66" s="6">
        <f aca="true" t="shared" si="55" ref="L66:L92">Y66+AP66+BG66+BX66</f>
        <v>0</v>
      </c>
      <c r="M66" s="6">
        <f aca="true" t="shared" si="56" ref="M66:M92">AB66+AS66+BJ66+CA66</f>
        <v>0</v>
      </c>
      <c r="N66" s="6">
        <f aca="true" t="shared" si="57" ref="N66:N92">AD66+AU66+BL66+CC66</f>
        <v>30</v>
      </c>
      <c r="O66" s="6">
        <f aca="true" t="shared" si="58" ref="O66:O92">AF66+AW66+BN66+CE66</f>
        <v>0</v>
      </c>
      <c r="P66" s="7">
        <f aca="true" t="shared" si="59" ref="P66:P92">AI66+AZ66+BQ66+CH66</f>
        <v>3</v>
      </c>
      <c r="Q66" s="7">
        <f aca="true" t="shared" si="60" ref="Q66:Q92">AH66+AY66+BP66+CG66</f>
        <v>3</v>
      </c>
      <c r="R66" s="7">
        <v>3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>
        <v>30</v>
      </c>
      <c r="AE66" s="10" t="s">
        <v>54</v>
      </c>
      <c r="AF66" s="11"/>
      <c r="AG66" s="10"/>
      <c r="AH66" s="7">
        <v>3</v>
      </c>
      <c r="AI66" s="7">
        <f aca="true" t="shared" si="61" ref="AI66:AI92">AA66+AH66</f>
        <v>3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aca="true" t="shared" si="62" ref="AZ66:AZ92">AR66+AY66</f>
        <v>0</v>
      </c>
      <c r="BA66" s="11"/>
      <c r="BB66" s="10"/>
      <c r="BC66" s="11"/>
      <c r="BD66" s="10"/>
      <c r="BE66" s="11"/>
      <c r="BF66" s="10"/>
      <c r="BG66" s="11"/>
      <c r="BH66" s="10"/>
      <c r="BI66" s="7"/>
      <c r="BJ66" s="11"/>
      <c r="BK66" s="10"/>
      <c r="BL66" s="11"/>
      <c r="BM66" s="10"/>
      <c r="BN66" s="11"/>
      <c r="BO66" s="10"/>
      <c r="BP66" s="7"/>
      <c r="BQ66" s="7">
        <f aca="true" t="shared" si="63" ref="BQ66:BQ92">BI66+BP66</f>
        <v>0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aca="true" t="shared" si="64" ref="CH66:CH92">BZ66+CG66</f>
        <v>0</v>
      </c>
    </row>
    <row r="67" spans="1:86" ht="12.75">
      <c r="A67" s="13">
        <v>1</v>
      </c>
      <c r="B67" s="13">
        <v>1</v>
      </c>
      <c r="C67" s="13"/>
      <c r="D67" s="6" t="s">
        <v>140</v>
      </c>
      <c r="E67" s="3" t="s">
        <v>141</v>
      </c>
      <c r="F67" s="6">
        <f t="shared" si="49"/>
        <v>0</v>
      </c>
      <c r="G67" s="6">
        <f t="shared" si="50"/>
        <v>1</v>
      </c>
      <c r="H67" s="6">
        <f t="shared" si="51"/>
        <v>30</v>
      </c>
      <c r="I67" s="6">
        <f t="shared" si="52"/>
        <v>0</v>
      </c>
      <c r="J67" s="6">
        <f t="shared" si="53"/>
        <v>0</v>
      </c>
      <c r="K67" s="6">
        <f t="shared" si="54"/>
        <v>0</v>
      </c>
      <c r="L67" s="6">
        <f t="shared" si="55"/>
        <v>0</v>
      </c>
      <c r="M67" s="6">
        <f t="shared" si="56"/>
        <v>0</v>
      </c>
      <c r="N67" s="6">
        <f t="shared" si="57"/>
        <v>30</v>
      </c>
      <c r="O67" s="6">
        <f t="shared" si="58"/>
        <v>0</v>
      </c>
      <c r="P67" s="7">
        <f t="shared" si="59"/>
        <v>3</v>
      </c>
      <c r="Q67" s="7">
        <f t="shared" si="60"/>
        <v>3</v>
      </c>
      <c r="R67" s="7">
        <v>3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>
        <v>30</v>
      </c>
      <c r="AE67" s="10" t="s">
        <v>54</v>
      </c>
      <c r="AF67" s="11"/>
      <c r="AG67" s="10"/>
      <c r="AH67" s="7">
        <v>3</v>
      </c>
      <c r="AI67" s="7">
        <f t="shared" si="61"/>
        <v>3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62"/>
        <v>0</v>
      </c>
      <c r="BA67" s="11"/>
      <c r="BB67" s="10"/>
      <c r="BC67" s="11"/>
      <c r="BD67" s="10"/>
      <c r="BE67" s="11"/>
      <c r="BF67" s="10"/>
      <c r="BG67" s="11"/>
      <c r="BH67" s="10"/>
      <c r="BI67" s="7"/>
      <c r="BJ67" s="11"/>
      <c r="BK67" s="10"/>
      <c r="BL67" s="11"/>
      <c r="BM67" s="10"/>
      <c r="BN67" s="11"/>
      <c r="BO67" s="10"/>
      <c r="BP67" s="7"/>
      <c r="BQ67" s="7">
        <f t="shared" si="63"/>
        <v>0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64"/>
        <v>0</v>
      </c>
    </row>
    <row r="68" spans="1:86" ht="12.75">
      <c r="A68" s="13">
        <v>2</v>
      </c>
      <c r="B68" s="13">
        <v>3</v>
      </c>
      <c r="C68" s="13"/>
      <c r="D68" s="6" t="s">
        <v>142</v>
      </c>
      <c r="E68" s="3" t="s">
        <v>143</v>
      </c>
      <c r="F68" s="6">
        <f t="shared" si="49"/>
        <v>0</v>
      </c>
      <c r="G68" s="6">
        <f t="shared" si="50"/>
        <v>1</v>
      </c>
      <c r="H68" s="6">
        <f t="shared" si="51"/>
        <v>15</v>
      </c>
      <c r="I68" s="6">
        <f t="shared" si="52"/>
        <v>15</v>
      </c>
      <c r="J68" s="6">
        <f t="shared" si="53"/>
        <v>0</v>
      </c>
      <c r="K68" s="6">
        <f t="shared" si="54"/>
        <v>0</v>
      </c>
      <c r="L68" s="6">
        <f t="shared" si="55"/>
        <v>0</v>
      </c>
      <c r="M68" s="6">
        <f t="shared" si="56"/>
        <v>0</v>
      </c>
      <c r="N68" s="6">
        <f t="shared" si="57"/>
        <v>0</v>
      </c>
      <c r="O68" s="6">
        <f t="shared" si="58"/>
        <v>0</v>
      </c>
      <c r="P68" s="7">
        <f t="shared" si="59"/>
        <v>1</v>
      </c>
      <c r="Q68" s="7">
        <f t="shared" si="60"/>
        <v>0</v>
      </c>
      <c r="R68" s="7">
        <v>1</v>
      </c>
      <c r="S68" s="11">
        <v>15</v>
      </c>
      <c r="T68" s="10" t="s">
        <v>54</v>
      </c>
      <c r="U68" s="11"/>
      <c r="V68" s="10"/>
      <c r="W68" s="11"/>
      <c r="X68" s="10"/>
      <c r="Y68" s="11"/>
      <c r="Z68" s="10"/>
      <c r="AA68" s="7">
        <v>1</v>
      </c>
      <c r="AB68" s="11"/>
      <c r="AC68" s="10"/>
      <c r="AD68" s="11"/>
      <c r="AE68" s="10"/>
      <c r="AF68" s="11"/>
      <c r="AG68" s="10"/>
      <c r="AH68" s="7"/>
      <c r="AI68" s="7">
        <f t="shared" si="61"/>
        <v>1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62"/>
        <v>0</v>
      </c>
      <c r="BA68" s="11"/>
      <c r="BB68" s="10"/>
      <c r="BC68" s="11"/>
      <c r="BD68" s="10"/>
      <c r="BE68" s="11"/>
      <c r="BF68" s="10"/>
      <c r="BG68" s="11"/>
      <c r="BH68" s="10"/>
      <c r="BI68" s="7"/>
      <c r="BJ68" s="11"/>
      <c r="BK68" s="10"/>
      <c r="BL68" s="11"/>
      <c r="BM68" s="10"/>
      <c r="BN68" s="11"/>
      <c r="BO68" s="10"/>
      <c r="BP68" s="7"/>
      <c r="BQ68" s="7">
        <f t="shared" si="63"/>
        <v>0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64"/>
        <v>0</v>
      </c>
    </row>
    <row r="69" spans="1:86" ht="12.75">
      <c r="A69" s="13">
        <v>2</v>
      </c>
      <c r="B69" s="13">
        <v>3</v>
      </c>
      <c r="C69" s="13"/>
      <c r="D69" s="6" t="s">
        <v>144</v>
      </c>
      <c r="E69" s="3" t="s">
        <v>145</v>
      </c>
      <c r="F69" s="6">
        <f t="shared" si="49"/>
        <v>0</v>
      </c>
      <c r="G69" s="6">
        <f t="shared" si="50"/>
        <v>1</v>
      </c>
      <c r="H69" s="6">
        <f t="shared" si="51"/>
        <v>15</v>
      </c>
      <c r="I69" s="6">
        <f t="shared" si="52"/>
        <v>15</v>
      </c>
      <c r="J69" s="6">
        <f t="shared" si="53"/>
        <v>0</v>
      </c>
      <c r="K69" s="6">
        <f t="shared" si="54"/>
        <v>0</v>
      </c>
      <c r="L69" s="6">
        <f t="shared" si="55"/>
        <v>0</v>
      </c>
      <c r="M69" s="6">
        <f t="shared" si="56"/>
        <v>0</v>
      </c>
      <c r="N69" s="6">
        <f t="shared" si="57"/>
        <v>0</v>
      </c>
      <c r="O69" s="6">
        <f t="shared" si="58"/>
        <v>0</v>
      </c>
      <c r="P69" s="7">
        <f t="shared" si="59"/>
        <v>1</v>
      </c>
      <c r="Q69" s="7">
        <f t="shared" si="60"/>
        <v>0</v>
      </c>
      <c r="R69" s="7">
        <v>1</v>
      </c>
      <c r="S69" s="11">
        <v>15</v>
      </c>
      <c r="T69" s="10" t="s">
        <v>54</v>
      </c>
      <c r="U69" s="11"/>
      <c r="V69" s="10"/>
      <c r="W69" s="11"/>
      <c r="X69" s="10"/>
      <c r="Y69" s="11"/>
      <c r="Z69" s="10"/>
      <c r="AA69" s="7">
        <v>1</v>
      </c>
      <c r="AB69" s="11"/>
      <c r="AC69" s="10"/>
      <c r="AD69" s="11"/>
      <c r="AE69" s="10"/>
      <c r="AF69" s="11"/>
      <c r="AG69" s="10"/>
      <c r="AH69" s="7"/>
      <c r="AI69" s="7">
        <f t="shared" si="61"/>
        <v>1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62"/>
        <v>0</v>
      </c>
      <c r="BA69" s="11"/>
      <c r="BB69" s="10"/>
      <c r="BC69" s="11"/>
      <c r="BD69" s="10"/>
      <c r="BE69" s="11"/>
      <c r="BF69" s="10"/>
      <c r="BG69" s="11"/>
      <c r="BH69" s="10"/>
      <c r="BI69" s="7"/>
      <c r="BJ69" s="11"/>
      <c r="BK69" s="10"/>
      <c r="BL69" s="11"/>
      <c r="BM69" s="10"/>
      <c r="BN69" s="11"/>
      <c r="BO69" s="10"/>
      <c r="BP69" s="7"/>
      <c r="BQ69" s="7">
        <f t="shared" si="63"/>
        <v>0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64"/>
        <v>0</v>
      </c>
    </row>
    <row r="70" spans="1:86" ht="12.75">
      <c r="A70" s="13">
        <v>2</v>
      </c>
      <c r="B70" s="13">
        <v>3</v>
      </c>
      <c r="C70" s="13"/>
      <c r="D70" s="6" t="s">
        <v>146</v>
      </c>
      <c r="E70" s="3" t="s">
        <v>147</v>
      </c>
      <c r="F70" s="6">
        <f t="shared" si="49"/>
        <v>0</v>
      </c>
      <c r="G70" s="6">
        <f t="shared" si="50"/>
        <v>1</v>
      </c>
      <c r="H70" s="6">
        <f t="shared" si="51"/>
        <v>15</v>
      </c>
      <c r="I70" s="6">
        <f t="shared" si="52"/>
        <v>15</v>
      </c>
      <c r="J70" s="6">
        <f t="shared" si="53"/>
        <v>0</v>
      </c>
      <c r="K70" s="6">
        <f t="shared" si="54"/>
        <v>0</v>
      </c>
      <c r="L70" s="6">
        <f t="shared" si="55"/>
        <v>0</v>
      </c>
      <c r="M70" s="6">
        <f t="shared" si="56"/>
        <v>0</v>
      </c>
      <c r="N70" s="6">
        <f t="shared" si="57"/>
        <v>0</v>
      </c>
      <c r="O70" s="6">
        <f t="shared" si="58"/>
        <v>0</v>
      </c>
      <c r="P70" s="7">
        <f t="shared" si="59"/>
        <v>1</v>
      </c>
      <c r="Q70" s="7">
        <f t="shared" si="60"/>
        <v>0</v>
      </c>
      <c r="R70" s="7">
        <v>1</v>
      </c>
      <c r="S70" s="11">
        <v>15</v>
      </c>
      <c r="T70" s="10" t="s">
        <v>54</v>
      </c>
      <c r="U70" s="11"/>
      <c r="V70" s="10"/>
      <c r="W70" s="11"/>
      <c r="X70" s="10"/>
      <c r="Y70" s="11"/>
      <c r="Z70" s="10"/>
      <c r="AA70" s="7">
        <v>1</v>
      </c>
      <c r="AB70" s="11"/>
      <c r="AC70" s="10"/>
      <c r="AD70" s="11"/>
      <c r="AE70" s="10"/>
      <c r="AF70" s="11"/>
      <c r="AG70" s="10"/>
      <c r="AH70" s="7"/>
      <c r="AI70" s="7">
        <f t="shared" si="61"/>
        <v>1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62"/>
        <v>0</v>
      </c>
      <c r="BA70" s="11"/>
      <c r="BB70" s="10"/>
      <c r="BC70" s="11"/>
      <c r="BD70" s="10"/>
      <c r="BE70" s="11"/>
      <c r="BF70" s="10"/>
      <c r="BG70" s="11"/>
      <c r="BH70" s="10"/>
      <c r="BI70" s="7"/>
      <c r="BJ70" s="11"/>
      <c r="BK70" s="10"/>
      <c r="BL70" s="11"/>
      <c r="BM70" s="10"/>
      <c r="BN70" s="11"/>
      <c r="BO70" s="10"/>
      <c r="BP70" s="7"/>
      <c r="BQ70" s="7">
        <f t="shared" si="63"/>
        <v>0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64"/>
        <v>0</v>
      </c>
    </row>
    <row r="71" spans="1:86" ht="12.75">
      <c r="A71" s="13">
        <v>2</v>
      </c>
      <c r="B71" s="13">
        <v>3</v>
      </c>
      <c r="C71" s="13"/>
      <c r="D71" s="6" t="s">
        <v>148</v>
      </c>
      <c r="E71" s="3" t="s">
        <v>149</v>
      </c>
      <c r="F71" s="6">
        <f t="shared" si="49"/>
        <v>0</v>
      </c>
      <c r="G71" s="6">
        <f t="shared" si="50"/>
        <v>1</v>
      </c>
      <c r="H71" s="6">
        <f t="shared" si="51"/>
        <v>15</v>
      </c>
      <c r="I71" s="6">
        <f t="shared" si="52"/>
        <v>15</v>
      </c>
      <c r="J71" s="6">
        <f t="shared" si="53"/>
        <v>0</v>
      </c>
      <c r="K71" s="6">
        <f t="shared" si="54"/>
        <v>0</v>
      </c>
      <c r="L71" s="6">
        <f t="shared" si="55"/>
        <v>0</v>
      </c>
      <c r="M71" s="6">
        <f t="shared" si="56"/>
        <v>0</v>
      </c>
      <c r="N71" s="6">
        <f t="shared" si="57"/>
        <v>0</v>
      </c>
      <c r="O71" s="6">
        <f t="shared" si="58"/>
        <v>0</v>
      </c>
      <c r="P71" s="7">
        <f t="shared" si="59"/>
        <v>1</v>
      </c>
      <c r="Q71" s="7">
        <f t="shared" si="60"/>
        <v>0</v>
      </c>
      <c r="R71" s="7">
        <v>1</v>
      </c>
      <c r="S71" s="11">
        <v>15</v>
      </c>
      <c r="T71" s="10" t="s">
        <v>54</v>
      </c>
      <c r="U71" s="11"/>
      <c r="V71" s="10"/>
      <c r="W71" s="11"/>
      <c r="X71" s="10"/>
      <c r="Y71" s="11"/>
      <c r="Z71" s="10"/>
      <c r="AA71" s="7">
        <v>1</v>
      </c>
      <c r="AB71" s="11"/>
      <c r="AC71" s="10"/>
      <c r="AD71" s="11"/>
      <c r="AE71" s="10"/>
      <c r="AF71" s="11"/>
      <c r="AG71" s="10"/>
      <c r="AH71" s="7"/>
      <c r="AI71" s="7">
        <f t="shared" si="61"/>
        <v>1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62"/>
        <v>0</v>
      </c>
      <c r="BA71" s="11"/>
      <c r="BB71" s="10"/>
      <c r="BC71" s="11"/>
      <c r="BD71" s="10"/>
      <c r="BE71" s="11"/>
      <c r="BF71" s="10"/>
      <c r="BG71" s="11"/>
      <c r="BH71" s="10"/>
      <c r="BI71" s="7"/>
      <c r="BJ71" s="11"/>
      <c r="BK71" s="10"/>
      <c r="BL71" s="11"/>
      <c r="BM71" s="10"/>
      <c r="BN71" s="11"/>
      <c r="BO71" s="10"/>
      <c r="BP71" s="7"/>
      <c r="BQ71" s="7">
        <f t="shared" si="63"/>
        <v>0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64"/>
        <v>0</v>
      </c>
    </row>
    <row r="72" spans="1:86" ht="12.75">
      <c r="A72" s="13">
        <v>2</v>
      </c>
      <c r="B72" s="13">
        <v>3</v>
      </c>
      <c r="C72" s="13"/>
      <c r="D72" s="6" t="s">
        <v>150</v>
      </c>
      <c r="E72" s="3" t="s">
        <v>151</v>
      </c>
      <c r="F72" s="6">
        <f t="shared" si="49"/>
        <v>0</v>
      </c>
      <c r="G72" s="6">
        <f t="shared" si="50"/>
        <v>1</v>
      </c>
      <c r="H72" s="6">
        <f t="shared" si="51"/>
        <v>15</v>
      </c>
      <c r="I72" s="6">
        <f t="shared" si="52"/>
        <v>15</v>
      </c>
      <c r="J72" s="6">
        <f t="shared" si="53"/>
        <v>0</v>
      </c>
      <c r="K72" s="6">
        <f t="shared" si="54"/>
        <v>0</v>
      </c>
      <c r="L72" s="6">
        <f t="shared" si="55"/>
        <v>0</v>
      </c>
      <c r="M72" s="6">
        <f t="shared" si="56"/>
        <v>0</v>
      </c>
      <c r="N72" s="6">
        <f t="shared" si="57"/>
        <v>0</v>
      </c>
      <c r="O72" s="6">
        <f t="shared" si="58"/>
        <v>0</v>
      </c>
      <c r="P72" s="7">
        <f t="shared" si="59"/>
        <v>1</v>
      </c>
      <c r="Q72" s="7">
        <f t="shared" si="60"/>
        <v>0</v>
      </c>
      <c r="R72" s="7">
        <v>1</v>
      </c>
      <c r="S72" s="11">
        <v>15</v>
      </c>
      <c r="T72" s="10" t="s">
        <v>54</v>
      </c>
      <c r="U72" s="11"/>
      <c r="V72" s="10"/>
      <c r="W72" s="11"/>
      <c r="X72" s="10"/>
      <c r="Y72" s="11"/>
      <c r="Z72" s="10"/>
      <c r="AA72" s="7">
        <v>1</v>
      </c>
      <c r="AB72" s="11"/>
      <c r="AC72" s="10"/>
      <c r="AD72" s="11"/>
      <c r="AE72" s="10"/>
      <c r="AF72" s="11"/>
      <c r="AG72" s="10"/>
      <c r="AH72" s="7"/>
      <c r="AI72" s="7">
        <f t="shared" si="61"/>
        <v>1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62"/>
        <v>0</v>
      </c>
      <c r="BA72" s="11"/>
      <c r="BB72" s="10"/>
      <c r="BC72" s="11"/>
      <c r="BD72" s="10"/>
      <c r="BE72" s="11"/>
      <c r="BF72" s="10"/>
      <c r="BG72" s="11"/>
      <c r="BH72" s="10"/>
      <c r="BI72" s="7"/>
      <c r="BJ72" s="11"/>
      <c r="BK72" s="10"/>
      <c r="BL72" s="11"/>
      <c r="BM72" s="10"/>
      <c r="BN72" s="11"/>
      <c r="BO72" s="10"/>
      <c r="BP72" s="7"/>
      <c r="BQ72" s="7">
        <f t="shared" si="63"/>
        <v>0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64"/>
        <v>0</v>
      </c>
    </row>
    <row r="73" spans="1:86" ht="12.75">
      <c r="A73" s="13">
        <v>2</v>
      </c>
      <c r="B73" s="13">
        <v>3</v>
      </c>
      <c r="C73" s="13"/>
      <c r="D73" s="6" t="s">
        <v>152</v>
      </c>
      <c r="E73" s="3" t="s">
        <v>153</v>
      </c>
      <c r="F73" s="6">
        <f t="shared" si="49"/>
        <v>0</v>
      </c>
      <c r="G73" s="6">
        <f t="shared" si="50"/>
        <v>1</v>
      </c>
      <c r="H73" s="6">
        <f t="shared" si="51"/>
        <v>15</v>
      </c>
      <c r="I73" s="6">
        <f t="shared" si="52"/>
        <v>15</v>
      </c>
      <c r="J73" s="6">
        <f t="shared" si="53"/>
        <v>0</v>
      </c>
      <c r="K73" s="6">
        <f t="shared" si="54"/>
        <v>0</v>
      </c>
      <c r="L73" s="6">
        <f t="shared" si="55"/>
        <v>0</v>
      </c>
      <c r="M73" s="6">
        <f t="shared" si="56"/>
        <v>0</v>
      </c>
      <c r="N73" s="6">
        <f t="shared" si="57"/>
        <v>0</v>
      </c>
      <c r="O73" s="6">
        <f t="shared" si="58"/>
        <v>0</v>
      </c>
      <c r="P73" s="7">
        <f t="shared" si="59"/>
        <v>1</v>
      </c>
      <c r="Q73" s="7">
        <f t="shared" si="60"/>
        <v>0</v>
      </c>
      <c r="R73" s="7">
        <v>1</v>
      </c>
      <c r="S73" s="11">
        <v>15</v>
      </c>
      <c r="T73" s="10" t="s">
        <v>54</v>
      </c>
      <c r="U73" s="11"/>
      <c r="V73" s="10"/>
      <c r="W73" s="11"/>
      <c r="X73" s="10"/>
      <c r="Y73" s="11"/>
      <c r="Z73" s="10"/>
      <c r="AA73" s="7">
        <v>1</v>
      </c>
      <c r="AB73" s="11"/>
      <c r="AC73" s="10"/>
      <c r="AD73" s="11"/>
      <c r="AE73" s="10"/>
      <c r="AF73" s="11"/>
      <c r="AG73" s="10"/>
      <c r="AH73" s="7"/>
      <c r="AI73" s="7">
        <f t="shared" si="61"/>
        <v>1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62"/>
        <v>0</v>
      </c>
      <c r="BA73" s="11"/>
      <c r="BB73" s="10"/>
      <c r="BC73" s="11"/>
      <c r="BD73" s="10"/>
      <c r="BE73" s="11"/>
      <c r="BF73" s="10"/>
      <c r="BG73" s="11"/>
      <c r="BH73" s="10"/>
      <c r="BI73" s="7"/>
      <c r="BJ73" s="11"/>
      <c r="BK73" s="10"/>
      <c r="BL73" s="11"/>
      <c r="BM73" s="10"/>
      <c r="BN73" s="11"/>
      <c r="BO73" s="10"/>
      <c r="BP73" s="7"/>
      <c r="BQ73" s="7">
        <f t="shared" si="63"/>
        <v>0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64"/>
        <v>0</v>
      </c>
    </row>
    <row r="74" spans="1:86" ht="12.75">
      <c r="A74" s="13">
        <v>3</v>
      </c>
      <c r="B74" s="13">
        <v>1</v>
      </c>
      <c r="C74" s="13"/>
      <c r="D74" s="6" t="s">
        <v>154</v>
      </c>
      <c r="E74" s="3" t="s">
        <v>155</v>
      </c>
      <c r="F74" s="6">
        <f t="shared" si="49"/>
        <v>0</v>
      </c>
      <c r="G74" s="6">
        <f t="shared" si="50"/>
        <v>2</v>
      </c>
      <c r="H74" s="6">
        <f t="shared" si="51"/>
        <v>30</v>
      </c>
      <c r="I74" s="6">
        <f t="shared" si="52"/>
        <v>15</v>
      </c>
      <c r="J74" s="6">
        <f t="shared" si="53"/>
        <v>15</v>
      </c>
      <c r="K74" s="6">
        <f t="shared" si="54"/>
        <v>0</v>
      </c>
      <c r="L74" s="6">
        <f t="shared" si="55"/>
        <v>0</v>
      </c>
      <c r="M74" s="6">
        <f t="shared" si="56"/>
        <v>0</v>
      </c>
      <c r="N74" s="6">
        <f t="shared" si="57"/>
        <v>0</v>
      </c>
      <c r="O74" s="6">
        <f t="shared" si="58"/>
        <v>0</v>
      </c>
      <c r="P74" s="7">
        <f t="shared" si="59"/>
        <v>2</v>
      </c>
      <c r="Q74" s="7">
        <f t="shared" si="60"/>
        <v>0</v>
      </c>
      <c r="R74" s="7">
        <v>2</v>
      </c>
      <c r="S74" s="11">
        <v>15</v>
      </c>
      <c r="T74" s="10" t="s">
        <v>54</v>
      </c>
      <c r="U74" s="11">
        <v>15</v>
      </c>
      <c r="V74" s="10" t="s">
        <v>54</v>
      </c>
      <c r="W74" s="11"/>
      <c r="X74" s="10"/>
      <c r="Y74" s="11"/>
      <c r="Z74" s="10"/>
      <c r="AA74" s="7">
        <v>2</v>
      </c>
      <c r="AB74" s="11"/>
      <c r="AC74" s="10"/>
      <c r="AD74" s="11"/>
      <c r="AE74" s="10"/>
      <c r="AF74" s="11"/>
      <c r="AG74" s="10"/>
      <c r="AH74" s="7"/>
      <c r="AI74" s="7">
        <f t="shared" si="61"/>
        <v>2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62"/>
        <v>0</v>
      </c>
      <c r="BA74" s="11"/>
      <c r="BB74" s="10"/>
      <c r="BC74" s="11"/>
      <c r="BD74" s="10"/>
      <c r="BE74" s="11"/>
      <c r="BF74" s="10"/>
      <c r="BG74" s="11"/>
      <c r="BH74" s="10"/>
      <c r="BI74" s="7"/>
      <c r="BJ74" s="11"/>
      <c r="BK74" s="10"/>
      <c r="BL74" s="11"/>
      <c r="BM74" s="10"/>
      <c r="BN74" s="11"/>
      <c r="BO74" s="10"/>
      <c r="BP74" s="7"/>
      <c r="BQ74" s="7">
        <f t="shared" si="63"/>
        <v>0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64"/>
        <v>0</v>
      </c>
    </row>
    <row r="75" spans="1:86" ht="12.75">
      <c r="A75" s="13">
        <v>3</v>
      </c>
      <c r="B75" s="13">
        <v>1</v>
      </c>
      <c r="C75" s="13"/>
      <c r="D75" s="6" t="s">
        <v>156</v>
      </c>
      <c r="E75" s="3" t="s">
        <v>157</v>
      </c>
      <c r="F75" s="6">
        <f t="shared" si="49"/>
        <v>0</v>
      </c>
      <c r="G75" s="6">
        <f t="shared" si="50"/>
        <v>2</v>
      </c>
      <c r="H75" s="6">
        <f t="shared" si="51"/>
        <v>30</v>
      </c>
      <c r="I75" s="6">
        <f t="shared" si="52"/>
        <v>15</v>
      </c>
      <c r="J75" s="6">
        <f t="shared" si="53"/>
        <v>15</v>
      </c>
      <c r="K75" s="6">
        <f t="shared" si="54"/>
        <v>0</v>
      </c>
      <c r="L75" s="6">
        <f t="shared" si="55"/>
        <v>0</v>
      </c>
      <c r="M75" s="6">
        <f t="shared" si="56"/>
        <v>0</v>
      </c>
      <c r="N75" s="6">
        <f t="shared" si="57"/>
        <v>0</v>
      </c>
      <c r="O75" s="6">
        <f t="shared" si="58"/>
        <v>0</v>
      </c>
      <c r="P75" s="7">
        <f t="shared" si="59"/>
        <v>2</v>
      </c>
      <c r="Q75" s="7">
        <f t="shared" si="60"/>
        <v>0</v>
      </c>
      <c r="R75" s="7">
        <v>2</v>
      </c>
      <c r="S75" s="11">
        <v>15</v>
      </c>
      <c r="T75" s="10" t="s">
        <v>54</v>
      </c>
      <c r="U75" s="11">
        <v>15</v>
      </c>
      <c r="V75" s="10" t="s">
        <v>54</v>
      </c>
      <c r="W75" s="11"/>
      <c r="X75" s="10"/>
      <c r="Y75" s="11"/>
      <c r="Z75" s="10"/>
      <c r="AA75" s="7">
        <v>2</v>
      </c>
      <c r="AB75" s="11"/>
      <c r="AC75" s="10"/>
      <c r="AD75" s="11"/>
      <c r="AE75" s="10"/>
      <c r="AF75" s="11"/>
      <c r="AG75" s="10"/>
      <c r="AH75" s="7"/>
      <c r="AI75" s="7">
        <f t="shared" si="61"/>
        <v>2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62"/>
        <v>0</v>
      </c>
      <c r="BA75" s="11"/>
      <c r="BB75" s="10"/>
      <c r="BC75" s="11"/>
      <c r="BD75" s="10"/>
      <c r="BE75" s="11"/>
      <c r="BF75" s="10"/>
      <c r="BG75" s="11"/>
      <c r="BH75" s="10"/>
      <c r="BI75" s="7"/>
      <c r="BJ75" s="11"/>
      <c r="BK75" s="10"/>
      <c r="BL75" s="11"/>
      <c r="BM75" s="10"/>
      <c r="BN75" s="11"/>
      <c r="BO75" s="10"/>
      <c r="BP75" s="7"/>
      <c r="BQ75" s="7">
        <f t="shared" si="63"/>
        <v>0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64"/>
        <v>0</v>
      </c>
    </row>
    <row r="76" spans="1:86" ht="12.75">
      <c r="A76" s="13">
        <v>3</v>
      </c>
      <c r="B76" s="13">
        <v>1</v>
      </c>
      <c r="C76" s="13"/>
      <c r="D76" s="6" t="s">
        <v>158</v>
      </c>
      <c r="E76" s="3" t="s">
        <v>159</v>
      </c>
      <c r="F76" s="6">
        <f t="shared" si="49"/>
        <v>0</v>
      </c>
      <c r="G76" s="6">
        <f t="shared" si="50"/>
        <v>2</v>
      </c>
      <c r="H76" s="6">
        <f t="shared" si="51"/>
        <v>30</v>
      </c>
      <c r="I76" s="6">
        <f t="shared" si="52"/>
        <v>15</v>
      </c>
      <c r="J76" s="6">
        <f t="shared" si="53"/>
        <v>15</v>
      </c>
      <c r="K76" s="6">
        <f t="shared" si="54"/>
        <v>0</v>
      </c>
      <c r="L76" s="6">
        <f t="shared" si="55"/>
        <v>0</v>
      </c>
      <c r="M76" s="6">
        <f t="shared" si="56"/>
        <v>0</v>
      </c>
      <c r="N76" s="6">
        <f t="shared" si="57"/>
        <v>0</v>
      </c>
      <c r="O76" s="6">
        <f t="shared" si="58"/>
        <v>0</v>
      </c>
      <c r="P76" s="7">
        <f t="shared" si="59"/>
        <v>2</v>
      </c>
      <c r="Q76" s="7">
        <f t="shared" si="60"/>
        <v>0</v>
      </c>
      <c r="R76" s="7">
        <v>2</v>
      </c>
      <c r="S76" s="11">
        <v>15</v>
      </c>
      <c r="T76" s="10" t="s">
        <v>54</v>
      </c>
      <c r="U76" s="11">
        <v>15</v>
      </c>
      <c r="V76" s="10" t="s">
        <v>54</v>
      </c>
      <c r="W76" s="11"/>
      <c r="X76" s="10"/>
      <c r="Y76" s="11"/>
      <c r="Z76" s="10"/>
      <c r="AA76" s="7">
        <v>2</v>
      </c>
      <c r="AB76" s="11"/>
      <c r="AC76" s="10"/>
      <c r="AD76" s="11"/>
      <c r="AE76" s="10"/>
      <c r="AF76" s="11"/>
      <c r="AG76" s="10"/>
      <c r="AH76" s="7"/>
      <c r="AI76" s="7">
        <f t="shared" si="61"/>
        <v>2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62"/>
        <v>0</v>
      </c>
      <c r="BA76" s="11"/>
      <c r="BB76" s="10"/>
      <c r="BC76" s="11"/>
      <c r="BD76" s="10"/>
      <c r="BE76" s="11"/>
      <c r="BF76" s="10"/>
      <c r="BG76" s="11"/>
      <c r="BH76" s="10"/>
      <c r="BI76" s="7"/>
      <c r="BJ76" s="11"/>
      <c r="BK76" s="10"/>
      <c r="BL76" s="11"/>
      <c r="BM76" s="10"/>
      <c r="BN76" s="11"/>
      <c r="BO76" s="10"/>
      <c r="BP76" s="7"/>
      <c r="BQ76" s="7">
        <f t="shared" si="63"/>
        <v>0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64"/>
        <v>0</v>
      </c>
    </row>
    <row r="77" spans="1:86" ht="12.75">
      <c r="A77" s="13">
        <v>3</v>
      </c>
      <c r="B77" s="13">
        <v>1</v>
      </c>
      <c r="C77" s="13"/>
      <c r="D77" s="6" t="s">
        <v>160</v>
      </c>
      <c r="E77" s="3" t="s">
        <v>161</v>
      </c>
      <c r="F77" s="6">
        <f t="shared" si="49"/>
        <v>0</v>
      </c>
      <c r="G77" s="6">
        <f t="shared" si="50"/>
        <v>2</v>
      </c>
      <c r="H77" s="6">
        <f t="shared" si="51"/>
        <v>30</v>
      </c>
      <c r="I77" s="6">
        <f t="shared" si="52"/>
        <v>15</v>
      </c>
      <c r="J77" s="6">
        <f t="shared" si="53"/>
        <v>15</v>
      </c>
      <c r="K77" s="6">
        <f t="shared" si="54"/>
        <v>0</v>
      </c>
      <c r="L77" s="6">
        <f t="shared" si="55"/>
        <v>0</v>
      </c>
      <c r="M77" s="6">
        <f t="shared" si="56"/>
        <v>0</v>
      </c>
      <c r="N77" s="6">
        <f t="shared" si="57"/>
        <v>0</v>
      </c>
      <c r="O77" s="6">
        <f t="shared" si="58"/>
        <v>0</v>
      </c>
      <c r="P77" s="7">
        <f t="shared" si="59"/>
        <v>2</v>
      </c>
      <c r="Q77" s="7">
        <f t="shared" si="60"/>
        <v>0</v>
      </c>
      <c r="R77" s="7">
        <v>2</v>
      </c>
      <c r="S77" s="11">
        <v>15</v>
      </c>
      <c r="T77" s="10" t="s">
        <v>54</v>
      </c>
      <c r="U77" s="11">
        <v>15</v>
      </c>
      <c r="V77" s="10" t="s">
        <v>54</v>
      </c>
      <c r="W77" s="11"/>
      <c r="X77" s="10"/>
      <c r="Y77" s="11"/>
      <c r="Z77" s="10"/>
      <c r="AA77" s="7">
        <v>2</v>
      </c>
      <c r="AB77" s="11"/>
      <c r="AC77" s="10"/>
      <c r="AD77" s="11"/>
      <c r="AE77" s="10"/>
      <c r="AF77" s="11"/>
      <c r="AG77" s="10"/>
      <c r="AH77" s="7"/>
      <c r="AI77" s="7">
        <f t="shared" si="61"/>
        <v>2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62"/>
        <v>0</v>
      </c>
      <c r="BA77" s="11"/>
      <c r="BB77" s="10"/>
      <c r="BC77" s="11"/>
      <c r="BD77" s="10"/>
      <c r="BE77" s="11"/>
      <c r="BF77" s="10"/>
      <c r="BG77" s="11"/>
      <c r="BH77" s="10"/>
      <c r="BI77" s="7"/>
      <c r="BJ77" s="11"/>
      <c r="BK77" s="10"/>
      <c r="BL77" s="11"/>
      <c r="BM77" s="10"/>
      <c r="BN77" s="11"/>
      <c r="BO77" s="10"/>
      <c r="BP77" s="7"/>
      <c r="BQ77" s="7">
        <f t="shared" si="63"/>
        <v>0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64"/>
        <v>0</v>
      </c>
    </row>
    <row r="78" spans="1:86" ht="12.75">
      <c r="A78" s="13">
        <v>4</v>
      </c>
      <c r="B78" s="13">
        <v>1</v>
      </c>
      <c r="C78" s="13"/>
      <c r="D78" s="6" t="s">
        <v>162</v>
      </c>
      <c r="E78" s="3" t="s">
        <v>163</v>
      </c>
      <c r="F78" s="6">
        <f t="shared" si="49"/>
        <v>0</v>
      </c>
      <c r="G78" s="6">
        <f t="shared" si="50"/>
        <v>2</v>
      </c>
      <c r="H78" s="6">
        <f t="shared" si="51"/>
        <v>30</v>
      </c>
      <c r="I78" s="6">
        <f t="shared" si="52"/>
        <v>14</v>
      </c>
      <c r="J78" s="6">
        <f t="shared" si="53"/>
        <v>16</v>
      </c>
      <c r="K78" s="6">
        <f t="shared" si="54"/>
        <v>0</v>
      </c>
      <c r="L78" s="6">
        <f t="shared" si="55"/>
        <v>0</v>
      </c>
      <c r="M78" s="6">
        <f t="shared" si="56"/>
        <v>0</v>
      </c>
      <c r="N78" s="6">
        <f t="shared" si="57"/>
        <v>0</v>
      </c>
      <c r="O78" s="6">
        <f t="shared" si="58"/>
        <v>0</v>
      </c>
      <c r="P78" s="7">
        <f t="shared" si="59"/>
        <v>2</v>
      </c>
      <c r="Q78" s="7">
        <f t="shared" si="60"/>
        <v>0</v>
      </c>
      <c r="R78" s="7">
        <v>2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61"/>
        <v>0</v>
      </c>
      <c r="AJ78" s="11">
        <v>14</v>
      </c>
      <c r="AK78" s="10" t="s">
        <v>54</v>
      </c>
      <c r="AL78" s="11">
        <v>16</v>
      </c>
      <c r="AM78" s="10" t="s">
        <v>54</v>
      </c>
      <c r="AN78" s="11"/>
      <c r="AO78" s="10"/>
      <c r="AP78" s="11"/>
      <c r="AQ78" s="10"/>
      <c r="AR78" s="7">
        <v>2</v>
      </c>
      <c r="AS78" s="11"/>
      <c r="AT78" s="10"/>
      <c r="AU78" s="11"/>
      <c r="AV78" s="10"/>
      <c r="AW78" s="11"/>
      <c r="AX78" s="10"/>
      <c r="AY78" s="7"/>
      <c r="AZ78" s="7">
        <f t="shared" si="62"/>
        <v>2</v>
      </c>
      <c r="BA78" s="11"/>
      <c r="BB78" s="10"/>
      <c r="BC78" s="11"/>
      <c r="BD78" s="10"/>
      <c r="BE78" s="11"/>
      <c r="BF78" s="10"/>
      <c r="BG78" s="11"/>
      <c r="BH78" s="10"/>
      <c r="BI78" s="7"/>
      <c r="BJ78" s="11"/>
      <c r="BK78" s="10"/>
      <c r="BL78" s="11"/>
      <c r="BM78" s="10"/>
      <c r="BN78" s="11"/>
      <c r="BO78" s="10"/>
      <c r="BP78" s="7"/>
      <c r="BQ78" s="7">
        <f t="shared" si="63"/>
        <v>0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64"/>
        <v>0</v>
      </c>
    </row>
    <row r="79" spans="1:86" ht="12.75">
      <c r="A79" s="13">
        <v>4</v>
      </c>
      <c r="B79" s="13">
        <v>1</v>
      </c>
      <c r="C79" s="13"/>
      <c r="D79" s="6" t="s">
        <v>164</v>
      </c>
      <c r="E79" s="3" t="s">
        <v>165</v>
      </c>
      <c r="F79" s="6">
        <f t="shared" si="49"/>
        <v>0</v>
      </c>
      <c r="G79" s="6">
        <f t="shared" si="50"/>
        <v>2</v>
      </c>
      <c r="H79" s="6">
        <f t="shared" si="51"/>
        <v>30</v>
      </c>
      <c r="I79" s="6">
        <f t="shared" si="52"/>
        <v>14</v>
      </c>
      <c r="J79" s="6">
        <f t="shared" si="53"/>
        <v>16</v>
      </c>
      <c r="K79" s="6">
        <f t="shared" si="54"/>
        <v>0</v>
      </c>
      <c r="L79" s="6">
        <f t="shared" si="55"/>
        <v>0</v>
      </c>
      <c r="M79" s="6">
        <f t="shared" si="56"/>
        <v>0</v>
      </c>
      <c r="N79" s="6">
        <f t="shared" si="57"/>
        <v>0</v>
      </c>
      <c r="O79" s="6">
        <f t="shared" si="58"/>
        <v>0</v>
      </c>
      <c r="P79" s="7">
        <f t="shared" si="59"/>
        <v>2</v>
      </c>
      <c r="Q79" s="7">
        <f t="shared" si="60"/>
        <v>0</v>
      </c>
      <c r="R79" s="7">
        <v>2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61"/>
        <v>0</v>
      </c>
      <c r="AJ79" s="11">
        <v>14</v>
      </c>
      <c r="AK79" s="10" t="s">
        <v>54</v>
      </c>
      <c r="AL79" s="11">
        <v>16</v>
      </c>
      <c r="AM79" s="10" t="s">
        <v>54</v>
      </c>
      <c r="AN79" s="11"/>
      <c r="AO79" s="10"/>
      <c r="AP79" s="11"/>
      <c r="AQ79" s="10"/>
      <c r="AR79" s="7">
        <v>2</v>
      </c>
      <c r="AS79" s="11"/>
      <c r="AT79" s="10"/>
      <c r="AU79" s="11"/>
      <c r="AV79" s="10"/>
      <c r="AW79" s="11"/>
      <c r="AX79" s="10"/>
      <c r="AY79" s="7"/>
      <c r="AZ79" s="7">
        <f t="shared" si="62"/>
        <v>2</v>
      </c>
      <c r="BA79" s="11"/>
      <c r="BB79" s="10"/>
      <c r="BC79" s="11"/>
      <c r="BD79" s="10"/>
      <c r="BE79" s="11"/>
      <c r="BF79" s="10"/>
      <c r="BG79" s="11"/>
      <c r="BH79" s="10"/>
      <c r="BI79" s="7"/>
      <c r="BJ79" s="11"/>
      <c r="BK79" s="10"/>
      <c r="BL79" s="11"/>
      <c r="BM79" s="10"/>
      <c r="BN79" s="11"/>
      <c r="BO79" s="10"/>
      <c r="BP79" s="7"/>
      <c r="BQ79" s="7">
        <f t="shared" si="63"/>
        <v>0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64"/>
        <v>0</v>
      </c>
    </row>
    <row r="80" spans="1:86" ht="12.75">
      <c r="A80" s="13">
        <v>5</v>
      </c>
      <c r="B80" s="13">
        <v>1</v>
      </c>
      <c r="C80" s="13"/>
      <c r="D80" s="6" t="s">
        <v>166</v>
      </c>
      <c r="E80" s="3" t="s">
        <v>167</v>
      </c>
      <c r="F80" s="6">
        <f t="shared" si="49"/>
        <v>0</v>
      </c>
      <c r="G80" s="6">
        <f t="shared" si="50"/>
        <v>2</v>
      </c>
      <c r="H80" s="6">
        <f t="shared" si="51"/>
        <v>30</v>
      </c>
      <c r="I80" s="6">
        <f t="shared" si="52"/>
        <v>14</v>
      </c>
      <c r="J80" s="6">
        <f t="shared" si="53"/>
        <v>0</v>
      </c>
      <c r="K80" s="6">
        <f t="shared" si="54"/>
        <v>0</v>
      </c>
      <c r="L80" s="6">
        <f t="shared" si="55"/>
        <v>0</v>
      </c>
      <c r="M80" s="6">
        <f t="shared" si="56"/>
        <v>16</v>
      </c>
      <c r="N80" s="6">
        <f t="shared" si="57"/>
        <v>0</v>
      </c>
      <c r="O80" s="6">
        <f t="shared" si="58"/>
        <v>0</v>
      </c>
      <c r="P80" s="7">
        <f t="shared" si="59"/>
        <v>2</v>
      </c>
      <c r="Q80" s="7">
        <f t="shared" si="60"/>
        <v>1</v>
      </c>
      <c r="R80" s="7">
        <v>2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61"/>
        <v>0</v>
      </c>
      <c r="AJ80" s="11">
        <v>14</v>
      </c>
      <c r="AK80" s="10" t="s">
        <v>54</v>
      </c>
      <c r="AL80" s="11"/>
      <c r="AM80" s="10"/>
      <c r="AN80" s="11"/>
      <c r="AO80" s="10"/>
      <c r="AP80" s="11"/>
      <c r="AQ80" s="10"/>
      <c r="AR80" s="7">
        <v>1</v>
      </c>
      <c r="AS80" s="11">
        <v>16</v>
      </c>
      <c r="AT80" s="10" t="s">
        <v>54</v>
      </c>
      <c r="AU80" s="11"/>
      <c r="AV80" s="10"/>
      <c r="AW80" s="11"/>
      <c r="AX80" s="10"/>
      <c r="AY80" s="7">
        <v>1</v>
      </c>
      <c r="AZ80" s="7">
        <f t="shared" si="62"/>
        <v>2</v>
      </c>
      <c r="BA80" s="11"/>
      <c r="BB80" s="10"/>
      <c r="BC80" s="11"/>
      <c r="BD80" s="10"/>
      <c r="BE80" s="11"/>
      <c r="BF80" s="10"/>
      <c r="BG80" s="11"/>
      <c r="BH80" s="10"/>
      <c r="BI80" s="7"/>
      <c r="BJ80" s="11"/>
      <c r="BK80" s="10"/>
      <c r="BL80" s="11"/>
      <c r="BM80" s="10"/>
      <c r="BN80" s="11"/>
      <c r="BO80" s="10"/>
      <c r="BP80" s="7"/>
      <c r="BQ80" s="7">
        <f t="shared" si="63"/>
        <v>0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64"/>
        <v>0</v>
      </c>
    </row>
    <row r="81" spans="1:86" ht="12.75">
      <c r="A81" s="13">
        <v>5</v>
      </c>
      <c r="B81" s="13">
        <v>1</v>
      </c>
      <c r="C81" s="13"/>
      <c r="D81" s="6" t="s">
        <v>168</v>
      </c>
      <c r="E81" s="3" t="s">
        <v>169</v>
      </c>
      <c r="F81" s="6">
        <f t="shared" si="49"/>
        <v>0</v>
      </c>
      <c r="G81" s="6">
        <f t="shared" si="50"/>
        <v>2</v>
      </c>
      <c r="H81" s="6">
        <f t="shared" si="51"/>
        <v>30</v>
      </c>
      <c r="I81" s="6">
        <f t="shared" si="52"/>
        <v>14</v>
      </c>
      <c r="J81" s="6">
        <f t="shared" si="53"/>
        <v>0</v>
      </c>
      <c r="K81" s="6">
        <f t="shared" si="54"/>
        <v>0</v>
      </c>
      <c r="L81" s="6">
        <f t="shared" si="55"/>
        <v>0</v>
      </c>
      <c r="M81" s="6">
        <f t="shared" si="56"/>
        <v>16</v>
      </c>
      <c r="N81" s="6">
        <f t="shared" si="57"/>
        <v>0</v>
      </c>
      <c r="O81" s="6">
        <f t="shared" si="58"/>
        <v>0</v>
      </c>
      <c r="P81" s="7">
        <f t="shared" si="59"/>
        <v>2</v>
      </c>
      <c r="Q81" s="7">
        <f t="shared" si="60"/>
        <v>1</v>
      </c>
      <c r="R81" s="7">
        <v>2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61"/>
        <v>0</v>
      </c>
      <c r="AJ81" s="11">
        <v>14</v>
      </c>
      <c r="AK81" s="10" t="s">
        <v>54</v>
      </c>
      <c r="AL81" s="11"/>
      <c r="AM81" s="10"/>
      <c r="AN81" s="11"/>
      <c r="AO81" s="10"/>
      <c r="AP81" s="11"/>
      <c r="AQ81" s="10"/>
      <c r="AR81" s="7">
        <v>1</v>
      </c>
      <c r="AS81" s="11">
        <v>16</v>
      </c>
      <c r="AT81" s="10" t="s">
        <v>54</v>
      </c>
      <c r="AU81" s="11"/>
      <c r="AV81" s="10"/>
      <c r="AW81" s="11"/>
      <c r="AX81" s="10"/>
      <c r="AY81" s="7">
        <v>1</v>
      </c>
      <c r="AZ81" s="7">
        <f t="shared" si="62"/>
        <v>2</v>
      </c>
      <c r="BA81" s="11"/>
      <c r="BB81" s="10"/>
      <c r="BC81" s="11"/>
      <c r="BD81" s="10"/>
      <c r="BE81" s="11"/>
      <c r="BF81" s="10"/>
      <c r="BG81" s="11"/>
      <c r="BH81" s="10"/>
      <c r="BI81" s="7"/>
      <c r="BJ81" s="11"/>
      <c r="BK81" s="10"/>
      <c r="BL81" s="11"/>
      <c r="BM81" s="10"/>
      <c r="BN81" s="11"/>
      <c r="BO81" s="10"/>
      <c r="BP81" s="7"/>
      <c r="BQ81" s="7">
        <f t="shared" si="63"/>
        <v>0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64"/>
        <v>0</v>
      </c>
    </row>
    <row r="82" spans="1:86" ht="12.75">
      <c r="A82" s="13">
        <v>5</v>
      </c>
      <c r="B82" s="13">
        <v>1</v>
      </c>
      <c r="C82" s="13"/>
      <c r="D82" s="6" t="s">
        <v>170</v>
      </c>
      <c r="E82" s="3" t="s">
        <v>171</v>
      </c>
      <c r="F82" s="6">
        <f t="shared" si="49"/>
        <v>0</v>
      </c>
      <c r="G82" s="6">
        <f t="shared" si="50"/>
        <v>2</v>
      </c>
      <c r="H82" s="6">
        <f t="shared" si="51"/>
        <v>30</v>
      </c>
      <c r="I82" s="6">
        <f t="shared" si="52"/>
        <v>14</v>
      </c>
      <c r="J82" s="6">
        <f t="shared" si="53"/>
        <v>0</v>
      </c>
      <c r="K82" s="6">
        <f t="shared" si="54"/>
        <v>0</v>
      </c>
      <c r="L82" s="6">
        <f t="shared" si="55"/>
        <v>0</v>
      </c>
      <c r="M82" s="6">
        <f t="shared" si="56"/>
        <v>16</v>
      </c>
      <c r="N82" s="6">
        <f t="shared" si="57"/>
        <v>0</v>
      </c>
      <c r="O82" s="6">
        <f t="shared" si="58"/>
        <v>0</v>
      </c>
      <c r="P82" s="7">
        <f t="shared" si="59"/>
        <v>2</v>
      </c>
      <c r="Q82" s="7">
        <f t="shared" si="60"/>
        <v>1</v>
      </c>
      <c r="R82" s="7">
        <v>2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61"/>
        <v>0</v>
      </c>
      <c r="AJ82" s="11">
        <v>14</v>
      </c>
      <c r="AK82" s="10" t="s">
        <v>54</v>
      </c>
      <c r="AL82" s="11"/>
      <c r="AM82" s="10"/>
      <c r="AN82" s="11"/>
      <c r="AO82" s="10"/>
      <c r="AP82" s="11"/>
      <c r="AQ82" s="10"/>
      <c r="AR82" s="7">
        <v>1</v>
      </c>
      <c r="AS82" s="11">
        <v>16</v>
      </c>
      <c r="AT82" s="10" t="s">
        <v>54</v>
      </c>
      <c r="AU82" s="11"/>
      <c r="AV82" s="10"/>
      <c r="AW82" s="11"/>
      <c r="AX82" s="10"/>
      <c r="AY82" s="7">
        <v>1</v>
      </c>
      <c r="AZ82" s="7">
        <f t="shared" si="62"/>
        <v>2</v>
      </c>
      <c r="BA82" s="11"/>
      <c r="BB82" s="10"/>
      <c r="BC82" s="11"/>
      <c r="BD82" s="10"/>
      <c r="BE82" s="11"/>
      <c r="BF82" s="10"/>
      <c r="BG82" s="11"/>
      <c r="BH82" s="10"/>
      <c r="BI82" s="7"/>
      <c r="BJ82" s="11"/>
      <c r="BK82" s="10"/>
      <c r="BL82" s="11"/>
      <c r="BM82" s="10"/>
      <c r="BN82" s="11"/>
      <c r="BO82" s="10"/>
      <c r="BP82" s="7"/>
      <c r="BQ82" s="7">
        <f t="shared" si="63"/>
        <v>0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64"/>
        <v>0</v>
      </c>
    </row>
    <row r="83" spans="1:86" ht="12.75">
      <c r="A83" s="13">
        <v>5</v>
      </c>
      <c r="B83" s="13">
        <v>1</v>
      </c>
      <c r="C83" s="13"/>
      <c r="D83" s="6" t="s">
        <v>172</v>
      </c>
      <c r="E83" s="3" t="s">
        <v>173</v>
      </c>
      <c r="F83" s="6">
        <f t="shared" si="49"/>
        <v>0</v>
      </c>
      <c r="G83" s="6">
        <f t="shared" si="50"/>
        <v>2</v>
      </c>
      <c r="H83" s="6">
        <f t="shared" si="51"/>
        <v>30</v>
      </c>
      <c r="I83" s="6">
        <f t="shared" si="52"/>
        <v>14</v>
      </c>
      <c r="J83" s="6">
        <f t="shared" si="53"/>
        <v>0</v>
      </c>
      <c r="K83" s="6">
        <f t="shared" si="54"/>
        <v>0</v>
      </c>
      <c r="L83" s="6">
        <f t="shared" si="55"/>
        <v>0</v>
      </c>
      <c r="M83" s="6">
        <f t="shared" si="56"/>
        <v>16</v>
      </c>
      <c r="N83" s="6">
        <f t="shared" si="57"/>
        <v>0</v>
      </c>
      <c r="O83" s="6">
        <f t="shared" si="58"/>
        <v>0</v>
      </c>
      <c r="P83" s="7">
        <f t="shared" si="59"/>
        <v>2</v>
      </c>
      <c r="Q83" s="7">
        <f t="shared" si="60"/>
        <v>1</v>
      </c>
      <c r="R83" s="7">
        <v>2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61"/>
        <v>0</v>
      </c>
      <c r="AJ83" s="11">
        <v>14</v>
      </c>
      <c r="AK83" s="10" t="s">
        <v>54</v>
      </c>
      <c r="AL83" s="11"/>
      <c r="AM83" s="10"/>
      <c r="AN83" s="11"/>
      <c r="AO83" s="10"/>
      <c r="AP83" s="11"/>
      <c r="AQ83" s="10"/>
      <c r="AR83" s="7">
        <v>1</v>
      </c>
      <c r="AS83" s="11">
        <v>16</v>
      </c>
      <c r="AT83" s="10" t="s">
        <v>54</v>
      </c>
      <c r="AU83" s="11"/>
      <c r="AV83" s="10"/>
      <c r="AW83" s="11"/>
      <c r="AX83" s="10"/>
      <c r="AY83" s="7">
        <v>1</v>
      </c>
      <c r="AZ83" s="7">
        <f t="shared" si="62"/>
        <v>2</v>
      </c>
      <c r="BA83" s="11"/>
      <c r="BB83" s="10"/>
      <c r="BC83" s="11"/>
      <c r="BD83" s="10"/>
      <c r="BE83" s="11"/>
      <c r="BF83" s="10"/>
      <c r="BG83" s="11"/>
      <c r="BH83" s="10"/>
      <c r="BI83" s="7"/>
      <c r="BJ83" s="11"/>
      <c r="BK83" s="10"/>
      <c r="BL83" s="11"/>
      <c r="BM83" s="10"/>
      <c r="BN83" s="11"/>
      <c r="BO83" s="10"/>
      <c r="BP83" s="7"/>
      <c r="BQ83" s="7">
        <f t="shared" si="63"/>
        <v>0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64"/>
        <v>0</v>
      </c>
    </row>
    <row r="84" spans="1:86" ht="12.75">
      <c r="A84" s="13">
        <v>6</v>
      </c>
      <c r="B84" s="13">
        <v>1</v>
      </c>
      <c r="C84" s="13"/>
      <c r="D84" s="6" t="s">
        <v>174</v>
      </c>
      <c r="E84" s="3" t="s">
        <v>175</v>
      </c>
      <c r="F84" s="6">
        <f t="shared" si="49"/>
        <v>0</v>
      </c>
      <c r="G84" s="6">
        <f t="shared" si="50"/>
        <v>2</v>
      </c>
      <c r="H84" s="6">
        <f t="shared" si="51"/>
        <v>30</v>
      </c>
      <c r="I84" s="6">
        <f t="shared" si="52"/>
        <v>10</v>
      </c>
      <c r="J84" s="6">
        <f t="shared" si="53"/>
        <v>0</v>
      </c>
      <c r="K84" s="6">
        <f t="shared" si="54"/>
        <v>0</v>
      </c>
      <c r="L84" s="6">
        <f t="shared" si="55"/>
        <v>0</v>
      </c>
      <c r="M84" s="6">
        <f t="shared" si="56"/>
        <v>20</v>
      </c>
      <c r="N84" s="6">
        <f t="shared" si="57"/>
        <v>0</v>
      </c>
      <c r="O84" s="6">
        <f t="shared" si="58"/>
        <v>0</v>
      </c>
      <c r="P84" s="7">
        <f t="shared" si="59"/>
        <v>2</v>
      </c>
      <c r="Q84" s="7">
        <f t="shared" si="60"/>
        <v>1</v>
      </c>
      <c r="R84" s="7">
        <v>2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61"/>
        <v>0</v>
      </c>
      <c r="AJ84" s="11">
        <v>10</v>
      </c>
      <c r="AK84" s="10" t="s">
        <v>54</v>
      </c>
      <c r="AL84" s="11"/>
      <c r="AM84" s="10"/>
      <c r="AN84" s="11"/>
      <c r="AO84" s="10"/>
      <c r="AP84" s="11"/>
      <c r="AQ84" s="10"/>
      <c r="AR84" s="7">
        <v>1</v>
      </c>
      <c r="AS84" s="11">
        <v>20</v>
      </c>
      <c r="AT84" s="10" t="s">
        <v>54</v>
      </c>
      <c r="AU84" s="11"/>
      <c r="AV84" s="10"/>
      <c r="AW84" s="11"/>
      <c r="AX84" s="10"/>
      <c r="AY84" s="7">
        <v>1</v>
      </c>
      <c r="AZ84" s="7">
        <f t="shared" si="62"/>
        <v>2</v>
      </c>
      <c r="BA84" s="11"/>
      <c r="BB84" s="10"/>
      <c r="BC84" s="11"/>
      <c r="BD84" s="10"/>
      <c r="BE84" s="11"/>
      <c r="BF84" s="10"/>
      <c r="BG84" s="11"/>
      <c r="BH84" s="10"/>
      <c r="BI84" s="7"/>
      <c r="BJ84" s="11"/>
      <c r="BK84" s="10"/>
      <c r="BL84" s="11"/>
      <c r="BM84" s="10"/>
      <c r="BN84" s="11"/>
      <c r="BO84" s="10"/>
      <c r="BP84" s="7"/>
      <c r="BQ84" s="7">
        <f t="shared" si="63"/>
        <v>0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64"/>
        <v>0</v>
      </c>
    </row>
    <row r="85" spans="1:86" ht="12.75">
      <c r="A85" s="13">
        <v>6</v>
      </c>
      <c r="B85" s="13">
        <v>1</v>
      </c>
      <c r="C85" s="13"/>
      <c r="D85" s="6" t="s">
        <v>176</v>
      </c>
      <c r="E85" s="3" t="s">
        <v>177</v>
      </c>
      <c r="F85" s="6">
        <f t="shared" si="49"/>
        <v>0</v>
      </c>
      <c r="G85" s="6">
        <f t="shared" si="50"/>
        <v>2</v>
      </c>
      <c r="H85" s="6">
        <f t="shared" si="51"/>
        <v>30</v>
      </c>
      <c r="I85" s="6">
        <f t="shared" si="52"/>
        <v>10</v>
      </c>
      <c r="J85" s="6">
        <f t="shared" si="53"/>
        <v>0</v>
      </c>
      <c r="K85" s="6">
        <f t="shared" si="54"/>
        <v>0</v>
      </c>
      <c r="L85" s="6">
        <f t="shared" si="55"/>
        <v>0</v>
      </c>
      <c r="M85" s="6">
        <f t="shared" si="56"/>
        <v>20</v>
      </c>
      <c r="N85" s="6">
        <f t="shared" si="57"/>
        <v>0</v>
      </c>
      <c r="O85" s="6">
        <f t="shared" si="58"/>
        <v>0</v>
      </c>
      <c r="P85" s="7">
        <f t="shared" si="59"/>
        <v>2</v>
      </c>
      <c r="Q85" s="7">
        <f t="shared" si="60"/>
        <v>1</v>
      </c>
      <c r="R85" s="7">
        <v>2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61"/>
        <v>0</v>
      </c>
      <c r="AJ85" s="11">
        <v>10</v>
      </c>
      <c r="AK85" s="10" t="s">
        <v>54</v>
      </c>
      <c r="AL85" s="11"/>
      <c r="AM85" s="10"/>
      <c r="AN85" s="11"/>
      <c r="AO85" s="10"/>
      <c r="AP85" s="11"/>
      <c r="AQ85" s="10"/>
      <c r="AR85" s="7">
        <v>1</v>
      </c>
      <c r="AS85" s="11">
        <v>20</v>
      </c>
      <c r="AT85" s="10" t="s">
        <v>54</v>
      </c>
      <c r="AU85" s="11"/>
      <c r="AV85" s="10"/>
      <c r="AW85" s="11"/>
      <c r="AX85" s="10"/>
      <c r="AY85" s="7">
        <v>1</v>
      </c>
      <c r="AZ85" s="7">
        <f t="shared" si="62"/>
        <v>2</v>
      </c>
      <c r="BA85" s="11"/>
      <c r="BB85" s="10"/>
      <c r="BC85" s="11"/>
      <c r="BD85" s="10"/>
      <c r="BE85" s="11"/>
      <c r="BF85" s="10"/>
      <c r="BG85" s="11"/>
      <c r="BH85" s="10"/>
      <c r="BI85" s="7"/>
      <c r="BJ85" s="11"/>
      <c r="BK85" s="10"/>
      <c r="BL85" s="11"/>
      <c r="BM85" s="10"/>
      <c r="BN85" s="11"/>
      <c r="BO85" s="10"/>
      <c r="BP85" s="7"/>
      <c r="BQ85" s="7">
        <f t="shared" si="63"/>
        <v>0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64"/>
        <v>0</v>
      </c>
    </row>
    <row r="86" spans="1:86" ht="12.75">
      <c r="A86" s="13">
        <v>6</v>
      </c>
      <c r="B86" s="13">
        <v>1</v>
      </c>
      <c r="C86" s="13"/>
      <c r="D86" s="6" t="s">
        <v>178</v>
      </c>
      <c r="E86" s="3" t="s">
        <v>179</v>
      </c>
      <c r="F86" s="6">
        <f t="shared" si="49"/>
        <v>0</v>
      </c>
      <c r="G86" s="6">
        <f t="shared" si="50"/>
        <v>2</v>
      </c>
      <c r="H86" s="6">
        <f t="shared" si="51"/>
        <v>30</v>
      </c>
      <c r="I86" s="6">
        <f t="shared" si="52"/>
        <v>10</v>
      </c>
      <c r="J86" s="6">
        <f t="shared" si="53"/>
        <v>0</v>
      </c>
      <c r="K86" s="6">
        <f t="shared" si="54"/>
        <v>0</v>
      </c>
      <c r="L86" s="6">
        <f t="shared" si="55"/>
        <v>0</v>
      </c>
      <c r="M86" s="6">
        <f t="shared" si="56"/>
        <v>20</v>
      </c>
      <c r="N86" s="6">
        <f t="shared" si="57"/>
        <v>0</v>
      </c>
      <c r="O86" s="6">
        <f t="shared" si="58"/>
        <v>0</v>
      </c>
      <c r="P86" s="7">
        <f t="shared" si="59"/>
        <v>2</v>
      </c>
      <c r="Q86" s="7">
        <f t="shared" si="60"/>
        <v>1</v>
      </c>
      <c r="R86" s="7">
        <v>2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61"/>
        <v>0</v>
      </c>
      <c r="AJ86" s="11">
        <v>10</v>
      </c>
      <c r="AK86" s="10" t="s">
        <v>54</v>
      </c>
      <c r="AL86" s="11"/>
      <c r="AM86" s="10"/>
      <c r="AN86" s="11"/>
      <c r="AO86" s="10"/>
      <c r="AP86" s="11"/>
      <c r="AQ86" s="10"/>
      <c r="AR86" s="7">
        <v>1</v>
      </c>
      <c r="AS86" s="11">
        <v>20</v>
      </c>
      <c r="AT86" s="10" t="s">
        <v>54</v>
      </c>
      <c r="AU86" s="11"/>
      <c r="AV86" s="10"/>
      <c r="AW86" s="11"/>
      <c r="AX86" s="10"/>
      <c r="AY86" s="7">
        <v>1</v>
      </c>
      <c r="AZ86" s="7">
        <f t="shared" si="62"/>
        <v>2</v>
      </c>
      <c r="BA86" s="11"/>
      <c r="BB86" s="10"/>
      <c r="BC86" s="11"/>
      <c r="BD86" s="10"/>
      <c r="BE86" s="11"/>
      <c r="BF86" s="10"/>
      <c r="BG86" s="11"/>
      <c r="BH86" s="10"/>
      <c r="BI86" s="7"/>
      <c r="BJ86" s="11"/>
      <c r="BK86" s="10"/>
      <c r="BL86" s="11"/>
      <c r="BM86" s="10"/>
      <c r="BN86" s="11"/>
      <c r="BO86" s="10"/>
      <c r="BP86" s="7"/>
      <c r="BQ86" s="7">
        <f t="shared" si="63"/>
        <v>0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64"/>
        <v>0</v>
      </c>
    </row>
    <row r="87" spans="1:86" ht="12.75">
      <c r="A87" s="13">
        <v>6</v>
      </c>
      <c r="B87" s="13">
        <v>1</v>
      </c>
      <c r="C87" s="13"/>
      <c r="D87" s="6" t="s">
        <v>180</v>
      </c>
      <c r="E87" s="3" t="s">
        <v>181</v>
      </c>
      <c r="F87" s="6">
        <f t="shared" si="49"/>
        <v>0</v>
      </c>
      <c r="G87" s="6">
        <f t="shared" si="50"/>
        <v>2</v>
      </c>
      <c r="H87" s="6">
        <f t="shared" si="51"/>
        <v>30</v>
      </c>
      <c r="I87" s="6">
        <f t="shared" si="52"/>
        <v>10</v>
      </c>
      <c r="J87" s="6">
        <f t="shared" si="53"/>
        <v>0</v>
      </c>
      <c r="K87" s="6">
        <f t="shared" si="54"/>
        <v>0</v>
      </c>
      <c r="L87" s="6">
        <f t="shared" si="55"/>
        <v>0</v>
      </c>
      <c r="M87" s="6">
        <f t="shared" si="56"/>
        <v>20</v>
      </c>
      <c r="N87" s="6">
        <f t="shared" si="57"/>
        <v>0</v>
      </c>
      <c r="O87" s="6">
        <f t="shared" si="58"/>
        <v>0</v>
      </c>
      <c r="P87" s="7">
        <f t="shared" si="59"/>
        <v>2</v>
      </c>
      <c r="Q87" s="7">
        <f t="shared" si="60"/>
        <v>1</v>
      </c>
      <c r="R87" s="7">
        <v>2</v>
      </c>
      <c r="S87" s="11"/>
      <c r="T87" s="10"/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7"/>
      <c r="AI87" s="7">
        <f t="shared" si="61"/>
        <v>0</v>
      </c>
      <c r="AJ87" s="11">
        <v>10</v>
      </c>
      <c r="AK87" s="10" t="s">
        <v>54</v>
      </c>
      <c r="AL87" s="11"/>
      <c r="AM87" s="10"/>
      <c r="AN87" s="11"/>
      <c r="AO87" s="10"/>
      <c r="AP87" s="11"/>
      <c r="AQ87" s="10"/>
      <c r="AR87" s="7">
        <v>1</v>
      </c>
      <c r="AS87" s="11">
        <v>20</v>
      </c>
      <c r="AT87" s="10" t="s">
        <v>54</v>
      </c>
      <c r="AU87" s="11"/>
      <c r="AV87" s="10"/>
      <c r="AW87" s="11"/>
      <c r="AX87" s="10"/>
      <c r="AY87" s="7">
        <v>1</v>
      </c>
      <c r="AZ87" s="7">
        <f t="shared" si="62"/>
        <v>2</v>
      </c>
      <c r="BA87" s="11"/>
      <c r="BB87" s="10"/>
      <c r="BC87" s="11"/>
      <c r="BD87" s="10"/>
      <c r="BE87" s="11"/>
      <c r="BF87" s="10"/>
      <c r="BG87" s="11"/>
      <c r="BH87" s="10"/>
      <c r="BI87" s="7"/>
      <c r="BJ87" s="11"/>
      <c r="BK87" s="10"/>
      <c r="BL87" s="11"/>
      <c r="BM87" s="10"/>
      <c r="BN87" s="11"/>
      <c r="BO87" s="10"/>
      <c r="BP87" s="7"/>
      <c r="BQ87" s="7">
        <f t="shared" si="63"/>
        <v>0</v>
      </c>
      <c r="BR87" s="11"/>
      <c r="BS87" s="10"/>
      <c r="BT87" s="11"/>
      <c r="BU87" s="10"/>
      <c r="BV87" s="11"/>
      <c r="BW87" s="10"/>
      <c r="BX87" s="11"/>
      <c r="BY87" s="10"/>
      <c r="BZ87" s="7"/>
      <c r="CA87" s="11"/>
      <c r="CB87" s="10"/>
      <c r="CC87" s="11"/>
      <c r="CD87" s="10"/>
      <c r="CE87" s="11"/>
      <c r="CF87" s="10"/>
      <c r="CG87" s="7"/>
      <c r="CH87" s="7">
        <f t="shared" si="64"/>
        <v>0</v>
      </c>
    </row>
    <row r="88" spans="1:86" ht="12.75">
      <c r="A88" s="13">
        <v>7</v>
      </c>
      <c r="B88" s="13">
        <v>1</v>
      </c>
      <c r="C88" s="13"/>
      <c r="D88" s="6" t="s">
        <v>182</v>
      </c>
      <c r="E88" s="3" t="s">
        <v>183</v>
      </c>
      <c r="F88" s="6">
        <f t="shared" si="49"/>
        <v>0</v>
      </c>
      <c r="G88" s="6">
        <f t="shared" si="50"/>
        <v>2</v>
      </c>
      <c r="H88" s="6">
        <f t="shared" si="51"/>
        <v>30</v>
      </c>
      <c r="I88" s="6">
        <f t="shared" si="52"/>
        <v>14</v>
      </c>
      <c r="J88" s="6">
        <f t="shared" si="53"/>
        <v>16</v>
      </c>
      <c r="K88" s="6">
        <f t="shared" si="54"/>
        <v>0</v>
      </c>
      <c r="L88" s="6">
        <f t="shared" si="55"/>
        <v>0</v>
      </c>
      <c r="M88" s="6">
        <f t="shared" si="56"/>
        <v>0</v>
      </c>
      <c r="N88" s="6">
        <f t="shared" si="57"/>
        <v>0</v>
      </c>
      <c r="O88" s="6">
        <f t="shared" si="58"/>
        <v>0</v>
      </c>
      <c r="P88" s="7">
        <f t="shared" si="59"/>
        <v>2</v>
      </c>
      <c r="Q88" s="7">
        <f t="shared" si="60"/>
        <v>0</v>
      </c>
      <c r="R88" s="7">
        <v>2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 t="shared" si="61"/>
        <v>0</v>
      </c>
      <c r="AJ88" s="11">
        <v>14</v>
      </c>
      <c r="AK88" s="10" t="s">
        <v>54</v>
      </c>
      <c r="AL88" s="11">
        <v>16</v>
      </c>
      <c r="AM88" s="10" t="s">
        <v>54</v>
      </c>
      <c r="AN88" s="11"/>
      <c r="AO88" s="10"/>
      <c r="AP88" s="11"/>
      <c r="AQ88" s="10"/>
      <c r="AR88" s="7">
        <v>2</v>
      </c>
      <c r="AS88" s="11"/>
      <c r="AT88" s="10"/>
      <c r="AU88" s="11"/>
      <c r="AV88" s="10"/>
      <c r="AW88" s="11"/>
      <c r="AX88" s="10"/>
      <c r="AY88" s="7"/>
      <c r="AZ88" s="7">
        <f t="shared" si="62"/>
        <v>2</v>
      </c>
      <c r="BA88" s="11"/>
      <c r="BB88" s="10"/>
      <c r="BC88" s="11"/>
      <c r="BD88" s="10"/>
      <c r="BE88" s="11"/>
      <c r="BF88" s="10"/>
      <c r="BG88" s="11"/>
      <c r="BH88" s="10"/>
      <c r="BI88" s="7"/>
      <c r="BJ88" s="11"/>
      <c r="BK88" s="10"/>
      <c r="BL88" s="11"/>
      <c r="BM88" s="10"/>
      <c r="BN88" s="11"/>
      <c r="BO88" s="10"/>
      <c r="BP88" s="7"/>
      <c r="BQ88" s="7">
        <f t="shared" si="63"/>
        <v>0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 t="shared" si="64"/>
        <v>0</v>
      </c>
    </row>
    <row r="89" spans="1:86" ht="12.75">
      <c r="A89" s="13">
        <v>7</v>
      </c>
      <c r="B89" s="13">
        <v>1</v>
      </c>
      <c r="C89" s="13"/>
      <c r="D89" s="6" t="s">
        <v>184</v>
      </c>
      <c r="E89" s="3" t="s">
        <v>185</v>
      </c>
      <c r="F89" s="6">
        <f t="shared" si="49"/>
        <v>0</v>
      </c>
      <c r="G89" s="6">
        <f t="shared" si="50"/>
        <v>2</v>
      </c>
      <c r="H89" s="6">
        <f t="shared" si="51"/>
        <v>30</v>
      </c>
      <c r="I89" s="6">
        <f t="shared" si="52"/>
        <v>14</v>
      </c>
      <c r="J89" s="6">
        <f t="shared" si="53"/>
        <v>16</v>
      </c>
      <c r="K89" s="6">
        <f t="shared" si="54"/>
        <v>0</v>
      </c>
      <c r="L89" s="6">
        <f t="shared" si="55"/>
        <v>0</v>
      </c>
      <c r="M89" s="6">
        <f t="shared" si="56"/>
        <v>0</v>
      </c>
      <c r="N89" s="6">
        <f t="shared" si="57"/>
        <v>0</v>
      </c>
      <c r="O89" s="6">
        <f t="shared" si="58"/>
        <v>0</v>
      </c>
      <c r="P89" s="7">
        <f t="shared" si="59"/>
        <v>2</v>
      </c>
      <c r="Q89" s="7">
        <f t="shared" si="60"/>
        <v>0</v>
      </c>
      <c r="R89" s="7">
        <v>2</v>
      </c>
      <c r="S89" s="11"/>
      <c r="T89" s="10"/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7"/>
      <c r="AI89" s="7">
        <f t="shared" si="61"/>
        <v>0</v>
      </c>
      <c r="AJ89" s="11">
        <v>14</v>
      </c>
      <c r="AK89" s="10" t="s">
        <v>54</v>
      </c>
      <c r="AL89" s="11">
        <v>16</v>
      </c>
      <c r="AM89" s="10" t="s">
        <v>54</v>
      </c>
      <c r="AN89" s="11"/>
      <c r="AO89" s="10"/>
      <c r="AP89" s="11"/>
      <c r="AQ89" s="10"/>
      <c r="AR89" s="7">
        <v>2</v>
      </c>
      <c r="AS89" s="11"/>
      <c r="AT89" s="10"/>
      <c r="AU89" s="11"/>
      <c r="AV89" s="10"/>
      <c r="AW89" s="11"/>
      <c r="AX89" s="10"/>
      <c r="AY89" s="7"/>
      <c r="AZ89" s="7">
        <f t="shared" si="62"/>
        <v>2</v>
      </c>
      <c r="BA89" s="11"/>
      <c r="BB89" s="10"/>
      <c r="BC89" s="11"/>
      <c r="BD89" s="10"/>
      <c r="BE89" s="11"/>
      <c r="BF89" s="10"/>
      <c r="BG89" s="11"/>
      <c r="BH89" s="10"/>
      <c r="BI89" s="7"/>
      <c r="BJ89" s="11"/>
      <c r="BK89" s="10"/>
      <c r="BL89" s="11"/>
      <c r="BM89" s="10"/>
      <c r="BN89" s="11"/>
      <c r="BO89" s="10"/>
      <c r="BP89" s="7"/>
      <c r="BQ89" s="7">
        <f t="shared" si="63"/>
        <v>0</v>
      </c>
      <c r="BR89" s="11"/>
      <c r="BS89" s="10"/>
      <c r="BT89" s="11"/>
      <c r="BU89" s="10"/>
      <c r="BV89" s="11"/>
      <c r="BW89" s="10"/>
      <c r="BX89" s="11"/>
      <c r="BY89" s="10"/>
      <c r="BZ89" s="7"/>
      <c r="CA89" s="11"/>
      <c r="CB89" s="10"/>
      <c r="CC89" s="11"/>
      <c r="CD89" s="10"/>
      <c r="CE89" s="11"/>
      <c r="CF89" s="10"/>
      <c r="CG89" s="7"/>
      <c r="CH89" s="7">
        <f t="shared" si="64"/>
        <v>0</v>
      </c>
    </row>
    <row r="90" spans="1:86" ht="12.75">
      <c r="A90" s="13">
        <v>7</v>
      </c>
      <c r="B90" s="13">
        <v>1</v>
      </c>
      <c r="C90" s="13"/>
      <c r="D90" s="6" t="s">
        <v>186</v>
      </c>
      <c r="E90" s="3" t="s">
        <v>187</v>
      </c>
      <c r="F90" s="6">
        <f t="shared" si="49"/>
        <v>0</v>
      </c>
      <c r="G90" s="6">
        <f t="shared" si="50"/>
        <v>2</v>
      </c>
      <c r="H90" s="6">
        <f t="shared" si="51"/>
        <v>30</v>
      </c>
      <c r="I90" s="6">
        <f t="shared" si="52"/>
        <v>14</v>
      </c>
      <c r="J90" s="6">
        <f t="shared" si="53"/>
        <v>16</v>
      </c>
      <c r="K90" s="6">
        <f t="shared" si="54"/>
        <v>0</v>
      </c>
      <c r="L90" s="6">
        <f t="shared" si="55"/>
        <v>0</v>
      </c>
      <c r="M90" s="6">
        <f t="shared" si="56"/>
        <v>0</v>
      </c>
      <c r="N90" s="6">
        <f t="shared" si="57"/>
        <v>0</v>
      </c>
      <c r="O90" s="6">
        <f t="shared" si="58"/>
        <v>0</v>
      </c>
      <c r="P90" s="7">
        <f t="shared" si="59"/>
        <v>2</v>
      </c>
      <c r="Q90" s="7">
        <f t="shared" si="60"/>
        <v>0</v>
      </c>
      <c r="R90" s="7">
        <v>2</v>
      </c>
      <c r="S90" s="11"/>
      <c r="T90" s="10"/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7"/>
      <c r="AI90" s="7">
        <f t="shared" si="61"/>
        <v>0</v>
      </c>
      <c r="AJ90" s="11">
        <v>14</v>
      </c>
      <c r="AK90" s="10" t="s">
        <v>54</v>
      </c>
      <c r="AL90" s="11">
        <v>16</v>
      </c>
      <c r="AM90" s="10" t="s">
        <v>54</v>
      </c>
      <c r="AN90" s="11"/>
      <c r="AO90" s="10"/>
      <c r="AP90" s="11"/>
      <c r="AQ90" s="10"/>
      <c r="AR90" s="7">
        <v>2</v>
      </c>
      <c r="AS90" s="11"/>
      <c r="AT90" s="10"/>
      <c r="AU90" s="11"/>
      <c r="AV90" s="10"/>
      <c r="AW90" s="11"/>
      <c r="AX90" s="10"/>
      <c r="AY90" s="7"/>
      <c r="AZ90" s="7">
        <f t="shared" si="62"/>
        <v>2</v>
      </c>
      <c r="BA90" s="11"/>
      <c r="BB90" s="10"/>
      <c r="BC90" s="11"/>
      <c r="BD90" s="10"/>
      <c r="BE90" s="11"/>
      <c r="BF90" s="10"/>
      <c r="BG90" s="11"/>
      <c r="BH90" s="10"/>
      <c r="BI90" s="7"/>
      <c r="BJ90" s="11"/>
      <c r="BK90" s="10"/>
      <c r="BL90" s="11"/>
      <c r="BM90" s="10"/>
      <c r="BN90" s="11"/>
      <c r="BO90" s="10"/>
      <c r="BP90" s="7"/>
      <c r="BQ90" s="7">
        <f t="shared" si="63"/>
        <v>0</v>
      </c>
      <c r="BR90" s="11"/>
      <c r="BS90" s="10"/>
      <c r="BT90" s="11"/>
      <c r="BU90" s="10"/>
      <c r="BV90" s="11"/>
      <c r="BW90" s="10"/>
      <c r="BX90" s="11"/>
      <c r="BY90" s="10"/>
      <c r="BZ90" s="7"/>
      <c r="CA90" s="11"/>
      <c r="CB90" s="10"/>
      <c r="CC90" s="11"/>
      <c r="CD90" s="10"/>
      <c r="CE90" s="11"/>
      <c r="CF90" s="10"/>
      <c r="CG90" s="7"/>
      <c r="CH90" s="7">
        <f t="shared" si="64"/>
        <v>0</v>
      </c>
    </row>
    <row r="91" spans="1:86" ht="12.75">
      <c r="A91" s="13">
        <v>7</v>
      </c>
      <c r="B91" s="13">
        <v>1</v>
      </c>
      <c r="C91" s="13"/>
      <c r="D91" s="6" t="s">
        <v>188</v>
      </c>
      <c r="E91" s="3" t="s">
        <v>189</v>
      </c>
      <c r="F91" s="6">
        <f t="shared" si="49"/>
        <v>0</v>
      </c>
      <c r="G91" s="6">
        <f t="shared" si="50"/>
        <v>2</v>
      </c>
      <c r="H91" s="6">
        <f t="shared" si="51"/>
        <v>30</v>
      </c>
      <c r="I91" s="6">
        <f t="shared" si="52"/>
        <v>14</v>
      </c>
      <c r="J91" s="6">
        <f t="shared" si="53"/>
        <v>16</v>
      </c>
      <c r="K91" s="6">
        <f t="shared" si="54"/>
        <v>0</v>
      </c>
      <c r="L91" s="6">
        <f t="shared" si="55"/>
        <v>0</v>
      </c>
      <c r="M91" s="6">
        <f t="shared" si="56"/>
        <v>0</v>
      </c>
      <c r="N91" s="6">
        <f t="shared" si="57"/>
        <v>0</v>
      </c>
      <c r="O91" s="6">
        <f t="shared" si="58"/>
        <v>0</v>
      </c>
      <c r="P91" s="7">
        <f t="shared" si="59"/>
        <v>2</v>
      </c>
      <c r="Q91" s="7">
        <f t="shared" si="60"/>
        <v>0</v>
      </c>
      <c r="R91" s="7">
        <v>2</v>
      </c>
      <c r="S91" s="11"/>
      <c r="T91" s="10"/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7"/>
      <c r="AI91" s="7">
        <f t="shared" si="61"/>
        <v>0</v>
      </c>
      <c r="AJ91" s="11">
        <v>14</v>
      </c>
      <c r="AK91" s="10" t="s">
        <v>54</v>
      </c>
      <c r="AL91" s="11">
        <v>16</v>
      </c>
      <c r="AM91" s="10" t="s">
        <v>54</v>
      </c>
      <c r="AN91" s="11"/>
      <c r="AO91" s="10"/>
      <c r="AP91" s="11"/>
      <c r="AQ91" s="10"/>
      <c r="AR91" s="7">
        <v>2</v>
      </c>
      <c r="AS91" s="11"/>
      <c r="AT91" s="10"/>
      <c r="AU91" s="11"/>
      <c r="AV91" s="10"/>
      <c r="AW91" s="11"/>
      <c r="AX91" s="10"/>
      <c r="AY91" s="7"/>
      <c r="AZ91" s="7">
        <f t="shared" si="62"/>
        <v>2</v>
      </c>
      <c r="BA91" s="11"/>
      <c r="BB91" s="10"/>
      <c r="BC91" s="11"/>
      <c r="BD91" s="10"/>
      <c r="BE91" s="11"/>
      <c r="BF91" s="10"/>
      <c r="BG91" s="11"/>
      <c r="BH91" s="10"/>
      <c r="BI91" s="7"/>
      <c r="BJ91" s="11"/>
      <c r="BK91" s="10"/>
      <c r="BL91" s="11"/>
      <c r="BM91" s="10"/>
      <c r="BN91" s="11"/>
      <c r="BO91" s="10"/>
      <c r="BP91" s="7"/>
      <c r="BQ91" s="7">
        <f t="shared" si="63"/>
        <v>0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 t="shared" si="64"/>
        <v>0</v>
      </c>
    </row>
    <row r="92" spans="1:86" ht="12.75">
      <c r="A92" s="6">
        <v>8</v>
      </c>
      <c r="B92" s="6">
        <v>1</v>
      </c>
      <c r="C92" s="6"/>
      <c r="D92" s="6" t="s">
        <v>190</v>
      </c>
      <c r="E92" s="3" t="s">
        <v>191</v>
      </c>
      <c r="F92" s="6">
        <f t="shared" si="49"/>
        <v>0</v>
      </c>
      <c r="G92" s="6">
        <f t="shared" si="50"/>
        <v>1</v>
      </c>
      <c r="H92" s="6">
        <f t="shared" si="51"/>
        <v>0</v>
      </c>
      <c r="I92" s="6">
        <f t="shared" si="52"/>
        <v>0</v>
      </c>
      <c r="J92" s="6">
        <f t="shared" si="53"/>
        <v>0</v>
      </c>
      <c r="K92" s="6">
        <f t="shared" si="54"/>
        <v>0</v>
      </c>
      <c r="L92" s="6">
        <f t="shared" si="55"/>
        <v>0</v>
      </c>
      <c r="M92" s="6">
        <f t="shared" si="56"/>
        <v>0</v>
      </c>
      <c r="N92" s="6">
        <f t="shared" si="57"/>
        <v>0</v>
      </c>
      <c r="O92" s="6">
        <f t="shared" si="58"/>
        <v>0</v>
      </c>
      <c r="P92" s="7">
        <f t="shared" si="59"/>
        <v>20</v>
      </c>
      <c r="Q92" s="7">
        <f t="shared" si="60"/>
        <v>0</v>
      </c>
      <c r="R92" s="7">
        <v>2</v>
      </c>
      <c r="S92" s="11"/>
      <c r="T92" s="10"/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7"/>
      <c r="AI92" s="7">
        <f t="shared" si="61"/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 t="shared" si="62"/>
        <v>0</v>
      </c>
      <c r="BA92" s="11"/>
      <c r="BB92" s="10"/>
      <c r="BC92" s="11"/>
      <c r="BD92" s="10"/>
      <c r="BE92" s="11">
        <v>0</v>
      </c>
      <c r="BF92" s="10" t="s">
        <v>54</v>
      </c>
      <c r="BG92" s="11"/>
      <c r="BH92" s="10"/>
      <c r="BI92" s="7">
        <v>20</v>
      </c>
      <c r="BJ92" s="11"/>
      <c r="BK92" s="10"/>
      <c r="BL92" s="11"/>
      <c r="BM92" s="10"/>
      <c r="BN92" s="11"/>
      <c r="BO92" s="10"/>
      <c r="BP92" s="7"/>
      <c r="BQ92" s="7">
        <f t="shared" si="63"/>
        <v>20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 t="shared" si="64"/>
        <v>0</v>
      </c>
    </row>
    <row r="93" spans="1:86" ht="19.5" customHeight="1">
      <c r="A93" s="14" t="s">
        <v>192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4"/>
      <c r="CH93" s="15"/>
    </row>
    <row r="94" spans="1:86" ht="12.75">
      <c r="A94" s="6"/>
      <c r="B94" s="6"/>
      <c r="C94" s="6"/>
      <c r="D94" s="6" t="s">
        <v>193</v>
      </c>
      <c r="E94" s="3" t="s">
        <v>194</v>
      </c>
      <c r="F94" s="6">
        <f>COUNTIF(S94:CF94,"e")</f>
        <v>1</v>
      </c>
      <c r="G94" s="6">
        <f>COUNTIF(S94:CF94,"z")</f>
        <v>0</v>
      </c>
      <c r="H94" s="6">
        <f>SUM(I94:O94)</f>
        <v>4</v>
      </c>
      <c r="I94" s="6">
        <f>S94+AJ94+BA94+BR94</f>
        <v>0</v>
      </c>
      <c r="J94" s="6">
        <f>U94+AL94+BC94+BT94</f>
        <v>0</v>
      </c>
      <c r="K94" s="6">
        <f>W94+AN94+BE94+BV94</f>
        <v>0</v>
      </c>
      <c r="L94" s="6">
        <f>Y94+AP94+BG94+BX94</f>
        <v>0</v>
      </c>
      <c r="M94" s="6">
        <f>AB94+AS94+BJ94+CA94</f>
        <v>0</v>
      </c>
      <c r="N94" s="6">
        <f>AD94+AU94+BL94+CC94</f>
        <v>0</v>
      </c>
      <c r="O94" s="6">
        <f>AF94+AW94+BN94+CE94</f>
        <v>4</v>
      </c>
      <c r="P94" s="7">
        <f>AI94+AZ94+BQ94+CH94</f>
        <v>4</v>
      </c>
      <c r="Q94" s="7">
        <f>AH94+AY94+BP94+CG94</f>
        <v>4</v>
      </c>
      <c r="R94" s="7">
        <v>1</v>
      </c>
      <c r="S94" s="11"/>
      <c r="T94" s="10"/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>
        <v>4</v>
      </c>
      <c r="AG94" s="10" t="s">
        <v>81</v>
      </c>
      <c r="AH94" s="7">
        <v>4</v>
      </c>
      <c r="AI94" s="7">
        <f>AA94+AH94</f>
        <v>4</v>
      </c>
      <c r="AJ94" s="11"/>
      <c r="AK94" s="10"/>
      <c r="AL94" s="11"/>
      <c r="AM94" s="10"/>
      <c r="AN94" s="11"/>
      <c r="AO94" s="10"/>
      <c r="AP94" s="11"/>
      <c r="AQ94" s="10"/>
      <c r="AR94" s="7"/>
      <c r="AS94" s="11"/>
      <c r="AT94" s="10"/>
      <c r="AU94" s="11"/>
      <c r="AV94" s="10"/>
      <c r="AW94" s="11"/>
      <c r="AX94" s="10"/>
      <c r="AY94" s="7"/>
      <c r="AZ94" s="7">
        <f>AR94+AY94</f>
        <v>0</v>
      </c>
      <c r="BA94" s="11"/>
      <c r="BB94" s="10"/>
      <c r="BC94" s="11"/>
      <c r="BD94" s="10"/>
      <c r="BE94" s="11"/>
      <c r="BF94" s="10"/>
      <c r="BG94" s="11"/>
      <c r="BH94" s="10"/>
      <c r="BI94" s="7"/>
      <c r="BJ94" s="11"/>
      <c r="BK94" s="10"/>
      <c r="BL94" s="11"/>
      <c r="BM94" s="10"/>
      <c r="BN94" s="11"/>
      <c r="BO94" s="10"/>
      <c r="BP94" s="7"/>
      <c r="BQ94" s="7">
        <f>BI94+BP94</f>
        <v>0</v>
      </c>
      <c r="BR94" s="11"/>
      <c r="BS94" s="10"/>
      <c r="BT94" s="11"/>
      <c r="BU94" s="10"/>
      <c r="BV94" s="11"/>
      <c r="BW94" s="10"/>
      <c r="BX94" s="11"/>
      <c r="BY94" s="10"/>
      <c r="BZ94" s="7"/>
      <c r="CA94" s="11"/>
      <c r="CB94" s="10"/>
      <c r="CC94" s="11"/>
      <c r="CD94" s="10"/>
      <c r="CE94" s="11"/>
      <c r="CF94" s="10"/>
      <c r="CG94" s="7"/>
      <c r="CH94" s="7">
        <f>BZ94+CG94</f>
        <v>0</v>
      </c>
    </row>
    <row r="95" spans="1:86" ht="15.75" customHeight="1">
      <c r="A95" s="6"/>
      <c r="B95" s="6"/>
      <c r="C95" s="6"/>
      <c r="D95" s="6"/>
      <c r="E95" s="6" t="s">
        <v>65</v>
      </c>
      <c r="F95" s="6">
        <f aca="true" t="shared" si="65" ref="F95:S95">SUM(F94:F94)</f>
        <v>1</v>
      </c>
      <c r="G95" s="6">
        <f t="shared" si="65"/>
        <v>0</v>
      </c>
      <c r="H95" s="6">
        <f t="shared" si="65"/>
        <v>4</v>
      </c>
      <c r="I95" s="6">
        <f t="shared" si="65"/>
        <v>0</v>
      </c>
      <c r="J95" s="6">
        <f t="shared" si="65"/>
        <v>0</v>
      </c>
      <c r="K95" s="6">
        <f t="shared" si="65"/>
        <v>0</v>
      </c>
      <c r="L95" s="6">
        <f t="shared" si="65"/>
        <v>0</v>
      </c>
      <c r="M95" s="6">
        <f t="shared" si="65"/>
        <v>0</v>
      </c>
      <c r="N95" s="6">
        <f t="shared" si="65"/>
        <v>0</v>
      </c>
      <c r="O95" s="6">
        <f t="shared" si="65"/>
        <v>4</v>
      </c>
      <c r="P95" s="7">
        <f t="shared" si="65"/>
        <v>4</v>
      </c>
      <c r="Q95" s="7">
        <f t="shared" si="65"/>
        <v>4</v>
      </c>
      <c r="R95" s="7">
        <f t="shared" si="65"/>
        <v>1</v>
      </c>
      <c r="S95" s="11">
        <f t="shared" si="65"/>
        <v>0</v>
      </c>
      <c r="T95" s="10"/>
      <c r="U95" s="11">
        <f>SUM(U94:U94)</f>
        <v>0</v>
      </c>
      <c r="V95" s="10"/>
      <c r="W95" s="11">
        <f>SUM(W94:W94)</f>
        <v>0</v>
      </c>
      <c r="X95" s="10"/>
      <c r="Y95" s="11">
        <f>SUM(Y94:Y94)</f>
        <v>0</v>
      </c>
      <c r="Z95" s="10"/>
      <c r="AA95" s="7">
        <f>SUM(AA94:AA94)</f>
        <v>0</v>
      </c>
      <c r="AB95" s="11">
        <f>SUM(AB94:AB94)</f>
        <v>0</v>
      </c>
      <c r="AC95" s="10"/>
      <c r="AD95" s="11">
        <f>SUM(AD94:AD94)</f>
        <v>0</v>
      </c>
      <c r="AE95" s="10"/>
      <c r="AF95" s="11">
        <f>SUM(AF94:AF94)</f>
        <v>4</v>
      </c>
      <c r="AG95" s="10"/>
      <c r="AH95" s="7">
        <f>SUM(AH94:AH94)</f>
        <v>4</v>
      </c>
      <c r="AI95" s="7">
        <f>SUM(AI94:AI94)</f>
        <v>4</v>
      </c>
      <c r="AJ95" s="11">
        <f>SUM(AJ94:AJ94)</f>
        <v>0</v>
      </c>
      <c r="AK95" s="10"/>
      <c r="AL95" s="11">
        <f>SUM(AL94:AL94)</f>
        <v>0</v>
      </c>
      <c r="AM95" s="10"/>
      <c r="AN95" s="11">
        <f>SUM(AN94:AN94)</f>
        <v>0</v>
      </c>
      <c r="AO95" s="10"/>
      <c r="AP95" s="11">
        <f>SUM(AP94:AP94)</f>
        <v>0</v>
      </c>
      <c r="AQ95" s="10"/>
      <c r="AR95" s="7">
        <f>SUM(AR94:AR94)</f>
        <v>0</v>
      </c>
      <c r="AS95" s="11">
        <f>SUM(AS94:AS94)</f>
        <v>0</v>
      </c>
      <c r="AT95" s="10"/>
      <c r="AU95" s="11">
        <f>SUM(AU94:AU94)</f>
        <v>0</v>
      </c>
      <c r="AV95" s="10"/>
      <c r="AW95" s="11">
        <f>SUM(AW94:AW94)</f>
        <v>0</v>
      </c>
      <c r="AX95" s="10"/>
      <c r="AY95" s="7">
        <f>SUM(AY94:AY94)</f>
        <v>0</v>
      </c>
      <c r="AZ95" s="7">
        <f>SUM(AZ94:AZ94)</f>
        <v>0</v>
      </c>
      <c r="BA95" s="11">
        <f>SUM(BA94:BA94)</f>
        <v>0</v>
      </c>
      <c r="BB95" s="10"/>
      <c r="BC95" s="11">
        <f>SUM(BC94:BC94)</f>
        <v>0</v>
      </c>
      <c r="BD95" s="10"/>
      <c r="BE95" s="11">
        <f>SUM(BE94:BE94)</f>
        <v>0</v>
      </c>
      <c r="BF95" s="10"/>
      <c r="BG95" s="11">
        <f>SUM(BG94:BG94)</f>
        <v>0</v>
      </c>
      <c r="BH95" s="10"/>
      <c r="BI95" s="7">
        <f>SUM(BI94:BI94)</f>
        <v>0</v>
      </c>
      <c r="BJ95" s="11">
        <f>SUM(BJ94:BJ94)</f>
        <v>0</v>
      </c>
      <c r="BK95" s="10"/>
      <c r="BL95" s="11">
        <f>SUM(BL94:BL94)</f>
        <v>0</v>
      </c>
      <c r="BM95" s="10"/>
      <c r="BN95" s="11">
        <f>SUM(BN94:BN94)</f>
        <v>0</v>
      </c>
      <c r="BO95" s="10"/>
      <c r="BP95" s="7">
        <f>SUM(BP94:BP94)</f>
        <v>0</v>
      </c>
      <c r="BQ95" s="7">
        <f>SUM(BQ94:BQ94)</f>
        <v>0</v>
      </c>
      <c r="BR95" s="11">
        <f>SUM(BR94:BR94)</f>
        <v>0</v>
      </c>
      <c r="BS95" s="10"/>
      <c r="BT95" s="11">
        <f>SUM(BT94:BT94)</f>
        <v>0</v>
      </c>
      <c r="BU95" s="10"/>
      <c r="BV95" s="11">
        <f>SUM(BV94:BV94)</f>
        <v>0</v>
      </c>
      <c r="BW95" s="10"/>
      <c r="BX95" s="11">
        <f>SUM(BX94:BX94)</f>
        <v>0</v>
      </c>
      <c r="BY95" s="10"/>
      <c r="BZ95" s="7">
        <f>SUM(BZ94:BZ94)</f>
        <v>0</v>
      </c>
      <c r="CA95" s="11">
        <f>SUM(CA94:CA94)</f>
        <v>0</v>
      </c>
      <c r="CB95" s="10"/>
      <c r="CC95" s="11">
        <f>SUM(CC94:CC94)</f>
        <v>0</v>
      </c>
      <c r="CD95" s="10"/>
      <c r="CE95" s="11">
        <f>SUM(CE94:CE94)</f>
        <v>0</v>
      </c>
      <c r="CF95" s="10"/>
      <c r="CG95" s="7">
        <f>SUM(CG94:CG94)</f>
        <v>0</v>
      </c>
      <c r="CH95" s="7">
        <f>SUM(CH94:CH94)</f>
        <v>0</v>
      </c>
    </row>
    <row r="96" spans="1:86" ht="19.5" customHeight="1">
      <c r="A96" s="6"/>
      <c r="B96" s="6"/>
      <c r="C96" s="6"/>
      <c r="D96" s="6"/>
      <c r="E96" s="8" t="s">
        <v>195</v>
      </c>
      <c r="F96" s="6">
        <f>F23+F31+F64+F95</f>
        <v>8</v>
      </c>
      <c r="G96" s="6">
        <f>G23+G31+G64+G95</f>
        <v>74</v>
      </c>
      <c r="H96" s="6">
        <f aca="true" t="shared" si="66" ref="H96:O96">H23+H31+H64</f>
        <v>1059</v>
      </c>
      <c r="I96" s="6">
        <f t="shared" si="66"/>
        <v>524</v>
      </c>
      <c r="J96" s="6">
        <f t="shared" si="66"/>
        <v>171</v>
      </c>
      <c r="K96" s="6">
        <f t="shared" si="66"/>
        <v>0</v>
      </c>
      <c r="L96" s="6">
        <f t="shared" si="66"/>
        <v>40</v>
      </c>
      <c r="M96" s="6">
        <f t="shared" si="66"/>
        <v>294</v>
      </c>
      <c r="N96" s="6">
        <f t="shared" si="66"/>
        <v>30</v>
      </c>
      <c r="O96" s="6">
        <f t="shared" si="66"/>
        <v>0</v>
      </c>
      <c r="P96" s="7">
        <f>P23+P31+P64+P95</f>
        <v>90</v>
      </c>
      <c r="Q96" s="7">
        <f>Q23+Q31+Q64+Q95</f>
        <v>25</v>
      </c>
      <c r="R96" s="7">
        <f>R23+R31+R64+R95</f>
        <v>69</v>
      </c>
      <c r="S96" s="11">
        <f>S23+S31+S64</f>
        <v>252</v>
      </c>
      <c r="T96" s="10"/>
      <c r="U96" s="11">
        <f>U23+U31+U64</f>
        <v>65</v>
      </c>
      <c r="V96" s="10"/>
      <c r="W96" s="11">
        <f>W23+W31+W64</f>
        <v>0</v>
      </c>
      <c r="X96" s="10"/>
      <c r="Y96" s="11">
        <f>Y23+Y31+Y64</f>
        <v>0</v>
      </c>
      <c r="Z96" s="10"/>
      <c r="AA96" s="7">
        <f>AA23+AA31+AA64+AA95</f>
        <v>18.5</v>
      </c>
      <c r="AB96" s="11">
        <f>AB23+AB31+AB64</f>
        <v>74</v>
      </c>
      <c r="AC96" s="10"/>
      <c r="AD96" s="11">
        <f>AD23+AD31+AD64</f>
        <v>30</v>
      </c>
      <c r="AE96" s="10"/>
      <c r="AF96" s="11">
        <f>AF23+AF31+AF64</f>
        <v>0</v>
      </c>
      <c r="AG96" s="10"/>
      <c r="AH96" s="7">
        <f>AH23+AH31+AH64+AH95</f>
        <v>11.5</v>
      </c>
      <c r="AI96" s="7">
        <f>AI23+AI31+AI64+AI95</f>
        <v>30</v>
      </c>
      <c r="AJ96" s="11">
        <f>AJ23+AJ31+AJ64</f>
        <v>188</v>
      </c>
      <c r="AK96" s="10"/>
      <c r="AL96" s="11">
        <f>AL23+AL31+AL64</f>
        <v>68</v>
      </c>
      <c r="AM96" s="10"/>
      <c r="AN96" s="11">
        <f>AN23+AN31+AN64</f>
        <v>0</v>
      </c>
      <c r="AO96" s="10"/>
      <c r="AP96" s="11">
        <f>AP23+AP31+AP64</f>
        <v>20</v>
      </c>
      <c r="AQ96" s="10"/>
      <c r="AR96" s="7">
        <f>AR23+AR31+AR64+AR95</f>
        <v>19</v>
      </c>
      <c r="AS96" s="11">
        <f>AS23+AS31+AS64</f>
        <v>164</v>
      </c>
      <c r="AT96" s="10"/>
      <c r="AU96" s="11">
        <f>AU23+AU31+AU64</f>
        <v>0</v>
      </c>
      <c r="AV96" s="10"/>
      <c r="AW96" s="11">
        <f>AW23+AW31+AW64</f>
        <v>0</v>
      </c>
      <c r="AX96" s="10"/>
      <c r="AY96" s="7">
        <f>AY23+AY31+AY64+AY95</f>
        <v>11</v>
      </c>
      <c r="AZ96" s="7">
        <f>AZ23+AZ31+AZ64+AZ95</f>
        <v>30</v>
      </c>
      <c r="BA96" s="11">
        <f>BA23+BA31+BA64</f>
        <v>84</v>
      </c>
      <c r="BB96" s="10"/>
      <c r="BC96" s="11">
        <f>BC23+BC31+BC64</f>
        <v>38</v>
      </c>
      <c r="BD96" s="10"/>
      <c r="BE96" s="11">
        <f>BE23+BE31+BE64</f>
        <v>0</v>
      </c>
      <c r="BF96" s="10"/>
      <c r="BG96" s="11">
        <f>BG23+BG31+BG64</f>
        <v>20</v>
      </c>
      <c r="BH96" s="10"/>
      <c r="BI96" s="7">
        <f>BI23+BI31+BI64+BI95</f>
        <v>27.5</v>
      </c>
      <c r="BJ96" s="11">
        <f>BJ23+BJ31+BJ64</f>
        <v>56</v>
      </c>
      <c r="BK96" s="10"/>
      <c r="BL96" s="11">
        <f>BL23+BL31+BL64</f>
        <v>0</v>
      </c>
      <c r="BM96" s="10"/>
      <c r="BN96" s="11">
        <f>BN23+BN31+BN64</f>
        <v>0</v>
      </c>
      <c r="BO96" s="10"/>
      <c r="BP96" s="7">
        <f>BP23+BP31+BP64+BP95</f>
        <v>2.5</v>
      </c>
      <c r="BQ96" s="7">
        <f>BQ23+BQ31+BQ64+BQ95</f>
        <v>30</v>
      </c>
      <c r="BR96" s="11">
        <f>BR23+BR31+BR64</f>
        <v>0</v>
      </c>
      <c r="BS96" s="10"/>
      <c r="BT96" s="11">
        <f>BT23+BT31+BT64</f>
        <v>0</v>
      </c>
      <c r="BU96" s="10"/>
      <c r="BV96" s="11">
        <f>BV23+BV31+BV64</f>
        <v>0</v>
      </c>
      <c r="BW96" s="10"/>
      <c r="BX96" s="11">
        <f>BX23+BX31+BX64</f>
        <v>0</v>
      </c>
      <c r="BY96" s="10"/>
      <c r="BZ96" s="7">
        <f>BZ23+BZ31+BZ64+BZ95</f>
        <v>0</v>
      </c>
      <c r="CA96" s="11">
        <f>CA23+CA31+CA64</f>
        <v>0</v>
      </c>
      <c r="CB96" s="10"/>
      <c r="CC96" s="11">
        <f>CC23+CC31+CC64</f>
        <v>0</v>
      </c>
      <c r="CD96" s="10"/>
      <c r="CE96" s="11">
        <f>CE23+CE31+CE64</f>
        <v>0</v>
      </c>
      <c r="CF96" s="10"/>
      <c r="CG96" s="7">
        <f>CG23+CG31+CG64+CG95</f>
        <v>0</v>
      </c>
      <c r="CH96" s="7">
        <f>CH23+CH31+CH64+CH95</f>
        <v>0</v>
      </c>
    </row>
    <row r="98" spans="4:5" ht="12.75">
      <c r="D98" s="3" t="s">
        <v>23</v>
      </c>
      <c r="E98" s="3" t="s">
        <v>196</v>
      </c>
    </row>
    <row r="99" spans="4:5" ht="12.75">
      <c r="D99" s="3" t="s">
        <v>27</v>
      </c>
      <c r="E99" s="3" t="s">
        <v>197</v>
      </c>
    </row>
    <row r="100" spans="4:5" ht="12.75">
      <c r="D100" s="12" t="s">
        <v>45</v>
      </c>
      <c r="E100" s="12"/>
    </row>
    <row r="101" spans="4:5" ht="12.75">
      <c r="D101" s="3" t="s">
        <v>33</v>
      </c>
      <c r="E101" s="3" t="s">
        <v>198</v>
      </c>
    </row>
    <row r="102" spans="4:5" ht="12.75">
      <c r="D102" s="3" t="s">
        <v>34</v>
      </c>
      <c r="E102" s="3" t="s">
        <v>199</v>
      </c>
    </row>
    <row r="103" spans="4:5" ht="12.75">
      <c r="D103" s="3" t="s">
        <v>35</v>
      </c>
      <c r="E103" s="3" t="s">
        <v>200</v>
      </c>
    </row>
    <row r="104" spans="4:29" ht="12.75">
      <c r="D104" s="3" t="s">
        <v>36</v>
      </c>
      <c r="E104" s="3" t="s">
        <v>201</v>
      </c>
      <c r="M104" s="9"/>
      <c r="U104" s="9"/>
      <c r="AC104" s="9"/>
    </row>
    <row r="105" spans="4:5" ht="12.75">
      <c r="D105" s="12" t="s">
        <v>47</v>
      </c>
      <c r="E105" s="12"/>
    </row>
    <row r="106" spans="4:5" ht="12.75">
      <c r="D106" s="3" t="s">
        <v>37</v>
      </c>
      <c r="E106" s="3" t="s">
        <v>202</v>
      </c>
    </row>
    <row r="107" spans="4:5" ht="12.75">
      <c r="D107" s="3" t="s">
        <v>38</v>
      </c>
      <c r="E107" s="3" t="s">
        <v>203</v>
      </c>
    </row>
    <row r="108" spans="4:5" ht="12.75">
      <c r="D108" s="3" t="s">
        <v>39</v>
      </c>
      <c r="E108" s="3" t="s">
        <v>204</v>
      </c>
    </row>
  </sheetData>
  <sheetProtection/>
  <mergeCells count="95">
    <mergeCell ref="F13:F15"/>
    <mergeCell ref="G13:G15"/>
    <mergeCell ref="H12:O12"/>
    <mergeCell ref="H13:H15"/>
    <mergeCell ref="I13:O14"/>
    <mergeCell ref="S14:Z14"/>
    <mergeCell ref="S15:T15"/>
    <mergeCell ref="U15:V15"/>
    <mergeCell ref="W15:X15"/>
    <mergeCell ref="Y15:Z15"/>
    <mergeCell ref="A11:CG11"/>
    <mergeCell ref="A12:C14"/>
    <mergeCell ref="D12:D15"/>
    <mergeCell ref="E12:E15"/>
    <mergeCell ref="F12:G12"/>
    <mergeCell ref="AA14:AA15"/>
    <mergeCell ref="AB14:AG14"/>
    <mergeCell ref="AB15:AC15"/>
    <mergeCell ref="AD15:AE15"/>
    <mergeCell ref="AF15:AG15"/>
    <mergeCell ref="P12:P15"/>
    <mergeCell ref="Q12:Q15"/>
    <mergeCell ref="R12:R15"/>
    <mergeCell ref="S12:AZ12"/>
    <mergeCell ref="S13:AI13"/>
    <mergeCell ref="AH14:AH15"/>
    <mergeCell ref="AI14:AI15"/>
    <mergeCell ref="AJ13:AZ13"/>
    <mergeCell ref="AJ14:AQ14"/>
    <mergeCell ref="AJ15:AK15"/>
    <mergeCell ref="AL15:AM15"/>
    <mergeCell ref="AN15:AO15"/>
    <mergeCell ref="AP15:AQ15"/>
    <mergeCell ref="AR14:AR15"/>
    <mergeCell ref="AS14:AX14"/>
    <mergeCell ref="BG15:BH15"/>
    <mergeCell ref="BI14:BI15"/>
    <mergeCell ref="BJ14:BO14"/>
    <mergeCell ref="AS15:AT15"/>
    <mergeCell ref="AU15:AV15"/>
    <mergeCell ref="AW15:AX15"/>
    <mergeCell ref="AY14:AY15"/>
    <mergeCell ref="BL15:BM15"/>
    <mergeCell ref="BN15:BO15"/>
    <mergeCell ref="BP14:BP15"/>
    <mergeCell ref="AZ14:AZ15"/>
    <mergeCell ref="BA12:CH12"/>
    <mergeCell ref="BA13:BQ13"/>
    <mergeCell ref="BA14:BH14"/>
    <mergeCell ref="BA15:BB15"/>
    <mergeCell ref="BC15:BD15"/>
    <mergeCell ref="BE15:BF15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CA15:CB15"/>
    <mergeCell ref="A16:CH16"/>
    <mergeCell ref="A24:CH24"/>
    <mergeCell ref="A32:CH32"/>
    <mergeCell ref="A65:CH65"/>
    <mergeCell ref="CC15:CD15"/>
    <mergeCell ref="CE15:CF15"/>
    <mergeCell ref="CG14:CG15"/>
    <mergeCell ref="CH14:CH15"/>
    <mergeCell ref="BQ14:BQ15"/>
    <mergeCell ref="BJ15:BK15"/>
    <mergeCell ref="C66:C67"/>
    <mergeCell ref="A66:A67"/>
    <mergeCell ref="B66:B67"/>
    <mergeCell ref="C68:C73"/>
    <mergeCell ref="A68:A73"/>
    <mergeCell ref="B68:B73"/>
    <mergeCell ref="C74:C77"/>
    <mergeCell ref="A74:A77"/>
    <mergeCell ref="B74:B77"/>
    <mergeCell ref="C78:C79"/>
    <mergeCell ref="A78:A79"/>
    <mergeCell ref="B78:B79"/>
    <mergeCell ref="C80:C83"/>
    <mergeCell ref="A80:A83"/>
    <mergeCell ref="B80:B83"/>
    <mergeCell ref="C84:C87"/>
    <mergeCell ref="A84:A87"/>
    <mergeCell ref="B84:B87"/>
    <mergeCell ref="D100:E100"/>
    <mergeCell ref="D105:E105"/>
    <mergeCell ref="C88:C91"/>
    <mergeCell ref="A88:A91"/>
    <mergeCell ref="B88:B91"/>
    <mergeCell ref="A93:CH93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2019-09-24T10:59:53Z</dcterms:modified>
  <cp:category/>
  <cp:version/>
  <cp:contentType/>
  <cp:contentStatus/>
</cp:coreProperties>
</file>