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W" sheetId="1" r:id="rId1"/>
    <sheet name="DUL" sheetId="2" r:id="rId2"/>
    <sheet name="KBI" sheetId="3" r:id="rId3"/>
    <sheet name="TOB" sheetId="4" r:id="rId4"/>
  </sheets>
  <definedNames/>
  <calcPr fullCalcOnLoad="1"/>
</workbook>
</file>

<file path=xl/sharedStrings.xml><?xml version="1.0" encoding="utf-8"?>
<sst xmlns="http://schemas.openxmlformats.org/spreadsheetml/2006/main" count="1259" uniqueCount="281">
  <si>
    <t>Wydział Budownictwa i Architektury</t>
  </si>
  <si>
    <t>Nazwa kierunku studiów:</t>
  </si>
  <si>
    <t>Budownictwo</t>
  </si>
  <si>
    <t>Dziedziny nauki:</t>
  </si>
  <si>
    <t>dziedzina nauk inżynieryjno-technicznych</t>
  </si>
  <si>
    <t>Dyscypliny naukowe:</t>
  </si>
  <si>
    <t>inżynieria lądowa i transport (100%)</t>
  </si>
  <si>
    <t>Profil kształcenia:</t>
  </si>
  <si>
    <t>ogólnoakademicki</t>
  </si>
  <si>
    <t>Forma studiów:</t>
  </si>
  <si>
    <t>niestacjonarna</t>
  </si>
  <si>
    <t>Poziom kształcenia:</t>
  </si>
  <si>
    <t>drugi</t>
  </si>
  <si>
    <t>Rok akademicki: 2019/2020</t>
  </si>
  <si>
    <t>Specjalność/specjalizacja:</t>
  </si>
  <si>
    <t>Budownictwo Wodne</t>
  </si>
  <si>
    <t>Obowiązuje od: 2019-10-01</t>
  </si>
  <si>
    <t>Kod planu studiów:</t>
  </si>
  <si>
    <t>B_2A_N_2019_2020_ZL</t>
  </si>
  <si>
    <t>Uchwała Rady Wydziału nr: 192/2018/2019, 2019-06-19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</si>
  <si>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</si>
  <si>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</si>
  <si>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</si>
  <si>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</si>
  <si>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</si>
  <si>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</si>
  <si>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</si>
  <si>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</si>
  <si>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</si>
  <si>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</si>
  <si>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</si>
  <si>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</si>
  <si>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</si>
  <si>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</si>
  <si>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</si>
  <si>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</si>
  <si>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LK</t>
  </si>
  <si>
    <t>P</t>
  </si>
  <si>
    <t>PD</t>
  </si>
  <si>
    <t>SD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</si>
  <si>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</si>
  <si>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</si>
  <si>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</si>
  <si>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</si>
  <si>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</si>
  <si>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</si>
  <si>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</si>
  <si>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</si>
  <si>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</si>
  <si>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</si>
  <si>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</si>
  <si>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</si>
  <si>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</si>
  <si>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</si>
  <si>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</si>
  <si>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z</t>
  </si>
  <si>
    <t>Blok obieralny 2</t>
  </si>
  <si>
    <t>Blok obieralny 3</t>
  </si>
  <si>
    <t>Blok obieralny 4</t>
  </si>
  <si>
    <t>e</t>
  </si>
  <si>
    <t>Blok obieralny 5</t>
  </si>
  <si>
    <t>Blok obieralny 6</t>
  </si>
  <si>
    <t>Razem</t>
  </si>
  <si>
    <t>Moduły/Przedmioty kształcenia podstawowego</t>
  </si>
  <si>
    <t>N2/B/01</t>
  </si>
  <si>
    <t>Matematyka</t>
  </si>
  <si>
    <t>Moduły/Przedmioty kształcenia kierunkowego</t>
  </si>
  <si>
    <t>N2/C/01</t>
  </si>
  <si>
    <t>Teoria sprężystości i plastyczności</t>
  </si>
  <si>
    <t>N2/C/02</t>
  </si>
  <si>
    <t>Złożone konstrukcje betonowe</t>
  </si>
  <si>
    <t>N2/C/03</t>
  </si>
  <si>
    <t>Złożone konstrukcje metalowe</t>
  </si>
  <si>
    <t>N2/C/04</t>
  </si>
  <si>
    <t>Metody komputerowe</t>
  </si>
  <si>
    <t>N2/C/05</t>
  </si>
  <si>
    <t>Podstawy budownictwa tunelowego</t>
  </si>
  <si>
    <t>N2/C/06</t>
  </si>
  <si>
    <t>Zarządzanie przedsięwzięciami budowlanymi</t>
  </si>
  <si>
    <t>Moduły/Przedmioty specjalnościowe</t>
  </si>
  <si>
    <t>Drogi, Ulice i Lotniska</t>
  </si>
  <si>
    <t>Konstrukcje Budowlane i Inżynierskie</t>
  </si>
  <si>
    <t>Technologia i Organizacja Budownictwa</t>
  </si>
  <si>
    <t>N2/B/D/01</t>
  </si>
  <si>
    <t>Hydraulika stosowana</t>
  </si>
  <si>
    <t>N2/B/D/02</t>
  </si>
  <si>
    <t>Drogi wodne i porty</t>
  </si>
  <si>
    <t>N2/B/D/03</t>
  </si>
  <si>
    <t>Hydrologia</t>
  </si>
  <si>
    <t>N2/B/D/04</t>
  </si>
  <si>
    <t>Metody komputerowe w budownictwie wodnym</t>
  </si>
  <si>
    <t>N2/B/D/05</t>
  </si>
  <si>
    <t>Budowle piętrzące i elektrownie wodne</t>
  </si>
  <si>
    <t>N2/B/D/06</t>
  </si>
  <si>
    <t>Miejska inżynieria wodna</t>
  </si>
  <si>
    <t>N2/B/D/07</t>
  </si>
  <si>
    <t>Budowle ziemne i fundamenty specjalne</t>
  </si>
  <si>
    <t>N2/B/D/08</t>
  </si>
  <si>
    <t>Konstrukcje betonowe w budownictwie wodnym</t>
  </si>
  <si>
    <t>N2/B/D/09</t>
  </si>
  <si>
    <t>Hydrogeologia</t>
  </si>
  <si>
    <t>N2/B/D/10</t>
  </si>
  <si>
    <t>Konstrukcje metalowe w budownictwie wodnym</t>
  </si>
  <si>
    <t>N2/B/D/11</t>
  </si>
  <si>
    <t>Technologia betonów w budownictwie wodnym</t>
  </si>
  <si>
    <t>N2/B/D/12</t>
  </si>
  <si>
    <t>Roboty pogłębiarskie i czerpalne</t>
  </si>
  <si>
    <t>N2/B/D/13</t>
  </si>
  <si>
    <t>Zarządzanie kosztami w budownictwie</t>
  </si>
  <si>
    <t>N2/B/D/14</t>
  </si>
  <si>
    <t>Prawne uwarunkowania budownictwa wodnego</t>
  </si>
  <si>
    <t>Blok obieralny 7</t>
  </si>
  <si>
    <t>Blok obieralny 8</t>
  </si>
  <si>
    <t>Blok obieralny 9</t>
  </si>
  <si>
    <t>Moduły/Przedmioty obieralne</t>
  </si>
  <si>
    <t>N2/A/01-1</t>
  </si>
  <si>
    <t>PHS - Historia sztuki</t>
  </si>
  <si>
    <t>N2/A/01-2</t>
  </si>
  <si>
    <t>PHS - Filozofia zrównoważonego rozwoju w budownictwie i architekturze</t>
  </si>
  <si>
    <t>N2/A/01-3</t>
  </si>
  <si>
    <t>PHS - Etyczne i społeczne aspekty działalności gospodarczej</t>
  </si>
  <si>
    <t>N2/A/02-1</t>
  </si>
  <si>
    <t>WZK - Muzyka</t>
  </si>
  <si>
    <t>N2/A/02-2</t>
  </si>
  <si>
    <t>WZK - Teatr</t>
  </si>
  <si>
    <t>N2/A/02-3</t>
  </si>
  <si>
    <t>WZK - Wybrane zagadnienia sztuki najnowszej i wzornictwa</t>
  </si>
  <si>
    <t>N2/A/03-1</t>
  </si>
  <si>
    <t>Ochrona własności przemysłowej</t>
  </si>
  <si>
    <t>N2/A/03-2</t>
  </si>
  <si>
    <t>Ochrona własności intelektualnej (prawo autorskie)</t>
  </si>
  <si>
    <t>N2/A/04-A</t>
  </si>
  <si>
    <t>Język obcy - angielski</t>
  </si>
  <si>
    <t>N2/A/04-N</t>
  </si>
  <si>
    <t>Język obcy - niemiecki</t>
  </si>
  <si>
    <t>N2/A/05-1</t>
  </si>
  <si>
    <t>Praca dyplomowa BW</t>
  </si>
  <si>
    <t>N2/A/05-2</t>
  </si>
  <si>
    <t>Praca dyplomowa DUL</t>
  </si>
  <si>
    <t>N2/A/05-3</t>
  </si>
  <si>
    <t>Praca dyplomowa KBI</t>
  </si>
  <si>
    <t>N2/A/05-4</t>
  </si>
  <si>
    <t>Praca dyplomowa TOB</t>
  </si>
  <si>
    <t>N2/A/06-1</t>
  </si>
  <si>
    <t>Seminarium dyplomowe1</t>
  </si>
  <si>
    <t>N2/A/06-2</t>
  </si>
  <si>
    <t>Seminarium dyplomowe2</t>
  </si>
  <si>
    <t>N2/A/06-3</t>
  </si>
  <si>
    <t>Seminarium dyplomowe3</t>
  </si>
  <si>
    <t>N2/A/06-4</t>
  </si>
  <si>
    <t>Seminarium dyplomowe4</t>
  </si>
  <si>
    <t>N2/A/06-5</t>
  </si>
  <si>
    <t>Seminarium dyplomowe5</t>
  </si>
  <si>
    <t>N2/A/06-6</t>
  </si>
  <si>
    <t>Seminarium dyplomowe6</t>
  </si>
  <si>
    <t>N2/A/06-7</t>
  </si>
  <si>
    <t>Seminarium dyplomowe7</t>
  </si>
  <si>
    <t>N2/A/06-8</t>
  </si>
  <si>
    <t>Seminarium dyplomowe8</t>
  </si>
  <si>
    <t>N2/B/E01-1</t>
  </si>
  <si>
    <t>Wodociągi i kanalizacja II</t>
  </si>
  <si>
    <t>N2/B/E01-2</t>
  </si>
  <si>
    <t>Oczyszczanie wody i ścieków</t>
  </si>
  <si>
    <t>N2/B/E01-3</t>
  </si>
  <si>
    <t>Zrównoważona gospodarka wodami powierzchniowymi</t>
  </si>
  <si>
    <t>N2/B/E02-1</t>
  </si>
  <si>
    <t>Budowle morskie</t>
  </si>
  <si>
    <t>N2/B/E02-2</t>
  </si>
  <si>
    <t>Melioracje rolne</t>
  </si>
  <si>
    <t>N2/B/E03-1</t>
  </si>
  <si>
    <t>Gospodarka wodna</t>
  </si>
  <si>
    <t>N2/B/E03-2</t>
  </si>
  <si>
    <t>Operat wodnoprawny</t>
  </si>
  <si>
    <t>Przedmioty dodatkowe</t>
  </si>
  <si>
    <t>W01</t>
  </si>
  <si>
    <t>Podstawy informacji naukowej</t>
  </si>
  <si>
    <t>W02</t>
  </si>
  <si>
    <t>Szkolenie BHP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</si>
  <si>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</si>
  <si>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</si>
  <si>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</si>
  <si>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</si>
  <si>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</si>
  <si>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</si>
  <si>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</si>
  <si>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</si>
  <si>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</si>
  <si>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seminaria dyplomowe</t>
  </si>
  <si>
    <t>N2/D/D/01</t>
  </si>
  <si>
    <t>Nawierzchnie</t>
  </si>
  <si>
    <t>N2/D/D/02</t>
  </si>
  <si>
    <t>Techniki badań geotechnicznych i wzmacnianie podłoża</t>
  </si>
  <si>
    <t>N2/D/D/03</t>
  </si>
  <si>
    <t>Skrzyżowania drogowe</t>
  </si>
  <si>
    <t>N2/D/D/04</t>
  </si>
  <si>
    <t>Inżynieria ruchu</t>
  </si>
  <si>
    <t>N2/D/D/05</t>
  </si>
  <si>
    <t>Mosty betonowe</t>
  </si>
  <si>
    <t>N2/D/D/06</t>
  </si>
  <si>
    <t>Autostrady i węzły drogowe</t>
  </si>
  <si>
    <t>N2/D/D/07</t>
  </si>
  <si>
    <t>Projektowanie konstrukcji nawierzchni drogowych</t>
  </si>
  <si>
    <t>N2/D/D/08</t>
  </si>
  <si>
    <t>Budowa dróg</t>
  </si>
  <si>
    <t>N2/D/D/09</t>
  </si>
  <si>
    <t>Statystyka w drogownictwie</t>
  </si>
  <si>
    <t>N2/D/D/10</t>
  </si>
  <si>
    <t>Reologia gruntów w drogownictwie</t>
  </si>
  <si>
    <t>N2/D/D/11</t>
  </si>
  <si>
    <t>Mosty stalowe</t>
  </si>
  <si>
    <t>N2/D/D/12</t>
  </si>
  <si>
    <t>Miejskie komunikacje szynowe</t>
  </si>
  <si>
    <t>N2/D/D/13</t>
  </si>
  <si>
    <t>Eksploatacja i utrzymanie dróg</t>
  </si>
  <si>
    <t>N2/D/D/14</t>
  </si>
  <si>
    <t>Nawierzchnie betonowe</t>
  </si>
  <si>
    <t>N2/D/D/16</t>
  </si>
  <si>
    <t>Projektowanie sygnalizacji świetlnej</t>
  </si>
  <si>
    <t>N2/K/D01</t>
  </si>
  <si>
    <t>Teoria konstrukcji</t>
  </si>
  <si>
    <t>N2/K/D02</t>
  </si>
  <si>
    <t>Budownictwo ogólne</t>
  </si>
  <si>
    <t>N2/K/D03</t>
  </si>
  <si>
    <t>Podstawy mostownictwa II</t>
  </si>
  <si>
    <t>N2/K/D04</t>
  </si>
  <si>
    <t>Zrównoważone budownictwo</t>
  </si>
  <si>
    <t>N2/K/D05</t>
  </si>
  <si>
    <t>Złożone konstrukcje betonowe II</t>
  </si>
  <si>
    <t>N2/K/D06</t>
  </si>
  <si>
    <t>Złożone konstrukcje metalowe II</t>
  </si>
  <si>
    <t>N2/K/D07</t>
  </si>
  <si>
    <t>Teoria niezawodności</t>
  </si>
  <si>
    <t>N2/K/D08</t>
  </si>
  <si>
    <t>Konstrukcje z prefabrykatów betonowych</t>
  </si>
  <si>
    <t>N2/K/D09</t>
  </si>
  <si>
    <t>Fundamenty specjalne</t>
  </si>
  <si>
    <t>N2/K/D10</t>
  </si>
  <si>
    <t>Teoria konstrukcji II</t>
  </si>
  <si>
    <t>N2/K/D11</t>
  </si>
  <si>
    <t>Dynamika i stateczność</t>
  </si>
  <si>
    <t>N2/K/D12</t>
  </si>
  <si>
    <t>Zagadnienia współczesnej fizyki budowli</t>
  </si>
  <si>
    <t>N2/K/D13</t>
  </si>
  <si>
    <t>Konstrukcje drewniane</t>
  </si>
  <si>
    <t>N2/K/D14</t>
  </si>
  <si>
    <t>Budowle ziemne</t>
  </si>
  <si>
    <t>N2/K/D15</t>
  </si>
  <si>
    <t>N2/K/D16</t>
  </si>
  <si>
    <t>Diagnostyka i modernizacja budynków</t>
  </si>
  <si>
    <t>N2/K/D17</t>
  </si>
  <si>
    <t>Modelowanie numeryczne konstrukcji</t>
  </si>
  <si>
    <t>N2/K/D18</t>
  </si>
  <si>
    <t>Komputerowe projektowanie konstrukcji metalowych</t>
  </si>
  <si>
    <t>N2/T/D/01</t>
  </si>
  <si>
    <t>N2/T/D/02</t>
  </si>
  <si>
    <t>N2/T/D/03</t>
  </si>
  <si>
    <t>Oddziaływanie budowli na środowisko</t>
  </si>
  <si>
    <t>N2/T/D/04</t>
  </si>
  <si>
    <t>Ekonomika przedsiębiorstw budowlanych</t>
  </si>
  <si>
    <t>N2/T/D/05</t>
  </si>
  <si>
    <t>Technologia betonów specjalnych</t>
  </si>
  <si>
    <t>N2/T/D/06</t>
  </si>
  <si>
    <t>N2/T/D/07</t>
  </si>
  <si>
    <t>N2/T/D/08</t>
  </si>
  <si>
    <t>Umowy i procedury kontraktowe</t>
  </si>
  <si>
    <t>N2/T/D/09</t>
  </si>
  <si>
    <t>N2/T/D/10</t>
  </si>
  <si>
    <t>Komputerowe wspomaganie zarządzania</t>
  </si>
  <si>
    <t>N2/T/D/11</t>
  </si>
  <si>
    <t>Zarządzanie jakością na budowie</t>
  </si>
  <si>
    <t>N2/T/D/12</t>
  </si>
  <si>
    <t>N2/T/D/13</t>
  </si>
  <si>
    <t>N2/T/D/14</t>
  </si>
  <si>
    <t>N2/T/D/15</t>
  </si>
  <si>
    <t>Budownictwo wodne</t>
  </si>
  <si>
    <t>N2/T/D/16</t>
  </si>
  <si>
    <t>N2/T/D/17</t>
  </si>
  <si>
    <t>Zarządzanie przedsięwzięciami budowlanymi II</t>
  </si>
  <si>
    <t>N2/T/D/18</t>
  </si>
  <si>
    <t>Załącznik nr 9 do uchwały nr Senatu ZUT z dnia 23 września 2019 r.</t>
  </si>
  <si>
    <t>Załącznik nr 9 do uchwały nr 101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</si>
</sst>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0"/>
  <sheetViews>
    <sheetView tabSelected="1" zoomScale="75" zoomScaleNormal="75" zoomScalePageLayoutView="0" workbookViewId="0" topLeftCell="A1">
      <selection activeCell="BP5" sqref="BP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8515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8" ht="12.75">
      <c r="E5" t="s">
        <v>7</v>
      </c>
      <c r="F5" s="1" t="s">
        <v>8</v>
      </c>
      <c r="BP5" t="s">
        <v>280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19" t="s">
        <v>45</v>
      </c>
      <c r="T14" s="19"/>
      <c r="U14" s="19"/>
      <c r="V14" s="19"/>
      <c r="W14" s="16" t="s">
        <v>46</v>
      </c>
      <c r="X14" s="19" t="s">
        <v>47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6" t="s">
        <v>46</v>
      </c>
      <c r="AI14" s="16" t="s">
        <v>48</v>
      </c>
      <c r="AJ14" s="19" t="s">
        <v>45</v>
      </c>
      <c r="AK14" s="19"/>
      <c r="AL14" s="19"/>
      <c r="AM14" s="19"/>
      <c r="AN14" s="16" t="s">
        <v>46</v>
      </c>
      <c r="AO14" s="19" t="s">
        <v>47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6" t="s">
        <v>46</v>
      </c>
      <c r="AZ14" s="16" t="s">
        <v>48</v>
      </c>
      <c r="BA14" s="19" t="s">
        <v>45</v>
      </c>
      <c r="BB14" s="19"/>
      <c r="BC14" s="19"/>
      <c r="BD14" s="19"/>
      <c r="BE14" s="16" t="s">
        <v>46</v>
      </c>
      <c r="BF14" s="19" t="s">
        <v>47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 t="s">
        <v>46</v>
      </c>
      <c r="BQ14" s="16" t="s">
        <v>48</v>
      </c>
      <c r="BR14" s="19" t="s">
        <v>45</v>
      </c>
      <c r="BS14" s="19"/>
      <c r="BT14" s="19"/>
      <c r="BU14" s="19"/>
      <c r="BV14" s="16" t="s">
        <v>46</v>
      </c>
      <c r="BW14" s="19" t="s">
        <v>47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6" t="s">
        <v>46</v>
      </c>
      <c r="CH14" s="16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7" t="s">
        <v>33</v>
      </c>
      <c r="T15" s="17"/>
      <c r="U15" s="17" t="s">
        <v>34</v>
      </c>
      <c r="V15" s="17"/>
      <c r="W15" s="16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6"/>
      <c r="AI15" s="16"/>
      <c r="AJ15" s="17" t="s">
        <v>33</v>
      </c>
      <c r="AK15" s="17"/>
      <c r="AL15" s="17" t="s">
        <v>34</v>
      </c>
      <c r="AM15" s="17"/>
      <c r="AN15" s="16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7" t="s">
        <v>38</v>
      </c>
      <c r="AV15" s="17"/>
      <c r="AW15" s="17" t="s">
        <v>39</v>
      </c>
      <c r="AX15" s="17"/>
      <c r="AY15" s="16"/>
      <c r="AZ15" s="16"/>
      <c r="BA15" s="17" t="s">
        <v>33</v>
      </c>
      <c r="BB15" s="17"/>
      <c r="BC15" s="17" t="s">
        <v>34</v>
      </c>
      <c r="BD15" s="17"/>
      <c r="BE15" s="16"/>
      <c r="BF15" s="17" t="s">
        <v>35</v>
      </c>
      <c r="BG15" s="17"/>
      <c r="BH15" s="17" t="s">
        <v>36</v>
      </c>
      <c r="BI15" s="17"/>
      <c r="BJ15" s="17" t="s">
        <v>37</v>
      </c>
      <c r="BK15" s="17"/>
      <c r="BL15" s="17" t="s">
        <v>38</v>
      </c>
      <c r="BM15" s="17"/>
      <c r="BN15" s="17" t="s">
        <v>39</v>
      </c>
      <c r="BO15" s="17"/>
      <c r="BP15" s="16"/>
      <c r="BQ15" s="16"/>
      <c r="BR15" s="17" t="s">
        <v>33</v>
      </c>
      <c r="BS15" s="17"/>
      <c r="BT15" s="17" t="s">
        <v>34</v>
      </c>
      <c r="BU15" s="17"/>
      <c r="BV15" s="16"/>
      <c r="BW15" s="17" t="s">
        <v>35</v>
      </c>
      <c r="BX15" s="17"/>
      <c r="BY15" s="17" t="s">
        <v>36</v>
      </c>
      <c r="BZ15" s="17"/>
      <c r="CA15" s="17" t="s">
        <v>37</v>
      </c>
      <c r="CB15" s="17"/>
      <c r="CC15" s="17" t="s">
        <v>38</v>
      </c>
      <c r="CD15" s="17"/>
      <c r="CE15" s="17" t="s">
        <v>39</v>
      </c>
      <c r="CF15" s="17"/>
      <c r="CG15" s="16"/>
      <c r="CH15" s="16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1</v>
      </c>
      <c r="B17" s="6">
        <v>1</v>
      </c>
      <c r="C17" s="6"/>
      <c r="D17" s="6"/>
      <c r="E17" s="3" t="s">
        <v>54</v>
      </c>
      <c r="F17" s="6">
        <f>$B$17*COUNTIF(S17:CF17,"e")</f>
        <v>0</v>
      </c>
      <c r="G17" s="6">
        <f>$B$17*COUNTIF(S17:CF17,"z")</f>
        <v>1</v>
      </c>
      <c r="H17" s="6">
        <f aca="true" t="shared" si="0" ref="H17:H22">SUM(I17:O17)</f>
        <v>18</v>
      </c>
      <c r="I17" s="6">
        <f aca="true" t="shared" si="1" ref="I17:I22">S17+AJ17+BA17+BR17</f>
        <v>18</v>
      </c>
      <c r="J17" s="6">
        <f aca="true" t="shared" si="2" ref="J17:J22">U17+AL17+BC17+BT17</f>
        <v>0</v>
      </c>
      <c r="K17" s="6">
        <f aca="true" t="shared" si="3" ref="K17:K22">X17+AO17+BF17+BW17</f>
        <v>0</v>
      </c>
      <c r="L17" s="6">
        <f aca="true" t="shared" si="4" ref="L17:L22">Z17+AQ17+BH17+BY17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2</v>
      </c>
      <c r="Q17" s="7">
        <f aca="true" t="shared" si="9" ref="Q17:Q22">AH17+AY17+BP17+CG17</f>
        <v>0</v>
      </c>
      <c r="R17" s="7">
        <f>$B$17*1</f>
        <v>1</v>
      </c>
      <c r="S17" s="11"/>
      <c r="T17" s="10"/>
      <c r="U17" s="11"/>
      <c r="V17" s="10"/>
      <c r="W17" s="7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22">W17+AH17</f>
        <v>0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22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2">BE17+BP17</f>
        <v>0</v>
      </c>
      <c r="BR17" s="11">
        <f>$B$17*18</f>
        <v>18</v>
      </c>
      <c r="BS17" s="10" t="s">
        <v>55</v>
      </c>
      <c r="BT17" s="11"/>
      <c r="BU17" s="10"/>
      <c r="BV17" s="7">
        <f>$B$17*2</f>
        <v>2</v>
      </c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2">BV17+CG17</f>
        <v>2</v>
      </c>
    </row>
    <row r="18" spans="1:86" ht="12.75">
      <c r="A18" s="6">
        <v>2</v>
      </c>
      <c r="B18" s="6">
        <v>1</v>
      </c>
      <c r="C18" s="6"/>
      <c r="D18" s="6"/>
      <c r="E18" s="3" t="s">
        <v>56</v>
      </c>
      <c r="F18" s="6">
        <f>$B$18*COUNTIF(S18:CF18,"e")</f>
        <v>0</v>
      </c>
      <c r="G18" s="6">
        <f>$B$18*COUNTIF(S18:CF18,"z")</f>
        <v>1</v>
      </c>
      <c r="H18" s="6">
        <f t="shared" si="0"/>
        <v>9</v>
      </c>
      <c r="I18" s="6">
        <f t="shared" si="1"/>
        <v>9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f>$B$18*1</f>
        <v>1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>
        <f>$B$18*9</f>
        <v>9</v>
      </c>
      <c r="BS18" s="10" t="s">
        <v>55</v>
      </c>
      <c r="BT18" s="11"/>
      <c r="BU18" s="10"/>
      <c r="BV18" s="7">
        <f>$B$18*1</f>
        <v>1</v>
      </c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1</v>
      </c>
    </row>
    <row r="19" spans="1:86" ht="12.7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1</v>
      </c>
      <c r="Q19" s="7">
        <f t="shared" si="9"/>
        <v>0</v>
      </c>
      <c r="R19" s="7">
        <f>$B$19*0.5</f>
        <v>0.5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>
        <f>$B$19*9</f>
        <v>9</v>
      </c>
      <c r="BS19" s="10" t="s">
        <v>55</v>
      </c>
      <c r="BT19" s="11"/>
      <c r="BU19" s="10"/>
      <c r="BV19" s="7">
        <f>$B$19*1</f>
        <v>1</v>
      </c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1</v>
      </c>
    </row>
    <row r="20" spans="1:86" ht="12.7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1</v>
      </c>
      <c r="G20" s="6">
        <f>$B$20*COUNTIF(S20:CF20,"z")</f>
        <v>0</v>
      </c>
      <c r="H20" s="6">
        <f t="shared" si="0"/>
        <v>27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27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3</v>
      </c>
      <c r="R20" s="7">
        <f>$B$20*1.5</f>
        <v>1.5</v>
      </c>
      <c r="S20" s="11"/>
      <c r="T20" s="10"/>
      <c r="U20" s="11"/>
      <c r="V20" s="10"/>
      <c r="W20" s="7"/>
      <c r="X20" s="11"/>
      <c r="Y20" s="10"/>
      <c r="Z20" s="11">
        <f>$B$20*27</f>
        <v>27</v>
      </c>
      <c r="AA20" s="10" t="s">
        <v>59</v>
      </c>
      <c r="AB20" s="11"/>
      <c r="AC20" s="10"/>
      <c r="AD20" s="11"/>
      <c r="AE20" s="10"/>
      <c r="AF20" s="11"/>
      <c r="AG20" s="10"/>
      <c r="AH20" s="7">
        <f>$B$20*3</f>
        <v>3</v>
      </c>
      <c r="AI20" s="7">
        <f t="shared" si="10"/>
        <v>3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5</v>
      </c>
      <c r="B21" s="6">
        <v>1</v>
      </c>
      <c r="C21" s="6"/>
      <c r="D21" s="6"/>
      <c r="E21" s="3" t="s">
        <v>60</v>
      </c>
      <c r="F21" s="6">
        <f>$B$21*COUNTIF(S21:CF21,"e")</f>
        <v>0</v>
      </c>
      <c r="G21" s="6">
        <f>$B$21*COUNTIF(S21:CF21,"z")</f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20</v>
      </c>
      <c r="Q21" s="7">
        <f t="shared" si="9"/>
        <v>20</v>
      </c>
      <c r="R21" s="7">
        <f>$B$21*1</f>
        <v>1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>
        <f>$B$21*0</f>
        <v>0</v>
      </c>
      <c r="CD21" s="10" t="s">
        <v>55</v>
      </c>
      <c r="CE21" s="11"/>
      <c r="CF21" s="10"/>
      <c r="CG21" s="7">
        <f>$B$21*20</f>
        <v>20</v>
      </c>
      <c r="CH21" s="7">
        <f t="shared" si="13"/>
        <v>20</v>
      </c>
    </row>
    <row r="22" spans="1:86" ht="12.75">
      <c r="A22" s="6">
        <v>6</v>
      </c>
      <c r="B22" s="6">
        <v>1</v>
      </c>
      <c r="C22" s="6"/>
      <c r="D22" s="6"/>
      <c r="E22" s="3" t="s">
        <v>61</v>
      </c>
      <c r="F22" s="6">
        <f>$B$22*COUNTIF(S22:CF22,"e")</f>
        <v>0</v>
      </c>
      <c r="G22" s="6">
        <f>$B$22*COUNTIF(S22:CF22,"z")</f>
        <v>1</v>
      </c>
      <c r="H22" s="6">
        <f t="shared" si="0"/>
        <v>27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27</v>
      </c>
      <c r="P22" s="7">
        <f t="shared" si="8"/>
        <v>3</v>
      </c>
      <c r="Q22" s="7">
        <f t="shared" si="9"/>
        <v>3</v>
      </c>
      <c r="R22" s="7">
        <f>$B$22*1.5</f>
        <v>1.5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>
        <f>$B$22*27</f>
        <v>27</v>
      </c>
      <c r="CF22" s="10" t="s">
        <v>55</v>
      </c>
      <c r="CG22" s="7">
        <f>$B$22*3</f>
        <v>3</v>
      </c>
      <c r="CH22" s="7">
        <f t="shared" si="13"/>
        <v>3</v>
      </c>
    </row>
    <row r="23" spans="1:86" ht="15.75" customHeight="1">
      <c r="A23" s="6"/>
      <c r="B23" s="6"/>
      <c r="C23" s="6"/>
      <c r="D23" s="6"/>
      <c r="E23" s="6" t="s">
        <v>62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90</v>
      </c>
      <c r="I23" s="6">
        <f t="shared" si="14"/>
        <v>36</v>
      </c>
      <c r="J23" s="6">
        <f t="shared" si="14"/>
        <v>0</v>
      </c>
      <c r="K23" s="6">
        <f t="shared" si="14"/>
        <v>0</v>
      </c>
      <c r="L23" s="6">
        <f t="shared" si="14"/>
        <v>27</v>
      </c>
      <c r="M23" s="6">
        <f t="shared" si="14"/>
        <v>0</v>
      </c>
      <c r="N23" s="6">
        <f t="shared" si="14"/>
        <v>0</v>
      </c>
      <c r="O23" s="6">
        <f t="shared" si="14"/>
        <v>27</v>
      </c>
      <c r="P23" s="7">
        <f t="shared" si="14"/>
        <v>30</v>
      </c>
      <c r="Q23" s="7">
        <f t="shared" si="14"/>
        <v>26</v>
      </c>
      <c r="R23" s="7">
        <f t="shared" si="14"/>
        <v>6.5</v>
      </c>
      <c r="S23" s="11">
        <f t="shared" si="14"/>
        <v>0</v>
      </c>
      <c r="T23" s="10"/>
      <c r="U23" s="11">
        <f>SUM(U17:U22)</f>
        <v>0</v>
      </c>
      <c r="V23" s="10"/>
      <c r="W23" s="7">
        <f>SUM(W17:W22)</f>
        <v>0</v>
      </c>
      <c r="X23" s="11">
        <f>SUM(X17:X22)</f>
        <v>0</v>
      </c>
      <c r="Y23" s="10"/>
      <c r="Z23" s="11">
        <f>SUM(Z17:Z22)</f>
        <v>27</v>
      </c>
      <c r="AA23" s="10"/>
      <c r="AB23" s="11">
        <f>SUM(AB17:AB22)</f>
        <v>0</v>
      </c>
      <c r="AC23" s="10"/>
      <c r="AD23" s="11">
        <f>SUM(AD17:AD22)</f>
        <v>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0</v>
      </c>
      <c r="AK23" s="10"/>
      <c r="AL23" s="11">
        <f>SUM(AL17:AL22)</f>
        <v>0</v>
      </c>
      <c r="AM23" s="10"/>
      <c r="AN23" s="7">
        <f>SUM(AN17:AN22)</f>
        <v>0</v>
      </c>
      <c r="AO23" s="11">
        <f>SUM(AO17:AO22)</f>
        <v>0</v>
      </c>
      <c r="AP23" s="10"/>
      <c r="AQ23" s="11">
        <f>SUM(AQ17:AQ22)</f>
        <v>0</v>
      </c>
      <c r="AR23" s="10"/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0</v>
      </c>
      <c r="BB23" s="10"/>
      <c r="BC23" s="11">
        <f>SUM(BC17:BC22)</f>
        <v>0</v>
      </c>
      <c r="BD23" s="10"/>
      <c r="BE23" s="7">
        <f>SUM(BE17:BE22)</f>
        <v>0</v>
      </c>
      <c r="BF23" s="11">
        <f>SUM(BF17:BF22)</f>
        <v>0</v>
      </c>
      <c r="BG23" s="10"/>
      <c r="BH23" s="11">
        <f>SUM(BH17:BH22)</f>
        <v>0</v>
      </c>
      <c r="BI23" s="10"/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0</v>
      </c>
      <c r="BR23" s="11">
        <f>SUM(BR17:BR22)</f>
        <v>36</v>
      </c>
      <c r="BS23" s="10"/>
      <c r="BT23" s="11">
        <f>SUM(BT17:BT22)</f>
        <v>0</v>
      </c>
      <c r="BU23" s="10"/>
      <c r="BV23" s="7">
        <f>SUM(BV17:BV22)</f>
        <v>4</v>
      </c>
      <c r="BW23" s="11">
        <f>SUM(BW17:BW22)</f>
        <v>0</v>
      </c>
      <c r="BX23" s="10"/>
      <c r="BY23" s="11">
        <f>SUM(BY17:BY22)</f>
        <v>0</v>
      </c>
      <c r="BZ23" s="10"/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27</v>
      </c>
      <c r="CF23" s="10"/>
      <c r="CG23" s="7">
        <f>SUM(CG17:CG22)</f>
        <v>23</v>
      </c>
      <c r="CH23" s="7">
        <f>SUM(CH17:CH22)</f>
        <v>27</v>
      </c>
    </row>
    <row r="24" spans="1:86" ht="19.5" customHeight="1">
      <c r="A24" s="12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64</v>
      </c>
      <c r="E25" s="3" t="s">
        <v>65</v>
      </c>
      <c r="F25" s="6">
        <f>COUNTIF(S25:CF25,"e")</f>
        <v>0</v>
      </c>
      <c r="G25" s="6">
        <f>COUNTIF(S25:CF25,"z")</f>
        <v>2</v>
      </c>
      <c r="H25" s="6">
        <f>SUM(I25:O25)</f>
        <v>27</v>
      </c>
      <c r="I25" s="6">
        <f>S25+AJ25+BA25+BR25</f>
        <v>18</v>
      </c>
      <c r="J25" s="6">
        <f>U25+AL25+BC25+BT25</f>
        <v>9</v>
      </c>
      <c r="K25" s="6">
        <f>X25+AO25+BF25+BW25</f>
        <v>0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0</v>
      </c>
      <c r="R25" s="7">
        <v>1</v>
      </c>
      <c r="S25" s="11">
        <v>18</v>
      </c>
      <c r="T25" s="10" t="s">
        <v>55</v>
      </c>
      <c r="U25" s="11">
        <v>9</v>
      </c>
      <c r="V25" s="10" t="s">
        <v>55</v>
      </c>
      <c r="W25" s="7">
        <v>2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5.75" customHeight="1">
      <c r="A26" s="6"/>
      <c r="B26" s="6"/>
      <c r="C26" s="6"/>
      <c r="D26" s="6"/>
      <c r="E26" s="6" t="s">
        <v>62</v>
      </c>
      <c r="F26" s="6">
        <f aca="true" t="shared" si="15" ref="F26:S26">SUM(F25:F25)</f>
        <v>0</v>
      </c>
      <c r="G26" s="6">
        <f t="shared" si="15"/>
        <v>2</v>
      </c>
      <c r="H26" s="6">
        <f t="shared" si="15"/>
        <v>27</v>
      </c>
      <c r="I26" s="6">
        <f t="shared" si="15"/>
        <v>18</v>
      </c>
      <c r="J26" s="6">
        <f t="shared" si="15"/>
        <v>9</v>
      </c>
      <c r="K26" s="6">
        <f t="shared" si="15"/>
        <v>0</v>
      </c>
      <c r="L26" s="6">
        <f t="shared" si="15"/>
        <v>0</v>
      </c>
      <c r="M26" s="6">
        <f t="shared" si="15"/>
        <v>0</v>
      </c>
      <c r="N26" s="6">
        <f t="shared" si="15"/>
        <v>0</v>
      </c>
      <c r="O26" s="6">
        <f t="shared" si="15"/>
        <v>0</v>
      </c>
      <c r="P26" s="7">
        <f t="shared" si="15"/>
        <v>2</v>
      </c>
      <c r="Q26" s="7">
        <f t="shared" si="15"/>
        <v>0</v>
      </c>
      <c r="R26" s="7">
        <f t="shared" si="15"/>
        <v>1</v>
      </c>
      <c r="S26" s="11">
        <f t="shared" si="15"/>
        <v>18</v>
      </c>
      <c r="T26" s="10"/>
      <c r="U26" s="11">
        <f>SUM(U25:U25)</f>
        <v>9</v>
      </c>
      <c r="V26" s="10"/>
      <c r="W26" s="7">
        <f>SUM(W25:W25)</f>
        <v>2</v>
      </c>
      <c r="X26" s="11">
        <f>SUM(X25:X25)</f>
        <v>0</v>
      </c>
      <c r="Y26" s="10"/>
      <c r="Z26" s="11">
        <f>SUM(Z25:Z25)</f>
        <v>0</v>
      </c>
      <c r="AA26" s="10"/>
      <c r="AB26" s="11">
        <f>SUM(AB25:AB25)</f>
        <v>0</v>
      </c>
      <c r="AC26" s="10"/>
      <c r="AD26" s="11">
        <f>SUM(AD25:AD25)</f>
        <v>0</v>
      </c>
      <c r="AE26" s="10"/>
      <c r="AF26" s="11">
        <f>SUM(AF25:AF25)</f>
        <v>0</v>
      </c>
      <c r="AG26" s="10"/>
      <c r="AH26" s="7">
        <f>SUM(AH25:AH25)</f>
        <v>0</v>
      </c>
      <c r="AI26" s="7">
        <f>SUM(AI25:AI25)</f>
        <v>2</v>
      </c>
      <c r="AJ26" s="11">
        <f>SUM(AJ25:AJ25)</f>
        <v>0</v>
      </c>
      <c r="AK26" s="10"/>
      <c r="AL26" s="11">
        <f>SUM(AL25:AL25)</f>
        <v>0</v>
      </c>
      <c r="AM26" s="10"/>
      <c r="AN26" s="7">
        <f>SUM(AN25:AN25)</f>
        <v>0</v>
      </c>
      <c r="AO26" s="11">
        <f>SUM(AO25:AO25)</f>
        <v>0</v>
      </c>
      <c r="AP26" s="10"/>
      <c r="AQ26" s="11">
        <f>SUM(AQ25:AQ25)</f>
        <v>0</v>
      </c>
      <c r="AR26" s="10"/>
      <c r="AS26" s="11">
        <f>SUM(AS25:AS25)</f>
        <v>0</v>
      </c>
      <c r="AT26" s="10"/>
      <c r="AU26" s="11">
        <f>SUM(AU25:AU25)</f>
        <v>0</v>
      </c>
      <c r="AV26" s="10"/>
      <c r="AW26" s="11">
        <f>SUM(AW25:AW25)</f>
        <v>0</v>
      </c>
      <c r="AX26" s="10"/>
      <c r="AY26" s="7">
        <f>SUM(AY25:AY25)</f>
        <v>0</v>
      </c>
      <c r="AZ26" s="7">
        <f>SUM(AZ25:AZ25)</f>
        <v>0</v>
      </c>
      <c r="BA26" s="11">
        <f>SUM(BA25:BA25)</f>
        <v>0</v>
      </c>
      <c r="BB26" s="10"/>
      <c r="BC26" s="11">
        <f>SUM(BC25:BC25)</f>
        <v>0</v>
      </c>
      <c r="BD26" s="10"/>
      <c r="BE26" s="7">
        <f>SUM(BE25:BE25)</f>
        <v>0</v>
      </c>
      <c r="BF26" s="11">
        <f>SUM(BF25:BF25)</f>
        <v>0</v>
      </c>
      <c r="BG26" s="10"/>
      <c r="BH26" s="11">
        <f>SUM(BH25:BH25)</f>
        <v>0</v>
      </c>
      <c r="BI26" s="10"/>
      <c r="BJ26" s="11">
        <f>SUM(BJ25:BJ25)</f>
        <v>0</v>
      </c>
      <c r="BK26" s="10"/>
      <c r="BL26" s="11">
        <f>SUM(BL25:BL25)</f>
        <v>0</v>
      </c>
      <c r="BM26" s="10"/>
      <c r="BN26" s="11">
        <f>SUM(BN25:BN25)</f>
        <v>0</v>
      </c>
      <c r="BO26" s="10"/>
      <c r="BP26" s="7">
        <f>SUM(BP25:BP25)</f>
        <v>0</v>
      </c>
      <c r="BQ26" s="7">
        <f>SUM(BQ25:BQ25)</f>
        <v>0</v>
      </c>
      <c r="BR26" s="11">
        <f>SUM(BR25:BR25)</f>
        <v>0</v>
      </c>
      <c r="BS26" s="10"/>
      <c r="BT26" s="11">
        <f>SUM(BT25:BT25)</f>
        <v>0</v>
      </c>
      <c r="BU26" s="10"/>
      <c r="BV26" s="7">
        <f>SUM(BV25:BV25)</f>
        <v>0</v>
      </c>
      <c r="BW26" s="11">
        <f>SUM(BW25:BW25)</f>
        <v>0</v>
      </c>
      <c r="BX26" s="10"/>
      <c r="BY26" s="11">
        <f>SUM(BY25:BY25)</f>
        <v>0</v>
      </c>
      <c r="BZ26" s="10"/>
      <c r="CA26" s="11">
        <f>SUM(CA25:CA25)</f>
        <v>0</v>
      </c>
      <c r="CB26" s="10"/>
      <c r="CC26" s="11">
        <f>SUM(CC25:CC25)</f>
        <v>0</v>
      </c>
      <c r="CD26" s="10"/>
      <c r="CE26" s="11">
        <f>SUM(CE25:CE25)</f>
        <v>0</v>
      </c>
      <c r="CF26" s="10"/>
      <c r="CG26" s="7">
        <f>SUM(CG25:CG25)</f>
        <v>0</v>
      </c>
      <c r="CH26" s="7">
        <f>SUM(CH25:CH25)</f>
        <v>0</v>
      </c>
    </row>
    <row r="27" spans="1:86" ht="19.5" customHeight="1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2"/>
      <c r="CH27" s="13"/>
    </row>
    <row r="28" spans="1:86" ht="12.75">
      <c r="A28" s="6"/>
      <c r="B28" s="6"/>
      <c r="C28" s="6"/>
      <c r="D28" s="6" t="s">
        <v>67</v>
      </c>
      <c r="E28" s="3" t="s">
        <v>68</v>
      </c>
      <c r="F28" s="6">
        <f aca="true" t="shared" si="16" ref="F28:F33">COUNTIF(S28:CF28,"e")</f>
        <v>0</v>
      </c>
      <c r="G28" s="6">
        <f aca="true" t="shared" si="17" ref="G28:G33">COUNTIF(S28:CF28,"z")</f>
        <v>2</v>
      </c>
      <c r="H28" s="6">
        <f aca="true" t="shared" si="18" ref="H28:H33">SUM(I28:O28)</f>
        <v>27</v>
      </c>
      <c r="I28" s="6">
        <f aca="true" t="shared" si="19" ref="I28:I33">S28+AJ28+BA28+BR28</f>
        <v>18</v>
      </c>
      <c r="J28" s="6">
        <f aca="true" t="shared" si="20" ref="J28:J33">U28+AL28+BC28+BT28</f>
        <v>9</v>
      </c>
      <c r="K28" s="6">
        <f aca="true" t="shared" si="21" ref="K28:K33">X28+AO28+BF28+BW28</f>
        <v>0</v>
      </c>
      <c r="L28" s="6">
        <f aca="true" t="shared" si="22" ref="L28:L33">Z28+AQ28+BH28+BY28</f>
        <v>0</v>
      </c>
      <c r="M28" s="6">
        <f aca="true" t="shared" si="23" ref="M28:M33">AB28+AS28+BJ28+CA28</f>
        <v>0</v>
      </c>
      <c r="N28" s="6">
        <f aca="true" t="shared" si="24" ref="N28:N33">AD28+AU28+BL28+CC28</f>
        <v>0</v>
      </c>
      <c r="O28" s="6">
        <f aca="true" t="shared" si="25" ref="O28:O33">AF28+AW28+BN28+CE28</f>
        <v>0</v>
      </c>
      <c r="P28" s="7">
        <f aca="true" t="shared" si="26" ref="P28:P33">AI28+AZ28+BQ28+CH28</f>
        <v>2</v>
      </c>
      <c r="Q28" s="7">
        <f aca="true" t="shared" si="27" ref="Q28:Q33">AH28+AY28+BP28+CG28</f>
        <v>0</v>
      </c>
      <c r="R28" s="7">
        <v>1</v>
      </c>
      <c r="S28" s="11">
        <v>18</v>
      </c>
      <c r="T28" s="10" t="s">
        <v>55</v>
      </c>
      <c r="U28" s="11">
        <v>9</v>
      </c>
      <c r="V28" s="10" t="s">
        <v>55</v>
      </c>
      <c r="W28" s="7">
        <v>2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aca="true" t="shared" si="28" ref="AI28:AI33"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aca="true" t="shared" si="29" ref="AZ28:AZ33"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aca="true" t="shared" si="30" ref="BQ28:BQ33"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aca="true" t="shared" si="31" ref="CH28:CH33">BV28+CG28</f>
        <v>0</v>
      </c>
    </row>
    <row r="29" spans="1:86" ht="12.75">
      <c r="A29" s="6"/>
      <c r="B29" s="6"/>
      <c r="C29" s="6"/>
      <c r="D29" s="6" t="s">
        <v>69</v>
      </c>
      <c r="E29" s="3" t="s">
        <v>70</v>
      </c>
      <c r="F29" s="6">
        <f t="shared" si="16"/>
        <v>0</v>
      </c>
      <c r="G29" s="6">
        <f t="shared" si="17"/>
        <v>2</v>
      </c>
      <c r="H29" s="6">
        <f t="shared" si="18"/>
        <v>27</v>
      </c>
      <c r="I29" s="6">
        <f t="shared" si="19"/>
        <v>9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18</v>
      </c>
      <c r="N29" s="6">
        <f t="shared" si="24"/>
        <v>0</v>
      </c>
      <c r="O29" s="6">
        <f t="shared" si="25"/>
        <v>0</v>
      </c>
      <c r="P29" s="7">
        <f t="shared" si="26"/>
        <v>3</v>
      </c>
      <c r="Q29" s="7">
        <f t="shared" si="27"/>
        <v>1.6</v>
      </c>
      <c r="R29" s="7">
        <v>1.2</v>
      </c>
      <c r="S29" s="11">
        <v>9</v>
      </c>
      <c r="T29" s="10" t="s">
        <v>55</v>
      </c>
      <c r="U29" s="11"/>
      <c r="V29" s="10"/>
      <c r="W29" s="7">
        <v>1.4</v>
      </c>
      <c r="X29" s="11"/>
      <c r="Y29" s="10"/>
      <c r="Z29" s="11"/>
      <c r="AA29" s="10"/>
      <c r="AB29" s="11">
        <v>18</v>
      </c>
      <c r="AC29" s="10" t="s">
        <v>55</v>
      </c>
      <c r="AD29" s="11"/>
      <c r="AE29" s="10"/>
      <c r="AF29" s="11"/>
      <c r="AG29" s="10"/>
      <c r="AH29" s="7">
        <v>1.6</v>
      </c>
      <c r="AI29" s="7">
        <f t="shared" si="28"/>
        <v>3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t="shared" si="29"/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30"/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31"/>
        <v>0</v>
      </c>
    </row>
    <row r="30" spans="1:86" ht="12.75">
      <c r="A30" s="6"/>
      <c r="B30" s="6"/>
      <c r="C30" s="6"/>
      <c r="D30" s="6" t="s">
        <v>71</v>
      </c>
      <c r="E30" s="3" t="s">
        <v>72</v>
      </c>
      <c r="F30" s="6">
        <f t="shared" si="16"/>
        <v>0</v>
      </c>
      <c r="G30" s="6">
        <f t="shared" si="17"/>
        <v>2</v>
      </c>
      <c r="H30" s="6">
        <f t="shared" si="18"/>
        <v>27</v>
      </c>
      <c r="I30" s="6">
        <f t="shared" si="19"/>
        <v>9</v>
      </c>
      <c r="J30" s="6">
        <f t="shared" si="20"/>
        <v>0</v>
      </c>
      <c r="K30" s="6">
        <f t="shared" si="21"/>
        <v>0</v>
      </c>
      <c r="L30" s="6">
        <f t="shared" si="22"/>
        <v>0</v>
      </c>
      <c r="M30" s="6">
        <f t="shared" si="23"/>
        <v>18</v>
      </c>
      <c r="N30" s="6">
        <f t="shared" si="24"/>
        <v>0</v>
      </c>
      <c r="O30" s="6">
        <f t="shared" si="25"/>
        <v>0</v>
      </c>
      <c r="P30" s="7">
        <f t="shared" si="26"/>
        <v>3</v>
      </c>
      <c r="Q30" s="7">
        <f t="shared" si="27"/>
        <v>2.5</v>
      </c>
      <c r="R30" s="7">
        <v>1.1</v>
      </c>
      <c r="S30" s="11">
        <v>9</v>
      </c>
      <c r="T30" s="10" t="s">
        <v>55</v>
      </c>
      <c r="U30" s="11"/>
      <c r="V30" s="10"/>
      <c r="W30" s="7">
        <v>0.5</v>
      </c>
      <c r="X30" s="11"/>
      <c r="Y30" s="10"/>
      <c r="Z30" s="11"/>
      <c r="AA30" s="10"/>
      <c r="AB30" s="11">
        <v>18</v>
      </c>
      <c r="AC30" s="10" t="s">
        <v>55</v>
      </c>
      <c r="AD30" s="11"/>
      <c r="AE30" s="10"/>
      <c r="AF30" s="11"/>
      <c r="AG30" s="10"/>
      <c r="AH30" s="7">
        <v>2.5</v>
      </c>
      <c r="AI30" s="7">
        <f t="shared" si="28"/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29"/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30"/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31"/>
        <v>0</v>
      </c>
    </row>
    <row r="31" spans="1:86" ht="12.75">
      <c r="A31" s="6"/>
      <c r="B31" s="6"/>
      <c r="C31" s="6"/>
      <c r="D31" s="6" t="s">
        <v>73</v>
      </c>
      <c r="E31" s="3" t="s">
        <v>74</v>
      </c>
      <c r="F31" s="6">
        <f t="shared" si="16"/>
        <v>0</v>
      </c>
      <c r="G31" s="6">
        <f t="shared" si="17"/>
        <v>2</v>
      </c>
      <c r="H31" s="6">
        <f t="shared" si="18"/>
        <v>27</v>
      </c>
      <c r="I31" s="6">
        <f t="shared" si="19"/>
        <v>9</v>
      </c>
      <c r="J31" s="6">
        <f t="shared" si="20"/>
        <v>0</v>
      </c>
      <c r="K31" s="6">
        <f t="shared" si="21"/>
        <v>18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7">
        <f t="shared" si="26"/>
        <v>2</v>
      </c>
      <c r="Q31" s="7">
        <f t="shared" si="27"/>
        <v>1</v>
      </c>
      <c r="R31" s="7">
        <v>0.7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9</v>
      </c>
      <c r="AK31" s="10" t="s">
        <v>55</v>
      </c>
      <c r="AL31" s="11"/>
      <c r="AM31" s="10"/>
      <c r="AN31" s="7">
        <v>1</v>
      </c>
      <c r="AO31" s="11">
        <v>18</v>
      </c>
      <c r="AP31" s="10" t="s">
        <v>55</v>
      </c>
      <c r="AQ31" s="11"/>
      <c r="AR31" s="10"/>
      <c r="AS31" s="11"/>
      <c r="AT31" s="10"/>
      <c r="AU31" s="11"/>
      <c r="AV31" s="10"/>
      <c r="AW31" s="11"/>
      <c r="AX31" s="10"/>
      <c r="AY31" s="7">
        <v>1</v>
      </c>
      <c r="AZ31" s="7">
        <f t="shared" si="29"/>
        <v>2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75</v>
      </c>
      <c r="E32" s="3" t="s">
        <v>76</v>
      </c>
      <c r="F32" s="6">
        <f t="shared" si="16"/>
        <v>0</v>
      </c>
      <c r="G32" s="6">
        <f t="shared" si="17"/>
        <v>1</v>
      </c>
      <c r="H32" s="6">
        <f t="shared" si="18"/>
        <v>9</v>
      </c>
      <c r="I32" s="6">
        <f t="shared" si="19"/>
        <v>9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7">
        <f t="shared" si="26"/>
        <v>1</v>
      </c>
      <c r="Q32" s="7">
        <f t="shared" si="27"/>
        <v>0</v>
      </c>
      <c r="R32" s="7">
        <v>1</v>
      </c>
      <c r="S32" s="11"/>
      <c r="T32" s="10"/>
      <c r="U32" s="11"/>
      <c r="V32" s="10"/>
      <c r="W32" s="7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9</v>
      </c>
      <c r="AK32" s="10" t="s">
        <v>55</v>
      </c>
      <c r="AL32" s="11"/>
      <c r="AM32" s="10"/>
      <c r="AN32" s="7">
        <v>1</v>
      </c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29"/>
        <v>1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77</v>
      </c>
      <c r="E33" s="3" t="s">
        <v>78</v>
      </c>
      <c r="F33" s="6">
        <f t="shared" si="16"/>
        <v>0</v>
      </c>
      <c r="G33" s="6">
        <f t="shared" si="17"/>
        <v>2</v>
      </c>
      <c r="H33" s="6">
        <f t="shared" si="18"/>
        <v>27</v>
      </c>
      <c r="I33" s="6">
        <f t="shared" si="19"/>
        <v>18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9</v>
      </c>
      <c r="N33" s="6">
        <f t="shared" si="24"/>
        <v>0</v>
      </c>
      <c r="O33" s="6">
        <f t="shared" si="25"/>
        <v>0</v>
      </c>
      <c r="P33" s="7">
        <f t="shared" si="26"/>
        <v>2</v>
      </c>
      <c r="Q33" s="7">
        <f t="shared" si="27"/>
        <v>1</v>
      </c>
      <c r="R33" s="7">
        <v>0.8</v>
      </c>
      <c r="S33" s="11"/>
      <c r="T33" s="10"/>
      <c r="U33" s="11"/>
      <c r="V33" s="10"/>
      <c r="W33" s="7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>
        <v>18</v>
      </c>
      <c r="BB33" s="10" t="s">
        <v>55</v>
      </c>
      <c r="BC33" s="11"/>
      <c r="BD33" s="10"/>
      <c r="BE33" s="7">
        <v>1</v>
      </c>
      <c r="BF33" s="11"/>
      <c r="BG33" s="10"/>
      <c r="BH33" s="11"/>
      <c r="BI33" s="10"/>
      <c r="BJ33" s="11">
        <v>9</v>
      </c>
      <c r="BK33" s="10" t="s">
        <v>55</v>
      </c>
      <c r="BL33" s="11"/>
      <c r="BM33" s="10"/>
      <c r="BN33" s="11"/>
      <c r="BO33" s="10"/>
      <c r="BP33" s="7">
        <v>1</v>
      </c>
      <c r="BQ33" s="7">
        <f t="shared" si="30"/>
        <v>2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5.75" customHeight="1">
      <c r="A34" s="6"/>
      <c r="B34" s="6"/>
      <c r="C34" s="6"/>
      <c r="D34" s="6"/>
      <c r="E34" s="6" t="s">
        <v>62</v>
      </c>
      <c r="F34" s="6">
        <f aca="true" t="shared" si="32" ref="F34:S34">SUM(F28:F33)</f>
        <v>0</v>
      </c>
      <c r="G34" s="6">
        <f t="shared" si="32"/>
        <v>11</v>
      </c>
      <c r="H34" s="6">
        <f t="shared" si="32"/>
        <v>144</v>
      </c>
      <c r="I34" s="6">
        <f t="shared" si="32"/>
        <v>72</v>
      </c>
      <c r="J34" s="6">
        <f t="shared" si="32"/>
        <v>9</v>
      </c>
      <c r="K34" s="6">
        <f t="shared" si="32"/>
        <v>18</v>
      </c>
      <c r="L34" s="6">
        <f t="shared" si="32"/>
        <v>0</v>
      </c>
      <c r="M34" s="6">
        <f t="shared" si="32"/>
        <v>45</v>
      </c>
      <c r="N34" s="6">
        <f t="shared" si="32"/>
        <v>0</v>
      </c>
      <c r="O34" s="6">
        <f t="shared" si="32"/>
        <v>0</v>
      </c>
      <c r="P34" s="7">
        <f t="shared" si="32"/>
        <v>13</v>
      </c>
      <c r="Q34" s="7">
        <f t="shared" si="32"/>
        <v>6.1</v>
      </c>
      <c r="R34" s="7">
        <f t="shared" si="32"/>
        <v>5.8</v>
      </c>
      <c r="S34" s="11">
        <f t="shared" si="32"/>
        <v>36</v>
      </c>
      <c r="T34" s="10"/>
      <c r="U34" s="11">
        <f>SUM(U28:U33)</f>
        <v>9</v>
      </c>
      <c r="V34" s="10"/>
      <c r="W34" s="7">
        <f>SUM(W28:W33)</f>
        <v>3.9</v>
      </c>
      <c r="X34" s="11">
        <f>SUM(X28:X33)</f>
        <v>0</v>
      </c>
      <c r="Y34" s="10"/>
      <c r="Z34" s="11">
        <f>SUM(Z28:Z33)</f>
        <v>0</v>
      </c>
      <c r="AA34" s="10"/>
      <c r="AB34" s="11">
        <f>SUM(AB28:AB33)</f>
        <v>36</v>
      </c>
      <c r="AC34" s="10"/>
      <c r="AD34" s="11">
        <f>SUM(AD28:AD33)</f>
        <v>0</v>
      </c>
      <c r="AE34" s="10"/>
      <c r="AF34" s="11">
        <f>SUM(AF28:AF33)</f>
        <v>0</v>
      </c>
      <c r="AG34" s="10"/>
      <c r="AH34" s="7">
        <f>SUM(AH28:AH33)</f>
        <v>4.1</v>
      </c>
      <c r="AI34" s="7">
        <f>SUM(AI28:AI33)</f>
        <v>8</v>
      </c>
      <c r="AJ34" s="11">
        <f>SUM(AJ28:AJ33)</f>
        <v>18</v>
      </c>
      <c r="AK34" s="10"/>
      <c r="AL34" s="11">
        <f>SUM(AL28:AL33)</f>
        <v>0</v>
      </c>
      <c r="AM34" s="10"/>
      <c r="AN34" s="7">
        <f>SUM(AN28:AN33)</f>
        <v>2</v>
      </c>
      <c r="AO34" s="11">
        <f>SUM(AO28:AO33)</f>
        <v>18</v>
      </c>
      <c r="AP34" s="10"/>
      <c r="AQ34" s="11">
        <f>SUM(AQ28:AQ33)</f>
        <v>0</v>
      </c>
      <c r="AR34" s="10"/>
      <c r="AS34" s="11">
        <f>SUM(AS28:AS33)</f>
        <v>0</v>
      </c>
      <c r="AT34" s="10"/>
      <c r="AU34" s="11">
        <f>SUM(AU28:AU33)</f>
        <v>0</v>
      </c>
      <c r="AV34" s="10"/>
      <c r="AW34" s="11">
        <f>SUM(AW28:AW33)</f>
        <v>0</v>
      </c>
      <c r="AX34" s="10"/>
      <c r="AY34" s="7">
        <f>SUM(AY28:AY33)</f>
        <v>1</v>
      </c>
      <c r="AZ34" s="7">
        <f>SUM(AZ28:AZ33)</f>
        <v>3</v>
      </c>
      <c r="BA34" s="11">
        <f>SUM(BA28:BA33)</f>
        <v>18</v>
      </c>
      <c r="BB34" s="10"/>
      <c r="BC34" s="11">
        <f>SUM(BC28:BC33)</f>
        <v>0</v>
      </c>
      <c r="BD34" s="10"/>
      <c r="BE34" s="7">
        <f>SUM(BE28:BE33)</f>
        <v>1</v>
      </c>
      <c r="BF34" s="11">
        <f>SUM(BF28:BF33)</f>
        <v>0</v>
      </c>
      <c r="BG34" s="10"/>
      <c r="BH34" s="11">
        <f>SUM(BH28:BH33)</f>
        <v>0</v>
      </c>
      <c r="BI34" s="10"/>
      <c r="BJ34" s="11">
        <f>SUM(BJ28:BJ33)</f>
        <v>9</v>
      </c>
      <c r="BK34" s="10"/>
      <c r="BL34" s="11">
        <f>SUM(BL28:BL33)</f>
        <v>0</v>
      </c>
      <c r="BM34" s="10"/>
      <c r="BN34" s="11">
        <f>SUM(BN28:BN33)</f>
        <v>0</v>
      </c>
      <c r="BO34" s="10"/>
      <c r="BP34" s="7">
        <f>SUM(BP28:BP33)</f>
        <v>1</v>
      </c>
      <c r="BQ34" s="7">
        <f>SUM(BQ28:BQ33)</f>
        <v>2</v>
      </c>
      <c r="BR34" s="11">
        <f>SUM(BR28:BR33)</f>
        <v>0</v>
      </c>
      <c r="BS34" s="10"/>
      <c r="BT34" s="11">
        <f>SUM(BT28:BT33)</f>
        <v>0</v>
      </c>
      <c r="BU34" s="10"/>
      <c r="BV34" s="7">
        <f>SUM(BV28:BV33)</f>
        <v>0</v>
      </c>
      <c r="BW34" s="11">
        <f>SUM(BW28:BW33)</f>
        <v>0</v>
      </c>
      <c r="BX34" s="10"/>
      <c r="BY34" s="11">
        <f>SUM(BY28:BY33)</f>
        <v>0</v>
      </c>
      <c r="BZ34" s="10"/>
      <c r="CA34" s="11">
        <f>SUM(CA28:CA33)</f>
        <v>0</v>
      </c>
      <c r="CB34" s="10"/>
      <c r="CC34" s="11">
        <f>SUM(CC28:CC33)</f>
        <v>0</v>
      </c>
      <c r="CD34" s="10"/>
      <c r="CE34" s="11">
        <f>SUM(CE28:CE33)</f>
        <v>0</v>
      </c>
      <c r="CF34" s="10"/>
      <c r="CG34" s="7">
        <f>SUM(CG28:CG33)</f>
        <v>0</v>
      </c>
      <c r="CH34" s="7">
        <f>SUM(CH28:CH33)</f>
        <v>0</v>
      </c>
    </row>
    <row r="35" spans="1:86" ht="19.5" customHeight="1">
      <c r="A35" s="12" t="s">
        <v>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2"/>
      <c r="CH35" s="13"/>
    </row>
    <row r="36" spans="1:86" ht="12.75">
      <c r="A36" s="6"/>
      <c r="B36" s="6"/>
      <c r="C36" s="6"/>
      <c r="D36" s="6" t="s">
        <v>83</v>
      </c>
      <c r="E36" s="3" t="s">
        <v>84</v>
      </c>
      <c r="F36" s="6">
        <f aca="true" t="shared" si="33" ref="F36:F49">COUNTIF(S36:CF36,"e")</f>
        <v>1</v>
      </c>
      <c r="G36" s="6">
        <f aca="true" t="shared" si="34" ref="G36:G49">COUNTIF(S36:CF36,"z")</f>
        <v>1</v>
      </c>
      <c r="H36" s="6">
        <f aca="true" t="shared" si="35" ref="H36:H52">SUM(I36:O36)</f>
        <v>36</v>
      </c>
      <c r="I36" s="6">
        <f aca="true" t="shared" si="36" ref="I36:I52">S36+AJ36+BA36+BR36</f>
        <v>18</v>
      </c>
      <c r="J36" s="6">
        <f aca="true" t="shared" si="37" ref="J36:J52">U36+AL36+BC36+BT36</f>
        <v>0</v>
      </c>
      <c r="K36" s="6">
        <f aca="true" t="shared" si="38" ref="K36:K52">X36+AO36+BF36+BW36</f>
        <v>0</v>
      </c>
      <c r="L36" s="6">
        <f aca="true" t="shared" si="39" ref="L36:L52">Z36+AQ36+BH36+BY36</f>
        <v>0</v>
      </c>
      <c r="M36" s="6">
        <f aca="true" t="shared" si="40" ref="M36:M52">AB36+AS36+BJ36+CA36</f>
        <v>18</v>
      </c>
      <c r="N36" s="6">
        <f aca="true" t="shared" si="41" ref="N36:N52">AD36+AU36+BL36+CC36</f>
        <v>0</v>
      </c>
      <c r="O36" s="6">
        <f aca="true" t="shared" si="42" ref="O36:O52">AF36+AW36+BN36+CE36</f>
        <v>0</v>
      </c>
      <c r="P36" s="7">
        <f aca="true" t="shared" si="43" ref="P36:P52">AI36+AZ36+BQ36+CH36</f>
        <v>3</v>
      </c>
      <c r="Q36" s="7">
        <f aca="true" t="shared" si="44" ref="Q36:Q52">AH36+AY36+BP36+CG36</f>
        <v>2</v>
      </c>
      <c r="R36" s="7">
        <v>1.1</v>
      </c>
      <c r="S36" s="11">
        <v>18</v>
      </c>
      <c r="T36" s="10" t="s">
        <v>59</v>
      </c>
      <c r="U36" s="11"/>
      <c r="V36" s="10"/>
      <c r="W36" s="7">
        <v>1</v>
      </c>
      <c r="X36" s="11"/>
      <c r="Y36" s="10"/>
      <c r="Z36" s="11"/>
      <c r="AA36" s="10"/>
      <c r="AB36" s="11">
        <v>18</v>
      </c>
      <c r="AC36" s="10" t="s">
        <v>55</v>
      </c>
      <c r="AD36" s="11"/>
      <c r="AE36" s="10"/>
      <c r="AF36" s="11"/>
      <c r="AG36" s="10"/>
      <c r="AH36" s="7">
        <v>2</v>
      </c>
      <c r="AI36" s="7">
        <f aca="true" t="shared" si="45" ref="AI36:AI52">W36+AH36</f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aca="true" t="shared" si="46" ref="AZ36:AZ52">AN36+AY36</f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aca="true" t="shared" si="47" ref="BQ36:BQ52">BE36+BP36</f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aca="true" t="shared" si="48" ref="CH36:CH52">BV36+CG36</f>
        <v>0</v>
      </c>
    </row>
    <row r="37" spans="1:86" ht="12.75">
      <c r="A37" s="6"/>
      <c r="B37" s="6"/>
      <c r="C37" s="6"/>
      <c r="D37" s="6" t="s">
        <v>85</v>
      </c>
      <c r="E37" s="3" t="s">
        <v>86</v>
      </c>
      <c r="F37" s="6">
        <f t="shared" si="33"/>
        <v>1</v>
      </c>
      <c r="G37" s="6">
        <f t="shared" si="34"/>
        <v>1</v>
      </c>
      <c r="H37" s="6">
        <f t="shared" si="35"/>
        <v>27</v>
      </c>
      <c r="I37" s="6">
        <f t="shared" si="36"/>
        <v>9</v>
      </c>
      <c r="J37" s="6">
        <f t="shared" si="37"/>
        <v>0</v>
      </c>
      <c r="K37" s="6">
        <f t="shared" si="38"/>
        <v>0</v>
      </c>
      <c r="L37" s="6">
        <f t="shared" si="39"/>
        <v>0</v>
      </c>
      <c r="M37" s="6">
        <f t="shared" si="40"/>
        <v>18</v>
      </c>
      <c r="N37" s="6">
        <f t="shared" si="41"/>
        <v>0</v>
      </c>
      <c r="O37" s="6">
        <f t="shared" si="42"/>
        <v>0</v>
      </c>
      <c r="P37" s="7">
        <f t="shared" si="43"/>
        <v>3</v>
      </c>
      <c r="Q37" s="7">
        <f t="shared" si="44"/>
        <v>1.5</v>
      </c>
      <c r="R37" s="7">
        <v>1.2</v>
      </c>
      <c r="S37" s="11">
        <v>9</v>
      </c>
      <c r="T37" s="10" t="s">
        <v>59</v>
      </c>
      <c r="U37" s="11"/>
      <c r="V37" s="10"/>
      <c r="W37" s="7">
        <v>1.5</v>
      </c>
      <c r="X37" s="11"/>
      <c r="Y37" s="10"/>
      <c r="Z37" s="11"/>
      <c r="AA37" s="10"/>
      <c r="AB37" s="11">
        <v>18</v>
      </c>
      <c r="AC37" s="10" t="s">
        <v>55</v>
      </c>
      <c r="AD37" s="11"/>
      <c r="AE37" s="10"/>
      <c r="AF37" s="11"/>
      <c r="AG37" s="10"/>
      <c r="AH37" s="7">
        <v>1.5</v>
      </c>
      <c r="AI37" s="7">
        <f t="shared" si="45"/>
        <v>3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46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47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48"/>
        <v>0</v>
      </c>
    </row>
    <row r="38" spans="1:86" ht="12.75">
      <c r="A38" s="6"/>
      <c r="B38" s="6"/>
      <c r="C38" s="6"/>
      <c r="D38" s="6" t="s">
        <v>87</v>
      </c>
      <c r="E38" s="3" t="s">
        <v>88</v>
      </c>
      <c r="F38" s="6">
        <f t="shared" si="33"/>
        <v>1</v>
      </c>
      <c r="G38" s="6">
        <f t="shared" si="34"/>
        <v>1</v>
      </c>
      <c r="H38" s="6">
        <f t="shared" si="35"/>
        <v>27</v>
      </c>
      <c r="I38" s="6">
        <f t="shared" si="36"/>
        <v>9</v>
      </c>
      <c r="J38" s="6">
        <f t="shared" si="37"/>
        <v>0</v>
      </c>
      <c r="K38" s="6">
        <f t="shared" si="38"/>
        <v>0</v>
      </c>
      <c r="L38" s="6">
        <f t="shared" si="39"/>
        <v>0</v>
      </c>
      <c r="M38" s="6">
        <f t="shared" si="40"/>
        <v>18</v>
      </c>
      <c r="N38" s="6">
        <f t="shared" si="41"/>
        <v>0</v>
      </c>
      <c r="O38" s="6">
        <f t="shared" si="42"/>
        <v>0</v>
      </c>
      <c r="P38" s="7">
        <f t="shared" si="43"/>
        <v>4</v>
      </c>
      <c r="Q38" s="7">
        <f t="shared" si="44"/>
        <v>2.5</v>
      </c>
      <c r="R38" s="7">
        <v>1.5</v>
      </c>
      <c r="S38" s="11">
        <v>9</v>
      </c>
      <c r="T38" s="10" t="s">
        <v>59</v>
      </c>
      <c r="U38" s="11"/>
      <c r="V38" s="10"/>
      <c r="W38" s="7">
        <v>1.5</v>
      </c>
      <c r="X38" s="11"/>
      <c r="Y38" s="10"/>
      <c r="Z38" s="11"/>
      <c r="AA38" s="10"/>
      <c r="AB38" s="11">
        <v>18</v>
      </c>
      <c r="AC38" s="10" t="s">
        <v>55</v>
      </c>
      <c r="AD38" s="11"/>
      <c r="AE38" s="10"/>
      <c r="AF38" s="11"/>
      <c r="AG38" s="10"/>
      <c r="AH38" s="7">
        <v>2.5</v>
      </c>
      <c r="AI38" s="7">
        <f t="shared" si="45"/>
        <v>4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46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47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48"/>
        <v>0</v>
      </c>
    </row>
    <row r="39" spans="1:86" ht="12.75">
      <c r="A39" s="6"/>
      <c r="B39" s="6"/>
      <c r="C39" s="6"/>
      <c r="D39" s="6" t="s">
        <v>89</v>
      </c>
      <c r="E39" s="3" t="s">
        <v>90</v>
      </c>
      <c r="F39" s="6">
        <f t="shared" si="33"/>
        <v>0</v>
      </c>
      <c r="G39" s="6">
        <f t="shared" si="34"/>
        <v>1</v>
      </c>
      <c r="H39" s="6">
        <f t="shared" si="35"/>
        <v>27</v>
      </c>
      <c r="I39" s="6">
        <f t="shared" si="36"/>
        <v>0</v>
      </c>
      <c r="J39" s="6">
        <f t="shared" si="37"/>
        <v>0</v>
      </c>
      <c r="K39" s="6">
        <f t="shared" si="38"/>
        <v>27</v>
      </c>
      <c r="L39" s="6">
        <f t="shared" si="39"/>
        <v>0</v>
      </c>
      <c r="M39" s="6">
        <f t="shared" si="40"/>
        <v>0</v>
      </c>
      <c r="N39" s="6">
        <f t="shared" si="41"/>
        <v>0</v>
      </c>
      <c r="O39" s="6">
        <f t="shared" si="42"/>
        <v>0</v>
      </c>
      <c r="P39" s="7">
        <f t="shared" si="43"/>
        <v>3</v>
      </c>
      <c r="Q39" s="7">
        <f t="shared" si="44"/>
        <v>3</v>
      </c>
      <c r="R39" s="7">
        <v>1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45"/>
        <v>0</v>
      </c>
      <c r="AJ39" s="11"/>
      <c r="AK39" s="10"/>
      <c r="AL39" s="11"/>
      <c r="AM39" s="10"/>
      <c r="AN39" s="7"/>
      <c r="AO39" s="11">
        <v>27</v>
      </c>
      <c r="AP39" s="10" t="s">
        <v>55</v>
      </c>
      <c r="AQ39" s="11"/>
      <c r="AR39" s="10"/>
      <c r="AS39" s="11"/>
      <c r="AT39" s="10"/>
      <c r="AU39" s="11"/>
      <c r="AV39" s="10"/>
      <c r="AW39" s="11"/>
      <c r="AX39" s="10"/>
      <c r="AY39" s="7">
        <v>3</v>
      </c>
      <c r="AZ39" s="7">
        <f t="shared" si="46"/>
        <v>3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47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48"/>
        <v>0</v>
      </c>
    </row>
    <row r="40" spans="1:86" ht="12.75">
      <c r="A40" s="6"/>
      <c r="B40" s="6"/>
      <c r="C40" s="6"/>
      <c r="D40" s="6" t="s">
        <v>91</v>
      </c>
      <c r="E40" s="3" t="s">
        <v>92</v>
      </c>
      <c r="F40" s="6">
        <f t="shared" si="33"/>
        <v>1</v>
      </c>
      <c r="G40" s="6">
        <f t="shared" si="34"/>
        <v>1</v>
      </c>
      <c r="H40" s="6">
        <f t="shared" si="35"/>
        <v>36</v>
      </c>
      <c r="I40" s="6">
        <f t="shared" si="36"/>
        <v>18</v>
      </c>
      <c r="J40" s="6">
        <f t="shared" si="37"/>
        <v>0</v>
      </c>
      <c r="K40" s="6">
        <f t="shared" si="38"/>
        <v>0</v>
      </c>
      <c r="L40" s="6">
        <f t="shared" si="39"/>
        <v>0</v>
      </c>
      <c r="M40" s="6">
        <f t="shared" si="40"/>
        <v>18</v>
      </c>
      <c r="N40" s="6">
        <f t="shared" si="41"/>
        <v>0</v>
      </c>
      <c r="O40" s="6">
        <f t="shared" si="42"/>
        <v>0</v>
      </c>
      <c r="P40" s="7">
        <f t="shared" si="43"/>
        <v>3</v>
      </c>
      <c r="Q40" s="7">
        <f t="shared" si="44"/>
        <v>1</v>
      </c>
      <c r="R40" s="7">
        <v>1.3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45"/>
        <v>0</v>
      </c>
      <c r="AJ40" s="11">
        <v>18</v>
      </c>
      <c r="AK40" s="10" t="s">
        <v>59</v>
      </c>
      <c r="AL40" s="11"/>
      <c r="AM40" s="10"/>
      <c r="AN40" s="7">
        <v>2</v>
      </c>
      <c r="AO40" s="11"/>
      <c r="AP40" s="10"/>
      <c r="AQ40" s="11"/>
      <c r="AR40" s="10"/>
      <c r="AS40" s="11">
        <v>18</v>
      </c>
      <c r="AT40" s="10" t="s">
        <v>55</v>
      </c>
      <c r="AU40" s="11"/>
      <c r="AV40" s="10"/>
      <c r="AW40" s="11"/>
      <c r="AX40" s="10"/>
      <c r="AY40" s="7">
        <v>1</v>
      </c>
      <c r="AZ40" s="7">
        <f t="shared" si="46"/>
        <v>3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93</v>
      </c>
      <c r="E41" s="3" t="s">
        <v>94</v>
      </c>
      <c r="F41" s="6">
        <f t="shared" si="33"/>
        <v>1</v>
      </c>
      <c r="G41" s="6">
        <f t="shared" si="34"/>
        <v>1</v>
      </c>
      <c r="H41" s="6">
        <f t="shared" si="35"/>
        <v>27</v>
      </c>
      <c r="I41" s="6">
        <f t="shared" si="36"/>
        <v>18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9</v>
      </c>
      <c r="N41" s="6">
        <f t="shared" si="41"/>
        <v>0</v>
      </c>
      <c r="O41" s="6">
        <f t="shared" si="42"/>
        <v>0</v>
      </c>
      <c r="P41" s="7">
        <f t="shared" si="43"/>
        <v>2</v>
      </c>
      <c r="Q41" s="7">
        <f t="shared" si="44"/>
        <v>0.9</v>
      </c>
      <c r="R41" s="7">
        <v>0.9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5"/>
        <v>0</v>
      </c>
      <c r="AJ41" s="11">
        <v>18</v>
      </c>
      <c r="AK41" s="10" t="s">
        <v>59</v>
      </c>
      <c r="AL41" s="11"/>
      <c r="AM41" s="10"/>
      <c r="AN41" s="7">
        <v>1.1</v>
      </c>
      <c r="AO41" s="11"/>
      <c r="AP41" s="10"/>
      <c r="AQ41" s="11"/>
      <c r="AR41" s="10"/>
      <c r="AS41" s="11">
        <v>9</v>
      </c>
      <c r="AT41" s="10" t="s">
        <v>55</v>
      </c>
      <c r="AU41" s="11"/>
      <c r="AV41" s="10"/>
      <c r="AW41" s="11"/>
      <c r="AX41" s="10"/>
      <c r="AY41" s="7">
        <v>0.9</v>
      </c>
      <c r="AZ41" s="7">
        <f t="shared" si="46"/>
        <v>2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95</v>
      </c>
      <c r="E42" s="3" t="s">
        <v>96</v>
      </c>
      <c r="F42" s="6">
        <f t="shared" si="33"/>
        <v>1</v>
      </c>
      <c r="G42" s="6">
        <f t="shared" si="34"/>
        <v>1</v>
      </c>
      <c r="H42" s="6">
        <f t="shared" si="35"/>
        <v>18</v>
      </c>
      <c r="I42" s="6">
        <f t="shared" si="36"/>
        <v>9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9</v>
      </c>
      <c r="N42" s="6">
        <f t="shared" si="41"/>
        <v>0</v>
      </c>
      <c r="O42" s="6">
        <f t="shared" si="42"/>
        <v>0</v>
      </c>
      <c r="P42" s="7">
        <f t="shared" si="43"/>
        <v>2</v>
      </c>
      <c r="Q42" s="7">
        <f t="shared" si="44"/>
        <v>1</v>
      </c>
      <c r="R42" s="7">
        <v>1.5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9</v>
      </c>
      <c r="AK42" s="10" t="s">
        <v>59</v>
      </c>
      <c r="AL42" s="11"/>
      <c r="AM42" s="10"/>
      <c r="AN42" s="7">
        <v>1</v>
      </c>
      <c r="AO42" s="11"/>
      <c r="AP42" s="10"/>
      <c r="AQ42" s="11"/>
      <c r="AR42" s="10"/>
      <c r="AS42" s="11">
        <v>9</v>
      </c>
      <c r="AT42" s="10" t="s">
        <v>55</v>
      </c>
      <c r="AU42" s="11"/>
      <c r="AV42" s="10"/>
      <c r="AW42" s="11"/>
      <c r="AX42" s="10"/>
      <c r="AY42" s="7">
        <v>1</v>
      </c>
      <c r="AZ42" s="7">
        <f t="shared" si="46"/>
        <v>2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97</v>
      </c>
      <c r="E43" s="3" t="s">
        <v>98</v>
      </c>
      <c r="F43" s="6">
        <f t="shared" si="33"/>
        <v>0</v>
      </c>
      <c r="G43" s="6">
        <f t="shared" si="34"/>
        <v>2</v>
      </c>
      <c r="H43" s="6">
        <f t="shared" si="35"/>
        <v>36</v>
      </c>
      <c r="I43" s="6">
        <f t="shared" si="36"/>
        <v>18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18</v>
      </c>
      <c r="N43" s="6">
        <f t="shared" si="41"/>
        <v>0</v>
      </c>
      <c r="O43" s="6">
        <f t="shared" si="42"/>
        <v>0</v>
      </c>
      <c r="P43" s="7">
        <f t="shared" si="43"/>
        <v>3</v>
      </c>
      <c r="Q43" s="7">
        <f t="shared" si="44"/>
        <v>1.9</v>
      </c>
      <c r="R43" s="7">
        <v>1.2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18</v>
      </c>
      <c r="AK43" s="10" t="s">
        <v>55</v>
      </c>
      <c r="AL43" s="11"/>
      <c r="AM43" s="10"/>
      <c r="AN43" s="7">
        <v>1.1</v>
      </c>
      <c r="AO43" s="11"/>
      <c r="AP43" s="10"/>
      <c r="AQ43" s="11"/>
      <c r="AR43" s="10"/>
      <c r="AS43" s="11">
        <v>18</v>
      </c>
      <c r="AT43" s="10" t="s">
        <v>55</v>
      </c>
      <c r="AU43" s="11"/>
      <c r="AV43" s="10"/>
      <c r="AW43" s="11"/>
      <c r="AX43" s="10"/>
      <c r="AY43" s="7">
        <v>1.9</v>
      </c>
      <c r="AZ43" s="7">
        <f t="shared" si="46"/>
        <v>3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99</v>
      </c>
      <c r="E44" s="3" t="s">
        <v>100</v>
      </c>
      <c r="F44" s="6">
        <f t="shared" si="33"/>
        <v>0</v>
      </c>
      <c r="G44" s="6">
        <f t="shared" si="34"/>
        <v>2</v>
      </c>
      <c r="H44" s="6">
        <f t="shared" si="35"/>
        <v>18</v>
      </c>
      <c r="I44" s="6">
        <f t="shared" si="36"/>
        <v>9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9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1.2</v>
      </c>
      <c r="R44" s="7">
        <v>0.8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9</v>
      </c>
      <c r="AK44" s="10" t="s">
        <v>55</v>
      </c>
      <c r="AL44" s="11"/>
      <c r="AM44" s="10"/>
      <c r="AN44" s="7">
        <v>0.8</v>
      </c>
      <c r="AO44" s="11"/>
      <c r="AP44" s="10"/>
      <c r="AQ44" s="11"/>
      <c r="AR44" s="10"/>
      <c r="AS44" s="11">
        <v>9</v>
      </c>
      <c r="AT44" s="10" t="s">
        <v>55</v>
      </c>
      <c r="AU44" s="11"/>
      <c r="AV44" s="10"/>
      <c r="AW44" s="11"/>
      <c r="AX44" s="10"/>
      <c r="AY44" s="7">
        <v>1.2</v>
      </c>
      <c r="AZ44" s="7">
        <f t="shared" si="46"/>
        <v>2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101</v>
      </c>
      <c r="E45" s="3" t="s">
        <v>102</v>
      </c>
      <c r="F45" s="6">
        <f t="shared" si="33"/>
        <v>0</v>
      </c>
      <c r="G45" s="6">
        <f t="shared" si="34"/>
        <v>2</v>
      </c>
      <c r="H45" s="6">
        <f t="shared" si="35"/>
        <v>36</v>
      </c>
      <c r="I45" s="6">
        <f t="shared" si="36"/>
        <v>18</v>
      </c>
      <c r="J45" s="6">
        <f t="shared" si="37"/>
        <v>0</v>
      </c>
      <c r="K45" s="6">
        <f t="shared" si="38"/>
        <v>0</v>
      </c>
      <c r="L45" s="6">
        <f t="shared" si="39"/>
        <v>0</v>
      </c>
      <c r="M45" s="6">
        <f t="shared" si="40"/>
        <v>18</v>
      </c>
      <c r="N45" s="6">
        <f t="shared" si="41"/>
        <v>0</v>
      </c>
      <c r="O45" s="6">
        <f t="shared" si="42"/>
        <v>0</v>
      </c>
      <c r="P45" s="7">
        <f t="shared" si="43"/>
        <v>3</v>
      </c>
      <c r="Q45" s="7">
        <f t="shared" si="44"/>
        <v>2</v>
      </c>
      <c r="R45" s="7">
        <v>1.1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46"/>
        <v>0</v>
      </c>
      <c r="BA45" s="11">
        <v>18</v>
      </c>
      <c r="BB45" s="10" t="s">
        <v>55</v>
      </c>
      <c r="BC45" s="11"/>
      <c r="BD45" s="10"/>
      <c r="BE45" s="7">
        <v>1</v>
      </c>
      <c r="BF45" s="11"/>
      <c r="BG45" s="10"/>
      <c r="BH45" s="11"/>
      <c r="BI45" s="10"/>
      <c r="BJ45" s="11">
        <v>18</v>
      </c>
      <c r="BK45" s="10" t="s">
        <v>55</v>
      </c>
      <c r="BL45" s="11"/>
      <c r="BM45" s="10"/>
      <c r="BN45" s="11"/>
      <c r="BO45" s="10"/>
      <c r="BP45" s="7">
        <v>2</v>
      </c>
      <c r="BQ45" s="7">
        <f t="shared" si="47"/>
        <v>3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103</v>
      </c>
      <c r="E46" s="3" t="s">
        <v>104</v>
      </c>
      <c r="F46" s="6">
        <f t="shared" si="33"/>
        <v>0</v>
      </c>
      <c r="G46" s="6">
        <f t="shared" si="34"/>
        <v>2</v>
      </c>
      <c r="H46" s="6">
        <f t="shared" si="35"/>
        <v>18</v>
      </c>
      <c r="I46" s="6">
        <f t="shared" si="36"/>
        <v>9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9</v>
      </c>
      <c r="N46" s="6">
        <f t="shared" si="41"/>
        <v>0</v>
      </c>
      <c r="O46" s="6">
        <f t="shared" si="42"/>
        <v>0</v>
      </c>
      <c r="P46" s="7">
        <f t="shared" si="43"/>
        <v>2</v>
      </c>
      <c r="Q46" s="7">
        <f t="shared" si="44"/>
        <v>1.2</v>
      </c>
      <c r="R46" s="7">
        <v>0.8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46"/>
        <v>0</v>
      </c>
      <c r="BA46" s="11">
        <v>9</v>
      </c>
      <c r="BB46" s="10" t="s">
        <v>55</v>
      </c>
      <c r="BC46" s="11"/>
      <c r="BD46" s="10"/>
      <c r="BE46" s="7">
        <v>0.8</v>
      </c>
      <c r="BF46" s="11"/>
      <c r="BG46" s="10"/>
      <c r="BH46" s="11"/>
      <c r="BI46" s="10"/>
      <c r="BJ46" s="11">
        <v>9</v>
      </c>
      <c r="BK46" s="10" t="s">
        <v>55</v>
      </c>
      <c r="BL46" s="11"/>
      <c r="BM46" s="10"/>
      <c r="BN46" s="11"/>
      <c r="BO46" s="10"/>
      <c r="BP46" s="7">
        <v>1.2</v>
      </c>
      <c r="BQ46" s="7">
        <f t="shared" si="47"/>
        <v>2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105</v>
      </c>
      <c r="E47" s="3" t="s">
        <v>106</v>
      </c>
      <c r="F47" s="6">
        <f t="shared" si="33"/>
        <v>0</v>
      </c>
      <c r="G47" s="6">
        <f t="shared" si="34"/>
        <v>2</v>
      </c>
      <c r="H47" s="6">
        <f t="shared" si="35"/>
        <v>27</v>
      </c>
      <c r="I47" s="6">
        <f t="shared" si="36"/>
        <v>18</v>
      </c>
      <c r="J47" s="6">
        <f t="shared" si="37"/>
        <v>0</v>
      </c>
      <c r="K47" s="6">
        <f t="shared" si="38"/>
        <v>0</v>
      </c>
      <c r="L47" s="6">
        <f t="shared" si="39"/>
        <v>0</v>
      </c>
      <c r="M47" s="6">
        <f t="shared" si="40"/>
        <v>9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1.1</v>
      </c>
      <c r="R47" s="7">
        <v>0.8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46"/>
        <v>0</v>
      </c>
      <c r="BA47" s="11">
        <v>18</v>
      </c>
      <c r="BB47" s="10" t="s">
        <v>55</v>
      </c>
      <c r="BC47" s="11"/>
      <c r="BD47" s="10"/>
      <c r="BE47" s="7">
        <v>0.9</v>
      </c>
      <c r="BF47" s="11"/>
      <c r="BG47" s="10"/>
      <c r="BH47" s="11"/>
      <c r="BI47" s="10"/>
      <c r="BJ47" s="11">
        <v>9</v>
      </c>
      <c r="BK47" s="10" t="s">
        <v>55</v>
      </c>
      <c r="BL47" s="11"/>
      <c r="BM47" s="10"/>
      <c r="BN47" s="11"/>
      <c r="BO47" s="10"/>
      <c r="BP47" s="7">
        <v>1.1</v>
      </c>
      <c r="BQ47" s="7">
        <f t="shared" si="47"/>
        <v>2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107</v>
      </c>
      <c r="E48" s="3" t="s">
        <v>108</v>
      </c>
      <c r="F48" s="6">
        <f t="shared" si="33"/>
        <v>0</v>
      </c>
      <c r="G48" s="6">
        <f t="shared" si="34"/>
        <v>2</v>
      </c>
      <c r="H48" s="6">
        <f t="shared" si="35"/>
        <v>27</v>
      </c>
      <c r="I48" s="6">
        <f t="shared" si="36"/>
        <v>18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9</v>
      </c>
      <c r="N48" s="6">
        <f t="shared" si="41"/>
        <v>0</v>
      </c>
      <c r="O48" s="6">
        <f t="shared" si="42"/>
        <v>0</v>
      </c>
      <c r="P48" s="7">
        <f t="shared" si="43"/>
        <v>2</v>
      </c>
      <c r="Q48" s="7">
        <f t="shared" si="44"/>
        <v>1.2</v>
      </c>
      <c r="R48" s="7">
        <v>0.8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>
        <v>18</v>
      </c>
      <c r="BB48" s="10" t="s">
        <v>55</v>
      </c>
      <c r="BC48" s="11"/>
      <c r="BD48" s="10"/>
      <c r="BE48" s="7">
        <v>0.8</v>
      </c>
      <c r="BF48" s="11"/>
      <c r="BG48" s="10"/>
      <c r="BH48" s="11"/>
      <c r="BI48" s="10"/>
      <c r="BJ48" s="11">
        <v>9</v>
      </c>
      <c r="BK48" s="10" t="s">
        <v>55</v>
      </c>
      <c r="BL48" s="11"/>
      <c r="BM48" s="10"/>
      <c r="BN48" s="11"/>
      <c r="BO48" s="10"/>
      <c r="BP48" s="7">
        <v>1.2</v>
      </c>
      <c r="BQ48" s="7">
        <f t="shared" si="47"/>
        <v>2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/>
      <c r="B49" s="6"/>
      <c r="C49" s="6"/>
      <c r="D49" s="6" t="s">
        <v>109</v>
      </c>
      <c r="E49" s="3" t="s">
        <v>110</v>
      </c>
      <c r="F49" s="6">
        <f t="shared" si="33"/>
        <v>0</v>
      </c>
      <c r="G49" s="6">
        <f t="shared" si="34"/>
        <v>1</v>
      </c>
      <c r="H49" s="6">
        <f t="shared" si="35"/>
        <v>9</v>
      </c>
      <c r="I49" s="6">
        <f t="shared" si="36"/>
        <v>9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0</v>
      </c>
      <c r="N49" s="6">
        <f t="shared" si="41"/>
        <v>0</v>
      </c>
      <c r="O49" s="6">
        <f t="shared" si="42"/>
        <v>0</v>
      </c>
      <c r="P49" s="7">
        <f t="shared" si="43"/>
        <v>1</v>
      </c>
      <c r="Q49" s="7">
        <f t="shared" si="44"/>
        <v>0</v>
      </c>
      <c r="R49" s="7">
        <v>0.5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47"/>
        <v>0</v>
      </c>
      <c r="BR49" s="11">
        <v>9</v>
      </c>
      <c r="BS49" s="10" t="s">
        <v>55</v>
      </c>
      <c r="BT49" s="11"/>
      <c r="BU49" s="10"/>
      <c r="BV49" s="7">
        <v>1</v>
      </c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8"/>
        <v>1</v>
      </c>
    </row>
    <row r="50" spans="1:86" ht="12.75">
      <c r="A50" s="6">
        <v>7</v>
      </c>
      <c r="B50" s="6">
        <v>1</v>
      </c>
      <c r="C50" s="6"/>
      <c r="D50" s="6"/>
      <c r="E50" s="3" t="s">
        <v>111</v>
      </c>
      <c r="F50" s="6">
        <f>$B$50*COUNTIF(S50:CF50,"e")</f>
        <v>1</v>
      </c>
      <c r="G50" s="6">
        <f>$B$50*COUNTIF(S50:CF50,"z")</f>
        <v>1</v>
      </c>
      <c r="H50" s="6">
        <f t="shared" si="35"/>
        <v>18</v>
      </c>
      <c r="I50" s="6">
        <f t="shared" si="36"/>
        <v>9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9</v>
      </c>
      <c r="N50" s="6">
        <f t="shared" si="41"/>
        <v>0</v>
      </c>
      <c r="O50" s="6">
        <f t="shared" si="42"/>
        <v>0</v>
      </c>
      <c r="P50" s="7">
        <f t="shared" si="43"/>
        <v>2</v>
      </c>
      <c r="Q50" s="7">
        <f t="shared" si="44"/>
        <v>1.2</v>
      </c>
      <c r="R50" s="7">
        <f>$B$50*0.8</f>
        <v>0.8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>
        <f>$B$50*9</f>
        <v>9</v>
      </c>
      <c r="AK50" s="10" t="s">
        <v>59</v>
      </c>
      <c r="AL50" s="11"/>
      <c r="AM50" s="10"/>
      <c r="AN50" s="7">
        <f>$B$50*0.8</f>
        <v>0.8</v>
      </c>
      <c r="AO50" s="11"/>
      <c r="AP50" s="10"/>
      <c r="AQ50" s="11"/>
      <c r="AR50" s="10"/>
      <c r="AS50" s="11">
        <f>$B$50*9</f>
        <v>9</v>
      </c>
      <c r="AT50" s="10" t="s">
        <v>55</v>
      </c>
      <c r="AU50" s="11"/>
      <c r="AV50" s="10"/>
      <c r="AW50" s="11"/>
      <c r="AX50" s="10"/>
      <c r="AY50" s="7">
        <f>$B$50*1.2</f>
        <v>1.2</v>
      </c>
      <c r="AZ50" s="7">
        <f t="shared" si="46"/>
        <v>2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 t="shared" si="47"/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>
        <v>8</v>
      </c>
      <c r="B51" s="6">
        <v>1</v>
      </c>
      <c r="C51" s="6"/>
      <c r="D51" s="6"/>
      <c r="E51" s="3" t="s">
        <v>112</v>
      </c>
      <c r="F51" s="6">
        <f>$B$51*COUNTIF(S51:CF51,"e")</f>
        <v>1</v>
      </c>
      <c r="G51" s="6">
        <f>$B$51*COUNTIF(S51:CF51,"z")</f>
        <v>1</v>
      </c>
      <c r="H51" s="6">
        <f t="shared" si="35"/>
        <v>36</v>
      </c>
      <c r="I51" s="6">
        <f t="shared" si="36"/>
        <v>18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18</v>
      </c>
      <c r="N51" s="6">
        <f t="shared" si="41"/>
        <v>0</v>
      </c>
      <c r="O51" s="6">
        <f t="shared" si="42"/>
        <v>0</v>
      </c>
      <c r="P51" s="7">
        <f t="shared" si="43"/>
        <v>4</v>
      </c>
      <c r="Q51" s="7">
        <f t="shared" si="44"/>
        <v>2</v>
      </c>
      <c r="R51" s="7">
        <f>$B$51*3</f>
        <v>3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46"/>
        <v>0</v>
      </c>
      <c r="BA51" s="11">
        <f>$B$51*18</f>
        <v>18</v>
      </c>
      <c r="BB51" s="10" t="s">
        <v>59</v>
      </c>
      <c r="BC51" s="11"/>
      <c r="BD51" s="10"/>
      <c r="BE51" s="7">
        <f>$B$51*2</f>
        <v>2</v>
      </c>
      <c r="BF51" s="11"/>
      <c r="BG51" s="10"/>
      <c r="BH51" s="11"/>
      <c r="BI51" s="10"/>
      <c r="BJ51" s="11">
        <f>$B$51*18</f>
        <v>18</v>
      </c>
      <c r="BK51" s="10" t="s">
        <v>55</v>
      </c>
      <c r="BL51" s="11"/>
      <c r="BM51" s="10"/>
      <c r="BN51" s="11"/>
      <c r="BO51" s="10"/>
      <c r="BP51" s="7">
        <f>$B$51*2</f>
        <v>2</v>
      </c>
      <c r="BQ51" s="7">
        <f t="shared" si="47"/>
        <v>4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>
        <v>9</v>
      </c>
      <c r="B52" s="6">
        <v>1</v>
      </c>
      <c r="C52" s="6"/>
      <c r="D52" s="6"/>
      <c r="E52" s="3" t="s">
        <v>113</v>
      </c>
      <c r="F52" s="6">
        <f>$B$52*COUNTIF(S52:CF52,"e")</f>
        <v>1</v>
      </c>
      <c r="G52" s="6">
        <f>$B$52*COUNTIF(S52:CF52,"z")</f>
        <v>1</v>
      </c>
      <c r="H52" s="6">
        <f t="shared" si="35"/>
        <v>36</v>
      </c>
      <c r="I52" s="6">
        <f t="shared" si="36"/>
        <v>18</v>
      </c>
      <c r="J52" s="6">
        <f t="shared" si="37"/>
        <v>0</v>
      </c>
      <c r="K52" s="6">
        <f t="shared" si="38"/>
        <v>0</v>
      </c>
      <c r="L52" s="6">
        <f t="shared" si="39"/>
        <v>0</v>
      </c>
      <c r="M52" s="6">
        <f t="shared" si="40"/>
        <v>18</v>
      </c>
      <c r="N52" s="6">
        <f t="shared" si="41"/>
        <v>0</v>
      </c>
      <c r="O52" s="6">
        <f t="shared" si="42"/>
        <v>0</v>
      </c>
      <c r="P52" s="7">
        <f t="shared" si="43"/>
        <v>4</v>
      </c>
      <c r="Q52" s="7">
        <f t="shared" si="44"/>
        <v>2</v>
      </c>
      <c r="R52" s="7">
        <f>$B$52*1.6</f>
        <v>1.6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46"/>
        <v>0</v>
      </c>
      <c r="BA52" s="11">
        <f>$B$52*18</f>
        <v>18</v>
      </c>
      <c r="BB52" s="10" t="s">
        <v>59</v>
      </c>
      <c r="BC52" s="11"/>
      <c r="BD52" s="10"/>
      <c r="BE52" s="7">
        <f>$B$52*2</f>
        <v>2</v>
      </c>
      <c r="BF52" s="11"/>
      <c r="BG52" s="10"/>
      <c r="BH52" s="11"/>
      <c r="BI52" s="10"/>
      <c r="BJ52" s="11">
        <f>$B$52*18</f>
        <v>18</v>
      </c>
      <c r="BK52" s="10" t="s">
        <v>55</v>
      </c>
      <c r="BL52" s="11"/>
      <c r="BM52" s="10"/>
      <c r="BN52" s="11"/>
      <c r="BO52" s="10"/>
      <c r="BP52" s="7">
        <f>$B$52*2</f>
        <v>2</v>
      </c>
      <c r="BQ52" s="7">
        <f t="shared" si="47"/>
        <v>4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5.75" customHeight="1">
      <c r="A53" s="6"/>
      <c r="B53" s="6"/>
      <c r="C53" s="6"/>
      <c r="D53" s="6"/>
      <c r="E53" s="6" t="s">
        <v>62</v>
      </c>
      <c r="F53" s="6">
        <f aca="true" t="shared" si="49" ref="F53:S53">SUM(F36:F52)</f>
        <v>9</v>
      </c>
      <c r="G53" s="6">
        <f t="shared" si="49"/>
        <v>23</v>
      </c>
      <c r="H53" s="6">
        <f t="shared" si="49"/>
        <v>459</v>
      </c>
      <c r="I53" s="6">
        <f t="shared" si="49"/>
        <v>225</v>
      </c>
      <c r="J53" s="6">
        <f t="shared" si="49"/>
        <v>0</v>
      </c>
      <c r="K53" s="6">
        <f t="shared" si="49"/>
        <v>27</v>
      </c>
      <c r="L53" s="6">
        <f t="shared" si="49"/>
        <v>0</v>
      </c>
      <c r="M53" s="6">
        <f t="shared" si="49"/>
        <v>207</v>
      </c>
      <c r="N53" s="6">
        <f t="shared" si="49"/>
        <v>0</v>
      </c>
      <c r="O53" s="6">
        <f t="shared" si="49"/>
        <v>0</v>
      </c>
      <c r="P53" s="7">
        <f t="shared" si="49"/>
        <v>45</v>
      </c>
      <c r="Q53" s="7">
        <f t="shared" si="49"/>
        <v>25.7</v>
      </c>
      <c r="R53" s="7">
        <f t="shared" si="49"/>
        <v>19.900000000000006</v>
      </c>
      <c r="S53" s="11">
        <f t="shared" si="49"/>
        <v>36</v>
      </c>
      <c r="T53" s="10"/>
      <c r="U53" s="11">
        <f>SUM(U36:U52)</f>
        <v>0</v>
      </c>
      <c r="V53" s="10"/>
      <c r="W53" s="7">
        <f>SUM(W36:W52)</f>
        <v>4</v>
      </c>
      <c r="X53" s="11">
        <f>SUM(X36:X52)</f>
        <v>0</v>
      </c>
      <c r="Y53" s="10"/>
      <c r="Z53" s="11">
        <f>SUM(Z36:Z52)</f>
        <v>0</v>
      </c>
      <c r="AA53" s="10"/>
      <c r="AB53" s="11">
        <f>SUM(AB36:AB52)</f>
        <v>54</v>
      </c>
      <c r="AC53" s="10"/>
      <c r="AD53" s="11">
        <f>SUM(AD36:AD52)</f>
        <v>0</v>
      </c>
      <c r="AE53" s="10"/>
      <c r="AF53" s="11">
        <f>SUM(AF36:AF52)</f>
        <v>0</v>
      </c>
      <c r="AG53" s="10"/>
      <c r="AH53" s="7">
        <f>SUM(AH36:AH52)</f>
        <v>6</v>
      </c>
      <c r="AI53" s="7">
        <f>SUM(AI36:AI52)</f>
        <v>10</v>
      </c>
      <c r="AJ53" s="11">
        <f>SUM(AJ36:AJ52)</f>
        <v>81</v>
      </c>
      <c r="AK53" s="10"/>
      <c r="AL53" s="11">
        <f>SUM(AL36:AL52)</f>
        <v>0</v>
      </c>
      <c r="AM53" s="10"/>
      <c r="AN53" s="7">
        <f>SUM(AN36:AN52)</f>
        <v>6.799999999999999</v>
      </c>
      <c r="AO53" s="11">
        <f>SUM(AO36:AO52)</f>
        <v>27</v>
      </c>
      <c r="AP53" s="10"/>
      <c r="AQ53" s="11">
        <f>SUM(AQ36:AQ52)</f>
        <v>0</v>
      </c>
      <c r="AR53" s="10"/>
      <c r="AS53" s="11">
        <f>SUM(AS36:AS52)</f>
        <v>72</v>
      </c>
      <c r="AT53" s="10"/>
      <c r="AU53" s="11">
        <f>SUM(AU36:AU52)</f>
        <v>0</v>
      </c>
      <c r="AV53" s="10"/>
      <c r="AW53" s="11">
        <f>SUM(AW36:AW52)</f>
        <v>0</v>
      </c>
      <c r="AX53" s="10"/>
      <c r="AY53" s="7">
        <f>SUM(AY36:AY52)</f>
        <v>10.2</v>
      </c>
      <c r="AZ53" s="7">
        <f>SUM(AZ36:AZ52)</f>
        <v>17</v>
      </c>
      <c r="BA53" s="11">
        <f>SUM(BA36:BA52)</f>
        <v>99</v>
      </c>
      <c r="BB53" s="10"/>
      <c r="BC53" s="11">
        <f>SUM(BC36:BC52)</f>
        <v>0</v>
      </c>
      <c r="BD53" s="10"/>
      <c r="BE53" s="7">
        <f>SUM(BE36:BE52)</f>
        <v>7.5</v>
      </c>
      <c r="BF53" s="11">
        <f>SUM(BF36:BF52)</f>
        <v>0</v>
      </c>
      <c r="BG53" s="10"/>
      <c r="BH53" s="11">
        <f>SUM(BH36:BH52)</f>
        <v>0</v>
      </c>
      <c r="BI53" s="10"/>
      <c r="BJ53" s="11">
        <f>SUM(BJ36:BJ52)</f>
        <v>81</v>
      </c>
      <c r="BK53" s="10"/>
      <c r="BL53" s="11">
        <f>SUM(BL36:BL52)</f>
        <v>0</v>
      </c>
      <c r="BM53" s="10"/>
      <c r="BN53" s="11">
        <f>SUM(BN36:BN52)</f>
        <v>0</v>
      </c>
      <c r="BO53" s="10"/>
      <c r="BP53" s="7">
        <f>SUM(BP36:BP52)</f>
        <v>9.5</v>
      </c>
      <c r="BQ53" s="7">
        <f>SUM(BQ36:BQ52)</f>
        <v>17</v>
      </c>
      <c r="BR53" s="11">
        <f>SUM(BR36:BR52)</f>
        <v>9</v>
      </c>
      <c r="BS53" s="10"/>
      <c r="BT53" s="11">
        <f>SUM(BT36:BT52)</f>
        <v>0</v>
      </c>
      <c r="BU53" s="10"/>
      <c r="BV53" s="7">
        <f>SUM(BV36:BV52)</f>
        <v>1</v>
      </c>
      <c r="BW53" s="11">
        <f>SUM(BW36:BW52)</f>
        <v>0</v>
      </c>
      <c r="BX53" s="10"/>
      <c r="BY53" s="11">
        <f>SUM(BY36:BY52)</f>
        <v>0</v>
      </c>
      <c r="BZ53" s="10"/>
      <c r="CA53" s="11">
        <f>SUM(CA36:CA52)</f>
        <v>0</v>
      </c>
      <c r="CB53" s="10"/>
      <c r="CC53" s="11">
        <f>SUM(CC36:CC52)</f>
        <v>0</v>
      </c>
      <c r="CD53" s="10"/>
      <c r="CE53" s="11">
        <f>SUM(CE36:CE52)</f>
        <v>0</v>
      </c>
      <c r="CF53" s="10"/>
      <c r="CG53" s="7">
        <f>SUM(CG36:CG52)</f>
        <v>0</v>
      </c>
      <c r="CH53" s="7">
        <f>SUM(CH36:CH52)</f>
        <v>1</v>
      </c>
    </row>
    <row r="54" spans="1:86" ht="19.5" customHeight="1">
      <c r="A54" s="12" t="s">
        <v>114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2"/>
      <c r="CH54" s="13"/>
    </row>
    <row r="55" spans="1:86" ht="12.75">
      <c r="A55" s="15">
        <v>1</v>
      </c>
      <c r="B55" s="15">
        <v>1</v>
      </c>
      <c r="C55" s="15"/>
      <c r="D55" s="6" t="s">
        <v>115</v>
      </c>
      <c r="E55" s="3" t="s">
        <v>116</v>
      </c>
      <c r="F55" s="6">
        <f aca="true" t="shared" si="50" ref="F55:F83">COUNTIF(S55:CF55,"e")</f>
        <v>0</v>
      </c>
      <c r="G55" s="6">
        <f aca="true" t="shared" si="51" ref="G55:G83">COUNTIF(S55:CF55,"z")</f>
        <v>1</v>
      </c>
      <c r="H55" s="6">
        <f aca="true" t="shared" si="52" ref="H55:H83">SUM(I55:O55)</f>
        <v>18</v>
      </c>
      <c r="I55" s="6">
        <f aca="true" t="shared" si="53" ref="I55:I83">S55+AJ55+BA55+BR55</f>
        <v>18</v>
      </c>
      <c r="J55" s="6">
        <f aca="true" t="shared" si="54" ref="J55:J83">U55+AL55+BC55+BT55</f>
        <v>0</v>
      </c>
      <c r="K55" s="6">
        <f aca="true" t="shared" si="55" ref="K55:K83">X55+AO55+BF55+BW55</f>
        <v>0</v>
      </c>
      <c r="L55" s="6">
        <f aca="true" t="shared" si="56" ref="L55:L83">Z55+AQ55+BH55+BY55</f>
        <v>0</v>
      </c>
      <c r="M55" s="6">
        <f aca="true" t="shared" si="57" ref="M55:M83">AB55+AS55+BJ55+CA55</f>
        <v>0</v>
      </c>
      <c r="N55" s="6">
        <f aca="true" t="shared" si="58" ref="N55:N83">AD55+AU55+BL55+CC55</f>
        <v>0</v>
      </c>
      <c r="O55" s="6">
        <f aca="true" t="shared" si="59" ref="O55:O83">AF55+AW55+BN55+CE55</f>
        <v>0</v>
      </c>
      <c r="P55" s="7">
        <f aca="true" t="shared" si="60" ref="P55:P83">AI55+AZ55+BQ55+CH55</f>
        <v>2</v>
      </c>
      <c r="Q55" s="7">
        <f aca="true" t="shared" si="61" ref="Q55:Q83">AH55+AY55+BP55+CG55</f>
        <v>0</v>
      </c>
      <c r="R55" s="7">
        <v>1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aca="true" t="shared" si="62" ref="AI55:AI83">W55+AH55</f>
        <v>0</v>
      </c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aca="true" t="shared" si="63" ref="AZ55:AZ83">AN55+AY55</f>
        <v>0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aca="true" t="shared" si="64" ref="BQ55:BQ83">BE55+BP55</f>
        <v>0</v>
      </c>
      <c r="BR55" s="11">
        <v>18</v>
      </c>
      <c r="BS55" s="10" t="s">
        <v>55</v>
      </c>
      <c r="BT55" s="11"/>
      <c r="BU55" s="10"/>
      <c r="BV55" s="7">
        <v>2</v>
      </c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aca="true" t="shared" si="65" ref="CH55:CH83">BV55+CG55</f>
        <v>2</v>
      </c>
    </row>
    <row r="56" spans="1:86" ht="12.75">
      <c r="A56" s="15">
        <v>1</v>
      </c>
      <c r="B56" s="15">
        <v>1</v>
      </c>
      <c r="C56" s="15"/>
      <c r="D56" s="6" t="s">
        <v>117</v>
      </c>
      <c r="E56" s="3" t="s">
        <v>118</v>
      </c>
      <c r="F56" s="6">
        <f t="shared" si="50"/>
        <v>0</v>
      </c>
      <c r="G56" s="6">
        <f t="shared" si="51"/>
        <v>1</v>
      </c>
      <c r="H56" s="6">
        <f t="shared" si="52"/>
        <v>18</v>
      </c>
      <c r="I56" s="6">
        <f t="shared" si="53"/>
        <v>18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7">
        <f t="shared" si="60"/>
        <v>2</v>
      </c>
      <c r="Q56" s="7">
        <f t="shared" si="61"/>
        <v>0</v>
      </c>
      <c r="R56" s="7">
        <v>2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62"/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63"/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64"/>
        <v>0</v>
      </c>
      <c r="BR56" s="11">
        <v>18</v>
      </c>
      <c r="BS56" s="10" t="s">
        <v>55</v>
      </c>
      <c r="BT56" s="11"/>
      <c r="BU56" s="10"/>
      <c r="BV56" s="7">
        <v>2</v>
      </c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65"/>
        <v>2</v>
      </c>
    </row>
    <row r="57" spans="1:86" ht="12.75">
      <c r="A57" s="15">
        <v>1</v>
      </c>
      <c r="B57" s="15">
        <v>1</v>
      </c>
      <c r="C57" s="15"/>
      <c r="D57" s="6" t="s">
        <v>119</v>
      </c>
      <c r="E57" s="3" t="s">
        <v>120</v>
      </c>
      <c r="F57" s="6">
        <f t="shared" si="50"/>
        <v>0</v>
      </c>
      <c r="G57" s="6">
        <f t="shared" si="51"/>
        <v>1</v>
      </c>
      <c r="H57" s="6">
        <f t="shared" si="52"/>
        <v>18</v>
      </c>
      <c r="I57" s="6">
        <f t="shared" si="53"/>
        <v>18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2</v>
      </c>
      <c r="Q57" s="7">
        <f t="shared" si="61"/>
        <v>0</v>
      </c>
      <c r="R57" s="7">
        <v>1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>
        <v>18</v>
      </c>
      <c r="BS57" s="10" t="s">
        <v>55</v>
      </c>
      <c r="BT57" s="11"/>
      <c r="BU57" s="10"/>
      <c r="BV57" s="7">
        <v>2</v>
      </c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5"/>
        <v>2</v>
      </c>
    </row>
    <row r="58" spans="1:86" ht="12.75">
      <c r="A58" s="15">
        <v>2</v>
      </c>
      <c r="B58" s="15">
        <v>1</v>
      </c>
      <c r="C58" s="15"/>
      <c r="D58" s="6" t="s">
        <v>121</v>
      </c>
      <c r="E58" s="3" t="s">
        <v>122</v>
      </c>
      <c r="F58" s="6">
        <f t="shared" si="50"/>
        <v>0</v>
      </c>
      <c r="G58" s="6">
        <f t="shared" si="51"/>
        <v>1</v>
      </c>
      <c r="H58" s="6">
        <f t="shared" si="52"/>
        <v>9</v>
      </c>
      <c r="I58" s="6">
        <f t="shared" si="53"/>
        <v>9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1</v>
      </c>
      <c r="Q58" s="7">
        <f t="shared" si="61"/>
        <v>0</v>
      </c>
      <c r="R58" s="7">
        <v>1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>
        <v>9</v>
      </c>
      <c r="BS58" s="10" t="s">
        <v>55</v>
      </c>
      <c r="BT58" s="11"/>
      <c r="BU58" s="10"/>
      <c r="BV58" s="7">
        <v>1</v>
      </c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5"/>
        <v>1</v>
      </c>
    </row>
    <row r="59" spans="1:86" ht="12.75">
      <c r="A59" s="15">
        <v>2</v>
      </c>
      <c r="B59" s="15">
        <v>1</v>
      </c>
      <c r="C59" s="15"/>
      <c r="D59" s="6" t="s">
        <v>123</v>
      </c>
      <c r="E59" s="3" t="s">
        <v>124</v>
      </c>
      <c r="F59" s="6">
        <f t="shared" si="50"/>
        <v>0</v>
      </c>
      <c r="G59" s="6">
        <f t="shared" si="51"/>
        <v>1</v>
      </c>
      <c r="H59" s="6">
        <f t="shared" si="52"/>
        <v>9</v>
      </c>
      <c r="I59" s="6">
        <f t="shared" si="53"/>
        <v>9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7">
        <f t="shared" si="60"/>
        <v>1</v>
      </c>
      <c r="Q59" s="7">
        <f t="shared" si="61"/>
        <v>0</v>
      </c>
      <c r="R59" s="7">
        <v>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4"/>
        <v>0</v>
      </c>
      <c r="BR59" s="11">
        <v>9</v>
      </c>
      <c r="BS59" s="10" t="s">
        <v>55</v>
      </c>
      <c r="BT59" s="11"/>
      <c r="BU59" s="10"/>
      <c r="BV59" s="7">
        <v>1</v>
      </c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5"/>
        <v>1</v>
      </c>
    </row>
    <row r="60" spans="1:86" ht="12.75">
      <c r="A60" s="15">
        <v>2</v>
      </c>
      <c r="B60" s="15">
        <v>1</v>
      </c>
      <c r="C60" s="15"/>
      <c r="D60" s="6" t="s">
        <v>125</v>
      </c>
      <c r="E60" s="3" t="s">
        <v>126</v>
      </c>
      <c r="F60" s="6">
        <f t="shared" si="50"/>
        <v>0</v>
      </c>
      <c r="G60" s="6">
        <f t="shared" si="51"/>
        <v>1</v>
      </c>
      <c r="H60" s="6">
        <f t="shared" si="52"/>
        <v>9</v>
      </c>
      <c r="I60" s="6">
        <f t="shared" si="53"/>
        <v>9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7">
        <f t="shared" si="60"/>
        <v>1</v>
      </c>
      <c r="Q60" s="7">
        <f t="shared" si="61"/>
        <v>0</v>
      </c>
      <c r="R60" s="7">
        <v>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64"/>
        <v>0</v>
      </c>
      <c r="BR60" s="11">
        <v>9</v>
      </c>
      <c r="BS60" s="10" t="s">
        <v>55</v>
      </c>
      <c r="BT60" s="11"/>
      <c r="BU60" s="10"/>
      <c r="BV60" s="7">
        <v>1</v>
      </c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65"/>
        <v>1</v>
      </c>
    </row>
    <row r="61" spans="1:86" ht="12.75">
      <c r="A61" s="15">
        <v>3</v>
      </c>
      <c r="B61" s="15">
        <v>1</v>
      </c>
      <c r="C61" s="15"/>
      <c r="D61" s="6" t="s">
        <v>127</v>
      </c>
      <c r="E61" s="3" t="s">
        <v>128</v>
      </c>
      <c r="F61" s="6">
        <f t="shared" si="50"/>
        <v>0</v>
      </c>
      <c r="G61" s="6">
        <f t="shared" si="51"/>
        <v>1</v>
      </c>
      <c r="H61" s="6">
        <f t="shared" si="52"/>
        <v>9</v>
      </c>
      <c r="I61" s="6">
        <f t="shared" si="53"/>
        <v>9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7">
        <f t="shared" si="60"/>
        <v>1</v>
      </c>
      <c r="Q61" s="7">
        <f t="shared" si="61"/>
        <v>0</v>
      </c>
      <c r="R61" s="7">
        <v>0.5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>
        <v>9</v>
      </c>
      <c r="BS61" s="10" t="s">
        <v>55</v>
      </c>
      <c r="BT61" s="11"/>
      <c r="BU61" s="10"/>
      <c r="BV61" s="7">
        <v>1</v>
      </c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65"/>
        <v>1</v>
      </c>
    </row>
    <row r="62" spans="1:86" ht="12.75">
      <c r="A62" s="15">
        <v>3</v>
      </c>
      <c r="B62" s="15">
        <v>1</v>
      </c>
      <c r="C62" s="15"/>
      <c r="D62" s="6" t="s">
        <v>129</v>
      </c>
      <c r="E62" s="3" t="s">
        <v>130</v>
      </c>
      <c r="F62" s="6">
        <f t="shared" si="50"/>
        <v>0</v>
      </c>
      <c r="G62" s="6">
        <f t="shared" si="51"/>
        <v>1</v>
      </c>
      <c r="H62" s="6">
        <f t="shared" si="52"/>
        <v>9</v>
      </c>
      <c r="I62" s="6">
        <f t="shared" si="53"/>
        <v>9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7">
        <f t="shared" si="60"/>
        <v>1</v>
      </c>
      <c r="Q62" s="7">
        <f t="shared" si="61"/>
        <v>0</v>
      </c>
      <c r="R62" s="7">
        <v>1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>
        <v>9</v>
      </c>
      <c r="BS62" s="10" t="s">
        <v>55</v>
      </c>
      <c r="BT62" s="11"/>
      <c r="BU62" s="10"/>
      <c r="BV62" s="7">
        <v>1</v>
      </c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65"/>
        <v>1</v>
      </c>
    </row>
    <row r="63" spans="1:86" ht="12.75">
      <c r="A63" s="15">
        <v>4</v>
      </c>
      <c r="B63" s="15">
        <v>1</v>
      </c>
      <c r="C63" s="15"/>
      <c r="D63" s="6" t="s">
        <v>131</v>
      </c>
      <c r="E63" s="3" t="s">
        <v>132</v>
      </c>
      <c r="F63" s="6">
        <f t="shared" si="50"/>
        <v>1</v>
      </c>
      <c r="G63" s="6">
        <f t="shared" si="51"/>
        <v>0</v>
      </c>
      <c r="H63" s="6">
        <f t="shared" si="52"/>
        <v>27</v>
      </c>
      <c r="I63" s="6">
        <f t="shared" si="53"/>
        <v>0</v>
      </c>
      <c r="J63" s="6">
        <f t="shared" si="54"/>
        <v>0</v>
      </c>
      <c r="K63" s="6">
        <f t="shared" si="55"/>
        <v>0</v>
      </c>
      <c r="L63" s="6">
        <f t="shared" si="56"/>
        <v>27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7">
        <f t="shared" si="60"/>
        <v>3</v>
      </c>
      <c r="Q63" s="7">
        <f t="shared" si="61"/>
        <v>3</v>
      </c>
      <c r="R63" s="7">
        <v>1.5</v>
      </c>
      <c r="S63" s="11"/>
      <c r="T63" s="10"/>
      <c r="U63" s="11"/>
      <c r="V63" s="10"/>
      <c r="W63" s="7"/>
      <c r="X63" s="11"/>
      <c r="Y63" s="10"/>
      <c r="Z63" s="11">
        <v>27</v>
      </c>
      <c r="AA63" s="10" t="s">
        <v>59</v>
      </c>
      <c r="AB63" s="11"/>
      <c r="AC63" s="10"/>
      <c r="AD63" s="11"/>
      <c r="AE63" s="10"/>
      <c r="AF63" s="11"/>
      <c r="AG63" s="10"/>
      <c r="AH63" s="7">
        <v>3</v>
      </c>
      <c r="AI63" s="7">
        <f t="shared" si="62"/>
        <v>3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64"/>
        <v>0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65"/>
        <v>0</v>
      </c>
    </row>
    <row r="64" spans="1:86" ht="12.75">
      <c r="A64" s="15">
        <v>4</v>
      </c>
      <c r="B64" s="15">
        <v>1</v>
      </c>
      <c r="C64" s="15"/>
      <c r="D64" s="6" t="s">
        <v>133</v>
      </c>
      <c r="E64" s="3" t="s">
        <v>134</v>
      </c>
      <c r="F64" s="6">
        <f t="shared" si="50"/>
        <v>1</v>
      </c>
      <c r="G64" s="6">
        <f t="shared" si="51"/>
        <v>0</v>
      </c>
      <c r="H64" s="6">
        <f t="shared" si="52"/>
        <v>27</v>
      </c>
      <c r="I64" s="6">
        <f t="shared" si="53"/>
        <v>0</v>
      </c>
      <c r="J64" s="6">
        <f t="shared" si="54"/>
        <v>0</v>
      </c>
      <c r="K64" s="6">
        <f t="shared" si="55"/>
        <v>0</v>
      </c>
      <c r="L64" s="6">
        <f t="shared" si="56"/>
        <v>27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7">
        <f t="shared" si="60"/>
        <v>3</v>
      </c>
      <c r="Q64" s="7">
        <f t="shared" si="61"/>
        <v>3</v>
      </c>
      <c r="R64" s="7">
        <v>1.5</v>
      </c>
      <c r="S64" s="11"/>
      <c r="T64" s="10"/>
      <c r="U64" s="11"/>
      <c r="V64" s="10"/>
      <c r="W64" s="7"/>
      <c r="X64" s="11"/>
      <c r="Y64" s="10"/>
      <c r="Z64" s="11">
        <v>27</v>
      </c>
      <c r="AA64" s="10" t="s">
        <v>59</v>
      </c>
      <c r="AB64" s="11"/>
      <c r="AC64" s="10"/>
      <c r="AD64" s="11"/>
      <c r="AE64" s="10"/>
      <c r="AF64" s="11"/>
      <c r="AG64" s="10"/>
      <c r="AH64" s="7">
        <v>3</v>
      </c>
      <c r="AI64" s="7">
        <f t="shared" si="62"/>
        <v>3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64"/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5</v>
      </c>
      <c r="B65" s="15">
        <v>1</v>
      </c>
      <c r="C65" s="15"/>
      <c r="D65" s="6" t="s">
        <v>135</v>
      </c>
      <c r="E65" s="3" t="s">
        <v>136</v>
      </c>
      <c r="F65" s="6">
        <f t="shared" si="50"/>
        <v>0</v>
      </c>
      <c r="G65" s="6">
        <f t="shared" si="51"/>
        <v>1</v>
      </c>
      <c r="H65" s="6">
        <f t="shared" si="52"/>
        <v>0</v>
      </c>
      <c r="I65" s="6">
        <f t="shared" si="53"/>
        <v>0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7">
        <f t="shared" si="60"/>
        <v>20</v>
      </c>
      <c r="Q65" s="7">
        <f t="shared" si="61"/>
        <v>20</v>
      </c>
      <c r="R65" s="7">
        <v>1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62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>
        <v>0</v>
      </c>
      <c r="CD65" s="10" t="s">
        <v>55</v>
      </c>
      <c r="CE65" s="11"/>
      <c r="CF65" s="10"/>
      <c r="CG65" s="7">
        <v>20</v>
      </c>
      <c r="CH65" s="7">
        <f t="shared" si="65"/>
        <v>20</v>
      </c>
    </row>
    <row r="66" spans="1:86" ht="12.75">
      <c r="A66" s="15">
        <v>5</v>
      </c>
      <c r="B66" s="15">
        <v>1</v>
      </c>
      <c r="C66" s="15"/>
      <c r="D66" s="6" t="s">
        <v>137</v>
      </c>
      <c r="E66" s="3" t="s">
        <v>138</v>
      </c>
      <c r="F66" s="6">
        <f t="shared" si="50"/>
        <v>0</v>
      </c>
      <c r="G66" s="6">
        <f t="shared" si="51"/>
        <v>1</v>
      </c>
      <c r="H66" s="6">
        <f t="shared" si="52"/>
        <v>0</v>
      </c>
      <c r="I66" s="6">
        <f t="shared" si="53"/>
        <v>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7">
        <f t="shared" si="60"/>
        <v>20</v>
      </c>
      <c r="Q66" s="7">
        <f t="shared" si="61"/>
        <v>20</v>
      </c>
      <c r="R66" s="7">
        <v>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63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>
        <v>0</v>
      </c>
      <c r="CD66" s="10" t="s">
        <v>55</v>
      </c>
      <c r="CE66" s="11"/>
      <c r="CF66" s="10"/>
      <c r="CG66" s="7">
        <v>20</v>
      </c>
      <c r="CH66" s="7">
        <f t="shared" si="65"/>
        <v>20</v>
      </c>
    </row>
    <row r="67" spans="1:86" ht="12.75">
      <c r="A67" s="15">
        <v>5</v>
      </c>
      <c r="B67" s="15">
        <v>1</v>
      </c>
      <c r="C67" s="15"/>
      <c r="D67" s="6" t="s">
        <v>139</v>
      </c>
      <c r="E67" s="3" t="s">
        <v>140</v>
      </c>
      <c r="F67" s="6">
        <f t="shared" si="50"/>
        <v>0</v>
      </c>
      <c r="G67" s="6">
        <f t="shared" si="51"/>
        <v>1</v>
      </c>
      <c r="H67" s="6">
        <f t="shared" si="52"/>
        <v>0</v>
      </c>
      <c r="I67" s="6">
        <f t="shared" si="53"/>
        <v>0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7">
        <f t="shared" si="60"/>
        <v>20</v>
      </c>
      <c r="Q67" s="7">
        <f t="shared" si="61"/>
        <v>20</v>
      </c>
      <c r="R67" s="7">
        <v>1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63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>
        <v>0</v>
      </c>
      <c r="CD67" s="10" t="s">
        <v>55</v>
      </c>
      <c r="CE67" s="11"/>
      <c r="CF67" s="10"/>
      <c r="CG67" s="7">
        <v>20</v>
      </c>
      <c r="CH67" s="7">
        <f t="shared" si="65"/>
        <v>20</v>
      </c>
    </row>
    <row r="68" spans="1:86" ht="12.75">
      <c r="A68" s="15">
        <v>5</v>
      </c>
      <c r="B68" s="15">
        <v>1</v>
      </c>
      <c r="C68" s="15"/>
      <c r="D68" s="6" t="s">
        <v>141</v>
      </c>
      <c r="E68" s="3" t="s">
        <v>142</v>
      </c>
      <c r="F68" s="6">
        <f t="shared" si="50"/>
        <v>0</v>
      </c>
      <c r="G68" s="6">
        <f t="shared" si="51"/>
        <v>1</v>
      </c>
      <c r="H68" s="6">
        <f t="shared" si="52"/>
        <v>0</v>
      </c>
      <c r="I68" s="6">
        <f t="shared" si="53"/>
        <v>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7">
        <f t="shared" si="60"/>
        <v>20</v>
      </c>
      <c r="Q68" s="7">
        <f t="shared" si="61"/>
        <v>20</v>
      </c>
      <c r="R68" s="7">
        <v>1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63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>
        <v>0</v>
      </c>
      <c r="CD68" s="10" t="s">
        <v>55</v>
      </c>
      <c r="CE68" s="11"/>
      <c r="CF68" s="10"/>
      <c r="CG68" s="7">
        <v>20</v>
      </c>
      <c r="CH68" s="7">
        <f t="shared" si="65"/>
        <v>20</v>
      </c>
    </row>
    <row r="69" spans="1:86" ht="12.75">
      <c r="A69" s="15">
        <v>6</v>
      </c>
      <c r="B69" s="15">
        <v>1</v>
      </c>
      <c r="C69" s="15"/>
      <c r="D69" s="6" t="s">
        <v>143</v>
      </c>
      <c r="E69" s="3" t="s">
        <v>144</v>
      </c>
      <c r="F69" s="6">
        <f t="shared" si="50"/>
        <v>0</v>
      </c>
      <c r="G69" s="6">
        <f t="shared" si="51"/>
        <v>1</v>
      </c>
      <c r="H69" s="6">
        <f t="shared" si="52"/>
        <v>27</v>
      </c>
      <c r="I69" s="6">
        <f t="shared" si="53"/>
        <v>0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27</v>
      </c>
      <c r="P69" s="7">
        <f t="shared" si="60"/>
        <v>3</v>
      </c>
      <c r="Q69" s="7">
        <f t="shared" si="61"/>
        <v>3</v>
      </c>
      <c r="R69" s="7">
        <v>1.5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63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>
        <v>27</v>
      </c>
      <c r="CF69" s="10" t="s">
        <v>55</v>
      </c>
      <c r="CG69" s="7">
        <v>3</v>
      </c>
      <c r="CH69" s="7">
        <f t="shared" si="65"/>
        <v>3</v>
      </c>
    </row>
    <row r="70" spans="1:86" ht="12.75">
      <c r="A70" s="15">
        <v>6</v>
      </c>
      <c r="B70" s="15">
        <v>1</v>
      </c>
      <c r="C70" s="15"/>
      <c r="D70" s="6" t="s">
        <v>145</v>
      </c>
      <c r="E70" s="3" t="s">
        <v>146</v>
      </c>
      <c r="F70" s="6">
        <f t="shared" si="50"/>
        <v>0</v>
      </c>
      <c r="G70" s="6">
        <f t="shared" si="51"/>
        <v>1</v>
      </c>
      <c r="H70" s="6">
        <f t="shared" si="52"/>
        <v>27</v>
      </c>
      <c r="I70" s="6">
        <f t="shared" si="53"/>
        <v>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27</v>
      </c>
      <c r="P70" s="7">
        <f t="shared" si="60"/>
        <v>3</v>
      </c>
      <c r="Q70" s="7">
        <f t="shared" si="61"/>
        <v>3</v>
      </c>
      <c r="R70" s="7">
        <v>1.5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64"/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>
        <v>27</v>
      </c>
      <c r="CF70" s="10" t="s">
        <v>55</v>
      </c>
      <c r="CG70" s="7">
        <v>3</v>
      </c>
      <c r="CH70" s="7">
        <f t="shared" si="65"/>
        <v>3</v>
      </c>
    </row>
    <row r="71" spans="1:86" ht="12.75">
      <c r="A71" s="15">
        <v>6</v>
      </c>
      <c r="B71" s="15">
        <v>1</v>
      </c>
      <c r="C71" s="15"/>
      <c r="D71" s="6" t="s">
        <v>147</v>
      </c>
      <c r="E71" s="3" t="s">
        <v>148</v>
      </c>
      <c r="F71" s="6">
        <f t="shared" si="50"/>
        <v>0</v>
      </c>
      <c r="G71" s="6">
        <f t="shared" si="51"/>
        <v>1</v>
      </c>
      <c r="H71" s="6">
        <f t="shared" si="52"/>
        <v>27</v>
      </c>
      <c r="I71" s="6">
        <f t="shared" si="53"/>
        <v>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27</v>
      </c>
      <c r="P71" s="7">
        <f t="shared" si="60"/>
        <v>3</v>
      </c>
      <c r="Q71" s="7">
        <f t="shared" si="61"/>
        <v>3</v>
      </c>
      <c r="R71" s="7">
        <v>1.5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64"/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>
        <v>27</v>
      </c>
      <c r="CF71" s="10" t="s">
        <v>55</v>
      </c>
      <c r="CG71" s="7">
        <v>3</v>
      </c>
      <c r="CH71" s="7">
        <f t="shared" si="65"/>
        <v>3</v>
      </c>
    </row>
    <row r="72" spans="1:86" ht="12.75">
      <c r="A72" s="15">
        <v>6</v>
      </c>
      <c r="B72" s="15">
        <v>1</v>
      </c>
      <c r="C72" s="15"/>
      <c r="D72" s="6" t="s">
        <v>149</v>
      </c>
      <c r="E72" s="3" t="s">
        <v>150</v>
      </c>
      <c r="F72" s="6">
        <f t="shared" si="50"/>
        <v>0</v>
      </c>
      <c r="G72" s="6">
        <f t="shared" si="51"/>
        <v>1</v>
      </c>
      <c r="H72" s="6">
        <f t="shared" si="52"/>
        <v>27</v>
      </c>
      <c r="I72" s="6">
        <f t="shared" si="53"/>
        <v>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27</v>
      </c>
      <c r="P72" s="7">
        <f t="shared" si="60"/>
        <v>3</v>
      </c>
      <c r="Q72" s="7">
        <f t="shared" si="61"/>
        <v>3</v>
      </c>
      <c r="R72" s="7">
        <v>1.5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64"/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>
        <v>27</v>
      </c>
      <c r="CF72" s="10" t="s">
        <v>55</v>
      </c>
      <c r="CG72" s="7">
        <v>3</v>
      </c>
      <c r="CH72" s="7">
        <f t="shared" si="65"/>
        <v>3</v>
      </c>
    </row>
    <row r="73" spans="1:86" ht="12.75">
      <c r="A73" s="15">
        <v>6</v>
      </c>
      <c r="B73" s="15">
        <v>1</v>
      </c>
      <c r="C73" s="15"/>
      <c r="D73" s="6" t="s">
        <v>151</v>
      </c>
      <c r="E73" s="3" t="s">
        <v>152</v>
      </c>
      <c r="F73" s="6">
        <f t="shared" si="50"/>
        <v>0</v>
      </c>
      <c r="G73" s="6">
        <f t="shared" si="51"/>
        <v>1</v>
      </c>
      <c r="H73" s="6">
        <f t="shared" si="52"/>
        <v>27</v>
      </c>
      <c r="I73" s="6">
        <f t="shared" si="53"/>
        <v>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27</v>
      </c>
      <c r="P73" s="7">
        <f t="shared" si="60"/>
        <v>3</v>
      </c>
      <c r="Q73" s="7">
        <f t="shared" si="61"/>
        <v>3</v>
      </c>
      <c r="R73" s="7">
        <v>1.5</v>
      </c>
      <c r="S73" s="11"/>
      <c r="T73" s="10"/>
      <c r="U73" s="11"/>
      <c r="V73" s="10"/>
      <c r="W73" s="7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/>
      <c r="BB73" s="10"/>
      <c r="BC73" s="11"/>
      <c r="BD73" s="10"/>
      <c r="BE73" s="7"/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64"/>
        <v>0</v>
      </c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>
        <v>27</v>
      </c>
      <c r="CF73" s="10" t="s">
        <v>55</v>
      </c>
      <c r="CG73" s="7">
        <v>3</v>
      </c>
      <c r="CH73" s="7">
        <f t="shared" si="65"/>
        <v>3</v>
      </c>
    </row>
    <row r="74" spans="1:86" ht="12.75">
      <c r="A74" s="15">
        <v>6</v>
      </c>
      <c r="B74" s="15">
        <v>1</v>
      </c>
      <c r="C74" s="15"/>
      <c r="D74" s="6" t="s">
        <v>153</v>
      </c>
      <c r="E74" s="3" t="s">
        <v>154</v>
      </c>
      <c r="F74" s="6">
        <f t="shared" si="50"/>
        <v>0</v>
      </c>
      <c r="G74" s="6">
        <f t="shared" si="51"/>
        <v>1</v>
      </c>
      <c r="H74" s="6">
        <f t="shared" si="52"/>
        <v>27</v>
      </c>
      <c r="I74" s="6">
        <f t="shared" si="53"/>
        <v>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27</v>
      </c>
      <c r="P74" s="7">
        <f t="shared" si="60"/>
        <v>3</v>
      </c>
      <c r="Q74" s="7">
        <f t="shared" si="61"/>
        <v>3</v>
      </c>
      <c r="R74" s="7">
        <v>1.5</v>
      </c>
      <c r="S74" s="11"/>
      <c r="T74" s="10"/>
      <c r="U74" s="11"/>
      <c r="V74" s="10"/>
      <c r="W74" s="7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/>
      <c r="BB74" s="10"/>
      <c r="BC74" s="11"/>
      <c r="BD74" s="10"/>
      <c r="BE74" s="7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64"/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>
        <v>27</v>
      </c>
      <c r="CF74" s="10" t="s">
        <v>55</v>
      </c>
      <c r="CG74" s="7">
        <v>3</v>
      </c>
      <c r="CH74" s="7">
        <f t="shared" si="65"/>
        <v>3</v>
      </c>
    </row>
    <row r="75" spans="1:86" ht="12.75">
      <c r="A75" s="15">
        <v>6</v>
      </c>
      <c r="B75" s="15">
        <v>1</v>
      </c>
      <c r="C75" s="15"/>
      <c r="D75" s="6" t="s">
        <v>155</v>
      </c>
      <c r="E75" s="3" t="s">
        <v>156</v>
      </c>
      <c r="F75" s="6">
        <f t="shared" si="50"/>
        <v>0</v>
      </c>
      <c r="G75" s="6">
        <f t="shared" si="51"/>
        <v>1</v>
      </c>
      <c r="H75" s="6">
        <f t="shared" si="52"/>
        <v>27</v>
      </c>
      <c r="I75" s="6">
        <f t="shared" si="53"/>
        <v>0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0</v>
      </c>
      <c r="N75" s="6">
        <f t="shared" si="58"/>
        <v>0</v>
      </c>
      <c r="O75" s="6">
        <f t="shared" si="59"/>
        <v>27</v>
      </c>
      <c r="P75" s="7">
        <f t="shared" si="60"/>
        <v>3</v>
      </c>
      <c r="Q75" s="7">
        <f t="shared" si="61"/>
        <v>3</v>
      </c>
      <c r="R75" s="7">
        <v>1.5</v>
      </c>
      <c r="S75" s="11"/>
      <c r="T75" s="10"/>
      <c r="U75" s="11"/>
      <c r="V75" s="10"/>
      <c r="W75" s="7"/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/>
      <c r="BB75" s="10"/>
      <c r="BC75" s="11"/>
      <c r="BD75" s="10"/>
      <c r="BE75" s="7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 t="shared" si="64"/>
        <v>0</v>
      </c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>
        <v>27</v>
      </c>
      <c r="CF75" s="10" t="s">
        <v>55</v>
      </c>
      <c r="CG75" s="7">
        <v>3</v>
      </c>
      <c r="CH75" s="7">
        <f t="shared" si="65"/>
        <v>3</v>
      </c>
    </row>
    <row r="76" spans="1:86" ht="12.75">
      <c r="A76" s="15">
        <v>6</v>
      </c>
      <c r="B76" s="15">
        <v>1</v>
      </c>
      <c r="C76" s="15"/>
      <c r="D76" s="6" t="s">
        <v>157</v>
      </c>
      <c r="E76" s="3" t="s">
        <v>158</v>
      </c>
      <c r="F76" s="6">
        <f t="shared" si="50"/>
        <v>0</v>
      </c>
      <c r="G76" s="6">
        <f t="shared" si="51"/>
        <v>1</v>
      </c>
      <c r="H76" s="6">
        <f t="shared" si="52"/>
        <v>27</v>
      </c>
      <c r="I76" s="6">
        <f t="shared" si="53"/>
        <v>0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0</v>
      </c>
      <c r="N76" s="6">
        <f t="shared" si="58"/>
        <v>0</v>
      </c>
      <c r="O76" s="6">
        <f t="shared" si="59"/>
        <v>27</v>
      </c>
      <c r="P76" s="7">
        <f t="shared" si="60"/>
        <v>3</v>
      </c>
      <c r="Q76" s="7">
        <f t="shared" si="61"/>
        <v>3</v>
      </c>
      <c r="R76" s="7">
        <v>1.5</v>
      </c>
      <c r="S76" s="11"/>
      <c r="T76" s="10"/>
      <c r="U76" s="11"/>
      <c r="V76" s="10"/>
      <c r="W76" s="7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7"/>
      <c r="AO76" s="11"/>
      <c r="AP76" s="10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/>
      <c r="BB76" s="10"/>
      <c r="BC76" s="11"/>
      <c r="BD76" s="10"/>
      <c r="BE76" s="7"/>
      <c r="BF76" s="11"/>
      <c r="BG76" s="10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64"/>
        <v>0</v>
      </c>
      <c r="BR76" s="11"/>
      <c r="BS76" s="10"/>
      <c r="BT76" s="11"/>
      <c r="BU76" s="10"/>
      <c r="BV76" s="7"/>
      <c r="BW76" s="11"/>
      <c r="BX76" s="10"/>
      <c r="BY76" s="11"/>
      <c r="BZ76" s="10"/>
      <c r="CA76" s="11"/>
      <c r="CB76" s="10"/>
      <c r="CC76" s="11"/>
      <c r="CD76" s="10"/>
      <c r="CE76" s="11">
        <v>27</v>
      </c>
      <c r="CF76" s="10" t="s">
        <v>55</v>
      </c>
      <c r="CG76" s="7">
        <v>3</v>
      </c>
      <c r="CH76" s="7">
        <f t="shared" si="65"/>
        <v>3</v>
      </c>
    </row>
    <row r="77" spans="1:86" ht="12.75">
      <c r="A77" s="15">
        <v>7</v>
      </c>
      <c r="B77" s="15">
        <v>1</v>
      </c>
      <c r="C77" s="15"/>
      <c r="D77" s="6" t="s">
        <v>159</v>
      </c>
      <c r="E77" s="3" t="s">
        <v>160</v>
      </c>
      <c r="F77" s="6">
        <f t="shared" si="50"/>
        <v>1</v>
      </c>
      <c r="G77" s="6">
        <f t="shared" si="51"/>
        <v>1</v>
      </c>
      <c r="H77" s="6">
        <f t="shared" si="52"/>
        <v>18</v>
      </c>
      <c r="I77" s="6">
        <f t="shared" si="53"/>
        <v>9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9</v>
      </c>
      <c r="N77" s="6">
        <f t="shared" si="58"/>
        <v>0</v>
      </c>
      <c r="O77" s="6">
        <f t="shared" si="59"/>
        <v>0</v>
      </c>
      <c r="P77" s="7">
        <f t="shared" si="60"/>
        <v>2</v>
      </c>
      <c r="Q77" s="7">
        <f t="shared" si="61"/>
        <v>1.2</v>
      </c>
      <c r="R77" s="7">
        <v>0.8</v>
      </c>
      <c r="S77" s="11"/>
      <c r="T77" s="10"/>
      <c r="U77" s="11"/>
      <c r="V77" s="10"/>
      <c r="W77" s="7"/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>
        <v>9</v>
      </c>
      <c r="AK77" s="10" t="s">
        <v>59</v>
      </c>
      <c r="AL77" s="11"/>
      <c r="AM77" s="10"/>
      <c r="AN77" s="7">
        <v>0.8</v>
      </c>
      <c r="AO77" s="11"/>
      <c r="AP77" s="10"/>
      <c r="AQ77" s="11"/>
      <c r="AR77" s="10"/>
      <c r="AS77" s="11">
        <v>9</v>
      </c>
      <c r="AT77" s="10" t="s">
        <v>55</v>
      </c>
      <c r="AU77" s="11"/>
      <c r="AV77" s="10"/>
      <c r="AW77" s="11"/>
      <c r="AX77" s="10"/>
      <c r="AY77" s="7">
        <v>1.2</v>
      </c>
      <c r="AZ77" s="7">
        <f t="shared" si="63"/>
        <v>2</v>
      </c>
      <c r="BA77" s="11"/>
      <c r="BB77" s="10"/>
      <c r="BC77" s="11"/>
      <c r="BD77" s="10"/>
      <c r="BE77" s="7"/>
      <c r="BF77" s="11"/>
      <c r="BG77" s="10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64"/>
        <v>0</v>
      </c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7"/>
      <c r="CH77" s="7">
        <f t="shared" si="65"/>
        <v>0</v>
      </c>
    </row>
    <row r="78" spans="1:86" ht="12.75">
      <c r="A78" s="15">
        <v>7</v>
      </c>
      <c r="B78" s="15">
        <v>1</v>
      </c>
      <c r="C78" s="15"/>
      <c r="D78" s="6" t="s">
        <v>161</v>
      </c>
      <c r="E78" s="3" t="s">
        <v>162</v>
      </c>
      <c r="F78" s="6">
        <f t="shared" si="50"/>
        <v>1</v>
      </c>
      <c r="G78" s="6">
        <f t="shared" si="51"/>
        <v>1</v>
      </c>
      <c r="H78" s="6">
        <f t="shared" si="52"/>
        <v>18</v>
      </c>
      <c r="I78" s="6">
        <f t="shared" si="53"/>
        <v>9</v>
      </c>
      <c r="J78" s="6">
        <f t="shared" si="54"/>
        <v>0</v>
      </c>
      <c r="K78" s="6">
        <f t="shared" si="55"/>
        <v>0</v>
      </c>
      <c r="L78" s="6">
        <f t="shared" si="56"/>
        <v>0</v>
      </c>
      <c r="M78" s="6">
        <f t="shared" si="57"/>
        <v>9</v>
      </c>
      <c r="N78" s="6">
        <f t="shared" si="58"/>
        <v>0</v>
      </c>
      <c r="O78" s="6">
        <f t="shared" si="59"/>
        <v>0</v>
      </c>
      <c r="P78" s="7">
        <f t="shared" si="60"/>
        <v>2</v>
      </c>
      <c r="Q78" s="7">
        <f t="shared" si="61"/>
        <v>1.2</v>
      </c>
      <c r="R78" s="7">
        <v>0.9</v>
      </c>
      <c r="S78" s="11"/>
      <c r="T78" s="10"/>
      <c r="U78" s="11"/>
      <c r="V78" s="10"/>
      <c r="W78" s="7"/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7"/>
      <c r="AI78" s="7">
        <f t="shared" si="62"/>
        <v>0</v>
      </c>
      <c r="AJ78" s="11">
        <v>9</v>
      </c>
      <c r="AK78" s="10" t="s">
        <v>59</v>
      </c>
      <c r="AL78" s="11"/>
      <c r="AM78" s="10"/>
      <c r="AN78" s="7">
        <v>0.8</v>
      </c>
      <c r="AO78" s="11"/>
      <c r="AP78" s="10"/>
      <c r="AQ78" s="11"/>
      <c r="AR78" s="10"/>
      <c r="AS78" s="11">
        <v>9</v>
      </c>
      <c r="AT78" s="10" t="s">
        <v>55</v>
      </c>
      <c r="AU78" s="11"/>
      <c r="AV78" s="10"/>
      <c r="AW78" s="11"/>
      <c r="AX78" s="10"/>
      <c r="AY78" s="7">
        <v>1.2</v>
      </c>
      <c r="AZ78" s="7">
        <f t="shared" si="63"/>
        <v>2</v>
      </c>
      <c r="BA78" s="11"/>
      <c r="BB78" s="10"/>
      <c r="BC78" s="11"/>
      <c r="BD78" s="10"/>
      <c r="BE78" s="7"/>
      <c r="BF78" s="11"/>
      <c r="BG78" s="10"/>
      <c r="BH78" s="11"/>
      <c r="BI78" s="10"/>
      <c r="BJ78" s="11"/>
      <c r="BK78" s="10"/>
      <c r="BL78" s="11"/>
      <c r="BM78" s="10"/>
      <c r="BN78" s="11"/>
      <c r="BO78" s="10"/>
      <c r="BP78" s="7"/>
      <c r="BQ78" s="7">
        <f t="shared" si="64"/>
        <v>0</v>
      </c>
      <c r="BR78" s="11"/>
      <c r="BS78" s="10"/>
      <c r="BT78" s="11"/>
      <c r="BU78" s="10"/>
      <c r="BV78" s="7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7"/>
      <c r="CH78" s="7">
        <f t="shared" si="65"/>
        <v>0</v>
      </c>
    </row>
    <row r="79" spans="1:86" ht="12.75">
      <c r="A79" s="15">
        <v>7</v>
      </c>
      <c r="B79" s="15">
        <v>1</v>
      </c>
      <c r="C79" s="15"/>
      <c r="D79" s="6" t="s">
        <v>163</v>
      </c>
      <c r="E79" s="3" t="s">
        <v>164</v>
      </c>
      <c r="F79" s="6">
        <f t="shared" si="50"/>
        <v>1</v>
      </c>
      <c r="G79" s="6">
        <f t="shared" si="51"/>
        <v>1</v>
      </c>
      <c r="H79" s="6">
        <f t="shared" si="52"/>
        <v>18</v>
      </c>
      <c r="I79" s="6">
        <f t="shared" si="53"/>
        <v>9</v>
      </c>
      <c r="J79" s="6">
        <f t="shared" si="54"/>
        <v>0</v>
      </c>
      <c r="K79" s="6">
        <f t="shared" si="55"/>
        <v>0</v>
      </c>
      <c r="L79" s="6">
        <f t="shared" si="56"/>
        <v>0</v>
      </c>
      <c r="M79" s="6">
        <f t="shared" si="57"/>
        <v>9</v>
      </c>
      <c r="N79" s="6">
        <f t="shared" si="58"/>
        <v>0</v>
      </c>
      <c r="O79" s="6">
        <f t="shared" si="59"/>
        <v>0</v>
      </c>
      <c r="P79" s="7">
        <f t="shared" si="60"/>
        <v>2</v>
      </c>
      <c r="Q79" s="7">
        <f t="shared" si="61"/>
        <v>1.2</v>
      </c>
      <c r="R79" s="7">
        <v>0.8</v>
      </c>
      <c r="S79" s="11"/>
      <c r="T79" s="10"/>
      <c r="U79" s="11"/>
      <c r="V79" s="10"/>
      <c r="W79" s="7"/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7"/>
      <c r="AI79" s="7">
        <f t="shared" si="62"/>
        <v>0</v>
      </c>
      <c r="AJ79" s="11">
        <v>9</v>
      </c>
      <c r="AK79" s="10" t="s">
        <v>59</v>
      </c>
      <c r="AL79" s="11"/>
      <c r="AM79" s="10"/>
      <c r="AN79" s="7">
        <v>0.8</v>
      </c>
      <c r="AO79" s="11"/>
      <c r="AP79" s="10"/>
      <c r="AQ79" s="11"/>
      <c r="AR79" s="10"/>
      <c r="AS79" s="11">
        <v>9</v>
      </c>
      <c r="AT79" s="10" t="s">
        <v>55</v>
      </c>
      <c r="AU79" s="11"/>
      <c r="AV79" s="10"/>
      <c r="AW79" s="11"/>
      <c r="AX79" s="10"/>
      <c r="AY79" s="7">
        <v>1.2</v>
      </c>
      <c r="AZ79" s="7">
        <f t="shared" si="63"/>
        <v>2</v>
      </c>
      <c r="BA79" s="11"/>
      <c r="BB79" s="10"/>
      <c r="BC79" s="11"/>
      <c r="BD79" s="10"/>
      <c r="BE79" s="7"/>
      <c r="BF79" s="11"/>
      <c r="BG79" s="10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 t="shared" si="64"/>
        <v>0</v>
      </c>
      <c r="BR79" s="11"/>
      <c r="BS79" s="10"/>
      <c r="BT79" s="11"/>
      <c r="BU79" s="10"/>
      <c r="BV79" s="7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 t="shared" si="65"/>
        <v>0</v>
      </c>
    </row>
    <row r="80" spans="1:86" ht="12.75">
      <c r="A80" s="15">
        <v>8</v>
      </c>
      <c r="B80" s="15">
        <v>1</v>
      </c>
      <c r="C80" s="15"/>
      <c r="D80" s="6" t="s">
        <v>165</v>
      </c>
      <c r="E80" s="3" t="s">
        <v>166</v>
      </c>
      <c r="F80" s="6">
        <f t="shared" si="50"/>
        <v>1</v>
      </c>
      <c r="G80" s="6">
        <f t="shared" si="51"/>
        <v>1</v>
      </c>
      <c r="H80" s="6">
        <f t="shared" si="52"/>
        <v>36</v>
      </c>
      <c r="I80" s="6">
        <f t="shared" si="53"/>
        <v>18</v>
      </c>
      <c r="J80" s="6">
        <f t="shared" si="54"/>
        <v>0</v>
      </c>
      <c r="K80" s="6">
        <f t="shared" si="55"/>
        <v>0</v>
      </c>
      <c r="L80" s="6">
        <f t="shared" si="56"/>
        <v>0</v>
      </c>
      <c r="M80" s="6">
        <f t="shared" si="57"/>
        <v>18</v>
      </c>
      <c r="N80" s="6">
        <f t="shared" si="58"/>
        <v>0</v>
      </c>
      <c r="O80" s="6">
        <f t="shared" si="59"/>
        <v>0</v>
      </c>
      <c r="P80" s="7">
        <f t="shared" si="60"/>
        <v>4</v>
      </c>
      <c r="Q80" s="7">
        <f t="shared" si="61"/>
        <v>2</v>
      </c>
      <c r="R80" s="7">
        <v>3</v>
      </c>
      <c r="S80" s="11"/>
      <c r="T80" s="10"/>
      <c r="U80" s="11"/>
      <c r="V80" s="10"/>
      <c r="W80" s="7"/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 t="shared" si="62"/>
        <v>0</v>
      </c>
      <c r="AJ80" s="11"/>
      <c r="AK80" s="10"/>
      <c r="AL80" s="11"/>
      <c r="AM80" s="10"/>
      <c r="AN80" s="7"/>
      <c r="AO80" s="11"/>
      <c r="AP80" s="10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 t="shared" si="63"/>
        <v>0</v>
      </c>
      <c r="BA80" s="11">
        <v>18</v>
      </c>
      <c r="BB80" s="10" t="s">
        <v>59</v>
      </c>
      <c r="BC80" s="11"/>
      <c r="BD80" s="10"/>
      <c r="BE80" s="7">
        <v>2</v>
      </c>
      <c r="BF80" s="11"/>
      <c r="BG80" s="10"/>
      <c r="BH80" s="11"/>
      <c r="BI80" s="10"/>
      <c r="BJ80" s="11">
        <v>18</v>
      </c>
      <c r="BK80" s="10" t="s">
        <v>55</v>
      </c>
      <c r="BL80" s="11"/>
      <c r="BM80" s="10"/>
      <c r="BN80" s="11"/>
      <c r="BO80" s="10"/>
      <c r="BP80" s="7">
        <v>2</v>
      </c>
      <c r="BQ80" s="7">
        <f t="shared" si="64"/>
        <v>4</v>
      </c>
      <c r="BR80" s="11"/>
      <c r="BS80" s="10"/>
      <c r="BT80" s="11"/>
      <c r="BU80" s="10"/>
      <c r="BV80" s="7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7"/>
      <c r="CH80" s="7">
        <f t="shared" si="65"/>
        <v>0</v>
      </c>
    </row>
    <row r="81" spans="1:86" ht="12.75">
      <c r="A81" s="15">
        <v>8</v>
      </c>
      <c r="B81" s="15">
        <v>1</v>
      </c>
      <c r="C81" s="15"/>
      <c r="D81" s="6" t="s">
        <v>167</v>
      </c>
      <c r="E81" s="3" t="s">
        <v>168</v>
      </c>
      <c r="F81" s="6">
        <f t="shared" si="50"/>
        <v>1</v>
      </c>
      <c r="G81" s="6">
        <f t="shared" si="51"/>
        <v>1</v>
      </c>
      <c r="H81" s="6">
        <f t="shared" si="52"/>
        <v>36</v>
      </c>
      <c r="I81" s="6">
        <f t="shared" si="53"/>
        <v>18</v>
      </c>
      <c r="J81" s="6">
        <f t="shared" si="54"/>
        <v>0</v>
      </c>
      <c r="K81" s="6">
        <f t="shared" si="55"/>
        <v>0</v>
      </c>
      <c r="L81" s="6">
        <f t="shared" si="56"/>
        <v>0</v>
      </c>
      <c r="M81" s="6">
        <f t="shared" si="57"/>
        <v>18</v>
      </c>
      <c r="N81" s="6">
        <f t="shared" si="58"/>
        <v>0</v>
      </c>
      <c r="O81" s="6">
        <f t="shared" si="59"/>
        <v>0</v>
      </c>
      <c r="P81" s="7">
        <f t="shared" si="60"/>
        <v>4</v>
      </c>
      <c r="Q81" s="7">
        <f t="shared" si="61"/>
        <v>2</v>
      </c>
      <c r="R81" s="7">
        <v>3</v>
      </c>
      <c r="S81" s="11"/>
      <c r="T81" s="10"/>
      <c r="U81" s="11"/>
      <c r="V81" s="10"/>
      <c r="W81" s="7"/>
      <c r="X81" s="11"/>
      <c r="Y81" s="10"/>
      <c r="Z81" s="11"/>
      <c r="AA81" s="10"/>
      <c r="AB81" s="11"/>
      <c r="AC81" s="10"/>
      <c r="AD81" s="11"/>
      <c r="AE81" s="10"/>
      <c r="AF81" s="11"/>
      <c r="AG81" s="10"/>
      <c r="AH81" s="7"/>
      <c r="AI81" s="7">
        <f t="shared" si="62"/>
        <v>0</v>
      </c>
      <c r="AJ81" s="11"/>
      <c r="AK81" s="10"/>
      <c r="AL81" s="11"/>
      <c r="AM81" s="10"/>
      <c r="AN81" s="7"/>
      <c r="AO81" s="11"/>
      <c r="AP81" s="10"/>
      <c r="AQ81" s="11"/>
      <c r="AR81" s="10"/>
      <c r="AS81" s="11"/>
      <c r="AT81" s="10"/>
      <c r="AU81" s="11"/>
      <c r="AV81" s="10"/>
      <c r="AW81" s="11"/>
      <c r="AX81" s="10"/>
      <c r="AY81" s="7"/>
      <c r="AZ81" s="7">
        <f t="shared" si="63"/>
        <v>0</v>
      </c>
      <c r="BA81" s="11">
        <v>18</v>
      </c>
      <c r="BB81" s="10" t="s">
        <v>59</v>
      </c>
      <c r="BC81" s="11"/>
      <c r="BD81" s="10"/>
      <c r="BE81" s="7">
        <v>2</v>
      </c>
      <c r="BF81" s="11"/>
      <c r="BG81" s="10"/>
      <c r="BH81" s="11"/>
      <c r="BI81" s="10"/>
      <c r="BJ81" s="11">
        <v>18</v>
      </c>
      <c r="BK81" s="10" t="s">
        <v>55</v>
      </c>
      <c r="BL81" s="11"/>
      <c r="BM81" s="10"/>
      <c r="BN81" s="11"/>
      <c r="BO81" s="10"/>
      <c r="BP81" s="7">
        <v>2</v>
      </c>
      <c r="BQ81" s="7">
        <f t="shared" si="64"/>
        <v>4</v>
      </c>
      <c r="BR81" s="11"/>
      <c r="BS81" s="10"/>
      <c r="BT81" s="11"/>
      <c r="BU81" s="10"/>
      <c r="BV81" s="7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7"/>
      <c r="CH81" s="7">
        <f t="shared" si="65"/>
        <v>0</v>
      </c>
    </row>
    <row r="82" spans="1:86" ht="12.75">
      <c r="A82" s="15">
        <v>9</v>
      </c>
      <c r="B82" s="15">
        <v>1</v>
      </c>
      <c r="C82" s="15"/>
      <c r="D82" s="6" t="s">
        <v>169</v>
      </c>
      <c r="E82" s="3" t="s">
        <v>170</v>
      </c>
      <c r="F82" s="6">
        <f t="shared" si="50"/>
        <v>1</v>
      </c>
      <c r="G82" s="6">
        <f t="shared" si="51"/>
        <v>1</v>
      </c>
      <c r="H82" s="6">
        <f t="shared" si="52"/>
        <v>36</v>
      </c>
      <c r="I82" s="6">
        <f t="shared" si="53"/>
        <v>18</v>
      </c>
      <c r="J82" s="6">
        <f t="shared" si="54"/>
        <v>0</v>
      </c>
      <c r="K82" s="6">
        <f t="shared" si="55"/>
        <v>0</v>
      </c>
      <c r="L82" s="6">
        <f t="shared" si="56"/>
        <v>0</v>
      </c>
      <c r="M82" s="6">
        <f t="shared" si="57"/>
        <v>18</v>
      </c>
      <c r="N82" s="6">
        <f t="shared" si="58"/>
        <v>0</v>
      </c>
      <c r="O82" s="6">
        <f t="shared" si="59"/>
        <v>0</v>
      </c>
      <c r="P82" s="7">
        <f t="shared" si="60"/>
        <v>4</v>
      </c>
      <c r="Q82" s="7">
        <f t="shared" si="61"/>
        <v>2</v>
      </c>
      <c r="R82" s="7">
        <v>1.6</v>
      </c>
      <c r="S82" s="11"/>
      <c r="T82" s="10"/>
      <c r="U82" s="11"/>
      <c r="V82" s="10"/>
      <c r="W82" s="7"/>
      <c r="X82" s="11"/>
      <c r="Y82" s="10"/>
      <c r="Z82" s="11"/>
      <c r="AA82" s="10"/>
      <c r="AB82" s="11"/>
      <c r="AC82" s="10"/>
      <c r="AD82" s="11"/>
      <c r="AE82" s="10"/>
      <c r="AF82" s="11"/>
      <c r="AG82" s="10"/>
      <c r="AH82" s="7"/>
      <c r="AI82" s="7">
        <f t="shared" si="62"/>
        <v>0</v>
      </c>
      <c r="AJ82" s="11"/>
      <c r="AK82" s="10"/>
      <c r="AL82" s="11"/>
      <c r="AM82" s="10"/>
      <c r="AN82" s="7"/>
      <c r="AO82" s="11"/>
      <c r="AP82" s="10"/>
      <c r="AQ82" s="11"/>
      <c r="AR82" s="10"/>
      <c r="AS82" s="11"/>
      <c r="AT82" s="10"/>
      <c r="AU82" s="11"/>
      <c r="AV82" s="10"/>
      <c r="AW82" s="11"/>
      <c r="AX82" s="10"/>
      <c r="AY82" s="7"/>
      <c r="AZ82" s="7">
        <f t="shared" si="63"/>
        <v>0</v>
      </c>
      <c r="BA82" s="11">
        <v>18</v>
      </c>
      <c r="BB82" s="10" t="s">
        <v>59</v>
      </c>
      <c r="BC82" s="11"/>
      <c r="BD82" s="10"/>
      <c r="BE82" s="7">
        <v>2</v>
      </c>
      <c r="BF82" s="11"/>
      <c r="BG82" s="10"/>
      <c r="BH82" s="11"/>
      <c r="BI82" s="10"/>
      <c r="BJ82" s="11">
        <v>18</v>
      </c>
      <c r="BK82" s="10" t="s">
        <v>55</v>
      </c>
      <c r="BL82" s="11"/>
      <c r="BM82" s="10"/>
      <c r="BN82" s="11"/>
      <c r="BO82" s="10"/>
      <c r="BP82" s="7">
        <v>2</v>
      </c>
      <c r="BQ82" s="7">
        <f t="shared" si="64"/>
        <v>4</v>
      </c>
      <c r="BR82" s="11"/>
      <c r="BS82" s="10"/>
      <c r="BT82" s="11"/>
      <c r="BU82" s="10"/>
      <c r="BV82" s="7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7"/>
      <c r="CH82" s="7">
        <f t="shared" si="65"/>
        <v>0</v>
      </c>
    </row>
    <row r="83" spans="1:86" ht="12.75">
      <c r="A83" s="15">
        <v>9</v>
      </c>
      <c r="B83" s="15">
        <v>1</v>
      </c>
      <c r="C83" s="15"/>
      <c r="D83" s="6" t="s">
        <v>171</v>
      </c>
      <c r="E83" s="3" t="s">
        <v>172</v>
      </c>
      <c r="F83" s="6">
        <f t="shared" si="50"/>
        <v>1</v>
      </c>
      <c r="G83" s="6">
        <f t="shared" si="51"/>
        <v>1</v>
      </c>
      <c r="H83" s="6">
        <f t="shared" si="52"/>
        <v>36</v>
      </c>
      <c r="I83" s="6">
        <f t="shared" si="53"/>
        <v>18</v>
      </c>
      <c r="J83" s="6">
        <f t="shared" si="54"/>
        <v>0</v>
      </c>
      <c r="K83" s="6">
        <f t="shared" si="55"/>
        <v>0</v>
      </c>
      <c r="L83" s="6">
        <f t="shared" si="56"/>
        <v>0</v>
      </c>
      <c r="M83" s="6">
        <f t="shared" si="57"/>
        <v>18</v>
      </c>
      <c r="N83" s="6">
        <f t="shared" si="58"/>
        <v>0</v>
      </c>
      <c r="O83" s="6">
        <f t="shared" si="59"/>
        <v>0</v>
      </c>
      <c r="P83" s="7">
        <f t="shared" si="60"/>
        <v>4</v>
      </c>
      <c r="Q83" s="7">
        <f t="shared" si="61"/>
        <v>2</v>
      </c>
      <c r="R83" s="7">
        <v>1.6</v>
      </c>
      <c r="S83" s="11"/>
      <c r="T83" s="10"/>
      <c r="U83" s="11"/>
      <c r="V83" s="10"/>
      <c r="W83" s="7"/>
      <c r="X83" s="11"/>
      <c r="Y83" s="10"/>
      <c r="Z83" s="11"/>
      <c r="AA83" s="10"/>
      <c r="AB83" s="11"/>
      <c r="AC83" s="10"/>
      <c r="AD83" s="11"/>
      <c r="AE83" s="10"/>
      <c r="AF83" s="11"/>
      <c r="AG83" s="10"/>
      <c r="AH83" s="7"/>
      <c r="AI83" s="7">
        <f t="shared" si="62"/>
        <v>0</v>
      </c>
      <c r="AJ83" s="11"/>
      <c r="AK83" s="10"/>
      <c r="AL83" s="11"/>
      <c r="AM83" s="10"/>
      <c r="AN83" s="7"/>
      <c r="AO83" s="11"/>
      <c r="AP83" s="10"/>
      <c r="AQ83" s="11"/>
      <c r="AR83" s="10"/>
      <c r="AS83" s="11"/>
      <c r="AT83" s="10"/>
      <c r="AU83" s="11"/>
      <c r="AV83" s="10"/>
      <c r="AW83" s="11"/>
      <c r="AX83" s="10"/>
      <c r="AY83" s="7"/>
      <c r="AZ83" s="7">
        <f t="shared" si="63"/>
        <v>0</v>
      </c>
      <c r="BA83" s="11">
        <v>18</v>
      </c>
      <c r="BB83" s="10" t="s">
        <v>59</v>
      </c>
      <c r="BC83" s="11"/>
      <c r="BD83" s="10"/>
      <c r="BE83" s="7">
        <v>2</v>
      </c>
      <c r="BF83" s="11"/>
      <c r="BG83" s="10"/>
      <c r="BH83" s="11"/>
      <c r="BI83" s="10"/>
      <c r="BJ83" s="11">
        <v>18</v>
      </c>
      <c r="BK83" s="10" t="s">
        <v>55</v>
      </c>
      <c r="BL83" s="11"/>
      <c r="BM83" s="10"/>
      <c r="BN83" s="11"/>
      <c r="BO83" s="10"/>
      <c r="BP83" s="7">
        <v>2</v>
      </c>
      <c r="BQ83" s="7">
        <f t="shared" si="64"/>
        <v>4</v>
      </c>
      <c r="BR83" s="11"/>
      <c r="BS83" s="10"/>
      <c r="BT83" s="11"/>
      <c r="BU83" s="10"/>
      <c r="BV83" s="7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7"/>
      <c r="CH83" s="7">
        <f t="shared" si="65"/>
        <v>0</v>
      </c>
    </row>
    <row r="84" spans="1:86" ht="19.5" customHeight="1">
      <c r="A84" s="12" t="s">
        <v>173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2"/>
      <c r="CH84" s="13"/>
    </row>
    <row r="85" spans="1:86" ht="12.75">
      <c r="A85" s="6"/>
      <c r="B85" s="6"/>
      <c r="C85" s="6"/>
      <c r="D85" s="6" t="s">
        <v>174</v>
      </c>
      <c r="E85" s="3" t="s">
        <v>175</v>
      </c>
      <c r="F85" s="6">
        <f>COUNTIF(S85:CF85,"e")</f>
        <v>0</v>
      </c>
      <c r="G85" s="6">
        <f>COUNTIF(S85:CF85,"z")</f>
        <v>1</v>
      </c>
      <c r="H85" s="6">
        <f>SUM(I85:O85)</f>
        <v>2</v>
      </c>
      <c r="I85" s="6">
        <f>S85+AJ85+BA85+BR85</f>
        <v>2</v>
      </c>
      <c r="J85" s="6">
        <f>U85+AL85+BC85+BT85</f>
        <v>0</v>
      </c>
      <c r="K85" s="6">
        <f>X85+AO85+BF85+BW85</f>
        <v>0</v>
      </c>
      <c r="L85" s="6">
        <f>Z85+AQ85+BH85+BY85</f>
        <v>0</v>
      </c>
      <c r="M85" s="6">
        <f>AB85+AS85+BJ85+CA85</f>
        <v>0</v>
      </c>
      <c r="N85" s="6">
        <f>AD85+AU85+BL85+CC85</f>
        <v>0</v>
      </c>
      <c r="O85" s="6">
        <f>AF85+AW85+BN85+CE85</f>
        <v>0</v>
      </c>
      <c r="P85" s="7">
        <f>AI85+AZ85+BQ85+CH85</f>
        <v>0</v>
      </c>
      <c r="Q85" s="7">
        <f>AH85+AY85+BP85+CG85</f>
        <v>0</v>
      </c>
      <c r="R85" s="7">
        <v>0</v>
      </c>
      <c r="S85" s="11"/>
      <c r="T85" s="10"/>
      <c r="U85" s="11"/>
      <c r="V85" s="10"/>
      <c r="W85" s="7"/>
      <c r="X85" s="11"/>
      <c r="Y85" s="10"/>
      <c r="Z85" s="11"/>
      <c r="AA85" s="10"/>
      <c r="AB85" s="11"/>
      <c r="AC85" s="10"/>
      <c r="AD85" s="11"/>
      <c r="AE85" s="10"/>
      <c r="AF85" s="11"/>
      <c r="AG85" s="10"/>
      <c r="AH85" s="7"/>
      <c r="AI85" s="7">
        <f>W85+AH85</f>
        <v>0</v>
      </c>
      <c r="AJ85" s="11"/>
      <c r="AK85" s="10"/>
      <c r="AL85" s="11"/>
      <c r="AM85" s="10"/>
      <c r="AN85" s="7"/>
      <c r="AO85" s="11"/>
      <c r="AP85" s="10"/>
      <c r="AQ85" s="11"/>
      <c r="AR85" s="10"/>
      <c r="AS85" s="11"/>
      <c r="AT85" s="10"/>
      <c r="AU85" s="11"/>
      <c r="AV85" s="10"/>
      <c r="AW85" s="11"/>
      <c r="AX85" s="10"/>
      <c r="AY85" s="7"/>
      <c r="AZ85" s="7">
        <f>AN85+AY85</f>
        <v>0</v>
      </c>
      <c r="BA85" s="11"/>
      <c r="BB85" s="10"/>
      <c r="BC85" s="11"/>
      <c r="BD85" s="10"/>
      <c r="BE85" s="7"/>
      <c r="BF85" s="11"/>
      <c r="BG85" s="10"/>
      <c r="BH85" s="11"/>
      <c r="BI85" s="10"/>
      <c r="BJ85" s="11"/>
      <c r="BK85" s="10"/>
      <c r="BL85" s="11"/>
      <c r="BM85" s="10"/>
      <c r="BN85" s="11"/>
      <c r="BO85" s="10"/>
      <c r="BP85" s="7"/>
      <c r="BQ85" s="7">
        <f>BE85+BP85</f>
        <v>0</v>
      </c>
      <c r="BR85" s="11">
        <v>2</v>
      </c>
      <c r="BS85" s="10" t="s">
        <v>55</v>
      </c>
      <c r="BT85" s="11"/>
      <c r="BU85" s="10"/>
      <c r="BV85" s="7">
        <v>0</v>
      </c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7"/>
      <c r="CH85" s="7">
        <f>BV85+CG85</f>
        <v>0</v>
      </c>
    </row>
    <row r="86" spans="1:86" ht="12.75">
      <c r="A86" s="6"/>
      <c r="B86" s="6"/>
      <c r="C86" s="6"/>
      <c r="D86" s="6" t="s">
        <v>176</v>
      </c>
      <c r="E86" s="3" t="s">
        <v>177</v>
      </c>
      <c r="F86" s="6">
        <f>COUNTIF(S86:CF86,"e")</f>
        <v>0</v>
      </c>
      <c r="G86" s="6">
        <f>COUNTIF(S86:CF86,"z")</f>
        <v>1</v>
      </c>
      <c r="H86" s="6">
        <f>SUM(I86:O86)</f>
        <v>4</v>
      </c>
      <c r="I86" s="6">
        <f>S86+AJ86+BA86+BR86</f>
        <v>4</v>
      </c>
      <c r="J86" s="6">
        <f>U86+AL86+BC86+BT86</f>
        <v>0</v>
      </c>
      <c r="K86" s="6">
        <f>X86+AO86+BF86+BW86</f>
        <v>0</v>
      </c>
      <c r="L86" s="6">
        <f>Z86+AQ86+BH86+BY86</f>
        <v>0</v>
      </c>
      <c r="M86" s="6">
        <f>AB86+AS86+BJ86+CA86</f>
        <v>0</v>
      </c>
      <c r="N86" s="6">
        <f>AD86+AU86+BL86+CC86</f>
        <v>0</v>
      </c>
      <c r="O86" s="6">
        <f>AF86+AW86+BN86+CE86</f>
        <v>0</v>
      </c>
      <c r="P86" s="7">
        <f>AI86+AZ86+BQ86+CH86</f>
        <v>0</v>
      </c>
      <c r="Q86" s="7">
        <f>AH86+AY86+BP86+CG86</f>
        <v>0</v>
      </c>
      <c r="R86" s="7">
        <v>0</v>
      </c>
      <c r="S86" s="11">
        <v>4</v>
      </c>
      <c r="T86" s="10" t="s">
        <v>55</v>
      </c>
      <c r="U86" s="11"/>
      <c r="V86" s="10"/>
      <c r="W86" s="7">
        <v>0</v>
      </c>
      <c r="X86" s="11"/>
      <c r="Y86" s="10"/>
      <c r="Z86" s="11"/>
      <c r="AA86" s="10"/>
      <c r="AB86" s="11"/>
      <c r="AC86" s="10"/>
      <c r="AD86" s="11"/>
      <c r="AE86" s="10"/>
      <c r="AF86" s="11"/>
      <c r="AG86" s="10"/>
      <c r="AH86" s="7"/>
      <c r="AI86" s="7">
        <f>W86+AH86</f>
        <v>0</v>
      </c>
      <c r="AJ86" s="11"/>
      <c r="AK86" s="10"/>
      <c r="AL86" s="11"/>
      <c r="AM86" s="10"/>
      <c r="AN86" s="7"/>
      <c r="AO86" s="11"/>
      <c r="AP86" s="10"/>
      <c r="AQ86" s="11"/>
      <c r="AR86" s="10"/>
      <c r="AS86" s="11"/>
      <c r="AT86" s="10"/>
      <c r="AU86" s="11"/>
      <c r="AV86" s="10"/>
      <c r="AW86" s="11"/>
      <c r="AX86" s="10"/>
      <c r="AY86" s="7"/>
      <c r="AZ86" s="7">
        <f>AN86+AY86</f>
        <v>0</v>
      </c>
      <c r="BA86" s="11"/>
      <c r="BB86" s="10"/>
      <c r="BC86" s="11"/>
      <c r="BD86" s="10"/>
      <c r="BE86" s="7"/>
      <c r="BF86" s="11"/>
      <c r="BG86" s="10"/>
      <c r="BH86" s="11"/>
      <c r="BI86" s="10"/>
      <c r="BJ86" s="11"/>
      <c r="BK86" s="10"/>
      <c r="BL86" s="11"/>
      <c r="BM86" s="10"/>
      <c r="BN86" s="11"/>
      <c r="BO86" s="10"/>
      <c r="BP86" s="7"/>
      <c r="BQ86" s="7">
        <f>BE86+BP86</f>
        <v>0</v>
      </c>
      <c r="BR86" s="11"/>
      <c r="BS86" s="10"/>
      <c r="BT86" s="11"/>
      <c r="BU86" s="10"/>
      <c r="BV86" s="7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7"/>
      <c r="CH86" s="7">
        <f>BV86+CG86</f>
        <v>0</v>
      </c>
    </row>
    <row r="87" spans="1:86" ht="15.75" customHeight="1">
      <c r="A87" s="6"/>
      <c r="B87" s="6"/>
      <c r="C87" s="6"/>
      <c r="D87" s="6"/>
      <c r="E87" s="6" t="s">
        <v>62</v>
      </c>
      <c r="F87" s="6">
        <f aca="true" t="shared" si="66" ref="F87:S87">SUM(F85:F86)</f>
        <v>0</v>
      </c>
      <c r="G87" s="6">
        <f t="shared" si="66"/>
        <v>2</v>
      </c>
      <c r="H87" s="6">
        <f t="shared" si="66"/>
        <v>6</v>
      </c>
      <c r="I87" s="6">
        <f t="shared" si="66"/>
        <v>6</v>
      </c>
      <c r="J87" s="6">
        <f t="shared" si="66"/>
        <v>0</v>
      </c>
      <c r="K87" s="6">
        <f t="shared" si="66"/>
        <v>0</v>
      </c>
      <c r="L87" s="6">
        <f t="shared" si="66"/>
        <v>0</v>
      </c>
      <c r="M87" s="6">
        <f t="shared" si="66"/>
        <v>0</v>
      </c>
      <c r="N87" s="6">
        <f t="shared" si="66"/>
        <v>0</v>
      </c>
      <c r="O87" s="6">
        <f t="shared" si="66"/>
        <v>0</v>
      </c>
      <c r="P87" s="7">
        <f t="shared" si="66"/>
        <v>0</v>
      </c>
      <c r="Q87" s="7">
        <f t="shared" si="66"/>
        <v>0</v>
      </c>
      <c r="R87" s="7">
        <f t="shared" si="66"/>
        <v>0</v>
      </c>
      <c r="S87" s="11">
        <f t="shared" si="66"/>
        <v>4</v>
      </c>
      <c r="T87" s="10"/>
      <c r="U87" s="11">
        <f>SUM(U85:U86)</f>
        <v>0</v>
      </c>
      <c r="V87" s="10"/>
      <c r="W87" s="7">
        <f>SUM(W85:W86)</f>
        <v>0</v>
      </c>
      <c r="X87" s="11">
        <f>SUM(X85:X86)</f>
        <v>0</v>
      </c>
      <c r="Y87" s="10"/>
      <c r="Z87" s="11">
        <f>SUM(Z85:Z86)</f>
        <v>0</v>
      </c>
      <c r="AA87" s="10"/>
      <c r="AB87" s="11">
        <f>SUM(AB85:AB86)</f>
        <v>0</v>
      </c>
      <c r="AC87" s="10"/>
      <c r="AD87" s="11">
        <f>SUM(AD85:AD86)</f>
        <v>0</v>
      </c>
      <c r="AE87" s="10"/>
      <c r="AF87" s="11">
        <f>SUM(AF85:AF86)</f>
        <v>0</v>
      </c>
      <c r="AG87" s="10"/>
      <c r="AH87" s="7">
        <f>SUM(AH85:AH86)</f>
        <v>0</v>
      </c>
      <c r="AI87" s="7">
        <f>SUM(AI85:AI86)</f>
        <v>0</v>
      </c>
      <c r="AJ87" s="11">
        <f>SUM(AJ85:AJ86)</f>
        <v>0</v>
      </c>
      <c r="AK87" s="10"/>
      <c r="AL87" s="11">
        <f>SUM(AL85:AL86)</f>
        <v>0</v>
      </c>
      <c r="AM87" s="10"/>
      <c r="AN87" s="7">
        <f>SUM(AN85:AN86)</f>
        <v>0</v>
      </c>
      <c r="AO87" s="11">
        <f>SUM(AO85:AO86)</f>
        <v>0</v>
      </c>
      <c r="AP87" s="10"/>
      <c r="AQ87" s="11">
        <f>SUM(AQ85:AQ86)</f>
        <v>0</v>
      </c>
      <c r="AR87" s="10"/>
      <c r="AS87" s="11">
        <f>SUM(AS85:AS86)</f>
        <v>0</v>
      </c>
      <c r="AT87" s="10"/>
      <c r="AU87" s="11">
        <f>SUM(AU85:AU86)</f>
        <v>0</v>
      </c>
      <c r="AV87" s="10"/>
      <c r="AW87" s="11">
        <f>SUM(AW85:AW86)</f>
        <v>0</v>
      </c>
      <c r="AX87" s="10"/>
      <c r="AY87" s="7">
        <f>SUM(AY85:AY86)</f>
        <v>0</v>
      </c>
      <c r="AZ87" s="7">
        <f>SUM(AZ85:AZ86)</f>
        <v>0</v>
      </c>
      <c r="BA87" s="11">
        <f>SUM(BA85:BA86)</f>
        <v>0</v>
      </c>
      <c r="BB87" s="10"/>
      <c r="BC87" s="11">
        <f>SUM(BC85:BC86)</f>
        <v>0</v>
      </c>
      <c r="BD87" s="10"/>
      <c r="BE87" s="7">
        <f>SUM(BE85:BE86)</f>
        <v>0</v>
      </c>
      <c r="BF87" s="11">
        <f>SUM(BF85:BF86)</f>
        <v>0</v>
      </c>
      <c r="BG87" s="10"/>
      <c r="BH87" s="11">
        <f>SUM(BH85:BH86)</f>
        <v>0</v>
      </c>
      <c r="BI87" s="10"/>
      <c r="BJ87" s="11">
        <f>SUM(BJ85:BJ86)</f>
        <v>0</v>
      </c>
      <c r="BK87" s="10"/>
      <c r="BL87" s="11">
        <f>SUM(BL85:BL86)</f>
        <v>0</v>
      </c>
      <c r="BM87" s="10"/>
      <c r="BN87" s="11">
        <f>SUM(BN85:BN86)</f>
        <v>0</v>
      </c>
      <c r="BO87" s="10"/>
      <c r="BP87" s="7">
        <f>SUM(BP85:BP86)</f>
        <v>0</v>
      </c>
      <c r="BQ87" s="7">
        <f>SUM(BQ85:BQ86)</f>
        <v>0</v>
      </c>
      <c r="BR87" s="11">
        <f>SUM(BR85:BR86)</f>
        <v>2</v>
      </c>
      <c r="BS87" s="10"/>
      <c r="BT87" s="11">
        <f>SUM(BT85:BT86)</f>
        <v>0</v>
      </c>
      <c r="BU87" s="10"/>
      <c r="BV87" s="7">
        <f>SUM(BV85:BV86)</f>
        <v>0</v>
      </c>
      <c r="BW87" s="11">
        <f>SUM(BW85:BW86)</f>
        <v>0</v>
      </c>
      <c r="BX87" s="10"/>
      <c r="BY87" s="11">
        <f>SUM(BY85:BY86)</f>
        <v>0</v>
      </c>
      <c r="BZ87" s="10"/>
      <c r="CA87" s="11">
        <f>SUM(CA85:CA86)</f>
        <v>0</v>
      </c>
      <c r="CB87" s="10"/>
      <c r="CC87" s="11">
        <f>SUM(CC85:CC86)</f>
        <v>0</v>
      </c>
      <c r="CD87" s="10"/>
      <c r="CE87" s="11">
        <f>SUM(CE85:CE86)</f>
        <v>0</v>
      </c>
      <c r="CF87" s="10"/>
      <c r="CG87" s="7">
        <f>SUM(CG85:CG86)</f>
        <v>0</v>
      </c>
      <c r="CH87" s="7">
        <f>SUM(CH85:CH86)</f>
        <v>0</v>
      </c>
    </row>
    <row r="88" spans="1:86" ht="19.5" customHeight="1">
      <c r="A88" s="6"/>
      <c r="B88" s="6"/>
      <c r="C88" s="6"/>
      <c r="D88" s="6"/>
      <c r="E88" s="8" t="s">
        <v>178</v>
      </c>
      <c r="F88" s="6">
        <f aca="true" t="shared" si="67" ref="F88:S88">F23+F26+F34+F53</f>
        <v>10</v>
      </c>
      <c r="G88" s="6">
        <f t="shared" si="67"/>
        <v>41</v>
      </c>
      <c r="H88" s="6">
        <f t="shared" si="67"/>
        <v>720</v>
      </c>
      <c r="I88" s="6">
        <f t="shared" si="67"/>
        <v>351</v>
      </c>
      <c r="J88" s="6">
        <f t="shared" si="67"/>
        <v>18</v>
      </c>
      <c r="K88" s="6">
        <f t="shared" si="67"/>
        <v>45</v>
      </c>
      <c r="L88" s="6">
        <f t="shared" si="67"/>
        <v>27</v>
      </c>
      <c r="M88" s="6">
        <f t="shared" si="67"/>
        <v>252</v>
      </c>
      <c r="N88" s="6">
        <f t="shared" si="67"/>
        <v>0</v>
      </c>
      <c r="O88" s="6">
        <f t="shared" si="67"/>
        <v>27</v>
      </c>
      <c r="P88" s="7">
        <f t="shared" si="67"/>
        <v>90</v>
      </c>
      <c r="Q88" s="7">
        <f t="shared" si="67"/>
        <v>57.8</v>
      </c>
      <c r="R88" s="7">
        <f t="shared" si="67"/>
        <v>33.2</v>
      </c>
      <c r="S88" s="11">
        <f t="shared" si="67"/>
        <v>90</v>
      </c>
      <c r="T88" s="10"/>
      <c r="U88" s="11">
        <f>U23+U26+U34+U53</f>
        <v>18</v>
      </c>
      <c r="V88" s="10"/>
      <c r="W88" s="7">
        <f>W23+W26+W34+W53</f>
        <v>9.9</v>
      </c>
      <c r="X88" s="11">
        <f>X23+X26+X34+X53</f>
        <v>0</v>
      </c>
      <c r="Y88" s="10"/>
      <c r="Z88" s="11">
        <f>Z23+Z26+Z34+Z53</f>
        <v>27</v>
      </c>
      <c r="AA88" s="10"/>
      <c r="AB88" s="11">
        <f>AB23+AB26+AB34+AB53</f>
        <v>90</v>
      </c>
      <c r="AC88" s="10"/>
      <c r="AD88" s="11">
        <f>AD23+AD26+AD34+AD53</f>
        <v>0</v>
      </c>
      <c r="AE88" s="10"/>
      <c r="AF88" s="11">
        <f>AF23+AF26+AF34+AF53</f>
        <v>0</v>
      </c>
      <c r="AG88" s="10"/>
      <c r="AH88" s="7">
        <f>AH23+AH26+AH34+AH53</f>
        <v>13.1</v>
      </c>
      <c r="AI88" s="7">
        <f>AI23+AI26+AI34+AI53</f>
        <v>23</v>
      </c>
      <c r="AJ88" s="11">
        <f>AJ23+AJ26+AJ34+AJ53</f>
        <v>99</v>
      </c>
      <c r="AK88" s="10"/>
      <c r="AL88" s="11">
        <f>AL23+AL26+AL34+AL53</f>
        <v>0</v>
      </c>
      <c r="AM88" s="10"/>
      <c r="AN88" s="7">
        <f>AN23+AN26+AN34+AN53</f>
        <v>8.799999999999999</v>
      </c>
      <c r="AO88" s="11">
        <f>AO23+AO26+AO34+AO53</f>
        <v>45</v>
      </c>
      <c r="AP88" s="10"/>
      <c r="AQ88" s="11">
        <f>AQ23+AQ26+AQ34+AQ53</f>
        <v>0</v>
      </c>
      <c r="AR88" s="10"/>
      <c r="AS88" s="11">
        <f>AS23+AS26+AS34+AS53</f>
        <v>72</v>
      </c>
      <c r="AT88" s="10"/>
      <c r="AU88" s="11">
        <f>AU23+AU26+AU34+AU53</f>
        <v>0</v>
      </c>
      <c r="AV88" s="10"/>
      <c r="AW88" s="11">
        <f>AW23+AW26+AW34+AW53</f>
        <v>0</v>
      </c>
      <c r="AX88" s="10"/>
      <c r="AY88" s="7">
        <f>AY23+AY26+AY34+AY53</f>
        <v>11.2</v>
      </c>
      <c r="AZ88" s="7">
        <f>AZ23+AZ26+AZ34+AZ53</f>
        <v>20</v>
      </c>
      <c r="BA88" s="11">
        <f>BA23+BA26+BA34+BA53</f>
        <v>117</v>
      </c>
      <c r="BB88" s="10"/>
      <c r="BC88" s="11">
        <f>BC23+BC26+BC34+BC53</f>
        <v>0</v>
      </c>
      <c r="BD88" s="10"/>
      <c r="BE88" s="7">
        <f>BE23+BE26+BE34+BE53</f>
        <v>8.5</v>
      </c>
      <c r="BF88" s="11">
        <f>BF23+BF26+BF34+BF53</f>
        <v>0</v>
      </c>
      <c r="BG88" s="10"/>
      <c r="BH88" s="11">
        <f>BH23+BH26+BH34+BH53</f>
        <v>0</v>
      </c>
      <c r="BI88" s="10"/>
      <c r="BJ88" s="11">
        <f>BJ23+BJ26+BJ34+BJ53</f>
        <v>90</v>
      </c>
      <c r="BK88" s="10"/>
      <c r="BL88" s="11">
        <f>BL23+BL26+BL34+BL53</f>
        <v>0</v>
      </c>
      <c r="BM88" s="10"/>
      <c r="BN88" s="11">
        <f>BN23+BN26+BN34+BN53</f>
        <v>0</v>
      </c>
      <c r="BO88" s="10"/>
      <c r="BP88" s="7">
        <f>BP23+BP26+BP34+BP53</f>
        <v>10.5</v>
      </c>
      <c r="BQ88" s="7">
        <f>BQ23+BQ26+BQ34+BQ53</f>
        <v>19</v>
      </c>
      <c r="BR88" s="11">
        <f>BR23+BR26+BR34+BR53</f>
        <v>45</v>
      </c>
      <c r="BS88" s="10"/>
      <c r="BT88" s="11">
        <f>BT23+BT26+BT34+BT53</f>
        <v>0</v>
      </c>
      <c r="BU88" s="10"/>
      <c r="BV88" s="7">
        <f>BV23+BV26+BV34+BV53</f>
        <v>5</v>
      </c>
      <c r="BW88" s="11">
        <f>BW23+BW26+BW34+BW53</f>
        <v>0</v>
      </c>
      <c r="BX88" s="10"/>
      <c r="BY88" s="11">
        <f>BY23+BY26+BY34+BY53</f>
        <v>0</v>
      </c>
      <c r="BZ88" s="10"/>
      <c r="CA88" s="11">
        <f>CA23+CA26+CA34+CA53</f>
        <v>0</v>
      </c>
      <c r="CB88" s="10"/>
      <c r="CC88" s="11">
        <f>CC23+CC26+CC34+CC53</f>
        <v>0</v>
      </c>
      <c r="CD88" s="10"/>
      <c r="CE88" s="11">
        <f>CE23+CE26+CE34+CE53</f>
        <v>27</v>
      </c>
      <c r="CF88" s="10"/>
      <c r="CG88" s="7">
        <f>CG23+CG26+CG34+CG53</f>
        <v>23</v>
      </c>
      <c r="CH88" s="7">
        <f>CH23+CH26+CH34+CH53</f>
        <v>28</v>
      </c>
    </row>
    <row r="90" spans="4:5" ht="12.75">
      <c r="D90" s="3" t="s">
        <v>23</v>
      </c>
      <c r="E90" s="3" t="s">
        <v>179</v>
      </c>
    </row>
    <row r="91" spans="4:5" ht="12.75">
      <c r="D91" s="3" t="s">
        <v>27</v>
      </c>
      <c r="E91" s="3" t="s">
        <v>180</v>
      </c>
    </row>
    <row r="92" spans="4:5" ht="12.75">
      <c r="D92" s="14" t="s">
        <v>45</v>
      </c>
      <c r="E92" s="14"/>
    </row>
    <row r="93" spans="4:5" ht="12.75">
      <c r="D93" s="3" t="s">
        <v>33</v>
      </c>
      <c r="E93" s="3" t="s">
        <v>181</v>
      </c>
    </row>
    <row r="94" spans="4:5" ht="12.75">
      <c r="D94" s="3" t="s">
        <v>34</v>
      </c>
      <c r="E94" s="3" t="s">
        <v>182</v>
      </c>
    </row>
    <row r="95" spans="4:5" ht="12.75">
      <c r="D95" s="14" t="s">
        <v>47</v>
      </c>
      <c r="E95" s="14"/>
    </row>
    <row r="96" spans="4:29" ht="12.75">
      <c r="D96" s="3" t="s">
        <v>35</v>
      </c>
      <c r="E96" s="3" t="s">
        <v>183</v>
      </c>
      <c r="M96" s="9"/>
      <c r="U96" s="9"/>
      <c r="AC96" s="9"/>
    </row>
    <row r="97" spans="4:5" ht="12.75">
      <c r="D97" s="3" t="s">
        <v>36</v>
      </c>
      <c r="E97" s="3" t="s">
        <v>184</v>
      </c>
    </row>
    <row r="98" spans="4:5" ht="12.75">
      <c r="D98" s="3" t="s">
        <v>37</v>
      </c>
      <c r="E98" s="3" t="s">
        <v>185</v>
      </c>
    </row>
    <row r="99" spans="4:5" ht="12.75">
      <c r="D99" s="3" t="s">
        <v>38</v>
      </c>
      <c r="E99" s="3" t="s">
        <v>186</v>
      </c>
    </row>
    <row r="100" spans="4:5" ht="12.75">
      <c r="D100" s="3" t="s">
        <v>39</v>
      </c>
      <c r="E100" s="3" t="s">
        <v>187</v>
      </c>
    </row>
  </sheetData>
  <sheetProtection/>
  <mergeCells count="102">
    <mergeCell ref="G13:G15"/>
    <mergeCell ref="H12:O12"/>
    <mergeCell ref="H13:H15"/>
    <mergeCell ref="I13:O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X15:Y15"/>
    <mergeCell ref="Z15:AA15"/>
    <mergeCell ref="AB15:AC15"/>
    <mergeCell ref="AD15:AE15"/>
    <mergeCell ref="P12:P15"/>
    <mergeCell ref="Q12:Q15"/>
    <mergeCell ref="R12:R15"/>
    <mergeCell ref="S12:AZ12"/>
    <mergeCell ref="S13:AI13"/>
    <mergeCell ref="S14:V14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AU15:AV15"/>
    <mergeCell ref="AW15:AX15"/>
    <mergeCell ref="AF15:AG15"/>
    <mergeCell ref="AH14:AH15"/>
    <mergeCell ref="AI14:AI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BF14:BO14"/>
    <mergeCell ref="BF15:BG15"/>
    <mergeCell ref="BW14:CF14"/>
    <mergeCell ref="BW15:BX15"/>
    <mergeCell ref="BY15:BZ15"/>
    <mergeCell ref="BH15:BI15"/>
    <mergeCell ref="BJ15:BK15"/>
    <mergeCell ref="BL15:BM15"/>
    <mergeCell ref="BN15:BO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A35:CH35"/>
    <mergeCell ref="A54:CH54"/>
    <mergeCell ref="C55:C57"/>
    <mergeCell ref="A55:A57"/>
    <mergeCell ref="B55:B57"/>
    <mergeCell ref="CH14:CH15"/>
    <mergeCell ref="A16:CH16"/>
    <mergeCell ref="A24:CH24"/>
    <mergeCell ref="A27:CH27"/>
    <mergeCell ref="CA15:CB15"/>
    <mergeCell ref="C58:C60"/>
    <mergeCell ref="A58:A60"/>
    <mergeCell ref="B58:B60"/>
    <mergeCell ref="C61:C62"/>
    <mergeCell ref="A61:A62"/>
    <mergeCell ref="B61:B62"/>
    <mergeCell ref="C63:C64"/>
    <mergeCell ref="A63:A64"/>
    <mergeCell ref="B63:B64"/>
    <mergeCell ref="C65:C68"/>
    <mergeCell ref="A65:A68"/>
    <mergeCell ref="B65:B68"/>
    <mergeCell ref="C69:C76"/>
    <mergeCell ref="A69:A76"/>
    <mergeCell ref="B69:B76"/>
    <mergeCell ref="C77:C79"/>
    <mergeCell ref="A77:A79"/>
    <mergeCell ref="B77:B79"/>
    <mergeCell ref="A84:CH84"/>
    <mergeCell ref="D92:E92"/>
    <mergeCell ref="D95:E95"/>
    <mergeCell ref="C80:C81"/>
    <mergeCell ref="A80:A81"/>
    <mergeCell ref="B80:B81"/>
    <mergeCell ref="C82:C83"/>
    <mergeCell ref="A82:A83"/>
    <mergeCell ref="B82:B83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91"/>
  <sheetViews>
    <sheetView zoomScale="75" zoomScaleNormal="75" zoomScalePageLayoutView="0" workbookViewId="0" topLeftCell="H1">
      <selection activeCell="BP5" sqref="BP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8515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8" ht="12.75">
      <c r="E5" t="s">
        <v>7</v>
      </c>
      <c r="F5" s="1" t="s">
        <v>8</v>
      </c>
      <c r="BP5" t="s">
        <v>279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80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19" t="s">
        <v>45</v>
      </c>
      <c r="T14" s="19"/>
      <c r="U14" s="19"/>
      <c r="V14" s="19"/>
      <c r="W14" s="16" t="s">
        <v>46</v>
      </c>
      <c r="X14" s="19" t="s">
        <v>47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6" t="s">
        <v>46</v>
      </c>
      <c r="AI14" s="16" t="s">
        <v>48</v>
      </c>
      <c r="AJ14" s="19" t="s">
        <v>45</v>
      </c>
      <c r="AK14" s="19"/>
      <c r="AL14" s="19"/>
      <c r="AM14" s="19"/>
      <c r="AN14" s="16" t="s">
        <v>46</v>
      </c>
      <c r="AO14" s="19" t="s">
        <v>47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6" t="s">
        <v>46</v>
      </c>
      <c r="AZ14" s="16" t="s">
        <v>48</v>
      </c>
      <c r="BA14" s="19" t="s">
        <v>45</v>
      </c>
      <c r="BB14" s="19"/>
      <c r="BC14" s="19"/>
      <c r="BD14" s="19"/>
      <c r="BE14" s="16" t="s">
        <v>46</v>
      </c>
      <c r="BF14" s="19" t="s">
        <v>47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 t="s">
        <v>46</v>
      </c>
      <c r="BQ14" s="16" t="s">
        <v>48</v>
      </c>
      <c r="BR14" s="19" t="s">
        <v>45</v>
      </c>
      <c r="BS14" s="19"/>
      <c r="BT14" s="19"/>
      <c r="BU14" s="19"/>
      <c r="BV14" s="16" t="s">
        <v>46</v>
      </c>
      <c r="BW14" s="19" t="s">
        <v>47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6" t="s">
        <v>46</v>
      </c>
      <c r="CH14" s="16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7" t="s">
        <v>33</v>
      </c>
      <c r="T15" s="17"/>
      <c r="U15" s="17" t="s">
        <v>34</v>
      </c>
      <c r="V15" s="17"/>
      <c r="W15" s="16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6"/>
      <c r="AI15" s="16"/>
      <c r="AJ15" s="17" t="s">
        <v>33</v>
      </c>
      <c r="AK15" s="17"/>
      <c r="AL15" s="17" t="s">
        <v>34</v>
      </c>
      <c r="AM15" s="17"/>
      <c r="AN15" s="16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7" t="s">
        <v>38</v>
      </c>
      <c r="AV15" s="17"/>
      <c r="AW15" s="17" t="s">
        <v>39</v>
      </c>
      <c r="AX15" s="17"/>
      <c r="AY15" s="16"/>
      <c r="AZ15" s="16"/>
      <c r="BA15" s="17" t="s">
        <v>33</v>
      </c>
      <c r="BB15" s="17"/>
      <c r="BC15" s="17" t="s">
        <v>34</v>
      </c>
      <c r="BD15" s="17"/>
      <c r="BE15" s="16"/>
      <c r="BF15" s="17" t="s">
        <v>35</v>
      </c>
      <c r="BG15" s="17"/>
      <c r="BH15" s="17" t="s">
        <v>36</v>
      </c>
      <c r="BI15" s="17"/>
      <c r="BJ15" s="17" t="s">
        <v>37</v>
      </c>
      <c r="BK15" s="17"/>
      <c r="BL15" s="17" t="s">
        <v>38</v>
      </c>
      <c r="BM15" s="17"/>
      <c r="BN15" s="17" t="s">
        <v>39</v>
      </c>
      <c r="BO15" s="17"/>
      <c r="BP15" s="16"/>
      <c r="BQ15" s="16"/>
      <c r="BR15" s="17" t="s">
        <v>33</v>
      </c>
      <c r="BS15" s="17"/>
      <c r="BT15" s="17" t="s">
        <v>34</v>
      </c>
      <c r="BU15" s="17"/>
      <c r="BV15" s="16"/>
      <c r="BW15" s="17" t="s">
        <v>35</v>
      </c>
      <c r="BX15" s="17"/>
      <c r="BY15" s="17" t="s">
        <v>36</v>
      </c>
      <c r="BZ15" s="17"/>
      <c r="CA15" s="17" t="s">
        <v>37</v>
      </c>
      <c r="CB15" s="17"/>
      <c r="CC15" s="17" t="s">
        <v>38</v>
      </c>
      <c r="CD15" s="17"/>
      <c r="CE15" s="17" t="s">
        <v>39</v>
      </c>
      <c r="CF15" s="17"/>
      <c r="CG15" s="16"/>
      <c r="CH15" s="16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1</v>
      </c>
      <c r="B17" s="6">
        <v>1</v>
      </c>
      <c r="C17" s="6"/>
      <c r="D17" s="6"/>
      <c r="E17" s="3" t="s">
        <v>54</v>
      </c>
      <c r="F17" s="6">
        <f>$B$17*COUNTIF(S17:CF17,"e")</f>
        <v>0</v>
      </c>
      <c r="G17" s="6">
        <f>$B$17*COUNTIF(S17:CF17,"z")</f>
        <v>1</v>
      </c>
      <c r="H17" s="6">
        <f aca="true" t="shared" si="0" ref="H17:H22">SUM(I17:O17)</f>
        <v>18</v>
      </c>
      <c r="I17" s="6">
        <f aca="true" t="shared" si="1" ref="I17:I22">S17+AJ17+BA17+BR17</f>
        <v>18</v>
      </c>
      <c r="J17" s="6">
        <f aca="true" t="shared" si="2" ref="J17:J22">U17+AL17+BC17+BT17</f>
        <v>0</v>
      </c>
      <c r="K17" s="6">
        <f aca="true" t="shared" si="3" ref="K17:K22">X17+AO17+BF17+BW17</f>
        <v>0</v>
      </c>
      <c r="L17" s="6">
        <f aca="true" t="shared" si="4" ref="L17:L22">Z17+AQ17+BH17+BY17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2</v>
      </c>
      <c r="Q17" s="7">
        <f aca="true" t="shared" si="9" ref="Q17:Q22">AH17+AY17+BP17+CG17</f>
        <v>0</v>
      </c>
      <c r="R17" s="7">
        <f>$B$17*1</f>
        <v>1</v>
      </c>
      <c r="S17" s="11"/>
      <c r="T17" s="10"/>
      <c r="U17" s="11"/>
      <c r="V17" s="10"/>
      <c r="W17" s="7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22">W17+AH17</f>
        <v>0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22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2">BE17+BP17</f>
        <v>0</v>
      </c>
      <c r="BR17" s="11">
        <f>$B$17*18</f>
        <v>18</v>
      </c>
      <c r="BS17" s="10" t="s">
        <v>55</v>
      </c>
      <c r="BT17" s="11"/>
      <c r="BU17" s="10"/>
      <c r="BV17" s="7">
        <f>$B$17*2</f>
        <v>2</v>
      </c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2">BV17+CG17</f>
        <v>2</v>
      </c>
    </row>
    <row r="18" spans="1:86" ht="12.75">
      <c r="A18" s="6">
        <v>2</v>
      </c>
      <c r="B18" s="6">
        <v>1</v>
      </c>
      <c r="C18" s="6"/>
      <c r="D18" s="6"/>
      <c r="E18" s="3" t="s">
        <v>56</v>
      </c>
      <c r="F18" s="6">
        <f>$B$18*COUNTIF(S18:CF18,"e")</f>
        <v>0</v>
      </c>
      <c r="G18" s="6">
        <f>$B$18*COUNTIF(S18:CF18,"z")</f>
        <v>1</v>
      </c>
      <c r="H18" s="6">
        <f t="shared" si="0"/>
        <v>9</v>
      </c>
      <c r="I18" s="6">
        <f t="shared" si="1"/>
        <v>9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f>$B$18*1</f>
        <v>1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>
        <f>$B$18*9</f>
        <v>9</v>
      </c>
      <c r="BS18" s="10" t="s">
        <v>55</v>
      </c>
      <c r="BT18" s="11"/>
      <c r="BU18" s="10"/>
      <c r="BV18" s="7">
        <f>$B$18*1</f>
        <v>1</v>
      </c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1</v>
      </c>
    </row>
    <row r="19" spans="1:86" ht="12.7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1</v>
      </c>
      <c r="Q19" s="7">
        <f t="shared" si="9"/>
        <v>0</v>
      </c>
      <c r="R19" s="7">
        <f>$B$19*0.5</f>
        <v>0.5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>
        <f>$B$19*9</f>
        <v>9</v>
      </c>
      <c r="BS19" s="10" t="s">
        <v>55</v>
      </c>
      <c r="BT19" s="11"/>
      <c r="BU19" s="10"/>
      <c r="BV19" s="7">
        <f>$B$19*1</f>
        <v>1</v>
      </c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1</v>
      </c>
    </row>
    <row r="20" spans="1:86" ht="12.7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1</v>
      </c>
      <c r="G20" s="6">
        <f>$B$20*COUNTIF(S20:CF20,"z")</f>
        <v>0</v>
      </c>
      <c r="H20" s="6">
        <f t="shared" si="0"/>
        <v>27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27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3</v>
      </c>
      <c r="R20" s="7">
        <f>$B$20*1.5</f>
        <v>1.5</v>
      </c>
      <c r="S20" s="11"/>
      <c r="T20" s="10"/>
      <c r="U20" s="11"/>
      <c r="V20" s="10"/>
      <c r="W20" s="7"/>
      <c r="X20" s="11"/>
      <c r="Y20" s="10"/>
      <c r="Z20" s="11">
        <f>$B$20*27</f>
        <v>27</v>
      </c>
      <c r="AA20" s="10" t="s">
        <v>59</v>
      </c>
      <c r="AB20" s="11"/>
      <c r="AC20" s="10"/>
      <c r="AD20" s="11"/>
      <c r="AE20" s="10"/>
      <c r="AF20" s="11"/>
      <c r="AG20" s="10"/>
      <c r="AH20" s="7">
        <f>$B$20*3</f>
        <v>3</v>
      </c>
      <c r="AI20" s="7">
        <f t="shared" si="10"/>
        <v>3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5</v>
      </c>
      <c r="B21" s="6">
        <v>1</v>
      </c>
      <c r="C21" s="6"/>
      <c r="D21" s="6"/>
      <c r="E21" s="3" t="s">
        <v>60</v>
      </c>
      <c r="F21" s="6">
        <f>$B$21*COUNTIF(S21:CF21,"e")</f>
        <v>0</v>
      </c>
      <c r="G21" s="6">
        <f>$B$21*COUNTIF(S21:CF21,"z")</f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20</v>
      </c>
      <c r="Q21" s="7">
        <f t="shared" si="9"/>
        <v>20</v>
      </c>
      <c r="R21" s="7">
        <f>$B$21*1</f>
        <v>1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>
        <f>$B$21*0</f>
        <v>0</v>
      </c>
      <c r="CD21" s="10" t="s">
        <v>55</v>
      </c>
      <c r="CE21" s="11"/>
      <c r="CF21" s="10"/>
      <c r="CG21" s="7">
        <f>$B$21*20</f>
        <v>20</v>
      </c>
      <c r="CH21" s="7">
        <f t="shared" si="13"/>
        <v>20</v>
      </c>
    </row>
    <row r="22" spans="1:86" ht="12.75">
      <c r="A22" s="6">
        <v>6</v>
      </c>
      <c r="B22" s="6">
        <v>1</v>
      </c>
      <c r="C22" s="6"/>
      <c r="D22" s="6"/>
      <c r="E22" s="3" t="s">
        <v>61</v>
      </c>
      <c r="F22" s="6">
        <f>$B$22*COUNTIF(S22:CF22,"e")</f>
        <v>0</v>
      </c>
      <c r="G22" s="6">
        <f>$B$22*COUNTIF(S22:CF22,"z")</f>
        <v>1</v>
      </c>
      <c r="H22" s="6">
        <f t="shared" si="0"/>
        <v>27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27</v>
      </c>
      <c r="P22" s="7">
        <f t="shared" si="8"/>
        <v>3</v>
      </c>
      <c r="Q22" s="7">
        <f t="shared" si="9"/>
        <v>3</v>
      </c>
      <c r="R22" s="7">
        <f>$B$22*1.5</f>
        <v>1.5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>
        <f>$B$22*27</f>
        <v>27</v>
      </c>
      <c r="CF22" s="10" t="s">
        <v>55</v>
      </c>
      <c r="CG22" s="7">
        <f>$B$22*3</f>
        <v>3</v>
      </c>
      <c r="CH22" s="7">
        <f t="shared" si="13"/>
        <v>3</v>
      </c>
    </row>
    <row r="23" spans="1:86" ht="15.75" customHeight="1">
      <c r="A23" s="6"/>
      <c r="B23" s="6"/>
      <c r="C23" s="6"/>
      <c r="D23" s="6"/>
      <c r="E23" s="6" t="s">
        <v>62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90</v>
      </c>
      <c r="I23" s="6">
        <f t="shared" si="14"/>
        <v>36</v>
      </c>
      <c r="J23" s="6">
        <f t="shared" si="14"/>
        <v>0</v>
      </c>
      <c r="K23" s="6">
        <f t="shared" si="14"/>
        <v>0</v>
      </c>
      <c r="L23" s="6">
        <f t="shared" si="14"/>
        <v>27</v>
      </c>
      <c r="M23" s="6">
        <f t="shared" si="14"/>
        <v>0</v>
      </c>
      <c r="N23" s="6">
        <f t="shared" si="14"/>
        <v>0</v>
      </c>
      <c r="O23" s="6">
        <f t="shared" si="14"/>
        <v>27</v>
      </c>
      <c r="P23" s="7">
        <f t="shared" si="14"/>
        <v>30</v>
      </c>
      <c r="Q23" s="7">
        <f t="shared" si="14"/>
        <v>26</v>
      </c>
      <c r="R23" s="7">
        <f t="shared" si="14"/>
        <v>6.5</v>
      </c>
      <c r="S23" s="11">
        <f t="shared" si="14"/>
        <v>0</v>
      </c>
      <c r="T23" s="10"/>
      <c r="U23" s="11">
        <f>SUM(U17:U22)</f>
        <v>0</v>
      </c>
      <c r="V23" s="10"/>
      <c r="W23" s="7">
        <f>SUM(W17:W22)</f>
        <v>0</v>
      </c>
      <c r="X23" s="11">
        <f>SUM(X17:X22)</f>
        <v>0</v>
      </c>
      <c r="Y23" s="10"/>
      <c r="Z23" s="11">
        <f>SUM(Z17:Z22)</f>
        <v>27</v>
      </c>
      <c r="AA23" s="10"/>
      <c r="AB23" s="11">
        <f>SUM(AB17:AB22)</f>
        <v>0</v>
      </c>
      <c r="AC23" s="10"/>
      <c r="AD23" s="11">
        <f>SUM(AD17:AD22)</f>
        <v>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0</v>
      </c>
      <c r="AK23" s="10"/>
      <c r="AL23" s="11">
        <f>SUM(AL17:AL22)</f>
        <v>0</v>
      </c>
      <c r="AM23" s="10"/>
      <c r="AN23" s="7">
        <f>SUM(AN17:AN22)</f>
        <v>0</v>
      </c>
      <c r="AO23" s="11">
        <f>SUM(AO17:AO22)</f>
        <v>0</v>
      </c>
      <c r="AP23" s="10"/>
      <c r="AQ23" s="11">
        <f>SUM(AQ17:AQ22)</f>
        <v>0</v>
      </c>
      <c r="AR23" s="10"/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0</v>
      </c>
      <c r="BB23" s="10"/>
      <c r="BC23" s="11">
        <f>SUM(BC17:BC22)</f>
        <v>0</v>
      </c>
      <c r="BD23" s="10"/>
      <c r="BE23" s="7">
        <f>SUM(BE17:BE22)</f>
        <v>0</v>
      </c>
      <c r="BF23" s="11">
        <f>SUM(BF17:BF22)</f>
        <v>0</v>
      </c>
      <c r="BG23" s="10"/>
      <c r="BH23" s="11">
        <f>SUM(BH17:BH22)</f>
        <v>0</v>
      </c>
      <c r="BI23" s="10"/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0</v>
      </c>
      <c r="BR23" s="11">
        <f>SUM(BR17:BR22)</f>
        <v>36</v>
      </c>
      <c r="BS23" s="10"/>
      <c r="BT23" s="11">
        <f>SUM(BT17:BT22)</f>
        <v>0</v>
      </c>
      <c r="BU23" s="10"/>
      <c r="BV23" s="7">
        <f>SUM(BV17:BV22)</f>
        <v>4</v>
      </c>
      <c r="BW23" s="11">
        <f>SUM(BW17:BW22)</f>
        <v>0</v>
      </c>
      <c r="BX23" s="10"/>
      <c r="BY23" s="11">
        <f>SUM(BY17:BY22)</f>
        <v>0</v>
      </c>
      <c r="BZ23" s="10"/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27</v>
      </c>
      <c r="CF23" s="10"/>
      <c r="CG23" s="7">
        <f>SUM(CG17:CG22)</f>
        <v>23</v>
      </c>
      <c r="CH23" s="7">
        <f>SUM(CH17:CH22)</f>
        <v>27</v>
      </c>
    </row>
    <row r="24" spans="1:86" ht="19.5" customHeight="1">
      <c r="A24" s="12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64</v>
      </c>
      <c r="E25" s="3" t="s">
        <v>65</v>
      </c>
      <c r="F25" s="6">
        <f>COUNTIF(S25:CF25,"e")</f>
        <v>0</v>
      </c>
      <c r="G25" s="6">
        <f>COUNTIF(S25:CF25,"z")</f>
        <v>2</v>
      </c>
      <c r="H25" s="6">
        <f>SUM(I25:O25)</f>
        <v>27</v>
      </c>
      <c r="I25" s="6">
        <f>S25+AJ25+BA25+BR25</f>
        <v>18</v>
      </c>
      <c r="J25" s="6">
        <f>U25+AL25+BC25+BT25</f>
        <v>9</v>
      </c>
      <c r="K25" s="6">
        <f>X25+AO25+BF25+BW25</f>
        <v>0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0</v>
      </c>
      <c r="R25" s="7">
        <v>1</v>
      </c>
      <c r="S25" s="11">
        <v>18</v>
      </c>
      <c r="T25" s="10" t="s">
        <v>55</v>
      </c>
      <c r="U25" s="11">
        <v>9</v>
      </c>
      <c r="V25" s="10" t="s">
        <v>55</v>
      </c>
      <c r="W25" s="7">
        <v>2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5.75" customHeight="1">
      <c r="A26" s="6"/>
      <c r="B26" s="6"/>
      <c r="C26" s="6"/>
      <c r="D26" s="6"/>
      <c r="E26" s="6" t="s">
        <v>62</v>
      </c>
      <c r="F26" s="6">
        <f aca="true" t="shared" si="15" ref="F26:S26">SUM(F25:F25)</f>
        <v>0</v>
      </c>
      <c r="G26" s="6">
        <f t="shared" si="15"/>
        <v>2</v>
      </c>
      <c r="H26" s="6">
        <f t="shared" si="15"/>
        <v>27</v>
      </c>
      <c r="I26" s="6">
        <f t="shared" si="15"/>
        <v>18</v>
      </c>
      <c r="J26" s="6">
        <f t="shared" si="15"/>
        <v>9</v>
      </c>
      <c r="K26" s="6">
        <f t="shared" si="15"/>
        <v>0</v>
      </c>
      <c r="L26" s="6">
        <f t="shared" si="15"/>
        <v>0</v>
      </c>
      <c r="M26" s="6">
        <f t="shared" si="15"/>
        <v>0</v>
      </c>
      <c r="N26" s="6">
        <f t="shared" si="15"/>
        <v>0</v>
      </c>
      <c r="O26" s="6">
        <f t="shared" si="15"/>
        <v>0</v>
      </c>
      <c r="P26" s="7">
        <f t="shared" si="15"/>
        <v>2</v>
      </c>
      <c r="Q26" s="7">
        <f t="shared" si="15"/>
        <v>0</v>
      </c>
      <c r="R26" s="7">
        <f t="shared" si="15"/>
        <v>1</v>
      </c>
      <c r="S26" s="11">
        <f t="shared" si="15"/>
        <v>18</v>
      </c>
      <c r="T26" s="10"/>
      <c r="U26" s="11">
        <f>SUM(U25:U25)</f>
        <v>9</v>
      </c>
      <c r="V26" s="10"/>
      <c r="W26" s="7">
        <f>SUM(W25:W25)</f>
        <v>2</v>
      </c>
      <c r="X26" s="11">
        <f>SUM(X25:X25)</f>
        <v>0</v>
      </c>
      <c r="Y26" s="10"/>
      <c r="Z26" s="11">
        <f>SUM(Z25:Z25)</f>
        <v>0</v>
      </c>
      <c r="AA26" s="10"/>
      <c r="AB26" s="11">
        <f>SUM(AB25:AB25)</f>
        <v>0</v>
      </c>
      <c r="AC26" s="10"/>
      <c r="AD26" s="11">
        <f>SUM(AD25:AD25)</f>
        <v>0</v>
      </c>
      <c r="AE26" s="10"/>
      <c r="AF26" s="11">
        <f>SUM(AF25:AF25)</f>
        <v>0</v>
      </c>
      <c r="AG26" s="10"/>
      <c r="AH26" s="7">
        <f>SUM(AH25:AH25)</f>
        <v>0</v>
      </c>
      <c r="AI26" s="7">
        <f>SUM(AI25:AI25)</f>
        <v>2</v>
      </c>
      <c r="AJ26" s="11">
        <f>SUM(AJ25:AJ25)</f>
        <v>0</v>
      </c>
      <c r="AK26" s="10"/>
      <c r="AL26" s="11">
        <f>SUM(AL25:AL25)</f>
        <v>0</v>
      </c>
      <c r="AM26" s="10"/>
      <c r="AN26" s="7">
        <f>SUM(AN25:AN25)</f>
        <v>0</v>
      </c>
      <c r="AO26" s="11">
        <f>SUM(AO25:AO25)</f>
        <v>0</v>
      </c>
      <c r="AP26" s="10"/>
      <c r="AQ26" s="11">
        <f>SUM(AQ25:AQ25)</f>
        <v>0</v>
      </c>
      <c r="AR26" s="10"/>
      <c r="AS26" s="11">
        <f>SUM(AS25:AS25)</f>
        <v>0</v>
      </c>
      <c r="AT26" s="10"/>
      <c r="AU26" s="11">
        <f>SUM(AU25:AU25)</f>
        <v>0</v>
      </c>
      <c r="AV26" s="10"/>
      <c r="AW26" s="11">
        <f>SUM(AW25:AW25)</f>
        <v>0</v>
      </c>
      <c r="AX26" s="10"/>
      <c r="AY26" s="7">
        <f>SUM(AY25:AY25)</f>
        <v>0</v>
      </c>
      <c r="AZ26" s="7">
        <f>SUM(AZ25:AZ25)</f>
        <v>0</v>
      </c>
      <c r="BA26" s="11">
        <f>SUM(BA25:BA25)</f>
        <v>0</v>
      </c>
      <c r="BB26" s="10"/>
      <c r="BC26" s="11">
        <f>SUM(BC25:BC25)</f>
        <v>0</v>
      </c>
      <c r="BD26" s="10"/>
      <c r="BE26" s="7">
        <f>SUM(BE25:BE25)</f>
        <v>0</v>
      </c>
      <c r="BF26" s="11">
        <f>SUM(BF25:BF25)</f>
        <v>0</v>
      </c>
      <c r="BG26" s="10"/>
      <c r="BH26" s="11">
        <f>SUM(BH25:BH25)</f>
        <v>0</v>
      </c>
      <c r="BI26" s="10"/>
      <c r="BJ26" s="11">
        <f>SUM(BJ25:BJ25)</f>
        <v>0</v>
      </c>
      <c r="BK26" s="10"/>
      <c r="BL26" s="11">
        <f>SUM(BL25:BL25)</f>
        <v>0</v>
      </c>
      <c r="BM26" s="10"/>
      <c r="BN26" s="11">
        <f>SUM(BN25:BN25)</f>
        <v>0</v>
      </c>
      <c r="BO26" s="10"/>
      <c r="BP26" s="7">
        <f>SUM(BP25:BP25)</f>
        <v>0</v>
      </c>
      <c r="BQ26" s="7">
        <f>SUM(BQ25:BQ25)</f>
        <v>0</v>
      </c>
      <c r="BR26" s="11">
        <f>SUM(BR25:BR25)</f>
        <v>0</v>
      </c>
      <c r="BS26" s="10"/>
      <c r="BT26" s="11">
        <f>SUM(BT25:BT25)</f>
        <v>0</v>
      </c>
      <c r="BU26" s="10"/>
      <c r="BV26" s="7">
        <f>SUM(BV25:BV25)</f>
        <v>0</v>
      </c>
      <c r="BW26" s="11">
        <f>SUM(BW25:BW25)</f>
        <v>0</v>
      </c>
      <c r="BX26" s="10"/>
      <c r="BY26" s="11">
        <f>SUM(BY25:BY25)</f>
        <v>0</v>
      </c>
      <c r="BZ26" s="10"/>
      <c r="CA26" s="11">
        <f>SUM(CA25:CA25)</f>
        <v>0</v>
      </c>
      <c r="CB26" s="10"/>
      <c r="CC26" s="11">
        <f>SUM(CC25:CC25)</f>
        <v>0</v>
      </c>
      <c r="CD26" s="10"/>
      <c r="CE26" s="11">
        <f>SUM(CE25:CE25)</f>
        <v>0</v>
      </c>
      <c r="CF26" s="10"/>
      <c r="CG26" s="7">
        <f>SUM(CG25:CG25)</f>
        <v>0</v>
      </c>
      <c r="CH26" s="7">
        <f>SUM(CH25:CH25)</f>
        <v>0</v>
      </c>
    </row>
    <row r="27" spans="1:86" ht="19.5" customHeight="1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2"/>
      <c r="CH27" s="13"/>
    </row>
    <row r="28" spans="1:86" ht="12.75">
      <c r="A28" s="6"/>
      <c r="B28" s="6"/>
      <c r="C28" s="6"/>
      <c r="D28" s="6" t="s">
        <v>67</v>
      </c>
      <c r="E28" s="3" t="s">
        <v>68</v>
      </c>
      <c r="F28" s="6">
        <f aca="true" t="shared" si="16" ref="F28:F33">COUNTIF(S28:CF28,"e")</f>
        <v>0</v>
      </c>
      <c r="G28" s="6">
        <f aca="true" t="shared" si="17" ref="G28:G33">COUNTIF(S28:CF28,"z")</f>
        <v>2</v>
      </c>
      <c r="H28" s="6">
        <f aca="true" t="shared" si="18" ref="H28:H33">SUM(I28:O28)</f>
        <v>27</v>
      </c>
      <c r="I28" s="6">
        <f aca="true" t="shared" si="19" ref="I28:I33">S28+AJ28+BA28+BR28</f>
        <v>18</v>
      </c>
      <c r="J28" s="6">
        <f aca="true" t="shared" si="20" ref="J28:J33">U28+AL28+BC28+BT28</f>
        <v>9</v>
      </c>
      <c r="K28" s="6">
        <f aca="true" t="shared" si="21" ref="K28:K33">X28+AO28+BF28+BW28</f>
        <v>0</v>
      </c>
      <c r="L28" s="6">
        <f aca="true" t="shared" si="22" ref="L28:L33">Z28+AQ28+BH28+BY28</f>
        <v>0</v>
      </c>
      <c r="M28" s="6">
        <f aca="true" t="shared" si="23" ref="M28:M33">AB28+AS28+BJ28+CA28</f>
        <v>0</v>
      </c>
      <c r="N28" s="6">
        <f aca="true" t="shared" si="24" ref="N28:N33">AD28+AU28+BL28+CC28</f>
        <v>0</v>
      </c>
      <c r="O28" s="6">
        <f aca="true" t="shared" si="25" ref="O28:O33">AF28+AW28+BN28+CE28</f>
        <v>0</v>
      </c>
      <c r="P28" s="7">
        <f aca="true" t="shared" si="26" ref="P28:P33">AI28+AZ28+BQ28+CH28</f>
        <v>2</v>
      </c>
      <c r="Q28" s="7">
        <f aca="true" t="shared" si="27" ref="Q28:Q33">AH28+AY28+BP28+CG28</f>
        <v>0</v>
      </c>
      <c r="R28" s="7">
        <v>1</v>
      </c>
      <c r="S28" s="11">
        <v>18</v>
      </c>
      <c r="T28" s="10" t="s">
        <v>55</v>
      </c>
      <c r="U28" s="11">
        <v>9</v>
      </c>
      <c r="V28" s="10" t="s">
        <v>55</v>
      </c>
      <c r="W28" s="7">
        <v>2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aca="true" t="shared" si="28" ref="AI28:AI33"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aca="true" t="shared" si="29" ref="AZ28:AZ33"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aca="true" t="shared" si="30" ref="BQ28:BQ33"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aca="true" t="shared" si="31" ref="CH28:CH33">BV28+CG28</f>
        <v>0</v>
      </c>
    </row>
    <row r="29" spans="1:86" ht="12.75">
      <c r="A29" s="6"/>
      <c r="B29" s="6"/>
      <c r="C29" s="6"/>
      <c r="D29" s="6" t="s">
        <v>69</v>
      </c>
      <c r="E29" s="3" t="s">
        <v>70</v>
      </c>
      <c r="F29" s="6">
        <f t="shared" si="16"/>
        <v>0</v>
      </c>
      <c r="G29" s="6">
        <f t="shared" si="17"/>
        <v>2</v>
      </c>
      <c r="H29" s="6">
        <f t="shared" si="18"/>
        <v>27</v>
      </c>
      <c r="I29" s="6">
        <f t="shared" si="19"/>
        <v>9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18</v>
      </c>
      <c r="N29" s="6">
        <f t="shared" si="24"/>
        <v>0</v>
      </c>
      <c r="O29" s="6">
        <f t="shared" si="25"/>
        <v>0</v>
      </c>
      <c r="P29" s="7">
        <f t="shared" si="26"/>
        <v>3</v>
      </c>
      <c r="Q29" s="7">
        <f t="shared" si="27"/>
        <v>1.6</v>
      </c>
      <c r="R29" s="7">
        <v>1.2</v>
      </c>
      <c r="S29" s="11">
        <v>9</v>
      </c>
      <c r="T29" s="10" t="s">
        <v>55</v>
      </c>
      <c r="U29" s="11"/>
      <c r="V29" s="10"/>
      <c r="W29" s="7">
        <v>1.4</v>
      </c>
      <c r="X29" s="11"/>
      <c r="Y29" s="10"/>
      <c r="Z29" s="11"/>
      <c r="AA29" s="10"/>
      <c r="AB29" s="11">
        <v>18</v>
      </c>
      <c r="AC29" s="10" t="s">
        <v>55</v>
      </c>
      <c r="AD29" s="11"/>
      <c r="AE29" s="10"/>
      <c r="AF29" s="11"/>
      <c r="AG29" s="10"/>
      <c r="AH29" s="7">
        <v>1.6</v>
      </c>
      <c r="AI29" s="7">
        <f t="shared" si="28"/>
        <v>3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t="shared" si="29"/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30"/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31"/>
        <v>0</v>
      </c>
    </row>
    <row r="30" spans="1:86" ht="12.75">
      <c r="A30" s="6"/>
      <c r="B30" s="6"/>
      <c r="C30" s="6"/>
      <c r="D30" s="6" t="s">
        <v>71</v>
      </c>
      <c r="E30" s="3" t="s">
        <v>72</v>
      </c>
      <c r="F30" s="6">
        <f t="shared" si="16"/>
        <v>0</v>
      </c>
      <c r="G30" s="6">
        <f t="shared" si="17"/>
        <v>2</v>
      </c>
      <c r="H30" s="6">
        <f t="shared" si="18"/>
        <v>27</v>
      </c>
      <c r="I30" s="6">
        <f t="shared" si="19"/>
        <v>9</v>
      </c>
      <c r="J30" s="6">
        <f t="shared" si="20"/>
        <v>0</v>
      </c>
      <c r="K30" s="6">
        <f t="shared" si="21"/>
        <v>0</v>
      </c>
      <c r="L30" s="6">
        <f t="shared" si="22"/>
        <v>0</v>
      </c>
      <c r="M30" s="6">
        <f t="shared" si="23"/>
        <v>18</v>
      </c>
      <c r="N30" s="6">
        <f t="shared" si="24"/>
        <v>0</v>
      </c>
      <c r="O30" s="6">
        <f t="shared" si="25"/>
        <v>0</v>
      </c>
      <c r="P30" s="7">
        <f t="shared" si="26"/>
        <v>3</v>
      </c>
      <c r="Q30" s="7">
        <f t="shared" si="27"/>
        <v>2.5</v>
      </c>
      <c r="R30" s="7">
        <v>1.1</v>
      </c>
      <c r="S30" s="11">
        <v>9</v>
      </c>
      <c r="T30" s="10" t="s">
        <v>55</v>
      </c>
      <c r="U30" s="11"/>
      <c r="V30" s="10"/>
      <c r="W30" s="7">
        <v>0.5</v>
      </c>
      <c r="X30" s="11"/>
      <c r="Y30" s="10"/>
      <c r="Z30" s="11"/>
      <c r="AA30" s="10"/>
      <c r="AB30" s="11">
        <v>18</v>
      </c>
      <c r="AC30" s="10" t="s">
        <v>55</v>
      </c>
      <c r="AD30" s="11"/>
      <c r="AE30" s="10"/>
      <c r="AF30" s="11"/>
      <c r="AG30" s="10"/>
      <c r="AH30" s="7">
        <v>2.5</v>
      </c>
      <c r="AI30" s="7">
        <f t="shared" si="28"/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29"/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30"/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31"/>
        <v>0</v>
      </c>
    </row>
    <row r="31" spans="1:86" ht="12.75">
      <c r="A31" s="6"/>
      <c r="B31" s="6"/>
      <c r="C31" s="6"/>
      <c r="D31" s="6" t="s">
        <v>73</v>
      </c>
      <c r="E31" s="3" t="s">
        <v>74</v>
      </c>
      <c r="F31" s="6">
        <f t="shared" si="16"/>
        <v>0</v>
      </c>
      <c r="G31" s="6">
        <f t="shared" si="17"/>
        <v>2</v>
      </c>
      <c r="H31" s="6">
        <f t="shared" si="18"/>
        <v>27</v>
      </c>
      <c r="I31" s="6">
        <f t="shared" si="19"/>
        <v>9</v>
      </c>
      <c r="J31" s="6">
        <f t="shared" si="20"/>
        <v>0</v>
      </c>
      <c r="K31" s="6">
        <f t="shared" si="21"/>
        <v>18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7">
        <f t="shared" si="26"/>
        <v>2</v>
      </c>
      <c r="Q31" s="7">
        <f t="shared" si="27"/>
        <v>1</v>
      </c>
      <c r="R31" s="7">
        <v>0.7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9</v>
      </c>
      <c r="AK31" s="10" t="s">
        <v>55</v>
      </c>
      <c r="AL31" s="11"/>
      <c r="AM31" s="10"/>
      <c r="AN31" s="7">
        <v>1</v>
      </c>
      <c r="AO31" s="11">
        <v>18</v>
      </c>
      <c r="AP31" s="10" t="s">
        <v>55</v>
      </c>
      <c r="AQ31" s="11"/>
      <c r="AR31" s="10"/>
      <c r="AS31" s="11"/>
      <c r="AT31" s="10"/>
      <c r="AU31" s="11"/>
      <c r="AV31" s="10"/>
      <c r="AW31" s="11"/>
      <c r="AX31" s="10"/>
      <c r="AY31" s="7">
        <v>1</v>
      </c>
      <c r="AZ31" s="7">
        <f t="shared" si="29"/>
        <v>2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75</v>
      </c>
      <c r="E32" s="3" t="s">
        <v>76</v>
      </c>
      <c r="F32" s="6">
        <f t="shared" si="16"/>
        <v>0</v>
      </c>
      <c r="G32" s="6">
        <f t="shared" si="17"/>
        <v>1</v>
      </c>
      <c r="H32" s="6">
        <f t="shared" si="18"/>
        <v>9</v>
      </c>
      <c r="I32" s="6">
        <f t="shared" si="19"/>
        <v>9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7">
        <f t="shared" si="26"/>
        <v>1</v>
      </c>
      <c r="Q32" s="7">
        <f t="shared" si="27"/>
        <v>0</v>
      </c>
      <c r="R32" s="7">
        <v>1</v>
      </c>
      <c r="S32" s="11"/>
      <c r="T32" s="10"/>
      <c r="U32" s="11"/>
      <c r="V32" s="10"/>
      <c r="W32" s="7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9</v>
      </c>
      <c r="AK32" s="10" t="s">
        <v>55</v>
      </c>
      <c r="AL32" s="11"/>
      <c r="AM32" s="10"/>
      <c r="AN32" s="7">
        <v>1</v>
      </c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29"/>
        <v>1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77</v>
      </c>
      <c r="E33" s="3" t="s">
        <v>78</v>
      </c>
      <c r="F33" s="6">
        <f t="shared" si="16"/>
        <v>0</v>
      </c>
      <c r="G33" s="6">
        <f t="shared" si="17"/>
        <v>2</v>
      </c>
      <c r="H33" s="6">
        <f t="shared" si="18"/>
        <v>27</v>
      </c>
      <c r="I33" s="6">
        <f t="shared" si="19"/>
        <v>18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9</v>
      </c>
      <c r="N33" s="6">
        <f t="shared" si="24"/>
        <v>0</v>
      </c>
      <c r="O33" s="6">
        <f t="shared" si="25"/>
        <v>0</v>
      </c>
      <c r="P33" s="7">
        <f t="shared" si="26"/>
        <v>2</v>
      </c>
      <c r="Q33" s="7">
        <f t="shared" si="27"/>
        <v>1</v>
      </c>
      <c r="R33" s="7">
        <v>0.8</v>
      </c>
      <c r="S33" s="11"/>
      <c r="T33" s="10"/>
      <c r="U33" s="11"/>
      <c r="V33" s="10"/>
      <c r="W33" s="7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>
        <v>18</v>
      </c>
      <c r="BB33" s="10" t="s">
        <v>55</v>
      </c>
      <c r="BC33" s="11"/>
      <c r="BD33" s="10"/>
      <c r="BE33" s="7">
        <v>1</v>
      </c>
      <c r="BF33" s="11"/>
      <c r="BG33" s="10"/>
      <c r="BH33" s="11"/>
      <c r="BI33" s="10"/>
      <c r="BJ33" s="11">
        <v>9</v>
      </c>
      <c r="BK33" s="10" t="s">
        <v>55</v>
      </c>
      <c r="BL33" s="11"/>
      <c r="BM33" s="10"/>
      <c r="BN33" s="11"/>
      <c r="BO33" s="10"/>
      <c r="BP33" s="7">
        <v>1</v>
      </c>
      <c r="BQ33" s="7">
        <f t="shared" si="30"/>
        <v>2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5.75" customHeight="1">
      <c r="A34" s="6"/>
      <c r="B34" s="6"/>
      <c r="C34" s="6"/>
      <c r="D34" s="6"/>
      <c r="E34" s="6" t="s">
        <v>62</v>
      </c>
      <c r="F34" s="6">
        <f aca="true" t="shared" si="32" ref="F34:S34">SUM(F28:F33)</f>
        <v>0</v>
      </c>
      <c r="G34" s="6">
        <f t="shared" si="32"/>
        <v>11</v>
      </c>
      <c r="H34" s="6">
        <f t="shared" si="32"/>
        <v>144</v>
      </c>
      <c r="I34" s="6">
        <f t="shared" si="32"/>
        <v>72</v>
      </c>
      <c r="J34" s="6">
        <f t="shared" si="32"/>
        <v>9</v>
      </c>
      <c r="K34" s="6">
        <f t="shared" si="32"/>
        <v>18</v>
      </c>
      <c r="L34" s="6">
        <f t="shared" si="32"/>
        <v>0</v>
      </c>
      <c r="M34" s="6">
        <f t="shared" si="32"/>
        <v>45</v>
      </c>
      <c r="N34" s="6">
        <f t="shared" si="32"/>
        <v>0</v>
      </c>
      <c r="O34" s="6">
        <f t="shared" si="32"/>
        <v>0</v>
      </c>
      <c r="P34" s="7">
        <f t="shared" si="32"/>
        <v>13</v>
      </c>
      <c r="Q34" s="7">
        <f t="shared" si="32"/>
        <v>6.1</v>
      </c>
      <c r="R34" s="7">
        <f t="shared" si="32"/>
        <v>5.8</v>
      </c>
      <c r="S34" s="11">
        <f t="shared" si="32"/>
        <v>36</v>
      </c>
      <c r="T34" s="10"/>
      <c r="U34" s="11">
        <f>SUM(U28:U33)</f>
        <v>9</v>
      </c>
      <c r="V34" s="10"/>
      <c r="W34" s="7">
        <f>SUM(W28:W33)</f>
        <v>3.9</v>
      </c>
      <c r="X34" s="11">
        <f>SUM(X28:X33)</f>
        <v>0</v>
      </c>
      <c r="Y34" s="10"/>
      <c r="Z34" s="11">
        <f>SUM(Z28:Z33)</f>
        <v>0</v>
      </c>
      <c r="AA34" s="10"/>
      <c r="AB34" s="11">
        <f>SUM(AB28:AB33)</f>
        <v>36</v>
      </c>
      <c r="AC34" s="10"/>
      <c r="AD34" s="11">
        <f>SUM(AD28:AD33)</f>
        <v>0</v>
      </c>
      <c r="AE34" s="10"/>
      <c r="AF34" s="11">
        <f>SUM(AF28:AF33)</f>
        <v>0</v>
      </c>
      <c r="AG34" s="10"/>
      <c r="AH34" s="7">
        <f>SUM(AH28:AH33)</f>
        <v>4.1</v>
      </c>
      <c r="AI34" s="7">
        <f>SUM(AI28:AI33)</f>
        <v>8</v>
      </c>
      <c r="AJ34" s="11">
        <f>SUM(AJ28:AJ33)</f>
        <v>18</v>
      </c>
      <c r="AK34" s="10"/>
      <c r="AL34" s="11">
        <f>SUM(AL28:AL33)</f>
        <v>0</v>
      </c>
      <c r="AM34" s="10"/>
      <c r="AN34" s="7">
        <f>SUM(AN28:AN33)</f>
        <v>2</v>
      </c>
      <c r="AO34" s="11">
        <f>SUM(AO28:AO33)</f>
        <v>18</v>
      </c>
      <c r="AP34" s="10"/>
      <c r="AQ34" s="11">
        <f>SUM(AQ28:AQ33)</f>
        <v>0</v>
      </c>
      <c r="AR34" s="10"/>
      <c r="AS34" s="11">
        <f>SUM(AS28:AS33)</f>
        <v>0</v>
      </c>
      <c r="AT34" s="10"/>
      <c r="AU34" s="11">
        <f>SUM(AU28:AU33)</f>
        <v>0</v>
      </c>
      <c r="AV34" s="10"/>
      <c r="AW34" s="11">
        <f>SUM(AW28:AW33)</f>
        <v>0</v>
      </c>
      <c r="AX34" s="10"/>
      <c r="AY34" s="7">
        <f>SUM(AY28:AY33)</f>
        <v>1</v>
      </c>
      <c r="AZ34" s="7">
        <f>SUM(AZ28:AZ33)</f>
        <v>3</v>
      </c>
      <c r="BA34" s="11">
        <f>SUM(BA28:BA33)</f>
        <v>18</v>
      </c>
      <c r="BB34" s="10"/>
      <c r="BC34" s="11">
        <f>SUM(BC28:BC33)</f>
        <v>0</v>
      </c>
      <c r="BD34" s="10"/>
      <c r="BE34" s="7">
        <f>SUM(BE28:BE33)</f>
        <v>1</v>
      </c>
      <c r="BF34" s="11">
        <f>SUM(BF28:BF33)</f>
        <v>0</v>
      </c>
      <c r="BG34" s="10"/>
      <c r="BH34" s="11">
        <f>SUM(BH28:BH33)</f>
        <v>0</v>
      </c>
      <c r="BI34" s="10"/>
      <c r="BJ34" s="11">
        <f>SUM(BJ28:BJ33)</f>
        <v>9</v>
      </c>
      <c r="BK34" s="10"/>
      <c r="BL34" s="11">
        <f>SUM(BL28:BL33)</f>
        <v>0</v>
      </c>
      <c r="BM34" s="10"/>
      <c r="BN34" s="11">
        <f>SUM(BN28:BN33)</f>
        <v>0</v>
      </c>
      <c r="BO34" s="10"/>
      <c r="BP34" s="7">
        <f>SUM(BP28:BP33)</f>
        <v>1</v>
      </c>
      <c r="BQ34" s="7">
        <f>SUM(BQ28:BQ33)</f>
        <v>2</v>
      </c>
      <c r="BR34" s="11">
        <f>SUM(BR28:BR33)</f>
        <v>0</v>
      </c>
      <c r="BS34" s="10"/>
      <c r="BT34" s="11">
        <f>SUM(BT28:BT33)</f>
        <v>0</v>
      </c>
      <c r="BU34" s="10"/>
      <c r="BV34" s="7">
        <f>SUM(BV28:BV33)</f>
        <v>0</v>
      </c>
      <c r="BW34" s="11">
        <f>SUM(BW28:BW33)</f>
        <v>0</v>
      </c>
      <c r="BX34" s="10"/>
      <c r="BY34" s="11">
        <f>SUM(BY28:BY33)</f>
        <v>0</v>
      </c>
      <c r="BZ34" s="10"/>
      <c r="CA34" s="11">
        <f>SUM(CA28:CA33)</f>
        <v>0</v>
      </c>
      <c r="CB34" s="10"/>
      <c r="CC34" s="11">
        <f>SUM(CC28:CC33)</f>
        <v>0</v>
      </c>
      <c r="CD34" s="10"/>
      <c r="CE34" s="11">
        <f>SUM(CE28:CE33)</f>
        <v>0</v>
      </c>
      <c r="CF34" s="10"/>
      <c r="CG34" s="7">
        <f>SUM(CG28:CG33)</f>
        <v>0</v>
      </c>
      <c r="CH34" s="7">
        <f>SUM(CH28:CH33)</f>
        <v>0</v>
      </c>
    </row>
    <row r="35" spans="1:86" ht="19.5" customHeight="1">
      <c r="A35" s="12" t="s">
        <v>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2"/>
      <c r="CH35" s="13"/>
    </row>
    <row r="36" spans="1:86" ht="12.75">
      <c r="A36" s="6"/>
      <c r="B36" s="6"/>
      <c r="C36" s="6"/>
      <c r="D36" s="6" t="s">
        <v>188</v>
      </c>
      <c r="E36" s="3" t="s">
        <v>189</v>
      </c>
      <c r="F36" s="6">
        <f aca="true" t="shared" si="33" ref="F36:F50">COUNTIF(S36:CF36,"e")</f>
        <v>0</v>
      </c>
      <c r="G36" s="6">
        <f aca="true" t="shared" si="34" ref="G36:G50">COUNTIF(S36:CF36,"z")</f>
        <v>2</v>
      </c>
      <c r="H36" s="6">
        <f aca="true" t="shared" si="35" ref="H36:H50">SUM(I36:O36)</f>
        <v>27</v>
      </c>
      <c r="I36" s="6">
        <f aca="true" t="shared" si="36" ref="I36:I50">S36+AJ36+BA36+BR36</f>
        <v>18</v>
      </c>
      <c r="J36" s="6">
        <f aca="true" t="shared" si="37" ref="J36:J50">U36+AL36+BC36+BT36</f>
        <v>0</v>
      </c>
      <c r="K36" s="6">
        <f aca="true" t="shared" si="38" ref="K36:K50">X36+AO36+BF36+BW36</f>
        <v>9</v>
      </c>
      <c r="L36" s="6">
        <f aca="true" t="shared" si="39" ref="L36:L50">Z36+AQ36+BH36+BY36</f>
        <v>0</v>
      </c>
      <c r="M36" s="6">
        <f aca="true" t="shared" si="40" ref="M36:M50">AB36+AS36+BJ36+CA36</f>
        <v>0</v>
      </c>
      <c r="N36" s="6">
        <f aca="true" t="shared" si="41" ref="N36:N50">AD36+AU36+BL36+CC36</f>
        <v>0</v>
      </c>
      <c r="O36" s="6">
        <f aca="true" t="shared" si="42" ref="O36:O50">AF36+AW36+BN36+CE36</f>
        <v>0</v>
      </c>
      <c r="P36" s="7">
        <f aca="true" t="shared" si="43" ref="P36:P50">AI36+AZ36+BQ36+CH36</f>
        <v>3</v>
      </c>
      <c r="Q36" s="7">
        <f aca="true" t="shared" si="44" ref="Q36:Q50">AH36+AY36+BP36+CG36</f>
        <v>1.1</v>
      </c>
      <c r="R36" s="7">
        <v>1.3</v>
      </c>
      <c r="S36" s="11">
        <v>18</v>
      </c>
      <c r="T36" s="10" t="s">
        <v>55</v>
      </c>
      <c r="U36" s="11"/>
      <c r="V36" s="10"/>
      <c r="W36" s="7">
        <v>1.9</v>
      </c>
      <c r="X36" s="11">
        <v>9</v>
      </c>
      <c r="Y36" s="10" t="s">
        <v>55</v>
      </c>
      <c r="Z36" s="11"/>
      <c r="AA36" s="10"/>
      <c r="AB36" s="11"/>
      <c r="AC36" s="10"/>
      <c r="AD36" s="11"/>
      <c r="AE36" s="10"/>
      <c r="AF36" s="11"/>
      <c r="AG36" s="10"/>
      <c r="AH36" s="7">
        <v>1.1</v>
      </c>
      <c r="AI36" s="7">
        <f aca="true" t="shared" si="45" ref="AI36:AI50">W36+AH36</f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aca="true" t="shared" si="46" ref="AZ36:AZ50">AN36+AY36</f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aca="true" t="shared" si="47" ref="BQ36:BQ50">BE36+BP36</f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aca="true" t="shared" si="48" ref="CH36:CH50">BV36+CG36</f>
        <v>0</v>
      </c>
    </row>
    <row r="37" spans="1:86" ht="12.75">
      <c r="A37" s="6"/>
      <c r="B37" s="6"/>
      <c r="C37" s="6"/>
      <c r="D37" s="6" t="s">
        <v>190</v>
      </c>
      <c r="E37" s="3" t="s">
        <v>191</v>
      </c>
      <c r="F37" s="6">
        <f t="shared" si="33"/>
        <v>0</v>
      </c>
      <c r="G37" s="6">
        <f t="shared" si="34"/>
        <v>3</v>
      </c>
      <c r="H37" s="6">
        <f t="shared" si="35"/>
        <v>27</v>
      </c>
      <c r="I37" s="6">
        <f t="shared" si="36"/>
        <v>9</v>
      </c>
      <c r="J37" s="6">
        <f t="shared" si="37"/>
        <v>0</v>
      </c>
      <c r="K37" s="6">
        <f t="shared" si="38"/>
        <v>9</v>
      </c>
      <c r="L37" s="6">
        <f t="shared" si="39"/>
        <v>0</v>
      </c>
      <c r="M37" s="6">
        <f t="shared" si="40"/>
        <v>9</v>
      </c>
      <c r="N37" s="6">
        <f t="shared" si="41"/>
        <v>0</v>
      </c>
      <c r="O37" s="6">
        <f t="shared" si="42"/>
        <v>0</v>
      </c>
      <c r="P37" s="7">
        <f t="shared" si="43"/>
        <v>2</v>
      </c>
      <c r="Q37" s="7">
        <f t="shared" si="44"/>
        <v>1.5</v>
      </c>
      <c r="R37" s="7">
        <v>0.8</v>
      </c>
      <c r="S37" s="11">
        <v>9</v>
      </c>
      <c r="T37" s="10" t="s">
        <v>55</v>
      </c>
      <c r="U37" s="11"/>
      <c r="V37" s="10"/>
      <c r="W37" s="7">
        <v>0.5</v>
      </c>
      <c r="X37" s="11">
        <v>9</v>
      </c>
      <c r="Y37" s="10" t="s">
        <v>55</v>
      </c>
      <c r="Z37" s="11"/>
      <c r="AA37" s="10"/>
      <c r="AB37" s="11">
        <v>9</v>
      </c>
      <c r="AC37" s="10" t="s">
        <v>55</v>
      </c>
      <c r="AD37" s="11"/>
      <c r="AE37" s="10"/>
      <c r="AF37" s="11"/>
      <c r="AG37" s="10"/>
      <c r="AH37" s="7">
        <v>1.5</v>
      </c>
      <c r="AI37" s="7">
        <f t="shared" si="45"/>
        <v>2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46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47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48"/>
        <v>0</v>
      </c>
    </row>
    <row r="38" spans="1:86" ht="12.75">
      <c r="A38" s="6"/>
      <c r="B38" s="6"/>
      <c r="C38" s="6"/>
      <c r="D38" s="6" t="s">
        <v>192</v>
      </c>
      <c r="E38" s="3" t="s">
        <v>193</v>
      </c>
      <c r="F38" s="6">
        <f t="shared" si="33"/>
        <v>0</v>
      </c>
      <c r="G38" s="6">
        <f t="shared" si="34"/>
        <v>2</v>
      </c>
      <c r="H38" s="6">
        <f t="shared" si="35"/>
        <v>36</v>
      </c>
      <c r="I38" s="6">
        <f t="shared" si="36"/>
        <v>18</v>
      </c>
      <c r="J38" s="6">
        <f t="shared" si="37"/>
        <v>0</v>
      </c>
      <c r="K38" s="6">
        <f t="shared" si="38"/>
        <v>0</v>
      </c>
      <c r="L38" s="6">
        <f t="shared" si="39"/>
        <v>0</v>
      </c>
      <c r="M38" s="6">
        <f t="shared" si="40"/>
        <v>18</v>
      </c>
      <c r="N38" s="6">
        <f t="shared" si="41"/>
        <v>0</v>
      </c>
      <c r="O38" s="6">
        <f t="shared" si="42"/>
        <v>0</v>
      </c>
      <c r="P38" s="7">
        <f t="shared" si="43"/>
        <v>3</v>
      </c>
      <c r="Q38" s="7">
        <f t="shared" si="44"/>
        <v>2</v>
      </c>
      <c r="R38" s="7">
        <v>1.1</v>
      </c>
      <c r="S38" s="11">
        <v>18</v>
      </c>
      <c r="T38" s="10" t="s">
        <v>55</v>
      </c>
      <c r="U38" s="11"/>
      <c r="V38" s="10"/>
      <c r="W38" s="7">
        <v>1</v>
      </c>
      <c r="X38" s="11"/>
      <c r="Y38" s="10"/>
      <c r="Z38" s="11"/>
      <c r="AA38" s="10"/>
      <c r="AB38" s="11">
        <v>18</v>
      </c>
      <c r="AC38" s="10" t="s">
        <v>55</v>
      </c>
      <c r="AD38" s="11"/>
      <c r="AE38" s="10"/>
      <c r="AF38" s="11"/>
      <c r="AG38" s="10"/>
      <c r="AH38" s="7">
        <v>2</v>
      </c>
      <c r="AI38" s="7">
        <f t="shared" si="45"/>
        <v>3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46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47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48"/>
        <v>0</v>
      </c>
    </row>
    <row r="39" spans="1:86" ht="12.75">
      <c r="A39" s="6"/>
      <c r="B39" s="6"/>
      <c r="C39" s="6"/>
      <c r="D39" s="6" t="s">
        <v>194</v>
      </c>
      <c r="E39" s="3" t="s">
        <v>195</v>
      </c>
      <c r="F39" s="6">
        <f t="shared" si="33"/>
        <v>1</v>
      </c>
      <c r="G39" s="6">
        <f t="shared" si="34"/>
        <v>1</v>
      </c>
      <c r="H39" s="6">
        <f t="shared" si="35"/>
        <v>36</v>
      </c>
      <c r="I39" s="6">
        <f t="shared" si="36"/>
        <v>18</v>
      </c>
      <c r="J39" s="6">
        <f t="shared" si="37"/>
        <v>0</v>
      </c>
      <c r="K39" s="6">
        <f t="shared" si="38"/>
        <v>0</v>
      </c>
      <c r="L39" s="6">
        <f t="shared" si="39"/>
        <v>0</v>
      </c>
      <c r="M39" s="6">
        <f t="shared" si="40"/>
        <v>18</v>
      </c>
      <c r="N39" s="6">
        <f t="shared" si="41"/>
        <v>0</v>
      </c>
      <c r="O39" s="6">
        <f t="shared" si="42"/>
        <v>0</v>
      </c>
      <c r="P39" s="7">
        <f t="shared" si="43"/>
        <v>3</v>
      </c>
      <c r="Q39" s="7">
        <f t="shared" si="44"/>
        <v>1.8</v>
      </c>
      <c r="R39" s="7">
        <v>1.2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45"/>
        <v>0</v>
      </c>
      <c r="AJ39" s="11">
        <v>18</v>
      </c>
      <c r="AK39" s="10" t="s">
        <v>59</v>
      </c>
      <c r="AL39" s="11"/>
      <c r="AM39" s="10"/>
      <c r="AN39" s="7">
        <v>1.2</v>
      </c>
      <c r="AO39" s="11"/>
      <c r="AP39" s="10"/>
      <c r="AQ39" s="11"/>
      <c r="AR39" s="10"/>
      <c r="AS39" s="11">
        <v>18</v>
      </c>
      <c r="AT39" s="10" t="s">
        <v>55</v>
      </c>
      <c r="AU39" s="11"/>
      <c r="AV39" s="10"/>
      <c r="AW39" s="11"/>
      <c r="AX39" s="10"/>
      <c r="AY39" s="7">
        <v>1.8</v>
      </c>
      <c r="AZ39" s="7">
        <f t="shared" si="46"/>
        <v>3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47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48"/>
        <v>0</v>
      </c>
    </row>
    <row r="40" spans="1:86" ht="12.75">
      <c r="A40" s="6"/>
      <c r="B40" s="6"/>
      <c r="C40" s="6"/>
      <c r="D40" s="6" t="s">
        <v>196</v>
      </c>
      <c r="E40" s="3" t="s">
        <v>197</v>
      </c>
      <c r="F40" s="6">
        <f t="shared" si="33"/>
        <v>1</v>
      </c>
      <c r="G40" s="6">
        <f t="shared" si="34"/>
        <v>1</v>
      </c>
      <c r="H40" s="6">
        <f t="shared" si="35"/>
        <v>36</v>
      </c>
      <c r="I40" s="6">
        <f t="shared" si="36"/>
        <v>18</v>
      </c>
      <c r="J40" s="6">
        <f t="shared" si="37"/>
        <v>0</v>
      </c>
      <c r="K40" s="6">
        <f t="shared" si="38"/>
        <v>0</v>
      </c>
      <c r="L40" s="6">
        <f t="shared" si="39"/>
        <v>0</v>
      </c>
      <c r="M40" s="6">
        <f t="shared" si="40"/>
        <v>18</v>
      </c>
      <c r="N40" s="6">
        <f t="shared" si="41"/>
        <v>0</v>
      </c>
      <c r="O40" s="6">
        <f t="shared" si="42"/>
        <v>0</v>
      </c>
      <c r="P40" s="7">
        <f t="shared" si="43"/>
        <v>3</v>
      </c>
      <c r="Q40" s="7">
        <f t="shared" si="44"/>
        <v>1.1</v>
      </c>
      <c r="R40" s="7">
        <v>1.3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45"/>
        <v>0</v>
      </c>
      <c r="AJ40" s="11">
        <v>18</v>
      </c>
      <c r="AK40" s="10" t="s">
        <v>59</v>
      </c>
      <c r="AL40" s="11"/>
      <c r="AM40" s="10"/>
      <c r="AN40" s="7">
        <v>1.9</v>
      </c>
      <c r="AO40" s="11"/>
      <c r="AP40" s="10"/>
      <c r="AQ40" s="11"/>
      <c r="AR40" s="10"/>
      <c r="AS40" s="11">
        <v>18</v>
      </c>
      <c r="AT40" s="10" t="s">
        <v>55</v>
      </c>
      <c r="AU40" s="11"/>
      <c r="AV40" s="10"/>
      <c r="AW40" s="11"/>
      <c r="AX40" s="10"/>
      <c r="AY40" s="7">
        <v>1.1</v>
      </c>
      <c r="AZ40" s="7">
        <f t="shared" si="46"/>
        <v>3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198</v>
      </c>
      <c r="E41" s="3" t="s">
        <v>199</v>
      </c>
      <c r="F41" s="6">
        <f t="shared" si="33"/>
        <v>1</v>
      </c>
      <c r="G41" s="6">
        <f t="shared" si="34"/>
        <v>1</v>
      </c>
      <c r="H41" s="6">
        <f t="shared" si="35"/>
        <v>36</v>
      </c>
      <c r="I41" s="6">
        <f t="shared" si="36"/>
        <v>18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18</v>
      </c>
      <c r="N41" s="6">
        <f t="shared" si="41"/>
        <v>0</v>
      </c>
      <c r="O41" s="6">
        <f t="shared" si="42"/>
        <v>0</v>
      </c>
      <c r="P41" s="7">
        <f t="shared" si="43"/>
        <v>5</v>
      </c>
      <c r="Q41" s="7">
        <f t="shared" si="44"/>
        <v>2.5</v>
      </c>
      <c r="R41" s="7">
        <v>4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5"/>
        <v>0</v>
      </c>
      <c r="AJ41" s="11">
        <v>18</v>
      </c>
      <c r="AK41" s="10" t="s">
        <v>59</v>
      </c>
      <c r="AL41" s="11"/>
      <c r="AM41" s="10"/>
      <c r="AN41" s="7">
        <v>2.5</v>
      </c>
      <c r="AO41" s="11"/>
      <c r="AP41" s="10"/>
      <c r="AQ41" s="11"/>
      <c r="AR41" s="10"/>
      <c r="AS41" s="11">
        <v>18</v>
      </c>
      <c r="AT41" s="10" t="s">
        <v>55</v>
      </c>
      <c r="AU41" s="11"/>
      <c r="AV41" s="10"/>
      <c r="AW41" s="11"/>
      <c r="AX41" s="10"/>
      <c r="AY41" s="7">
        <v>2.5</v>
      </c>
      <c r="AZ41" s="7">
        <f t="shared" si="46"/>
        <v>5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200</v>
      </c>
      <c r="E42" s="3" t="s">
        <v>201</v>
      </c>
      <c r="F42" s="6">
        <f t="shared" si="33"/>
        <v>0</v>
      </c>
      <c r="G42" s="6">
        <f t="shared" si="34"/>
        <v>2</v>
      </c>
      <c r="H42" s="6">
        <f t="shared" si="35"/>
        <v>36</v>
      </c>
      <c r="I42" s="6">
        <f t="shared" si="36"/>
        <v>18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18</v>
      </c>
      <c r="N42" s="6">
        <f t="shared" si="41"/>
        <v>0</v>
      </c>
      <c r="O42" s="6">
        <f t="shared" si="42"/>
        <v>0</v>
      </c>
      <c r="P42" s="7">
        <f t="shared" si="43"/>
        <v>4</v>
      </c>
      <c r="Q42" s="7">
        <f t="shared" si="44"/>
        <v>2.2</v>
      </c>
      <c r="R42" s="7">
        <v>1.6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18</v>
      </c>
      <c r="AK42" s="10" t="s">
        <v>55</v>
      </c>
      <c r="AL42" s="11"/>
      <c r="AM42" s="10"/>
      <c r="AN42" s="7">
        <v>1.8</v>
      </c>
      <c r="AO42" s="11"/>
      <c r="AP42" s="10"/>
      <c r="AQ42" s="11"/>
      <c r="AR42" s="10"/>
      <c r="AS42" s="11">
        <v>18</v>
      </c>
      <c r="AT42" s="10" t="s">
        <v>55</v>
      </c>
      <c r="AU42" s="11"/>
      <c r="AV42" s="10"/>
      <c r="AW42" s="11"/>
      <c r="AX42" s="10"/>
      <c r="AY42" s="7">
        <v>2.2</v>
      </c>
      <c r="AZ42" s="7">
        <f t="shared" si="46"/>
        <v>4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202</v>
      </c>
      <c r="E43" s="3" t="s">
        <v>203</v>
      </c>
      <c r="F43" s="6">
        <f t="shared" si="33"/>
        <v>0</v>
      </c>
      <c r="G43" s="6">
        <f t="shared" si="34"/>
        <v>2</v>
      </c>
      <c r="H43" s="6">
        <f t="shared" si="35"/>
        <v>27</v>
      </c>
      <c r="I43" s="6">
        <f t="shared" si="36"/>
        <v>9</v>
      </c>
      <c r="J43" s="6">
        <f t="shared" si="37"/>
        <v>0</v>
      </c>
      <c r="K43" s="6">
        <f t="shared" si="38"/>
        <v>18</v>
      </c>
      <c r="L43" s="6">
        <f t="shared" si="39"/>
        <v>0</v>
      </c>
      <c r="M43" s="6">
        <f t="shared" si="40"/>
        <v>0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1.3</v>
      </c>
      <c r="R43" s="7">
        <v>0.6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9</v>
      </c>
      <c r="AK43" s="10" t="s">
        <v>55</v>
      </c>
      <c r="AL43" s="11"/>
      <c r="AM43" s="10"/>
      <c r="AN43" s="7">
        <v>0.7</v>
      </c>
      <c r="AO43" s="11">
        <v>18</v>
      </c>
      <c r="AP43" s="10" t="s">
        <v>55</v>
      </c>
      <c r="AQ43" s="11"/>
      <c r="AR43" s="10"/>
      <c r="AS43" s="11"/>
      <c r="AT43" s="10"/>
      <c r="AU43" s="11"/>
      <c r="AV43" s="10"/>
      <c r="AW43" s="11"/>
      <c r="AX43" s="10"/>
      <c r="AY43" s="7">
        <v>1.3</v>
      </c>
      <c r="AZ43" s="7">
        <f t="shared" si="46"/>
        <v>2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204</v>
      </c>
      <c r="E44" s="3" t="s">
        <v>205</v>
      </c>
      <c r="F44" s="6">
        <f t="shared" si="33"/>
        <v>0</v>
      </c>
      <c r="G44" s="6">
        <f t="shared" si="34"/>
        <v>2</v>
      </c>
      <c r="H44" s="6">
        <f t="shared" si="35"/>
        <v>18</v>
      </c>
      <c r="I44" s="6">
        <f t="shared" si="36"/>
        <v>9</v>
      </c>
      <c r="J44" s="6">
        <f t="shared" si="37"/>
        <v>0</v>
      </c>
      <c r="K44" s="6">
        <f t="shared" si="38"/>
        <v>9</v>
      </c>
      <c r="L44" s="6">
        <f t="shared" si="39"/>
        <v>0</v>
      </c>
      <c r="M44" s="6">
        <f t="shared" si="40"/>
        <v>0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1.2</v>
      </c>
      <c r="R44" s="7">
        <v>0.8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9</v>
      </c>
      <c r="AK44" s="10" t="s">
        <v>55</v>
      </c>
      <c r="AL44" s="11"/>
      <c r="AM44" s="10"/>
      <c r="AN44" s="7">
        <v>0.8</v>
      </c>
      <c r="AO44" s="11">
        <v>9</v>
      </c>
      <c r="AP44" s="10" t="s">
        <v>55</v>
      </c>
      <c r="AQ44" s="11"/>
      <c r="AR44" s="10"/>
      <c r="AS44" s="11"/>
      <c r="AT44" s="10"/>
      <c r="AU44" s="11"/>
      <c r="AV44" s="10"/>
      <c r="AW44" s="11"/>
      <c r="AX44" s="10"/>
      <c r="AY44" s="7">
        <v>1.2</v>
      </c>
      <c r="AZ44" s="7">
        <f t="shared" si="46"/>
        <v>2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206</v>
      </c>
      <c r="E45" s="3" t="s">
        <v>207</v>
      </c>
      <c r="F45" s="6">
        <f t="shared" si="33"/>
        <v>1</v>
      </c>
      <c r="G45" s="6">
        <f t="shared" si="34"/>
        <v>1</v>
      </c>
      <c r="H45" s="6">
        <f t="shared" si="35"/>
        <v>27</v>
      </c>
      <c r="I45" s="6">
        <f t="shared" si="36"/>
        <v>9</v>
      </c>
      <c r="J45" s="6">
        <f t="shared" si="37"/>
        <v>0</v>
      </c>
      <c r="K45" s="6">
        <f t="shared" si="38"/>
        <v>0</v>
      </c>
      <c r="L45" s="6">
        <f t="shared" si="39"/>
        <v>0</v>
      </c>
      <c r="M45" s="6">
        <f t="shared" si="40"/>
        <v>18</v>
      </c>
      <c r="N45" s="6">
        <f t="shared" si="41"/>
        <v>0</v>
      </c>
      <c r="O45" s="6">
        <f t="shared" si="42"/>
        <v>0</v>
      </c>
      <c r="P45" s="7">
        <f t="shared" si="43"/>
        <v>4</v>
      </c>
      <c r="Q45" s="7">
        <f t="shared" si="44"/>
        <v>2.5</v>
      </c>
      <c r="R45" s="7">
        <v>1.5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46"/>
        <v>0</v>
      </c>
      <c r="BA45" s="11">
        <v>9</v>
      </c>
      <c r="BB45" s="10" t="s">
        <v>59</v>
      </c>
      <c r="BC45" s="11"/>
      <c r="BD45" s="10"/>
      <c r="BE45" s="7">
        <v>1.5</v>
      </c>
      <c r="BF45" s="11"/>
      <c r="BG45" s="10"/>
      <c r="BH45" s="11"/>
      <c r="BI45" s="10"/>
      <c r="BJ45" s="11">
        <v>18</v>
      </c>
      <c r="BK45" s="10" t="s">
        <v>55</v>
      </c>
      <c r="BL45" s="11"/>
      <c r="BM45" s="10"/>
      <c r="BN45" s="11"/>
      <c r="BO45" s="10"/>
      <c r="BP45" s="7">
        <v>2.5</v>
      </c>
      <c r="BQ45" s="7">
        <f t="shared" si="47"/>
        <v>4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208</v>
      </c>
      <c r="E46" s="3" t="s">
        <v>209</v>
      </c>
      <c r="F46" s="6">
        <f t="shared" si="33"/>
        <v>0</v>
      </c>
      <c r="G46" s="6">
        <f t="shared" si="34"/>
        <v>2</v>
      </c>
      <c r="H46" s="6">
        <f t="shared" si="35"/>
        <v>36</v>
      </c>
      <c r="I46" s="6">
        <f t="shared" si="36"/>
        <v>18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18</v>
      </c>
      <c r="N46" s="6">
        <f t="shared" si="41"/>
        <v>0</v>
      </c>
      <c r="O46" s="6">
        <f t="shared" si="42"/>
        <v>0</v>
      </c>
      <c r="P46" s="7">
        <f t="shared" si="43"/>
        <v>4</v>
      </c>
      <c r="Q46" s="7">
        <f t="shared" si="44"/>
        <v>1.5</v>
      </c>
      <c r="R46" s="7">
        <v>1.7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46"/>
        <v>0</v>
      </c>
      <c r="BA46" s="11">
        <v>18</v>
      </c>
      <c r="BB46" s="10" t="s">
        <v>55</v>
      </c>
      <c r="BC46" s="11"/>
      <c r="BD46" s="10"/>
      <c r="BE46" s="7">
        <v>2.5</v>
      </c>
      <c r="BF46" s="11"/>
      <c r="BG46" s="10"/>
      <c r="BH46" s="11"/>
      <c r="BI46" s="10"/>
      <c r="BJ46" s="11">
        <v>18</v>
      </c>
      <c r="BK46" s="10" t="s">
        <v>55</v>
      </c>
      <c r="BL46" s="11"/>
      <c r="BM46" s="10"/>
      <c r="BN46" s="11"/>
      <c r="BO46" s="10"/>
      <c r="BP46" s="7">
        <v>1.5</v>
      </c>
      <c r="BQ46" s="7">
        <f t="shared" si="47"/>
        <v>4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210</v>
      </c>
      <c r="E47" s="3" t="s">
        <v>211</v>
      </c>
      <c r="F47" s="6">
        <f t="shared" si="33"/>
        <v>0</v>
      </c>
      <c r="G47" s="6">
        <f t="shared" si="34"/>
        <v>2</v>
      </c>
      <c r="H47" s="6">
        <f t="shared" si="35"/>
        <v>36</v>
      </c>
      <c r="I47" s="6">
        <f t="shared" si="36"/>
        <v>18</v>
      </c>
      <c r="J47" s="6">
        <f t="shared" si="37"/>
        <v>0</v>
      </c>
      <c r="K47" s="6">
        <f t="shared" si="38"/>
        <v>0</v>
      </c>
      <c r="L47" s="6">
        <f t="shared" si="39"/>
        <v>0</v>
      </c>
      <c r="M47" s="6">
        <f t="shared" si="40"/>
        <v>18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1.3</v>
      </c>
      <c r="R47" s="7">
        <v>0.7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46"/>
        <v>0</v>
      </c>
      <c r="BA47" s="11">
        <v>18</v>
      </c>
      <c r="BB47" s="10" t="s">
        <v>55</v>
      </c>
      <c r="BC47" s="11"/>
      <c r="BD47" s="10"/>
      <c r="BE47" s="7">
        <v>0.7</v>
      </c>
      <c r="BF47" s="11"/>
      <c r="BG47" s="10"/>
      <c r="BH47" s="11"/>
      <c r="BI47" s="10"/>
      <c r="BJ47" s="11">
        <v>18</v>
      </c>
      <c r="BK47" s="10" t="s">
        <v>55</v>
      </c>
      <c r="BL47" s="11"/>
      <c r="BM47" s="10"/>
      <c r="BN47" s="11"/>
      <c r="BO47" s="10"/>
      <c r="BP47" s="7">
        <v>1.3</v>
      </c>
      <c r="BQ47" s="7">
        <f t="shared" si="47"/>
        <v>2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212</v>
      </c>
      <c r="E48" s="3" t="s">
        <v>213</v>
      </c>
      <c r="F48" s="6">
        <f t="shared" si="33"/>
        <v>0</v>
      </c>
      <c r="G48" s="6">
        <f t="shared" si="34"/>
        <v>2</v>
      </c>
      <c r="H48" s="6">
        <f t="shared" si="35"/>
        <v>36</v>
      </c>
      <c r="I48" s="6">
        <f t="shared" si="36"/>
        <v>9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27</v>
      </c>
      <c r="N48" s="6">
        <f t="shared" si="41"/>
        <v>0</v>
      </c>
      <c r="O48" s="6">
        <f t="shared" si="42"/>
        <v>0</v>
      </c>
      <c r="P48" s="7">
        <f t="shared" si="43"/>
        <v>4</v>
      </c>
      <c r="Q48" s="7">
        <f t="shared" si="44"/>
        <v>2.2</v>
      </c>
      <c r="R48" s="7">
        <v>2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>
        <v>9</v>
      </c>
      <c r="BB48" s="10" t="s">
        <v>55</v>
      </c>
      <c r="BC48" s="11"/>
      <c r="BD48" s="10"/>
      <c r="BE48" s="7">
        <v>1.8</v>
      </c>
      <c r="BF48" s="11"/>
      <c r="BG48" s="10"/>
      <c r="BH48" s="11"/>
      <c r="BI48" s="10"/>
      <c r="BJ48" s="11">
        <v>27</v>
      </c>
      <c r="BK48" s="10" t="s">
        <v>55</v>
      </c>
      <c r="BL48" s="11"/>
      <c r="BM48" s="10"/>
      <c r="BN48" s="11"/>
      <c r="BO48" s="10"/>
      <c r="BP48" s="7">
        <v>2.2</v>
      </c>
      <c r="BQ48" s="7">
        <f t="shared" si="47"/>
        <v>4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/>
      <c r="B49" s="6"/>
      <c r="C49" s="6"/>
      <c r="D49" s="6" t="s">
        <v>214</v>
      </c>
      <c r="E49" s="3" t="s">
        <v>215</v>
      </c>
      <c r="F49" s="6">
        <f t="shared" si="33"/>
        <v>0</v>
      </c>
      <c r="G49" s="6">
        <f t="shared" si="34"/>
        <v>1</v>
      </c>
      <c r="H49" s="6">
        <f t="shared" si="35"/>
        <v>18</v>
      </c>
      <c r="I49" s="6">
        <f t="shared" si="36"/>
        <v>18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0</v>
      </c>
      <c r="N49" s="6">
        <f t="shared" si="41"/>
        <v>0</v>
      </c>
      <c r="O49" s="6">
        <f t="shared" si="42"/>
        <v>0</v>
      </c>
      <c r="P49" s="7">
        <f t="shared" si="43"/>
        <v>2</v>
      </c>
      <c r="Q49" s="7">
        <f t="shared" si="44"/>
        <v>0</v>
      </c>
      <c r="R49" s="7">
        <v>1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>
        <v>18</v>
      </c>
      <c r="BB49" s="10" t="s">
        <v>55</v>
      </c>
      <c r="BC49" s="11"/>
      <c r="BD49" s="10"/>
      <c r="BE49" s="7">
        <v>2</v>
      </c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47"/>
        <v>2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2.75">
      <c r="A50" s="6"/>
      <c r="B50" s="6"/>
      <c r="C50" s="6"/>
      <c r="D50" s="6" t="s">
        <v>216</v>
      </c>
      <c r="E50" s="3" t="s">
        <v>217</v>
      </c>
      <c r="F50" s="6">
        <f t="shared" si="33"/>
        <v>0</v>
      </c>
      <c r="G50" s="6">
        <f t="shared" si="34"/>
        <v>2</v>
      </c>
      <c r="H50" s="6">
        <f t="shared" si="35"/>
        <v>27</v>
      </c>
      <c r="I50" s="6">
        <f t="shared" si="36"/>
        <v>18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9</v>
      </c>
      <c r="N50" s="6">
        <f t="shared" si="41"/>
        <v>0</v>
      </c>
      <c r="O50" s="6">
        <f t="shared" si="42"/>
        <v>0</v>
      </c>
      <c r="P50" s="7">
        <f t="shared" si="43"/>
        <v>2</v>
      </c>
      <c r="Q50" s="7">
        <f t="shared" si="44"/>
        <v>1.2</v>
      </c>
      <c r="R50" s="7">
        <v>0.8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46"/>
        <v>0</v>
      </c>
      <c r="BA50" s="11">
        <v>18</v>
      </c>
      <c r="BB50" s="10" t="s">
        <v>55</v>
      </c>
      <c r="BC50" s="11"/>
      <c r="BD50" s="10"/>
      <c r="BE50" s="7">
        <v>0.8</v>
      </c>
      <c r="BF50" s="11"/>
      <c r="BG50" s="10"/>
      <c r="BH50" s="11"/>
      <c r="BI50" s="10"/>
      <c r="BJ50" s="11">
        <v>9</v>
      </c>
      <c r="BK50" s="10" t="s">
        <v>55</v>
      </c>
      <c r="BL50" s="11"/>
      <c r="BM50" s="10"/>
      <c r="BN50" s="11"/>
      <c r="BO50" s="10"/>
      <c r="BP50" s="7">
        <v>1.2</v>
      </c>
      <c r="BQ50" s="7">
        <f t="shared" si="47"/>
        <v>2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5.75" customHeight="1">
      <c r="A51" s="6"/>
      <c r="B51" s="6"/>
      <c r="C51" s="6"/>
      <c r="D51" s="6"/>
      <c r="E51" s="6" t="s">
        <v>62</v>
      </c>
      <c r="F51" s="6">
        <f aca="true" t="shared" si="49" ref="F51:S51">SUM(F36:F50)</f>
        <v>4</v>
      </c>
      <c r="G51" s="6">
        <f t="shared" si="49"/>
        <v>26</v>
      </c>
      <c r="H51" s="6">
        <f t="shared" si="49"/>
        <v>459</v>
      </c>
      <c r="I51" s="6">
        <f t="shared" si="49"/>
        <v>225</v>
      </c>
      <c r="J51" s="6">
        <f t="shared" si="49"/>
        <v>0</v>
      </c>
      <c r="K51" s="6">
        <f t="shared" si="49"/>
        <v>45</v>
      </c>
      <c r="L51" s="6">
        <f t="shared" si="49"/>
        <v>0</v>
      </c>
      <c r="M51" s="6">
        <f t="shared" si="49"/>
        <v>189</v>
      </c>
      <c r="N51" s="6">
        <f t="shared" si="49"/>
        <v>0</v>
      </c>
      <c r="O51" s="6">
        <f t="shared" si="49"/>
        <v>0</v>
      </c>
      <c r="P51" s="7">
        <f t="shared" si="49"/>
        <v>45</v>
      </c>
      <c r="Q51" s="7">
        <f t="shared" si="49"/>
        <v>23.4</v>
      </c>
      <c r="R51" s="7">
        <f t="shared" si="49"/>
        <v>20.4</v>
      </c>
      <c r="S51" s="11">
        <f t="shared" si="49"/>
        <v>45</v>
      </c>
      <c r="T51" s="10"/>
      <c r="U51" s="11">
        <f>SUM(U36:U50)</f>
        <v>0</v>
      </c>
      <c r="V51" s="10"/>
      <c r="W51" s="7">
        <f>SUM(W36:W50)</f>
        <v>3.4</v>
      </c>
      <c r="X51" s="11">
        <f>SUM(X36:X50)</f>
        <v>18</v>
      </c>
      <c r="Y51" s="10"/>
      <c r="Z51" s="11">
        <f>SUM(Z36:Z50)</f>
        <v>0</v>
      </c>
      <c r="AA51" s="10"/>
      <c r="AB51" s="11">
        <f>SUM(AB36:AB50)</f>
        <v>27</v>
      </c>
      <c r="AC51" s="10"/>
      <c r="AD51" s="11">
        <f>SUM(AD36:AD50)</f>
        <v>0</v>
      </c>
      <c r="AE51" s="10"/>
      <c r="AF51" s="11">
        <f>SUM(AF36:AF50)</f>
        <v>0</v>
      </c>
      <c r="AG51" s="10"/>
      <c r="AH51" s="7">
        <f>SUM(AH36:AH50)</f>
        <v>4.6</v>
      </c>
      <c r="AI51" s="7">
        <f>SUM(AI36:AI50)</f>
        <v>8</v>
      </c>
      <c r="AJ51" s="11">
        <f>SUM(AJ36:AJ50)</f>
        <v>90</v>
      </c>
      <c r="AK51" s="10"/>
      <c r="AL51" s="11">
        <f>SUM(AL36:AL50)</f>
        <v>0</v>
      </c>
      <c r="AM51" s="10"/>
      <c r="AN51" s="7">
        <f>SUM(AN36:AN50)</f>
        <v>8.9</v>
      </c>
      <c r="AO51" s="11">
        <f>SUM(AO36:AO50)</f>
        <v>27</v>
      </c>
      <c r="AP51" s="10"/>
      <c r="AQ51" s="11">
        <f>SUM(AQ36:AQ50)</f>
        <v>0</v>
      </c>
      <c r="AR51" s="10"/>
      <c r="AS51" s="11">
        <f>SUM(AS36:AS50)</f>
        <v>72</v>
      </c>
      <c r="AT51" s="10"/>
      <c r="AU51" s="11">
        <f>SUM(AU36:AU50)</f>
        <v>0</v>
      </c>
      <c r="AV51" s="10"/>
      <c r="AW51" s="11">
        <f>SUM(AW36:AW50)</f>
        <v>0</v>
      </c>
      <c r="AX51" s="10"/>
      <c r="AY51" s="7">
        <f>SUM(AY36:AY50)</f>
        <v>10.1</v>
      </c>
      <c r="AZ51" s="7">
        <f>SUM(AZ36:AZ50)</f>
        <v>19</v>
      </c>
      <c r="BA51" s="11">
        <f>SUM(BA36:BA50)</f>
        <v>90</v>
      </c>
      <c r="BB51" s="10"/>
      <c r="BC51" s="11">
        <f>SUM(BC36:BC50)</f>
        <v>0</v>
      </c>
      <c r="BD51" s="10"/>
      <c r="BE51" s="7">
        <f>SUM(BE36:BE50)</f>
        <v>9.3</v>
      </c>
      <c r="BF51" s="11">
        <f>SUM(BF36:BF50)</f>
        <v>0</v>
      </c>
      <c r="BG51" s="10"/>
      <c r="BH51" s="11">
        <f>SUM(BH36:BH50)</f>
        <v>0</v>
      </c>
      <c r="BI51" s="10"/>
      <c r="BJ51" s="11">
        <f>SUM(BJ36:BJ50)</f>
        <v>90</v>
      </c>
      <c r="BK51" s="10"/>
      <c r="BL51" s="11">
        <f>SUM(BL36:BL50)</f>
        <v>0</v>
      </c>
      <c r="BM51" s="10"/>
      <c r="BN51" s="11">
        <f>SUM(BN36:BN50)</f>
        <v>0</v>
      </c>
      <c r="BO51" s="10"/>
      <c r="BP51" s="7">
        <f>SUM(BP36:BP50)</f>
        <v>8.7</v>
      </c>
      <c r="BQ51" s="7">
        <f>SUM(BQ36:BQ50)</f>
        <v>18</v>
      </c>
      <c r="BR51" s="11">
        <f>SUM(BR36:BR50)</f>
        <v>0</v>
      </c>
      <c r="BS51" s="10"/>
      <c r="BT51" s="11">
        <f>SUM(BT36:BT50)</f>
        <v>0</v>
      </c>
      <c r="BU51" s="10"/>
      <c r="BV51" s="7">
        <f>SUM(BV36:BV50)</f>
        <v>0</v>
      </c>
      <c r="BW51" s="11">
        <f>SUM(BW36:BW50)</f>
        <v>0</v>
      </c>
      <c r="BX51" s="10"/>
      <c r="BY51" s="11">
        <f>SUM(BY36:BY50)</f>
        <v>0</v>
      </c>
      <c r="BZ51" s="10"/>
      <c r="CA51" s="11">
        <f>SUM(CA36:CA50)</f>
        <v>0</v>
      </c>
      <c r="CB51" s="10"/>
      <c r="CC51" s="11">
        <f>SUM(CC36:CC50)</f>
        <v>0</v>
      </c>
      <c r="CD51" s="10"/>
      <c r="CE51" s="11">
        <f>SUM(CE36:CE50)</f>
        <v>0</v>
      </c>
      <c r="CF51" s="10"/>
      <c r="CG51" s="7">
        <f>SUM(CG36:CG50)</f>
        <v>0</v>
      </c>
      <c r="CH51" s="7">
        <f>SUM(CH36:CH50)</f>
        <v>0</v>
      </c>
    </row>
    <row r="52" spans="1:86" ht="19.5" customHeight="1">
      <c r="A52" s="12" t="s">
        <v>114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2"/>
      <c r="CH52" s="13"/>
    </row>
    <row r="53" spans="1:86" ht="12.75">
      <c r="A53" s="15">
        <v>1</v>
      </c>
      <c r="B53" s="15">
        <v>1</v>
      </c>
      <c r="C53" s="15"/>
      <c r="D53" s="6" t="s">
        <v>115</v>
      </c>
      <c r="E53" s="3" t="s">
        <v>116</v>
      </c>
      <c r="F53" s="6">
        <f aca="true" t="shared" si="50" ref="F53:F74">COUNTIF(S53:CF53,"e")</f>
        <v>0</v>
      </c>
      <c r="G53" s="6">
        <f aca="true" t="shared" si="51" ref="G53:G74">COUNTIF(S53:CF53,"z")</f>
        <v>1</v>
      </c>
      <c r="H53" s="6">
        <f aca="true" t="shared" si="52" ref="H53:H74">SUM(I53:O53)</f>
        <v>18</v>
      </c>
      <c r="I53" s="6">
        <f aca="true" t="shared" si="53" ref="I53:I74">S53+AJ53+BA53+BR53</f>
        <v>18</v>
      </c>
      <c r="J53" s="6">
        <f aca="true" t="shared" si="54" ref="J53:J74">U53+AL53+BC53+BT53</f>
        <v>0</v>
      </c>
      <c r="K53" s="6">
        <f aca="true" t="shared" si="55" ref="K53:K74">X53+AO53+BF53+BW53</f>
        <v>0</v>
      </c>
      <c r="L53" s="6">
        <f aca="true" t="shared" si="56" ref="L53:L74">Z53+AQ53+BH53+BY53</f>
        <v>0</v>
      </c>
      <c r="M53" s="6">
        <f aca="true" t="shared" si="57" ref="M53:M74">AB53+AS53+BJ53+CA53</f>
        <v>0</v>
      </c>
      <c r="N53" s="6">
        <f aca="true" t="shared" si="58" ref="N53:N74">AD53+AU53+BL53+CC53</f>
        <v>0</v>
      </c>
      <c r="O53" s="6">
        <f aca="true" t="shared" si="59" ref="O53:O74">AF53+AW53+BN53+CE53</f>
        <v>0</v>
      </c>
      <c r="P53" s="7">
        <f aca="true" t="shared" si="60" ref="P53:P74">AI53+AZ53+BQ53+CH53</f>
        <v>2</v>
      </c>
      <c r="Q53" s="7">
        <f aca="true" t="shared" si="61" ref="Q53:Q74">AH53+AY53+BP53+CG53</f>
        <v>0</v>
      </c>
      <c r="R53" s="7">
        <v>1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aca="true" t="shared" si="62" ref="AI53:AI74">W53+AH53</f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aca="true" t="shared" si="63" ref="AZ53:AZ74">AN53+AY53</f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aca="true" t="shared" si="64" ref="BQ53:BQ74">BE53+BP53</f>
        <v>0</v>
      </c>
      <c r="BR53" s="11">
        <v>18</v>
      </c>
      <c r="BS53" s="10" t="s">
        <v>55</v>
      </c>
      <c r="BT53" s="11"/>
      <c r="BU53" s="10"/>
      <c r="BV53" s="7">
        <v>2</v>
      </c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aca="true" t="shared" si="65" ref="CH53:CH74">BV53+CG53</f>
        <v>2</v>
      </c>
    </row>
    <row r="54" spans="1:86" ht="12.75">
      <c r="A54" s="15">
        <v>1</v>
      </c>
      <c r="B54" s="15">
        <v>1</v>
      </c>
      <c r="C54" s="15"/>
      <c r="D54" s="6" t="s">
        <v>117</v>
      </c>
      <c r="E54" s="3" t="s">
        <v>118</v>
      </c>
      <c r="F54" s="6">
        <f t="shared" si="50"/>
        <v>0</v>
      </c>
      <c r="G54" s="6">
        <f t="shared" si="51"/>
        <v>1</v>
      </c>
      <c r="H54" s="6">
        <f t="shared" si="52"/>
        <v>18</v>
      </c>
      <c r="I54" s="6">
        <f t="shared" si="53"/>
        <v>18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7">
        <f t="shared" si="60"/>
        <v>2</v>
      </c>
      <c r="Q54" s="7">
        <f t="shared" si="61"/>
        <v>0</v>
      </c>
      <c r="R54" s="7">
        <v>2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62"/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63"/>
        <v>0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64"/>
        <v>0</v>
      </c>
      <c r="BR54" s="11">
        <v>18</v>
      </c>
      <c r="BS54" s="10" t="s">
        <v>55</v>
      </c>
      <c r="BT54" s="11"/>
      <c r="BU54" s="10"/>
      <c r="BV54" s="7">
        <v>2</v>
      </c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65"/>
        <v>2</v>
      </c>
    </row>
    <row r="55" spans="1:86" ht="12.75">
      <c r="A55" s="15">
        <v>1</v>
      </c>
      <c r="B55" s="15">
        <v>1</v>
      </c>
      <c r="C55" s="15"/>
      <c r="D55" s="6" t="s">
        <v>119</v>
      </c>
      <c r="E55" s="3" t="s">
        <v>120</v>
      </c>
      <c r="F55" s="6">
        <f t="shared" si="50"/>
        <v>0</v>
      </c>
      <c r="G55" s="6">
        <f t="shared" si="51"/>
        <v>1</v>
      </c>
      <c r="H55" s="6">
        <f t="shared" si="52"/>
        <v>18</v>
      </c>
      <c r="I55" s="6">
        <f t="shared" si="53"/>
        <v>18</v>
      </c>
      <c r="J55" s="6">
        <f t="shared" si="54"/>
        <v>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7">
        <f t="shared" si="60"/>
        <v>2</v>
      </c>
      <c r="Q55" s="7">
        <f t="shared" si="61"/>
        <v>0</v>
      </c>
      <c r="R55" s="7">
        <v>1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62"/>
        <v>0</v>
      </c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63"/>
        <v>0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64"/>
        <v>0</v>
      </c>
      <c r="BR55" s="11">
        <v>18</v>
      </c>
      <c r="BS55" s="10" t="s">
        <v>55</v>
      </c>
      <c r="BT55" s="11"/>
      <c r="BU55" s="10"/>
      <c r="BV55" s="7">
        <v>2</v>
      </c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65"/>
        <v>2</v>
      </c>
    </row>
    <row r="56" spans="1:86" ht="12.75">
      <c r="A56" s="15">
        <v>2</v>
      </c>
      <c r="B56" s="15">
        <v>1</v>
      </c>
      <c r="C56" s="15"/>
      <c r="D56" s="6" t="s">
        <v>121</v>
      </c>
      <c r="E56" s="3" t="s">
        <v>122</v>
      </c>
      <c r="F56" s="6">
        <f t="shared" si="50"/>
        <v>0</v>
      </c>
      <c r="G56" s="6">
        <f t="shared" si="51"/>
        <v>1</v>
      </c>
      <c r="H56" s="6">
        <f t="shared" si="52"/>
        <v>9</v>
      </c>
      <c r="I56" s="6">
        <f t="shared" si="53"/>
        <v>9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7">
        <f t="shared" si="60"/>
        <v>1</v>
      </c>
      <c r="Q56" s="7">
        <f t="shared" si="61"/>
        <v>0</v>
      </c>
      <c r="R56" s="7">
        <v>1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62"/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63"/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64"/>
        <v>0</v>
      </c>
      <c r="BR56" s="11">
        <v>9</v>
      </c>
      <c r="BS56" s="10" t="s">
        <v>55</v>
      </c>
      <c r="BT56" s="11"/>
      <c r="BU56" s="10"/>
      <c r="BV56" s="7">
        <v>1</v>
      </c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65"/>
        <v>1</v>
      </c>
    </row>
    <row r="57" spans="1:86" ht="12.75">
      <c r="A57" s="15">
        <v>2</v>
      </c>
      <c r="B57" s="15">
        <v>1</v>
      </c>
      <c r="C57" s="15"/>
      <c r="D57" s="6" t="s">
        <v>123</v>
      </c>
      <c r="E57" s="3" t="s">
        <v>124</v>
      </c>
      <c r="F57" s="6">
        <f t="shared" si="50"/>
        <v>0</v>
      </c>
      <c r="G57" s="6">
        <f t="shared" si="51"/>
        <v>1</v>
      </c>
      <c r="H57" s="6">
        <f t="shared" si="52"/>
        <v>9</v>
      </c>
      <c r="I57" s="6">
        <f t="shared" si="53"/>
        <v>9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1</v>
      </c>
      <c r="Q57" s="7">
        <f t="shared" si="61"/>
        <v>0</v>
      </c>
      <c r="R57" s="7">
        <v>1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>
        <v>9</v>
      </c>
      <c r="BS57" s="10" t="s">
        <v>55</v>
      </c>
      <c r="BT57" s="11"/>
      <c r="BU57" s="10"/>
      <c r="BV57" s="7">
        <v>1</v>
      </c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5"/>
        <v>1</v>
      </c>
    </row>
    <row r="58" spans="1:86" ht="12.75">
      <c r="A58" s="15">
        <v>2</v>
      </c>
      <c r="B58" s="15">
        <v>1</v>
      </c>
      <c r="C58" s="15"/>
      <c r="D58" s="6" t="s">
        <v>125</v>
      </c>
      <c r="E58" s="3" t="s">
        <v>126</v>
      </c>
      <c r="F58" s="6">
        <f t="shared" si="50"/>
        <v>0</v>
      </c>
      <c r="G58" s="6">
        <f t="shared" si="51"/>
        <v>1</v>
      </c>
      <c r="H58" s="6">
        <f t="shared" si="52"/>
        <v>9</v>
      </c>
      <c r="I58" s="6">
        <f t="shared" si="53"/>
        <v>9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1</v>
      </c>
      <c r="Q58" s="7">
        <f t="shared" si="61"/>
        <v>0</v>
      </c>
      <c r="R58" s="7">
        <v>1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>
        <v>9</v>
      </c>
      <c r="BS58" s="10" t="s">
        <v>55</v>
      </c>
      <c r="BT58" s="11"/>
      <c r="BU58" s="10"/>
      <c r="BV58" s="7">
        <v>1</v>
      </c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5"/>
        <v>1</v>
      </c>
    </row>
    <row r="59" spans="1:86" ht="12.75">
      <c r="A59" s="15">
        <v>3</v>
      </c>
      <c r="B59" s="15">
        <v>1</v>
      </c>
      <c r="C59" s="15"/>
      <c r="D59" s="6" t="s">
        <v>127</v>
      </c>
      <c r="E59" s="3" t="s">
        <v>128</v>
      </c>
      <c r="F59" s="6">
        <f t="shared" si="50"/>
        <v>0</v>
      </c>
      <c r="G59" s="6">
        <f t="shared" si="51"/>
        <v>1</v>
      </c>
      <c r="H59" s="6">
        <f t="shared" si="52"/>
        <v>9</v>
      </c>
      <c r="I59" s="6">
        <f t="shared" si="53"/>
        <v>9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7">
        <f t="shared" si="60"/>
        <v>1</v>
      </c>
      <c r="Q59" s="7">
        <f t="shared" si="61"/>
        <v>0</v>
      </c>
      <c r="R59" s="7">
        <v>0.5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4"/>
        <v>0</v>
      </c>
      <c r="BR59" s="11">
        <v>9</v>
      </c>
      <c r="BS59" s="10" t="s">
        <v>55</v>
      </c>
      <c r="BT59" s="11"/>
      <c r="BU59" s="10"/>
      <c r="BV59" s="7">
        <v>1</v>
      </c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5"/>
        <v>1</v>
      </c>
    </row>
    <row r="60" spans="1:86" ht="12.75">
      <c r="A60" s="15">
        <v>3</v>
      </c>
      <c r="B60" s="15">
        <v>1</v>
      </c>
      <c r="C60" s="15"/>
      <c r="D60" s="6" t="s">
        <v>129</v>
      </c>
      <c r="E60" s="3" t="s">
        <v>130</v>
      </c>
      <c r="F60" s="6">
        <f t="shared" si="50"/>
        <v>0</v>
      </c>
      <c r="G60" s="6">
        <f t="shared" si="51"/>
        <v>1</v>
      </c>
      <c r="H60" s="6">
        <f t="shared" si="52"/>
        <v>9</v>
      </c>
      <c r="I60" s="6">
        <f t="shared" si="53"/>
        <v>9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7">
        <f t="shared" si="60"/>
        <v>1</v>
      </c>
      <c r="Q60" s="7">
        <f t="shared" si="61"/>
        <v>0</v>
      </c>
      <c r="R60" s="7">
        <v>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64"/>
        <v>0</v>
      </c>
      <c r="BR60" s="11">
        <v>9</v>
      </c>
      <c r="BS60" s="10" t="s">
        <v>55</v>
      </c>
      <c r="BT60" s="11"/>
      <c r="BU60" s="10"/>
      <c r="BV60" s="7">
        <v>1</v>
      </c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65"/>
        <v>1</v>
      </c>
    </row>
    <row r="61" spans="1:86" ht="12.75">
      <c r="A61" s="15">
        <v>4</v>
      </c>
      <c r="B61" s="15">
        <v>1</v>
      </c>
      <c r="C61" s="15"/>
      <c r="D61" s="6" t="s">
        <v>131</v>
      </c>
      <c r="E61" s="3" t="s">
        <v>132</v>
      </c>
      <c r="F61" s="6">
        <f t="shared" si="50"/>
        <v>1</v>
      </c>
      <c r="G61" s="6">
        <f t="shared" si="51"/>
        <v>0</v>
      </c>
      <c r="H61" s="6">
        <f t="shared" si="52"/>
        <v>27</v>
      </c>
      <c r="I61" s="6">
        <f t="shared" si="53"/>
        <v>0</v>
      </c>
      <c r="J61" s="6">
        <f t="shared" si="54"/>
        <v>0</v>
      </c>
      <c r="K61" s="6">
        <f t="shared" si="55"/>
        <v>0</v>
      </c>
      <c r="L61" s="6">
        <f t="shared" si="56"/>
        <v>27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7">
        <f t="shared" si="60"/>
        <v>3</v>
      </c>
      <c r="Q61" s="7">
        <f t="shared" si="61"/>
        <v>3</v>
      </c>
      <c r="R61" s="7">
        <v>1.5</v>
      </c>
      <c r="S61" s="11"/>
      <c r="T61" s="10"/>
      <c r="U61" s="11"/>
      <c r="V61" s="10"/>
      <c r="W61" s="7"/>
      <c r="X61" s="11"/>
      <c r="Y61" s="10"/>
      <c r="Z61" s="11">
        <v>27</v>
      </c>
      <c r="AA61" s="10" t="s">
        <v>59</v>
      </c>
      <c r="AB61" s="11"/>
      <c r="AC61" s="10"/>
      <c r="AD61" s="11"/>
      <c r="AE61" s="10"/>
      <c r="AF61" s="11"/>
      <c r="AG61" s="10"/>
      <c r="AH61" s="7">
        <v>3</v>
      </c>
      <c r="AI61" s="7">
        <f t="shared" si="62"/>
        <v>3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65"/>
        <v>0</v>
      </c>
    </row>
    <row r="62" spans="1:86" ht="12.75">
      <c r="A62" s="15">
        <v>4</v>
      </c>
      <c r="B62" s="15">
        <v>1</v>
      </c>
      <c r="C62" s="15"/>
      <c r="D62" s="6" t="s">
        <v>133</v>
      </c>
      <c r="E62" s="3" t="s">
        <v>134</v>
      </c>
      <c r="F62" s="6">
        <f t="shared" si="50"/>
        <v>1</v>
      </c>
      <c r="G62" s="6">
        <f t="shared" si="51"/>
        <v>0</v>
      </c>
      <c r="H62" s="6">
        <f t="shared" si="52"/>
        <v>27</v>
      </c>
      <c r="I62" s="6">
        <f t="shared" si="53"/>
        <v>0</v>
      </c>
      <c r="J62" s="6">
        <f t="shared" si="54"/>
        <v>0</v>
      </c>
      <c r="K62" s="6">
        <f t="shared" si="55"/>
        <v>0</v>
      </c>
      <c r="L62" s="6">
        <f t="shared" si="56"/>
        <v>27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7">
        <f t="shared" si="60"/>
        <v>3</v>
      </c>
      <c r="Q62" s="7">
        <f t="shared" si="61"/>
        <v>3</v>
      </c>
      <c r="R62" s="7">
        <v>1.5</v>
      </c>
      <c r="S62" s="11"/>
      <c r="T62" s="10"/>
      <c r="U62" s="11"/>
      <c r="V62" s="10"/>
      <c r="W62" s="7"/>
      <c r="X62" s="11"/>
      <c r="Y62" s="10"/>
      <c r="Z62" s="11">
        <v>27</v>
      </c>
      <c r="AA62" s="10" t="s">
        <v>59</v>
      </c>
      <c r="AB62" s="11"/>
      <c r="AC62" s="10"/>
      <c r="AD62" s="11"/>
      <c r="AE62" s="10"/>
      <c r="AF62" s="11"/>
      <c r="AG62" s="10"/>
      <c r="AH62" s="7">
        <v>3</v>
      </c>
      <c r="AI62" s="7">
        <f t="shared" si="62"/>
        <v>3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65"/>
        <v>0</v>
      </c>
    </row>
    <row r="63" spans="1:86" ht="12.75">
      <c r="A63" s="15">
        <v>5</v>
      </c>
      <c r="B63" s="15">
        <v>1</v>
      </c>
      <c r="C63" s="15"/>
      <c r="D63" s="6" t="s">
        <v>135</v>
      </c>
      <c r="E63" s="3" t="s">
        <v>136</v>
      </c>
      <c r="F63" s="6">
        <f t="shared" si="50"/>
        <v>0</v>
      </c>
      <c r="G63" s="6">
        <f t="shared" si="51"/>
        <v>1</v>
      </c>
      <c r="H63" s="6">
        <f t="shared" si="52"/>
        <v>0</v>
      </c>
      <c r="I63" s="6">
        <f t="shared" si="53"/>
        <v>0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7">
        <f t="shared" si="60"/>
        <v>20</v>
      </c>
      <c r="Q63" s="7">
        <f t="shared" si="61"/>
        <v>20</v>
      </c>
      <c r="R63" s="7">
        <v>1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64"/>
        <v>0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>
        <v>0</v>
      </c>
      <c r="CD63" s="10" t="s">
        <v>55</v>
      </c>
      <c r="CE63" s="11"/>
      <c r="CF63" s="10"/>
      <c r="CG63" s="7">
        <v>20</v>
      </c>
      <c r="CH63" s="7">
        <f t="shared" si="65"/>
        <v>20</v>
      </c>
    </row>
    <row r="64" spans="1:86" ht="12.75">
      <c r="A64" s="15">
        <v>5</v>
      </c>
      <c r="B64" s="15">
        <v>1</v>
      </c>
      <c r="C64" s="15"/>
      <c r="D64" s="6" t="s">
        <v>137</v>
      </c>
      <c r="E64" s="3" t="s">
        <v>138</v>
      </c>
      <c r="F64" s="6">
        <f t="shared" si="50"/>
        <v>0</v>
      </c>
      <c r="G64" s="6">
        <f t="shared" si="51"/>
        <v>1</v>
      </c>
      <c r="H64" s="6">
        <f t="shared" si="52"/>
        <v>0</v>
      </c>
      <c r="I64" s="6">
        <f t="shared" si="53"/>
        <v>0</v>
      </c>
      <c r="J64" s="6">
        <f t="shared" si="54"/>
        <v>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7">
        <f t="shared" si="60"/>
        <v>20</v>
      </c>
      <c r="Q64" s="7">
        <f t="shared" si="61"/>
        <v>20</v>
      </c>
      <c r="R64" s="7">
        <v>1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62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64"/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>
        <v>0</v>
      </c>
      <c r="CD64" s="10" t="s">
        <v>55</v>
      </c>
      <c r="CE64" s="11"/>
      <c r="CF64" s="10"/>
      <c r="CG64" s="7">
        <v>20</v>
      </c>
      <c r="CH64" s="7">
        <f t="shared" si="65"/>
        <v>20</v>
      </c>
    </row>
    <row r="65" spans="1:86" ht="12.75">
      <c r="A65" s="15">
        <v>5</v>
      </c>
      <c r="B65" s="15">
        <v>1</v>
      </c>
      <c r="C65" s="15"/>
      <c r="D65" s="6" t="s">
        <v>139</v>
      </c>
      <c r="E65" s="3" t="s">
        <v>140</v>
      </c>
      <c r="F65" s="6">
        <f t="shared" si="50"/>
        <v>0</v>
      </c>
      <c r="G65" s="6">
        <f t="shared" si="51"/>
        <v>1</v>
      </c>
      <c r="H65" s="6">
        <f t="shared" si="52"/>
        <v>0</v>
      </c>
      <c r="I65" s="6">
        <f t="shared" si="53"/>
        <v>0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7">
        <f t="shared" si="60"/>
        <v>20</v>
      </c>
      <c r="Q65" s="7">
        <f t="shared" si="61"/>
        <v>20</v>
      </c>
      <c r="R65" s="7">
        <v>1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62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>
        <v>0</v>
      </c>
      <c r="CD65" s="10" t="s">
        <v>55</v>
      </c>
      <c r="CE65" s="11"/>
      <c r="CF65" s="10"/>
      <c r="CG65" s="7">
        <v>20</v>
      </c>
      <c r="CH65" s="7">
        <f t="shared" si="65"/>
        <v>20</v>
      </c>
    </row>
    <row r="66" spans="1:86" ht="12.75">
      <c r="A66" s="15">
        <v>5</v>
      </c>
      <c r="B66" s="15">
        <v>1</v>
      </c>
      <c r="C66" s="15"/>
      <c r="D66" s="6" t="s">
        <v>141</v>
      </c>
      <c r="E66" s="3" t="s">
        <v>142</v>
      </c>
      <c r="F66" s="6">
        <f t="shared" si="50"/>
        <v>0</v>
      </c>
      <c r="G66" s="6">
        <f t="shared" si="51"/>
        <v>1</v>
      </c>
      <c r="H66" s="6">
        <f t="shared" si="52"/>
        <v>0</v>
      </c>
      <c r="I66" s="6">
        <f t="shared" si="53"/>
        <v>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7">
        <f t="shared" si="60"/>
        <v>20</v>
      </c>
      <c r="Q66" s="7">
        <f t="shared" si="61"/>
        <v>20</v>
      </c>
      <c r="R66" s="7">
        <v>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63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>
        <v>0</v>
      </c>
      <c r="CD66" s="10" t="s">
        <v>55</v>
      </c>
      <c r="CE66" s="11"/>
      <c r="CF66" s="10"/>
      <c r="CG66" s="7">
        <v>20</v>
      </c>
      <c r="CH66" s="7">
        <f t="shared" si="65"/>
        <v>20</v>
      </c>
    </row>
    <row r="67" spans="1:86" ht="12.75">
      <c r="A67" s="15">
        <v>6</v>
      </c>
      <c r="B67" s="15">
        <v>1</v>
      </c>
      <c r="C67" s="15"/>
      <c r="D67" s="6" t="s">
        <v>143</v>
      </c>
      <c r="E67" s="3" t="s">
        <v>144</v>
      </c>
      <c r="F67" s="6">
        <f t="shared" si="50"/>
        <v>0</v>
      </c>
      <c r="G67" s="6">
        <f t="shared" si="51"/>
        <v>1</v>
      </c>
      <c r="H67" s="6">
        <f t="shared" si="52"/>
        <v>27</v>
      </c>
      <c r="I67" s="6">
        <f t="shared" si="53"/>
        <v>0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27</v>
      </c>
      <c r="P67" s="7">
        <f t="shared" si="60"/>
        <v>3</v>
      </c>
      <c r="Q67" s="7">
        <f t="shared" si="61"/>
        <v>3</v>
      </c>
      <c r="R67" s="7">
        <v>1.5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63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>
        <v>27</v>
      </c>
      <c r="CF67" s="10" t="s">
        <v>55</v>
      </c>
      <c r="CG67" s="7">
        <v>3</v>
      </c>
      <c r="CH67" s="7">
        <f t="shared" si="65"/>
        <v>3</v>
      </c>
    </row>
    <row r="68" spans="1:86" ht="12.75">
      <c r="A68" s="15">
        <v>6</v>
      </c>
      <c r="B68" s="15">
        <v>1</v>
      </c>
      <c r="C68" s="15"/>
      <c r="D68" s="6" t="s">
        <v>145</v>
      </c>
      <c r="E68" s="3" t="s">
        <v>146</v>
      </c>
      <c r="F68" s="6">
        <f t="shared" si="50"/>
        <v>0</v>
      </c>
      <c r="G68" s="6">
        <f t="shared" si="51"/>
        <v>1</v>
      </c>
      <c r="H68" s="6">
        <f t="shared" si="52"/>
        <v>27</v>
      </c>
      <c r="I68" s="6">
        <f t="shared" si="53"/>
        <v>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27</v>
      </c>
      <c r="P68" s="7">
        <f t="shared" si="60"/>
        <v>3</v>
      </c>
      <c r="Q68" s="7">
        <f t="shared" si="61"/>
        <v>3</v>
      </c>
      <c r="R68" s="7">
        <v>1.5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63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>
        <v>27</v>
      </c>
      <c r="CF68" s="10" t="s">
        <v>55</v>
      </c>
      <c r="CG68" s="7">
        <v>3</v>
      </c>
      <c r="CH68" s="7">
        <f t="shared" si="65"/>
        <v>3</v>
      </c>
    </row>
    <row r="69" spans="1:86" ht="12.75">
      <c r="A69" s="15">
        <v>6</v>
      </c>
      <c r="B69" s="15">
        <v>1</v>
      </c>
      <c r="C69" s="15"/>
      <c r="D69" s="6" t="s">
        <v>147</v>
      </c>
      <c r="E69" s="3" t="s">
        <v>148</v>
      </c>
      <c r="F69" s="6">
        <f t="shared" si="50"/>
        <v>0</v>
      </c>
      <c r="G69" s="6">
        <f t="shared" si="51"/>
        <v>1</v>
      </c>
      <c r="H69" s="6">
        <f t="shared" si="52"/>
        <v>27</v>
      </c>
      <c r="I69" s="6">
        <f t="shared" si="53"/>
        <v>0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27</v>
      </c>
      <c r="P69" s="7">
        <f t="shared" si="60"/>
        <v>3</v>
      </c>
      <c r="Q69" s="7">
        <f t="shared" si="61"/>
        <v>3</v>
      </c>
      <c r="R69" s="7">
        <v>1.5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63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>
        <v>27</v>
      </c>
      <c r="CF69" s="10" t="s">
        <v>55</v>
      </c>
      <c r="CG69" s="7">
        <v>3</v>
      </c>
      <c r="CH69" s="7">
        <f t="shared" si="65"/>
        <v>3</v>
      </c>
    </row>
    <row r="70" spans="1:86" ht="12.75">
      <c r="A70" s="15">
        <v>6</v>
      </c>
      <c r="B70" s="15">
        <v>1</v>
      </c>
      <c r="C70" s="15"/>
      <c r="D70" s="6" t="s">
        <v>149</v>
      </c>
      <c r="E70" s="3" t="s">
        <v>150</v>
      </c>
      <c r="F70" s="6">
        <f t="shared" si="50"/>
        <v>0</v>
      </c>
      <c r="G70" s="6">
        <f t="shared" si="51"/>
        <v>1</v>
      </c>
      <c r="H70" s="6">
        <f t="shared" si="52"/>
        <v>27</v>
      </c>
      <c r="I70" s="6">
        <f t="shared" si="53"/>
        <v>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27</v>
      </c>
      <c r="P70" s="7">
        <f t="shared" si="60"/>
        <v>3</v>
      </c>
      <c r="Q70" s="7">
        <f t="shared" si="61"/>
        <v>3</v>
      </c>
      <c r="R70" s="7">
        <v>1.5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64"/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>
        <v>27</v>
      </c>
      <c r="CF70" s="10" t="s">
        <v>55</v>
      </c>
      <c r="CG70" s="7">
        <v>3</v>
      </c>
      <c r="CH70" s="7">
        <f t="shared" si="65"/>
        <v>3</v>
      </c>
    </row>
    <row r="71" spans="1:86" ht="12.75">
      <c r="A71" s="15">
        <v>6</v>
      </c>
      <c r="B71" s="15">
        <v>1</v>
      </c>
      <c r="C71" s="15"/>
      <c r="D71" s="6" t="s">
        <v>151</v>
      </c>
      <c r="E71" s="3" t="s">
        <v>152</v>
      </c>
      <c r="F71" s="6">
        <f t="shared" si="50"/>
        <v>0</v>
      </c>
      <c r="G71" s="6">
        <f t="shared" si="51"/>
        <v>1</v>
      </c>
      <c r="H71" s="6">
        <f t="shared" si="52"/>
        <v>27</v>
      </c>
      <c r="I71" s="6">
        <f t="shared" si="53"/>
        <v>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27</v>
      </c>
      <c r="P71" s="7">
        <f t="shared" si="60"/>
        <v>3</v>
      </c>
      <c r="Q71" s="7">
        <f t="shared" si="61"/>
        <v>3</v>
      </c>
      <c r="R71" s="7">
        <v>1.5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64"/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>
        <v>27</v>
      </c>
      <c r="CF71" s="10" t="s">
        <v>55</v>
      </c>
      <c r="CG71" s="7">
        <v>3</v>
      </c>
      <c r="CH71" s="7">
        <f t="shared" si="65"/>
        <v>3</v>
      </c>
    </row>
    <row r="72" spans="1:86" ht="12.75">
      <c r="A72" s="15">
        <v>6</v>
      </c>
      <c r="B72" s="15">
        <v>1</v>
      </c>
      <c r="C72" s="15"/>
      <c r="D72" s="6" t="s">
        <v>153</v>
      </c>
      <c r="E72" s="3" t="s">
        <v>154</v>
      </c>
      <c r="F72" s="6">
        <f t="shared" si="50"/>
        <v>0</v>
      </c>
      <c r="G72" s="6">
        <f t="shared" si="51"/>
        <v>1</v>
      </c>
      <c r="H72" s="6">
        <f t="shared" si="52"/>
        <v>27</v>
      </c>
      <c r="I72" s="6">
        <f t="shared" si="53"/>
        <v>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27</v>
      </c>
      <c r="P72" s="7">
        <f t="shared" si="60"/>
        <v>3</v>
      </c>
      <c r="Q72" s="7">
        <f t="shared" si="61"/>
        <v>3</v>
      </c>
      <c r="R72" s="7">
        <v>1.5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64"/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>
        <v>27</v>
      </c>
      <c r="CF72" s="10" t="s">
        <v>55</v>
      </c>
      <c r="CG72" s="7">
        <v>3</v>
      </c>
      <c r="CH72" s="7">
        <f t="shared" si="65"/>
        <v>3</v>
      </c>
    </row>
    <row r="73" spans="1:86" ht="12.75">
      <c r="A73" s="15">
        <v>6</v>
      </c>
      <c r="B73" s="15">
        <v>1</v>
      </c>
      <c r="C73" s="15"/>
      <c r="D73" s="6" t="s">
        <v>155</v>
      </c>
      <c r="E73" s="3" t="s">
        <v>156</v>
      </c>
      <c r="F73" s="6">
        <f t="shared" si="50"/>
        <v>0</v>
      </c>
      <c r="G73" s="6">
        <f t="shared" si="51"/>
        <v>1</v>
      </c>
      <c r="H73" s="6">
        <f t="shared" si="52"/>
        <v>27</v>
      </c>
      <c r="I73" s="6">
        <f t="shared" si="53"/>
        <v>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27</v>
      </c>
      <c r="P73" s="7">
        <f t="shared" si="60"/>
        <v>3</v>
      </c>
      <c r="Q73" s="7">
        <f t="shared" si="61"/>
        <v>3</v>
      </c>
      <c r="R73" s="7">
        <v>1.5</v>
      </c>
      <c r="S73" s="11"/>
      <c r="T73" s="10"/>
      <c r="U73" s="11"/>
      <c r="V73" s="10"/>
      <c r="W73" s="7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/>
      <c r="BB73" s="10"/>
      <c r="BC73" s="11"/>
      <c r="BD73" s="10"/>
      <c r="BE73" s="7"/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64"/>
        <v>0</v>
      </c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>
        <v>27</v>
      </c>
      <c r="CF73" s="10" t="s">
        <v>55</v>
      </c>
      <c r="CG73" s="7">
        <v>3</v>
      </c>
      <c r="CH73" s="7">
        <f t="shared" si="65"/>
        <v>3</v>
      </c>
    </row>
    <row r="74" spans="1:86" ht="12.75">
      <c r="A74" s="15">
        <v>6</v>
      </c>
      <c r="B74" s="15">
        <v>1</v>
      </c>
      <c r="C74" s="15"/>
      <c r="D74" s="6" t="s">
        <v>157</v>
      </c>
      <c r="E74" s="3" t="s">
        <v>158</v>
      </c>
      <c r="F74" s="6">
        <f t="shared" si="50"/>
        <v>0</v>
      </c>
      <c r="G74" s="6">
        <f t="shared" si="51"/>
        <v>1</v>
      </c>
      <c r="H74" s="6">
        <f t="shared" si="52"/>
        <v>27</v>
      </c>
      <c r="I74" s="6">
        <f t="shared" si="53"/>
        <v>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27</v>
      </c>
      <c r="P74" s="7">
        <f t="shared" si="60"/>
        <v>3</v>
      </c>
      <c r="Q74" s="7">
        <f t="shared" si="61"/>
        <v>3</v>
      </c>
      <c r="R74" s="7">
        <v>1.5</v>
      </c>
      <c r="S74" s="11"/>
      <c r="T74" s="10"/>
      <c r="U74" s="11"/>
      <c r="V74" s="10"/>
      <c r="W74" s="7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/>
      <c r="BB74" s="10"/>
      <c r="BC74" s="11"/>
      <c r="BD74" s="10"/>
      <c r="BE74" s="7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64"/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>
        <v>27</v>
      </c>
      <c r="CF74" s="10" t="s">
        <v>55</v>
      </c>
      <c r="CG74" s="7">
        <v>3</v>
      </c>
      <c r="CH74" s="7">
        <f t="shared" si="65"/>
        <v>3</v>
      </c>
    </row>
    <row r="75" spans="1:86" ht="19.5" customHeight="1">
      <c r="A75" s="12" t="s">
        <v>173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2"/>
      <c r="CH75" s="13"/>
    </row>
    <row r="76" spans="1:86" ht="12.75">
      <c r="A76" s="6"/>
      <c r="B76" s="6"/>
      <c r="C76" s="6"/>
      <c r="D76" s="6" t="s">
        <v>174</v>
      </c>
      <c r="E76" s="3" t="s">
        <v>175</v>
      </c>
      <c r="F76" s="6">
        <f>COUNTIF(S76:CF76,"e")</f>
        <v>0</v>
      </c>
      <c r="G76" s="6">
        <f>COUNTIF(S76:CF76,"z")</f>
        <v>1</v>
      </c>
      <c r="H76" s="6">
        <f>SUM(I76:O76)</f>
        <v>2</v>
      </c>
      <c r="I76" s="6">
        <f>S76+AJ76+BA76+BR76</f>
        <v>2</v>
      </c>
      <c r="J76" s="6">
        <f>U76+AL76+BC76+BT76</f>
        <v>0</v>
      </c>
      <c r="K76" s="6">
        <f>X76+AO76+BF76+BW76</f>
        <v>0</v>
      </c>
      <c r="L76" s="6">
        <f>Z76+AQ76+BH76+BY76</f>
        <v>0</v>
      </c>
      <c r="M76" s="6">
        <f>AB76+AS76+BJ76+CA76</f>
        <v>0</v>
      </c>
      <c r="N76" s="6">
        <f>AD76+AU76+BL76+CC76</f>
        <v>0</v>
      </c>
      <c r="O76" s="6">
        <f>AF76+AW76+BN76+CE76</f>
        <v>0</v>
      </c>
      <c r="P76" s="7">
        <f>AI76+AZ76+BQ76+CH76</f>
        <v>0</v>
      </c>
      <c r="Q76" s="7">
        <f>AH76+AY76+BP76+CG76</f>
        <v>0</v>
      </c>
      <c r="R76" s="7">
        <v>0</v>
      </c>
      <c r="S76" s="11"/>
      <c r="T76" s="10"/>
      <c r="U76" s="11"/>
      <c r="V76" s="10"/>
      <c r="W76" s="7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>W76+AH76</f>
        <v>0</v>
      </c>
      <c r="AJ76" s="11"/>
      <c r="AK76" s="10"/>
      <c r="AL76" s="11"/>
      <c r="AM76" s="10"/>
      <c r="AN76" s="7"/>
      <c r="AO76" s="11"/>
      <c r="AP76" s="10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>AN76+AY76</f>
        <v>0</v>
      </c>
      <c r="BA76" s="11"/>
      <c r="BB76" s="10"/>
      <c r="BC76" s="11"/>
      <c r="BD76" s="10"/>
      <c r="BE76" s="7"/>
      <c r="BF76" s="11"/>
      <c r="BG76" s="10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>BE76+BP76</f>
        <v>0</v>
      </c>
      <c r="BR76" s="11">
        <v>2</v>
      </c>
      <c r="BS76" s="10" t="s">
        <v>55</v>
      </c>
      <c r="BT76" s="11"/>
      <c r="BU76" s="10"/>
      <c r="BV76" s="7">
        <v>0</v>
      </c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7"/>
      <c r="CH76" s="7">
        <f>BV76+CG76</f>
        <v>0</v>
      </c>
    </row>
    <row r="77" spans="1:86" ht="12.75">
      <c r="A77" s="6"/>
      <c r="B77" s="6"/>
      <c r="C77" s="6"/>
      <c r="D77" s="6" t="s">
        <v>176</v>
      </c>
      <c r="E77" s="3" t="s">
        <v>177</v>
      </c>
      <c r="F77" s="6">
        <f>COUNTIF(S77:CF77,"e")</f>
        <v>0</v>
      </c>
      <c r="G77" s="6">
        <f>COUNTIF(S77:CF77,"z")</f>
        <v>1</v>
      </c>
      <c r="H77" s="6">
        <f>SUM(I77:O77)</f>
        <v>4</v>
      </c>
      <c r="I77" s="6">
        <f>S77+AJ77+BA77+BR77</f>
        <v>4</v>
      </c>
      <c r="J77" s="6">
        <f>U77+AL77+BC77+BT77</f>
        <v>0</v>
      </c>
      <c r="K77" s="6">
        <f>X77+AO77+BF77+BW77</f>
        <v>0</v>
      </c>
      <c r="L77" s="6">
        <f>Z77+AQ77+BH77+BY77</f>
        <v>0</v>
      </c>
      <c r="M77" s="6">
        <f>AB77+AS77+BJ77+CA77</f>
        <v>0</v>
      </c>
      <c r="N77" s="6">
        <f>AD77+AU77+BL77+CC77</f>
        <v>0</v>
      </c>
      <c r="O77" s="6">
        <f>AF77+AW77+BN77+CE77</f>
        <v>0</v>
      </c>
      <c r="P77" s="7">
        <f>AI77+AZ77+BQ77+CH77</f>
        <v>0</v>
      </c>
      <c r="Q77" s="7">
        <f>AH77+AY77+BP77+CG77</f>
        <v>0</v>
      </c>
      <c r="R77" s="7">
        <v>0</v>
      </c>
      <c r="S77" s="11">
        <v>4</v>
      </c>
      <c r="T77" s="10" t="s">
        <v>55</v>
      </c>
      <c r="U77" s="11"/>
      <c r="V77" s="10"/>
      <c r="W77" s="7">
        <v>0</v>
      </c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>W77+AH77</f>
        <v>0</v>
      </c>
      <c r="AJ77" s="11"/>
      <c r="AK77" s="10"/>
      <c r="AL77" s="11"/>
      <c r="AM77" s="10"/>
      <c r="AN77" s="7"/>
      <c r="AO77" s="11"/>
      <c r="AP77" s="10"/>
      <c r="AQ77" s="11"/>
      <c r="AR77" s="10"/>
      <c r="AS77" s="11"/>
      <c r="AT77" s="10"/>
      <c r="AU77" s="11"/>
      <c r="AV77" s="10"/>
      <c r="AW77" s="11"/>
      <c r="AX77" s="10"/>
      <c r="AY77" s="7"/>
      <c r="AZ77" s="7">
        <f>AN77+AY77</f>
        <v>0</v>
      </c>
      <c r="BA77" s="11"/>
      <c r="BB77" s="10"/>
      <c r="BC77" s="11"/>
      <c r="BD77" s="10"/>
      <c r="BE77" s="7"/>
      <c r="BF77" s="11"/>
      <c r="BG77" s="10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>BE77+BP77</f>
        <v>0</v>
      </c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7"/>
      <c r="CH77" s="7">
        <f>BV77+CG77</f>
        <v>0</v>
      </c>
    </row>
    <row r="78" spans="1:86" ht="15.75" customHeight="1">
      <c r="A78" s="6"/>
      <c r="B78" s="6"/>
      <c r="C78" s="6"/>
      <c r="D78" s="6"/>
      <c r="E78" s="6" t="s">
        <v>62</v>
      </c>
      <c r="F78" s="6">
        <f aca="true" t="shared" si="66" ref="F78:S78">SUM(F76:F77)</f>
        <v>0</v>
      </c>
      <c r="G78" s="6">
        <f t="shared" si="66"/>
        <v>2</v>
      </c>
      <c r="H78" s="6">
        <f t="shared" si="66"/>
        <v>6</v>
      </c>
      <c r="I78" s="6">
        <f t="shared" si="66"/>
        <v>6</v>
      </c>
      <c r="J78" s="6">
        <f t="shared" si="66"/>
        <v>0</v>
      </c>
      <c r="K78" s="6">
        <f t="shared" si="66"/>
        <v>0</v>
      </c>
      <c r="L78" s="6">
        <f t="shared" si="66"/>
        <v>0</v>
      </c>
      <c r="M78" s="6">
        <f t="shared" si="66"/>
        <v>0</v>
      </c>
      <c r="N78" s="6">
        <f t="shared" si="66"/>
        <v>0</v>
      </c>
      <c r="O78" s="6">
        <f t="shared" si="66"/>
        <v>0</v>
      </c>
      <c r="P78" s="7">
        <f t="shared" si="66"/>
        <v>0</v>
      </c>
      <c r="Q78" s="7">
        <f t="shared" si="66"/>
        <v>0</v>
      </c>
      <c r="R78" s="7">
        <f t="shared" si="66"/>
        <v>0</v>
      </c>
      <c r="S78" s="11">
        <f t="shared" si="66"/>
        <v>4</v>
      </c>
      <c r="T78" s="10"/>
      <c r="U78" s="11">
        <f>SUM(U76:U77)</f>
        <v>0</v>
      </c>
      <c r="V78" s="10"/>
      <c r="W78" s="7">
        <f>SUM(W76:W77)</f>
        <v>0</v>
      </c>
      <c r="X78" s="11">
        <f>SUM(X76:X77)</f>
        <v>0</v>
      </c>
      <c r="Y78" s="10"/>
      <c r="Z78" s="11">
        <f>SUM(Z76:Z77)</f>
        <v>0</v>
      </c>
      <c r="AA78" s="10"/>
      <c r="AB78" s="11">
        <f>SUM(AB76:AB77)</f>
        <v>0</v>
      </c>
      <c r="AC78" s="10"/>
      <c r="AD78" s="11">
        <f>SUM(AD76:AD77)</f>
        <v>0</v>
      </c>
      <c r="AE78" s="10"/>
      <c r="AF78" s="11">
        <f>SUM(AF76:AF77)</f>
        <v>0</v>
      </c>
      <c r="AG78" s="10"/>
      <c r="AH78" s="7">
        <f>SUM(AH76:AH77)</f>
        <v>0</v>
      </c>
      <c r="AI78" s="7">
        <f>SUM(AI76:AI77)</f>
        <v>0</v>
      </c>
      <c r="AJ78" s="11">
        <f>SUM(AJ76:AJ77)</f>
        <v>0</v>
      </c>
      <c r="AK78" s="10"/>
      <c r="AL78" s="11">
        <f>SUM(AL76:AL77)</f>
        <v>0</v>
      </c>
      <c r="AM78" s="10"/>
      <c r="AN78" s="7">
        <f>SUM(AN76:AN77)</f>
        <v>0</v>
      </c>
      <c r="AO78" s="11">
        <f>SUM(AO76:AO77)</f>
        <v>0</v>
      </c>
      <c r="AP78" s="10"/>
      <c r="AQ78" s="11">
        <f>SUM(AQ76:AQ77)</f>
        <v>0</v>
      </c>
      <c r="AR78" s="10"/>
      <c r="AS78" s="11">
        <f>SUM(AS76:AS77)</f>
        <v>0</v>
      </c>
      <c r="AT78" s="10"/>
      <c r="AU78" s="11">
        <f>SUM(AU76:AU77)</f>
        <v>0</v>
      </c>
      <c r="AV78" s="10"/>
      <c r="AW78" s="11">
        <f>SUM(AW76:AW77)</f>
        <v>0</v>
      </c>
      <c r="AX78" s="10"/>
      <c r="AY78" s="7">
        <f>SUM(AY76:AY77)</f>
        <v>0</v>
      </c>
      <c r="AZ78" s="7">
        <f>SUM(AZ76:AZ77)</f>
        <v>0</v>
      </c>
      <c r="BA78" s="11">
        <f>SUM(BA76:BA77)</f>
        <v>0</v>
      </c>
      <c r="BB78" s="10"/>
      <c r="BC78" s="11">
        <f>SUM(BC76:BC77)</f>
        <v>0</v>
      </c>
      <c r="BD78" s="10"/>
      <c r="BE78" s="7">
        <f>SUM(BE76:BE77)</f>
        <v>0</v>
      </c>
      <c r="BF78" s="11">
        <f>SUM(BF76:BF77)</f>
        <v>0</v>
      </c>
      <c r="BG78" s="10"/>
      <c r="BH78" s="11">
        <f>SUM(BH76:BH77)</f>
        <v>0</v>
      </c>
      <c r="BI78" s="10"/>
      <c r="BJ78" s="11">
        <f>SUM(BJ76:BJ77)</f>
        <v>0</v>
      </c>
      <c r="BK78" s="10"/>
      <c r="BL78" s="11">
        <f>SUM(BL76:BL77)</f>
        <v>0</v>
      </c>
      <c r="BM78" s="10"/>
      <c r="BN78" s="11">
        <f>SUM(BN76:BN77)</f>
        <v>0</v>
      </c>
      <c r="BO78" s="10"/>
      <c r="BP78" s="7">
        <f>SUM(BP76:BP77)</f>
        <v>0</v>
      </c>
      <c r="BQ78" s="7">
        <f>SUM(BQ76:BQ77)</f>
        <v>0</v>
      </c>
      <c r="BR78" s="11">
        <f>SUM(BR76:BR77)</f>
        <v>2</v>
      </c>
      <c r="BS78" s="10"/>
      <c r="BT78" s="11">
        <f>SUM(BT76:BT77)</f>
        <v>0</v>
      </c>
      <c r="BU78" s="10"/>
      <c r="BV78" s="7">
        <f>SUM(BV76:BV77)</f>
        <v>0</v>
      </c>
      <c r="BW78" s="11">
        <f>SUM(BW76:BW77)</f>
        <v>0</v>
      </c>
      <c r="BX78" s="10"/>
      <c r="BY78" s="11">
        <f>SUM(BY76:BY77)</f>
        <v>0</v>
      </c>
      <c r="BZ78" s="10"/>
      <c r="CA78" s="11">
        <f>SUM(CA76:CA77)</f>
        <v>0</v>
      </c>
      <c r="CB78" s="10"/>
      <c r="CC78" s="11">
        <f>SUM(CC76:CC77)</f>
        <v>0</v>
      </c>
      <c r="CD78" s="10"/>
      <c r="CE78" s="11">
        <f>SUM(CE76:CE77)</f>
        <v>0</v>
      </c>
      <c r="CF78" s="10"/>
      <c r="CG78" s="7">
        <f>SUM(CG76:CG77)</f>
        <v>0</v>
      </c>
      <c r="CH78" s="7">
        <f>SUM(CH76:CH77)</f>
        <v>0</v>
      </c>
    </row>
    <row r="79" spans="1:86" ht="19.5" customHeight="1">
      <c r="A79" s="6"/>
      <c r="B79" s="6"/>
      <c r="C79" s="6"/>
      <c r="D79" s="6"/>
      <c r="E79" s="8" t="s">
        <v>178</v>
      </c>
      <c r="F79" s="6">
        <f aca="true" t="shared" si="67" ref="F79:S79">F23+F26+F34+F51</f>
        <v>5</v>
      </c>
      <c r="G79" s="6">
        <f t="shared" si="67"/>
        <v>44</v>
      </c>
      <c r="H79" s="6">
        <f t="shared" si="67"/>
        <v>720</v>
      </c>
      <c r="I79" s="6">
        <f t="shared" si="67"/>
        <v>351</v>
      </c>
      <c r="J79" s="6">
        <f t="shared" si="67"/>
        <v>18</v>
      </c>
      <c r="K79" s="6">
        <f t="shared" si="67"/>
        <v>63</v>
      </c>
      <c r="L79" s="6">
        <f t="shared" si="67"/>
        <v>27</v>
      </c>
      <c r="M79" s="6">
        <f t="shared" si="67"/>
        <v>234</v>
      </c>
      <c r="N79" s="6">
        <f t="shared" si="67"/>
        <v>0</v>
      </c>
      <c r="O79" s="6">
        <f t="shared" si="67"/>
        <v>27</v>
      </c>
      <c r="P79" s="7">
        <f t="shared" si="67"/>
        <v>90</v>
      </c>
      <c r="Q79" s="7">
        <f t="shared" si="67"/>
        <v>55.5</v>
      </c>
      <c r="R79" s="7">
        <f t="shared" si="67"/>
        <v>33.7</v>
      </c>
      <c r="S79" s="11">
        <f t="shared" si="67"/>
        <v>99</v>
      </c>
      <c r="T79" s="10"/>
      <c r="U79" s="11">
        <f>U23+U26+U34+U51</f>
        <v>18</v>
      </c>
      <c r="V79" s="10"/>
      <c r="W79" s="7">
        <f>W23+W26+W34+W51</f>
        <v>9.3</v>
      </c>
      <c r="X79" s="11">
        <f>X23+X26+X34+X51</f>
        <v>18</v>
      </c>
      <c r="Y79" s="10"/>
      <c r="Z79" s="11">
        <f>Z23+Z26+Z34+Z51</f>
        <v>27</v>
      </c>
      <c r="AA79" s="10"/>
      <c r="AB79" s="11">
        <f>AB23+AB26+AB34+AB51</f>
        <v>63</v>
      </c>
      <c r="AC79" s="10"/>
      <c r="AD79" s="11">
        <f>AD23+AD26+AD34+AD51</f>
        <v>0</v>
      </c>
      <c r="AE79" s="10"/>
      <c r="AF79" s="11">
        <f>AF23+AF26+AF34+AF51</f>
        <v>0</v>
      </c>
      <c r="AG79" s="10"/>
      <c r="AH79" s="7">
        <f>AH23+AH26+AH34+AH51</f>
        <v>11.7</v>
      </c>
      <c r="AI79" s="7">
        <f>AI23+AI26+AI34+AI51</f>
        <v>21</v>
      </c>
      <c r="AJ79" s="11">
        <f>AJ23+AJ26+AJ34+AJ51</f>
        <v>108</v>
      </c>
      <c r="AK79" s="10"/>
      <c r="AL79" s="11">
        <f>AL23+AL26+AL34+AL51</f>
        <v>0</v>
      </c>
      <c r="AM79" s="10"/>
      <c r="AN79" s="7">
        <f>AN23+AN26+AN34+AN51</f>
        <v>10.9</v>
      </c>
      <c r="AO79" s="11">
        <f>AO23+AO26+AO34+AO51</f>
        <v>45</v>
      </c>
      <c r="AP79" s="10"/>
      <c r="AQ79" s="11">
        <f>AQ23+AQ26+AQ34+AQ51</f>
        <v>0</v>
      </c>
      <c r="AR79" s="10"/>
      <c r="AS79" s="11">
        <f>AS23+AS26+AS34+AS51</f>
        <v>72</v>
      </c>
      <c r="AT79" s="10"/>
      <c r="AU79" s="11">
        <f>AU23+AU26+AU34+AU51</f>
        <v>0</v>
      </c>
      <c r="AV79" s="10"/>
      <c r="AW79" s="11">
        <f>AW23+AW26+AW34+AW51</f>
        <v>0</v>
      </c>
      <c r="AX79" s="10"/>
      <c r="AY79" s="7">
        <f>AY23+AY26+AY34+AY51</f>
        <v>11.1</v>
      </c>
      <c r="AZ79" s="7">
        <f>AZ23+AZ26+AZ34+AZ51</f>
        <v>22</v>
      </c>
      <c r="BA79" s="11">
        <f>BA23+BA26+BA34+BA51</f>
        <v>108</v>
      </c>
      <c r="BB79" s="10"/>
      <c r="BC79" s="11">
        <f>BC23+BC26+BC34+BC51</f>
        <v>0</v>
      </c>
      <c r="BD79" s="10"/>
      <c r="BE79" s="7">
        <f>BE23+BE26+BE34+BE51</f>
        <v>10.3</v>
      </c>
      <c r="BF79" s="11">
        <f>BF23+BF26+BF34+BF51</f>
        <v>0</v>
      </c>
      <c r="BG79" s="10"/>
      <c r="BH79" s="11">
        <f>BH23+BH26+BH34+BH51</f>
        <v>0</v>
      </c>
      <c r="BI79" s="10"/>
      <c r="BJ79" s="11">
        <f>BJ23+BJ26+BJ34+BJ51</f>
        <v>99</v>
      </c>
      <c r="BK79" s="10"/>
      <c r="BL79" s="11">
        <f>BL23+BL26+BL34+BL51</f>
        <v>0</v>
      </c>
      <c r="BM79" s="10"/>
      <c r="BN79" s="11">
        <f>BN23+BN26+BN34+BN51</f>
        <v>0</v>
      </c>
      <c r="BO79" s="10"/>
      <c r="BP79" s="7">
        <f>BP23+BP26+BP34+BP51</f>
        <v>9.7</v>
      </c>
      <c r="BQ79" s="7">
        <f>BQ23+BQ26+BQ34+BQ51</f>
        <v>20</v>
      </c>
      <c r="BR79" s="11">
        <f>BR23+BR26+BR34+BR51</f>
        <v>36</v>
      </c>
      <c r="BS79" s="10"/>
      <c r="BT79" s="11">
        <f>BT23+BT26+BT34+BT51</f>
        <v>0</v>
      </c>
      <c r="BU79" s="10"/>
      <c r="BV79" s="7">
        <f>BV23+BV26+BV34+BV51</f>
        <v>4</v>
      </c>
      <c r="BW79" s="11">
        <f>BW23+BW26+BW34+BW51</f>
        <v>0</v>
      </c>
      <c r="BX79" s="10"/>
      <c r="BY79" s="11">
        <f>BY23+BY26+BY34+BY51</f>
        <v>0</v>
      </c>
      <c r="BZ79" s="10"/>
      <c r="CA79" s="11">
        <f>CA23+CA26+CA34+CA51</f>
        <v>0</v>
      </c>
      <c r="CB79" s="10"/>
      <c r="CC79" s="11">
        <f>CC23+CC26+CC34+CC51</f>
        <v>0</v>
      </c>
      <c r="CD79" s="10"/>
      <c r="CE79" s="11">
        <f>CE23+CE26+CE34+CE51</f>
        <v>27</v>
      </c>
      <c r="CF79" s="10"/>
      <c r="CG79" s="7">
        <f>CG23+CG26+CG34+CG51</f>
        <v>23</v>
      </c>
      <c r="CH79" s="7">
        <f>CH23+CH26+CH34+CH51</f>
        <v>27</v>
      </c>
    </row>
    <row r="81" spans="4:5" ht="12.75">
      <c r="D81" s="3" t="s">
        <v>23</v>
      </c>
      <c r="E81" s="3" t="s">
        <v>179</v>
      </c>
    </row>
    <row r="82" spans="4:5" ht="12.75">
      <c r="D82" s="3" t="s">
        <v>27</v>
      </c>
      <c r="E82" s="3" t="s">
        <v>180</v>
      </c>
    </row>
    <row r="83" spans="4:5" ht="12.75">
      <c r="D83" s="14" t="s">
        <v>45</v>
      </c>
      <c r="E83" s="14"/>
    </row>
    <row r="84" spans="4:5" ht="12.75">
      <c r="D84" s="3" t="s">
        <v>33</v>
      </c>
      <c r="E84" s="3" t="s">
        <v>181</v>
      </c>
    </row>
    <row r="85" spans="4:5" ht="12.75">
      <c r="D85" s="3" t="s">
        <v>34</v>
      </c>
      <c r="E85" s="3" t="s">
        <v>182</v>
      </c>
    </row>
    <row r="86" spans="4:5" ht="12.75">
      <c r="D86" s="14" t="s">
        <v>47</v>
      </c>
      <c r="E86" s="14"/>
    </row>
    <row r="87" spans="4:29" ht="12.75">
      <c r="D87" s="3" t="s">
        <v>35</v>
      </c>
      <c r="E87" s="3" t="s">
        <v>183</v>
      </c>
      <c r="M87" s="9"/>
      <c r="U87" s="9"/>
      <c r="AC87" s="9"/>
    </row>
    <row r="88" spans="4:5" ht="12.75">
      <c r="D88" s="3" t="s">
        <v>36</v>
      </c>
      <c r="E88" s="3" t="s">
        <v>184</v>
      </c>
    </row>
    <row r="89" spans="4:5" ht="12.75">
      <c r="D89" s="3" t="s">
        <v>37</v>
      </c>
      <c r="E89" s="3" t="s">
        <v>185</v>
      </c>
    </row>
    <row r="90" spans="4:5" ht="12.75">
      <c r="D90" s="3" t="s">
        <v>38</v>
      </c>
      <c r="E90" s="3" t="s">
        <v>186</v>
      </c>
    </row>
    <row r="91" spans="4:5" ht="12.75">
      <c r="D91" s="3" t="s">
        <v>39</v>
      </c>
      <c r="E91" s="3" t="s">
        <v>187</v>
      </c>
    </row>
  </sheetData>
  <sheetProtection/>
  <mergeCells count="93">
    <mergeCell ref="G13:G15"/>
    <mergeCell ref="H12:O12"/>
    <mergeCell ref="H13:H15"/>
    <mergeCell ref="I13:O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X15:Y15"/>
    <mergeCell ref="Z15:AA15"/>
    <mergeCell ref="AB15:AC15"/>
    <mergeCell ref="AD15:AE15"/>
    <mergeCell ref="P12:P15"/>
    <mergeCell ref="Q12:Q15"/>
    <mergeCell ref="R12:R15"/>
    <mergeCell ref="S12:AZ12"/>
    <mergeCell ref="S13:AI13"/>
    <mergeCell ref="S14:V14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AU15:AV15"/>
    <mergeCell ref="AW15:AX15"/>
    <mergeCell ref="AF15:AG15"/>
    <mergeCell ref="AH14:AH15"/>
    <mergeCell ref="AI14:AI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BF14:BO14"/>
    <mergeCell ref="BF15:BG15"/>
    <mergeCell ref="BW14:CF14"/>
    <mergeCell ref="BW15:BX15"/>
    <mergeCell ref="BY15:BZ15"/>
    <mergeCell ref="BH15:BI15"/>
    <mergeCell ref="BJ15:BK15"/>
    <mergeCell ref="BL15:BM15"/>
    <mergeCell ref="BN15:BO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A35:CH35"/>
    <mergeCell ref="A52:CH52"/>
    <mergeCell ref="C53:C55"/>
    <mergeCell ref="A53:A55"/>
    <mergeCell ref="B53:B55"/>
    <mergeCell ref="CH14:CH15"/>
    <mergeCell ref="A16:CH16"/>
    <mergeCell ref="A24:CH24"/>
    <mergeCell ref="A27:CH27"/>
    <mergeCell ref="CA15:CB15"/>
    <mergeCell ref="C56:C58"/>
    <mergeCell ref="A56:A58"/>
    <mergeCell ref="B56:B58"/>
    <mergeCell ref="C59:C60"/>
    <mergeCell ref="A59:A60"/>
    <mergeCell ref="B59:B60"/>
    <mergeCell ref="C61:C62"/>
    <mergeCell ref="A61:A62"/>
    <mergeCell ref="B61:B62"/>
    <mergeCell ref="C63:C66"/>
    <mergeCell ref="A63:A66"/>
    <mergeCell ref="B63:B66"/>
    <mergeCell ref="D83:E83"/>
    <mergeCell ref="D86:E86"/>
    <mergeCell ref="C67:C74"/>
    <mergeCell ref="A67:A74"/>
    <mergeCell ref="B67:B74"/>
    <mergeCell ref="A75:CH75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94"/>
  <sheetViews>
    <sheetView zoomScale="75" zoomScaleNormal="75" zoomScalePageLayoutView="0" workbookViewId="0" topLeftCell="A1">
      <selection activeCell="BP5" sqref="BP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8515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8" ht="12.75">
      <c r="E5" t="s">
        <v>7</v>
      </c>
      <c r="F5" s="1" t="s">
        <v>8</v>
      </c>
      <c r="BP5" t="s">
        <v>279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81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19" t="s">
        <v>45</v>
      </c>
      <c r="T14" s="19"/>
      <c r="U14" s="19"/>
      <c r="V14" s="19"/>
      <c r="W14" s="16" t="s">
        <v>46</v>
      </c>
      <c r="X14" s="19" t="s">
        <v>47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6" t="s">
        <v>46</v>
      </c>
      <c r="AI14" s="16" t="s">
        <v>48</v>
      </c>
      <c r="AJ14" s="19" t="s">
        <v>45</v>
      </c>
      <c r="AK14" s="19"/>
      <c r="AL14" s="19"/>
      <c r="AM14" s="19"/>
      <c r="AN14" s="16" t="s">
        <v>46</v>
      </c>
      <c r="AO14" s="19" t="s">
        <v>47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6" t="s">
        <v>46</v>
      </c>
      <c r="AZ14" s="16" t="s">
        <v>48</v>
      </c>
      <c r="BA14" s="19" t="s">
        <v>45</v>
      </c>
      <c r="BB14" s="19"/>
      <c r="BC14" s="19"/>
      <c r="BD14" s="19"/>
      <c r="BE14" s="16" t="s">
        <v>46</v>
      </c>
      <c r="BF14" s="19" t="s">
        <v>47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 t="s">
        <v>46</v>
      </c>
      <c r="BQ14" s="16" t="s">
        <v>48</v>
      </c>
      <c r="BR14" s="19" t="s">
        <v>45</v>
      </c>
      <c r="BS14" s="19"/>
      <c r="BT14" s="19"/>
      <c r="BU14" s="19"/>
      <c r="BV14" s="16" t="s">
        <v>46</v>
      </c>
      <c r="BW14" s="19" t="s">
        <v>47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6" t="s">
        <v>46</v>
      </c>
      <c r="CH14" s="16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7" t="s">
        <v>33</v>
      </c>
      <c r="T15" s="17"/>
      <c r="U15" s="17" t="s">
        <v>34</v>
      </c>
      <c r="V15" s="17"/>
      <c r="W15" s="16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6"/>
      <c r="AI15" s="16"/>
      <c r="AJ15" s="17" t="s">
        <v>33</v>
      </c>
      <c r="AK15" s="17"/>
      <c r="AL15" s="17" t="s">
        <v>34</v>
      </c>
      <c r="AM15" s="17"/>
      <c r="AN15" s="16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7" t="s">
        <v>38</v>
      </c>
      <c r="AV15" s="17"/>
      <c r="AW15" s="17" t="s">
        <v>39</v>
      </c>
      <c r="AX15" s="17"/>
      <c r="AY15" s="16"/>
      <c r="AZ15" s="16"/>
      <c r="BA15" s="17" t="s">
        <v>33</v>
      </c>
      <c r="BB15" s="17"/>
      <c r="BC15" s="17" t="s">
        <v>34</v>
      </c>
      <c r="BD15" s="17"/>
      <c r="BE15" s="16"/>
      <c r="BF15" s="17" t="s">
        <v>35</v>
      </c>
      <c r="BG15" s="17"/>
      <c r="BH15" s="17" t="s">
        <v>36</v>
      </c>
      <c r="BI15" s="17"/>
      <c r="BJ15" s="17" t="s">
        <v>37</v>
      </c>
      <c r="BK15" s="17"/>
      <c r="BL15" s="17" t="s">
        <v>38</v>
      </c>
      <c r="BM15" s="17"/>
      <c r="BN15" s="17" t="s">
        <v>39</v>
      </c>
      <c r="BO15" s="17"/>
      <c r="BP15" s="16"/>
      <c r="BQ15" s="16"/>
      <c r="BR15" s="17" t="s">
        <v>33</v>
      </c>
      <c r="BS15" s="17"/>
      <c r="BT15" s="17" t="s">
        <v>34</v>
      </c>
      <c r="BU15" s="17"/>
      <c r="BV15" s="16"/>
      <c r="BW15" s="17" t="s">
        <v>35</v>
      </c>
      <c r="BX15" s="17"/>
      <c r="BY15" s="17" t="s">
        <v>36</v>
      </c>
      <c r="BZ15" s="17"/>
      <c r="CA15" s="17" t="s">
        <v>37</v>
      </c>
      <c r="CB15" s="17"/>
      <c r="CC15" s="17" t="s">
        <v>38</v>
      </c>
      <c r="CD15" s="17"/>
      <c r="CE15" s="17" t="s">
        <v>39</v>
      </c>
      <c r="CF15" s="17"/>
      <c r="CG15" s="16"/>
      <c r="CH15" s="16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1</v>
      </c>
      <c r="B17" s="6">
        <v>1</v>
      </c>
      <c r="C17" s="6"/>
      <c r="D17" s="6"/>
      <c r="E17" s="3" t="s">
        <v>54</v>
      </c>
      <c r="F17" s="6">
        <f>$B$17*COUNTIF(S17:CF17,"e")</f>
        <v>0</v>
      </c>
      <c r="G17" s="6">
        <f>$B$17*COUNTIF(S17:CF17,"z")</f>
        <v>1</v>
      </c>
      <c r="H17" s="6">
        <f aca="true" t="shared" si="0" ref="H17:H22">SUM(I17:O17)</f>
        <v>18</v>
      </c>
      <c r="I17" s="6">
        <f aca="true" t="shared" si="1" ref="I17:I22">S17+AJ17+BA17+BR17</f>
        <v>18</v>
      </c>
      <c r="J17" s="6">
        <f aca="true" t="shared" si="2" ref="J17:J22">U17+AL17+BC17+BT17</f>
        <v>0</v>
      </c>
      <c r="K17" s="6">
        <f aca="true" t="shared" si="3" ref="K17:K22">X17+AO17+BF17+BW17</f>
        <v>0</v>
      </c>
      <c r="L17" s="6">
        <f aca="true" t="shared" si="4" ref="L17:L22">Z17+AQ17+BH17+BY17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2</v>
      </c>
      <c r="Q17" s="7">
        <f aca="true" t="shared" si="9" ref="Q17:Q22">AH17+AY17+BP17+CG17</f>
        <v>0</v>
      </c>
      <c r="R17" s="7">
        <f>$B$17*1</f>
        <v>1</v>
      </c>
      <c r="S17" s="11"/>
      <c r="T17" s="10"/>
      <c r="U17" s="11"/>
      <c r="V17" s="10"/>
      <c r="W17" s="7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22">W17+AH17</f>
        <v>0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22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2">BE17+BP17</f>
        <v>0</v>
      </c>
      <c r="BR17" s="11">
        <f>$B$17*18</f>
        <v>18</v>
      </c>
      <c r="BS17" s="10" t="s">
        <v>55</v>
      </c>
      <c r="BT17" s="11"/>
      <c r="BU17" s="10"/>
      <c r="BV17" s="7">
        <f>$B$17*2</f>
        <v>2</v>
      </c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2">BV17+CG17</f>
        <v>2</v>
      </c>
    </row>
    <row r="18" spans="1:86" ht="12.75">
      <c r="A18" s="6">
        <v>2</v>
      </c>
      <c r="B18" s="6">
        <v>1</v>
      </c>
      <c r="C18" s="6"/>
      <c r="D18" s="6"/>
      <c r="E18" s="3" t="s">
        <v>56</v>
      </c>
      <c r="F18" s="6">
        <f>$B$18*COUNTIF(S18:CF18,"e")</f>
        <v>0</v>
      </c>
      <c r="G18" s="6">
        <f>$B$18*COUNTIF(S18:CF18,"z")</f>
        <v>1</v>
      </c>
      <c r="H18" s="6">
        <f t="shared" si="0"/>
        <v>9</v>
      </c>
      <c r="I18" s="6">
        <f t="shared" si="1"/>
        <v>9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f>$B$18*1</f>
        <v>1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>
        <f>$B$18*9</f>
        <v>9</v>
      </c>
      <c r="BS18" s="10" t="s">
        <v>55</v>
      </c>
      <c r="BT18" s="11"/>
      <c r="BU18" s="10"/>
      <c r="BV18" s="7">
        <f>$B$18*1</f>
        <v>1</v>
      </c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1</v>
      </c>
    </row>
    <row r="19" spans="1:86" ht="12.7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1</v>
      </c>
      <c r="Q19" s="7">
        <f t="shared" si="9"/>
        <v>0</v>
      </c>
      <c r="R19" s="7">
        <f>$B$19*0.5</f>
        <v>0.5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>
        <f>$B$19*9</f>
        <v>9</v>
      </c>
      <c r="BS19" s="10" t="s">
        <v>55</v>
      </c>
      <c r="BT19" s="11"/>
      <c r="BU19" s="10"/>
      <c r="BV19" s="7">
        <f>$B$19*1</f>
        <v>1</v>
      </c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1</v>
      </c>
    </row>
    <row r="20" spans="1:86" ht="12.7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1</v>
      </c>
      <c r="G20" s="6">
        <f>$B$20*COUNTIF(S20:CF20,"z")</f>
        <v>0</v>
      </c>
      <c r="H20" s="6">
        <f t="shared" si="0"/>
        <v>27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27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3</v>
      </c>
      <c r="R20" s="7">
        <f>$B$20*1.5</f>
        <v>1.5</v>
      </c>
      <c r="S20" s="11"/>
      <c r="T20" s="10"/>
      <c r="U20" s="11"/>
      <c r="V20" s="10"/>
      <c r="W20" s="7"/>
      <c r="X20" s="11"/>
      <c r="Y20" s="10"/>
      <c r="Z20" s="11">
        <f>$B$20*27</f>
        <v>27</v>
      </c>
      <c r="AA20" s="10" t="s">
        <v>59</v>
      </c>
      <c r="AB20" s="11"/>
      <c r="AC20" s="10"/>
      <c r="AD20" s="11"/>
      <c r="AE20" s="10"/>
      <c r="AF20" s="11"/>
      <c r="AG20" s="10"/>
      <c r="AH20" s="7">
        <f>$B$20*3</f>
        <v>3</v>
      </c>
      <c r="AI20" s="7">
        <f t="shared" si="10"/>
        <v>3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5</v>
      </c>
      <c r="B21" s="6">
        <v>1</v>
      </c>
      <c r="C21" s="6"/>
      <c r="D21" s="6"/>
      <c r="E21" s="3" t="s">
        <v>60</v>
      </c>
      <c r="F21" s="6">
        <f>$B$21*COUNTIF(S21:CF21,"e")</f>
        <v>0</v>
      </c>
      <c r="G21" s="6">
        <f>$B$21*COUNTIF(S21:CF21,"z")</f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20</v>
      </c>
      <c r="Q21" s="7">
        <f t="shared" si="9"/>
        <v>20</v>
      </c>
      <c r="R21" s="7">
        <f>$B$21*1</f>
        <v>1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>
        <f>$B$21*0</f>
        <v>0</v>
      </c>
      <c r="CD21" s="10" t="s">
        <v>55</v>
      </c>
      <c r="CE21" s="11"/>
      <c r="CF21" s="10"/>
      <c r="CG21" s="7">
        <f>$B$21*20</f>
        <v>20</v>
      </c>
      <c r="CH21" s="7">
        <f t="shared" si="13"/>
        <v>20</v>
      </c>
    </row>
    <row r="22" spans="1:86" ht="12.75">
      <c r="A22" s="6">
        <v>6</v>
      </c>
      <c r="B22" s="6">
        <v>1</v>
      </c>
      <c r="C22" s="6"/>
      <c r="D22" s="6"/>
      <c r="E22" s="3" t="s">
        <v>61</v>
      </c>
      <c r="F22" s="6">
        <f>$B$22*COUNTIF(S22:CF22,"e")</f>
        <v>0</v>
      </c>
      <c r="G22" s="6">
        <f>$B$22*COUNTIF(S22:CF22,"z")</f>
        <v>1</v>
      </c>
      <c r="H22" s="6">
        <f t="shared" si="0"/>
        <v>27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27</v>
      </c>
      <c r="P22" s="7">
        <f t="shared" si="8"/>
        <v>3</v>
      </c>
      <c r="Q22" s="7">
        <f t="shared" si="9"/>
        <v>3</v>
      </c>
      <c r="R22" s="7">
        <f>$B$22*1.5</f>
        <v>1.5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>
        <f>$B$22*27</f>
        <v>27</v>
      </c>
      <c r="CF22" s="10" t="s">
        <v>55</v>
      </c>
      <c r="CG22" s="7">
        <f>$B$22*3</f>
        <v>3</v>
      </c>
      <c r="CH22" s="7">
        <f t="shared" si="13"/>
        <v>3</v>
      </c>
    </row>
    <row r="23" spans="1:86" ht="15.75" customHeight="1">
      <c r="A23" s="6"/>
      <c r="B23" s="6"/>
      <c r="C23" s="6"/>
      <c r="D23" s="6"/>
      <c r="E23" s="6" t="s">
        <v>62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90</v>
      </c>
      <c r="I23" s="6">
        <f t="shared" si="14"/>
        <v>36</v>
      </c>
      <c r="J23" s="6">
        <f t="shared" si="14"/>
        <v>0</v>
      </c>
      <c r="K23" s="6">
        <f t="shared" si="14"/>
        <v>0</v>
      </c>
      <c r="L23" s="6">
        <f t="shared" si="14"/>
        <v>27</v>
      </c>
      <c r="M23" s="6">
        <f t="shared" si="14"/>
        <v>0</v>
      </c>
      <c r="N23" s="6">
        <f t="shared" si="14"/>
        <v>0</v>
      </c>
      <c r="O23" s="6">
        <f t="shared" si="14"/>
        <v>27</v>
      </c>
      <c r="P23" s="7">
        <f t="shared" si="14"/>
        <v>30</v>
      </c>
      <c r="Q23" s="7">
        <f t="shared" si="14"/>
        <v>26</v>
      </c>
      <c r="R23" s="7">
        <f t="shared" si="14"/>
        <v>6.5</v>
      </c>
      <c r="S23" s="11">
        <f t="shared" si="14"/>
        <v>0</v>
      </c>
      <c r="T23" s="10"/>
      <c r="U23" s="11">
        <f>SUM(U17:U22)</f>
        <v>0</v>
      </c>
      <c r="V23" s="10"/>
      <c r="W23" s="7">
        <f>SUM(W17:W22)</f>
        <v>0</v>
      </c>
      <c r="X23" s="11">
        <f>SUM(X17:X22)</f>
        <v>0</v>
      </c>
      <c r="Y23" s="10"/>
      <c r="Z23" s="11">
        <f>SUM(Z17:Z22)</f>
        <v>27</v>
      </c>
      <c r="AA23" s="10"/>
      <c r="AB23" s="11">
        <f>SUM(AB17:AB22)</f>
        <v>0</v>
      </c>
      <c r="AC23" s="10"/>
      <c r="AD23" s="11">
        <f>SUM(AD17:AD22)</f>
        <v>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0</v>
      </c>
      <c r="AK23" s="10"/>
      <c r="AL23" s="11">
        <f>SUM(AL17:AL22)</f>
        <v>0</v>
      </c>
      <c r="AM23" s="10"/>
      <c r="AN23" s="7">
        <f>SUM(AN17:AN22)</f>
        <v>0</v>
      </c>
      <c r="AO23" s="11">
        <f>SUM(AO17:AO22)</f>
        <v>0</v>
      </c>
      <c r="AP23" s="10"/>
      <c r="AQ23" s="11">
        <f>SUM(AQ17:AQ22)</f>
        <v>0</v>
      </c>
      <c r="AR23" s="10"/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0</v>
      </c>
      <c r="BB23" s="10"/>
      <c r="BC23" s="11">
        <f>SUM(BC17:BC22)</f>
        <v>0</v>
      </c>
      <c r="BD23" s="10"/>
      <c r="BE23" s="7">
        <f>SUM(BE17:BE22)</f>
        <v>0</v>
      </c>
      <c r="BF23" s="11">
        <f>SUM(BF17:BF22)</f>
        <v>0</v>
      </c>
      <c r="BG23" s="10"/>
      <c r="BH23" s="11">
        <f>SUM(BH17:BH22)</f>
        <v>0</v>
      </c>
      <c r="BI23" s="10"/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0</v>
      </c>
      <c r="BR23" s="11">
        <f>SUM(BR17:BR22)</f>
        <v>36</v>
      </c>
      <c r="BS23" s="10"/>
      <c r="BT23" s="11">
        <f>SUM(BT17:BT22)</f>
        <v>0</v>
      </c>
      <c r="BU23" s="10"/>
      <c r="BV23" s="7">
        <f>SUM(BV17:BV22)</f>
        <v>4</v>
      </c>
      <c r="BW23" s="11">
        <f>SUM(BW17:BW22)</f>
        <v>0</v>
      </c>
      <c r="BX23" s="10"/>
      <c r="BY23" s="11">
        <f>SUM(BY17:BY22)</f>
        <v>0</v>
      </c>
      <c r="BZ23" s="10"/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27</v>
      </c>
      <c r="CF23" s="10"/>
      <c r="CG23" s="7">
        <f>SUM(CG17:CG22)</f>
        <v>23</v>
      </c>
      <c r="CH23" s="7">
        <f>SUM(CH17:CH22)</f>
        <v>27</v>
      </c>
    </row>
    <row r="24" spans="1:86" ht="19.5" customHeight="1">
      <c r="A24" s="12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64</v>
      </c>
      <c r="E25" s="3" t="s">
        <v>65</v>
      </c>
      <c r="F25" s="6">
        <f>COUNTIF(S25:CF25,"e")</f>
        <v>0</v>
      </c>
      <c r="G25" s="6">
        <f>COUNTIF(S25:CF25,"z")</f>
        <v>2</v>
      </c>
      <c r="H25" s="6">
        <f>SUM(I25:O25)</f>
        <v>27</v>
      </c>
      <c r="I25" s="6">
        <f>S25+AJ25+BA25+BR25</f>
        <v>18</v>
      </c>
      <c r="J25" s="6">
        <f>U25+AL25+BC25+BT25</f>
        <v>9</v>
      </c>
      <c r="K25" s="6">
        <f>X25+AO25+BF25+BW25</f>
        <v>0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0</v>
      </c>
      <c r="R25" s="7">
        <v>1</v>
      </c>
      <c r="S25" s="11">
        <v>18</v>
      </c>
      <c r="T25" s="10" t="s">
        <v>55</v>
      </c>
      <c r="U25" s="11">
        <v>9</v>
      </c>
      <c r="V25" s="10" t="s">
        <v>55</v>
      </c>
      <c r="W25" s="7">
        <v>2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5.75" customHeight="1">
      <c r="A26" s="6"/>
      <c r="B26" s="6"/>
      <c r="C26" s="6"/>
      <c r="D26" s="6"/>
      <c r="E26" s="6" t="s">
        <v>62</v>
      </c>
      <c r="F26" s="6">
        <f aca="true" t="shared" si="15" ref="F26:S26">SUM(F25:F25)</f>
        <v>0</v>
      </c>
      <c r="G26" s="6">
        <f t="shared" si="15"/>
        <v>2</v>
      </c>
      <c r="H26" s="6">
        <f t="shared" si="15"/>
        <v>27</v>
      </c>
      <c r="I26" s="6">
        <f t="shared" si="15"/>
        <v>18</v>
      </c>
      <c r="J26" s="6">
        <f t="shared" si="15"/>
        <v>9</v>
      </c>
      <c r="K26" s="6">
        <f t="shared" si="15"/>
        <v>0</v>
      </c>
      <c r="L26" s="6">
        <f t="shared" si="15"/>
        <v>0</v>
      </c>
      <c r="M26" s="6">
        <f t="shared" si="15"/>
        <v>0</v>
      </c>
      <c r="N26" s="6">
        <f t="shared" si="15"/>
        <v>0</v>
      </c>
      <c r="O26" s="6">
        <f t="shared" si="15"/>
        <v>0</v>
      </c>
      <c r="P26" s="7">
        <f t="shared" si="15"/>
        <v>2</v>
      </c>
      <c r="Q26" s="7">
        <f t="shared" si="15"/>
        <v>0</v>
      </c>
      <c r="R26" s="7">
        <f t="shared" si="15"/>
        <v>1</v>
      </c>
      <c r="S26" s="11">
        <f t="shared" si="15"/>
        <v>18</v>
      </c>
      <c r="T26" s="10"/>
      <c r="U26" s="11">
        <f>SUM(U25:U25)</f>
        <v>9</v>
      </c>
      <c r="V26" s="10"/>
      <c r="W26" s="7">
        <f>SUM(W25:W25)</f>
        <v>2</v>
      </c>
      <c r="X26" s="11">
        <f>SUM(X25:X25)</f>
        <v>0</v>
      </c>
      <c r="Y26" s="10"/>
      <c r="Z26" s="11">
        <f>SUM(Z25:Z25)</f>
        <v>0</v>
      </c>
      <c r="AA26" s="10"/>
      <c r="AB26" s="11">
        <f>SUM(AB25:AB25)</f>
        <v>0</v>
      </c>
      <c r="AC26" s="10"/>
      <c r="AD26" s="11">
        <f>SUM(AD25:AD25)</f>
        <v>0</v>
      </c>
      <c r="AE26" s="10"/>
      <c r="AF26" s="11">
        <f>SUM(AF25:AF25)</f>
        <v>0</v>
      </c>
      <c r="AG26" s="10"/>
      <c r="AH26" s="7">
        <f>SUM(AH25:AH25)</f>
        <v>0</v>
      </c>
      <c r="AI26" s="7">
        <f>SUM(AI25:AI25)</f>
        <v>2</v>
      </c>
      <c r="AJ26" s="11">
        <f>SUM(AJ25:AJ25)</f>
        <v>0</v>
      </c>
      <c r="AK26" s="10"/>
      <c r="AL26" s="11">
        <f>SUM(AL25:AL25)</f>
        <v>0</v>
      </c>
      <c r="AM26" s="10"/>
      <c r="AN26" s="7">
        <f>SUM(AN25:AN25)</f>
        <v>0</v>
      </c>
      <c r="AO26" s="11">
        <f>SUM(AO25:AO25)</f>
        <v>0</v>
      </c>
      <c r="AP26" s="10"/>
      <c r="AQ26" s="11">
        <f>SUM(AQ25:AQ25)</f>
        <v>0</v>
      </c>
      <c r="AR26" s="10"/>
      <c r="AS26" s="11">
        <f>SUM(AS25:AS25)</f>
        <v>0</v>
      </c>
      <c r="AT26" s="10"/>
      <c r="AU26" s="11">
        <f>SUM(AU25:AU25)</f>
        <v>0</v>
      </c>
      <c r="AV26" s="10"/>
      <c r="AW26" s="11">
        <f>SUM(AW25:AW25)</f>
        <v>0</v>
      </c>
      <c r="AX26" s="10"/>
      <c r="AY26" s="7">
        <f>SUM(AY25:AY25)</f>
        <v>0</v>
      </c>
      <c r="AZ26" s="7">
        <f>SUM(AZ25:AZ25)</f>
        <v>0</v>
      </c>
      <c r="BA26" s="11">
        <f>SUM(BA25:BA25)</f>
        <v>0</v>
      </c>
      <c r="BB26" s="10"/>
      <c r="BC26" s="11">
        <f>SUM(BC25:BC25)</f>
        <v>0</v>
      </c>
      <c r="BD26" s="10"/>
      <c r="BE26" s="7">
        <f>SUM(BE25:BE25)</f>
        <v>0</v>
      </c>
      <c r="BF26" s="11">
        <f>SUM(BF25:BF25)</f>
        <v>0</v>
      </c>
      <c r="BG26" s="10"/>
      <c r="BH26" s="11">
        <f>SUM(BH25:BH25)</f>
        <v>0</v>
      </c>
      <c r="BI26" s="10"/>
      <c r="BJ26" s="11">
        <f>SUM(BJ25:BJ25)</f>
        <v>0</v>
      </c>
      <c r="BK26" s="10"/>
      <c r="BL26" s="11">
        <f>SUM(BL25:BL25)</f>
        <v>0</v>
      </c>
      <c r="BM26" s="10"/>
      <c r="BN26" s="11">
        <f>SUM(BN25:BN25)</f>
        <v>0</v>
      </c>
      <c r="BO26" s="10"/>
      <c r="BP26" s="7">
        <f>SUM(BP25:BP25)</f>
        <v>0</v>
      </c>
      <c r="BQ26" s="7">
        <f>SUM(BQ25:BQ25)</f>
        <v>0</v>
      </c>
      <c r="BR26" s="11">
        <f>SUM(BR25:BR25)</f>
        <v>0</v>
      </c>
      <c r="BS26" s="10"/>
      <c r="BT26" s="11">
        <f>SUM(BT25:BT25)</f>
        <v>0</v>
      </c>
      <c r="BU26" s="10"/>
      <c r="BV26" s="7">
        <f>SUM(BV25:BV25)</f>
        <v>0</v>
      </c>
      <c r="BW26" s="11">
        <f>SUM(BW25:BW25)</f>
        <v>0</v>
      </c>
      <c r="BX26" s="10"/>
      <c r="BY26" s="11">
        <f>SUM(BY25:BY25)</f>
        <v>0</v>
      </c>
      <c r="BZ26" s="10"/>
      <c r="CA26" s="11">
        <f>SUM(CA25:CA25)</f>
        <v>0</v>
      </c>
      <c r="CB26" s="10"/>
      <c r="CC26" s="11">
        <f>SUM(CC25:CC25)</f>
        <v>0</v>
      </c>
      <c r="CD26" s="10"/>
      <c r="CE26" s="11">
        <f>SUM(CE25:CE25)</f>
        <v>0</v>
      </c>
      <c r="CF26" s="10"/>
      <c r="CG26" s="7">
        <f>SUM(CG25:CG25)</f>
        <v>0</v>
      </c>
      <c r="CH26" s="7">
        <f>SUM(CH25:CH25)</f>
        <v>0</v>
      </c>
    </row>
    <row r="27" spans="1:86" ht="19.5" customHeight="1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2"/>
      <c r="CH27" s="13"/>
    </row>
    <row r="28" spans="1:86" ht="12.75">
      <c r="A28" s="6"/>
      <c r="B28" s="6"/>
      <c r="C28" s="6"/>
      <c r="D28" s="6" t="s">
        <v>67</v>
      </c>
      <c r="E28" s="3" t="s">
        <v>68</v>
      </c>
      <c r="F28" s="6">
        <f aca="true" t="shared" si="16" ref="F28:F33">COUNTIF(S28:CF28,"e")</f>
        <v>0</v>
      </c>
      <c r="G28" s="6">
        <f aca="true" t="shared" si="17" ref="G28:G33">COUNTIF(S28:CF28,"z")</f>
        <v>2</v>
      </c>
      <c r="H28" s="6">
        <f aca="true" t="shared" si="18" ref="H28:H33">SUM(I28:O28)</f>
        <v>27</v>
      </c>
      <c r="I28" s="6">
        <f aca="true" t="shared" si="19" ref="I28:I33">S28+AJ28+BA28+BR28</f>
        <v>18</v>
      </c>
      <c r="J28" s="6">
        <f aca="true" t="shared" si="20" ref="J28:J33">U28+AL28+BC28+BT28</f>
        <v>9</v>
      </c>
      <c r="K28" s="6">
        <f aca="true" t="shared" si="21" ref="K28:K33">X28+AO28+BF28+BW28</f>
        <v>0</v>
      </c>
      <c r="L28" s="6">
        <f aca="true" t="shared" si="22" ref="L28:L33">Z28+AQ28+BH28+BY28</f>
        <v>0</v>
      </c>
      <c r="M28" s="6">
        <f aca="true" t="shared" si="23" ref="M28:M33">AB28+AS28+BJ28+CA28</f>
        <v>0</v>
      </c>
      <c r="N28" s="6">
        <f aca="true" t="shared" si="24" ref="N28:N33">AD28+AU28+BL28+CC28</f>
        <v>0</v>
      </c>
      <c r="O28" s="6">
        <f aca="true" t="shared" si="25" ref="O28:O33">AF28+AW28+BN28+CE28</f>
        <v>0</v>
      </c>
      <c r="P28" s="7">
        <f aca="true" t="shared" si="26" ref="P28:P33">AI28+AZ28+BQ28+CH28</f>
        <v>2</v>
      </c>
      <c r="Q28" s="7">
        <f aca="true" t="shared" si="27" ref="Q28:Q33">AH28+AY28+BP28+CG28</f>
        <v>0</v>
      </c>
      <c r="R28" s="7">
        <v>1</v>
      </c>
      <c r="S28" s="11">
        <v>18</v>
      </c>
      <c r="T28" s="10" t="s">
        <v>55</v>
      </c>
      <c r="U28" s="11">
        <v>9</v>
      </c>
      <c r="V28" s="10" t="s">
        <v>55</v>
      </c>
      <c r="W28" s="7">
        <v>2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aca="true" t="shared" si="28" ref="AI28:AI33"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aca="true" t="shared" si="29" ref="AZ28:AZ33"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aca="true" t="shared" si="30" ref="BQ28:BQ33"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aca="true" t="shared" si="31" ref="CH28:CH33">BV28+CG28</f>
        <v>0</v>
      </c>
    </row>
    <row r="29" spans="1:86" ht="12.75">
      <c r="A29" s="6"/>
      <c r="B29" s="6"/>
      <c r="C29" s="6"/>
      <c r="D29" s="6" t="s">
        <v>69</v>
      </c>
      <c r="E29" s="3" t="s">
        <v>70</v>
      </c>
      <c r="F29" s="6">
        <f t="shared" si="16"/>
        <v>0</v>
      </c>
      <c r="G29" s="6">
        <f t="shared" si="17"/>
        <v>2</v>
      </c>
      <c r="H29" s="6">
        <f t="shared" si="18"/>
        <v>27</v>
      </c>
      <c r="I29" s="6">
        <f t="shared" si="19"/>
        <v>9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18</v>
      </c>
      <c r="N29" s="6">
        <f t="shared" si="24"/>
        <v>0</v>
      </c>
      <c r="O29" s="6">
        <f t="shared" si="25"/>
        <v>0</v>
      </c>
      <c r="P29" s="7">
        <f t="shared" si="26"/>
        <v>3</v>
      </c>
      <c r="Q29" s="7">
        <f t="shared" si="27"/>
        <v>1.6</v>
      </c>
      <c r="R29" s="7">
        <v>1.2</v>
      </c>
      <c r="S29" s="11">
        <v>9</v>
      </c>
      <c r="T29" s="10" t="s">
        <v>55</v>
      </c>
      <c r="U29" s="11"/>
      <c r="V29" s="10"/>
      <c r="W29" s="7">
        <v>1.4</v>
      </c>
      <c r="X29" s="11"/>
      <c r="Y29" s="10"/>
      <c r="Z29" s="11"/>
      <c r="AA29" s="10"/>
      <c r="AB29" s="11">
        <v>18</v>
      </c>
      <c r="AC29" s="10" t="s">
        <v>55</v>
      </c>
      <c r="AD29" s="11"/>
      <c r="AE29" s="10"/>
      <c r="AF29" s="11"/>
      <c r="AG29" s="10"/>
      <c r="AH29" s="7">
        <v>1.6</v>
      </c>
      <c r="AI29" s="7">
        <f t="shared" si="28"/>
        <v>3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t="shared" si="29"/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30"/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31"/>
        <v>0</v>
      </c>
    </row>
    <row r="30" spans="1:86" ht="12.75">
      <c r="A30" s="6"/>
      <c r="B30" s="6"/>
      <c r="C30" s="6"/>
      <c r="D30" s="6" t="s">
        <v>71</v>
      </c>
      <c r="E30" s="3" t="s">
        <v>72</v>
      </c>
      <c r="F30" s="6">
        <f t="shared" si="16"/>
        <v>0</v>
      </c>
      <c r="G30" s="6">
        <f t="shared" si="17"/>
        <v>2</v>
      </c>
      <c r="H30" s="6">
        <f t="shared" si="18"/>
        <v>27</v>
      </c>
      <c r="I30" s="6">
        <f t="shared" si="19"/>
        <v>9</v>
      </c>
      <c r="J30" s="6">
        <f t="shared" si="20"/>
        <v>0</v>
      </c>
      <c r="K30" s="6">
        <f t="shared" si="21"/>
        <v>0</v>
      </c>
      <c r="L30" s="6">
        <f t="shared" si="22"/>
        <v>0</v>
      </c>
      <c r="M30" s="6">
        <f t="shared" si="23"/>
        <v>18</v>
      </c>
      <c r="N30" s="6">
        <f t="shared" si="24"/>
        <v>0</v>
      </c>
      <c r="O30" s="6">
        <f t="shared" si="25"/>
        <v>0</v>
      </c>
      <c r="P30" s="7">
        <f t="shared" si="26"/>
        <v>3</v>
      </c>
      <c r="Q30" s="7">
        <f t="shared" si="27"/>
        <v>2.5</v>
      </c>
      <c r="R30" s="7">
        <v>1.1</v>
      </c>
      <c r="S30" s="11">
        <v>9</v>
      </c>
      <c r="T30" s="10" t="s">
        <v>55</v>
      </c>
      <c r="U30" s="11"/>
      <c r="V30" s="10"/>
      <c r="W30" s="7">
        <v>0.5</v>
      </c>
      <c r="X30" s="11"/>
      <c r="Y30" s="10"/>
      <c r="Z30" s="11"/>
      <c r="AA30" s="10"/>
      <c r="AB30" s="11">
        <v>18</v>
      </c>
      <c r="AC30" s="10" t="s">
        <v>55</v>
      </c>
      <c r="AD30" s="11"/>
      <c r="AE30" s="10"/>
      <c r="AF30" s="11"/>
      <c r="AG30" s="10"/>
      <c r="AH30" s="7">
        <v>2.5</v>
      </c>
      <c r="AI30" s="7">
        <f t="shared" si="28"/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29"/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30"/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31"/>
        <v>0</v>
      </c>
    </row>
    <row r="31" spans="1:86" ht="12.75">
      <c r="A31" s="6"/>
      <c r="B31" s="6"/>
      <c r="C31" s="6"/>
      <c r="D31" s="6" t="s">
        <v>73</v>
      </c>
      <c r="E31" s="3" t="s">
        <v>74</v>
      </c>
      <c r="F31" s="6">
        <f t="shared" si="16"/>
        <v>0</v>
      </c>
      <c r="G31" s="6">
        <f t="shared" si="17"/>
        <v>2</v>
      </c>
      <c r="H31" s="6">
        <f t="shared" si="18"/>
        <v>27</v>
      </c>
      <c r="I31" s="6">
        <f t="shared" si="19"/>
        <v>9</v>
      </c>
      <c r="J31" s="6">
        <f t="shared" si="20"/>
        <v>0</v>
      </c>
      <c r="K31" s="6">
        <f t="shared" si="21"/>
        <v>18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7">
        <f t="shared" si="26"/>
        <v>2</v>
      </c>
      <c r="Q31" s="7">
        <f t="shared" si="27"/>
        <v>1</v>
      </c>
      <c r="R31" s="7">
        <v>0.7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9</v>
      </c>
      <c r="AK31" s="10" t="s">
        <v>55</v>
      </c>
      <c r="AL31" s="11"/>
      <c r="AM31" s="10"/>
      <c r="AN31" s="7">
        <v>1</v>
      </c>
      <c r="AO31" s="11">
        <v>18</v>
      </c>
      <c r="AP31" s="10" t="s">
        <v>55</v>
      </c>
      <c r="AQ31" s="11"/>
      <c r="AR31" s="10"/>
      <c r="AS31" s="11"/>
      <c r="AT31" s="10"/>
      <c r="AU31" s="11"/>
      <c r="AV31" s="10"/>
      <c r="AW31" s="11"/>
      <c r="AX31" s="10"/>
      <c r="AY31" s="7">
        <v>1</v>
      </c>
      <c r="AZ31" s="7">
        <f t="shared" si="29"/>
        <v>2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75</v>
      </c>
      <c r="E32" s="3" t="s">
        <v>76</v>
      </c>
      <c r="F32" s="6">
        <f t="shared" si="16"/>
        <v>0</v>
      </c>
      <c r="G32" s="6">
        <f t="shared" si="17"/>
        <v>1</v>
      </c>
      <c r="H32" s="6">
        <f t="shared" si="18"/>
        <v>9</v>
      </c>
      <c r="I32" s="6">
        <f t="shared" si="19"/>
        <v>9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7">
        <f t="shared" si="26"/>
        <v>1</v>
      </c>
      <c r="Q32" s="7">
        <f t="shared" si="27"/>
        <v>0</v>
      </c>
      <c r="R32" s="7">
        <v>1</v>
      </c>
      <c r="S32" s="11"/>
      <c r="T32" s="10"/>
      <c r="U32" s="11"/>
      <c r="V32" s="10"/>
      <c r="W32" s="7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9</v>
      </c>
      <c r="AK32" s="10" t="s">
        <v>55</v>
      </c>
      <c r="AL32" s="11"/>
      <c r="AM32" s="10"/>
      <c r="AN32" s="7">
        <v>1</v>
      </c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29"/>
        <v>1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77</v>
      </c>
      <c r="E33" s="3" t="s">
        <v>78</v>
      </c>
      <c r="F33" s="6">
        <f t="shared" si="16"/>
        <v>0</v>
      </c>
      <c r="G33" s="6">
        <f t="shared" si="17"/>
        <v>2</v>
      </c>
      <c r="H33" s="6">
        <f t="shared" si="18"/>
        <v>27</v>
      </c>
      <c r="I33" s="6">
        <f t="shared" si="19"/>
        <v>18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9</v>
      </c>
      <c r="N33" s="6">
        <f t="shared" si="24"/>
        <v>0</v>
      </c>
      <c r="O33" s="6">
        <f t="shared" si="25"/>
        <v>0</v>
      </c>
      <c r="P33" s="7">
        <f t="shared" si="26"/>
        <v>2</v>
      </c>
      <c r="Q33" s="7">
        <f t="shared" si="27"/>
        <v>1</v>
      </c>
      <c r="R33" s="7">
        <v>0.8</v>
      </c>
      <c r="S33" s="11"/>
      <c r="T33" s="10"/>
      <c r="U33" s="11"/>
      <c r="V33" s="10"/>
      <c r="W33" s="7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>
        <v>18</v>
      </c>
      <c r="BB33" s="10" t="s">
        <v>55</v>
      </c>
      <c r="BC33" s="11"/>
      <c r="BD33" s="10"/>
      <c r="BE33" s="7">
        <v>1</v>
      </c>
      <c r="BF33" s="11"/>
      <c r="BG33" s="10"/>
      <c r="BH33" s="11"/>
      <c r="BI33" s="10"/>
      <c r="BJ33" s="11">
        <v>9</v>
      </c>
      <c r="BK33" s="10" t="s">
        <v>55</v>
      </c>
      <c r="BL33" s="11"/>
      <c r="BM33" s="10"/>
      <c r="BN33" s="11"/>
      <c r="BO33" s="10"/>
      <c r="BP33" s="7">
        <v>1</v>
      </c>
      <c r="BQ33" s="7">
        <f t="shared" si="30"/>
        <v>2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5.75" customHeight="1">
      <c r="A34" s="6"/>
      <c r="B34" s="6"/>
      <c r="C34" s="6"/>
      <c r="D34" s="6"/>
      <c r="E34" s="6" t="s">
        <v>62</v>
      </c>
      <c r="F34" s="6">
        <f aca="true" t="shared" si="32" ref="F34:S34">SUM(F28:F33)</f>
        <v>0</v>
      </c>
      <c r="G34" s="6">
        <f t="shared" si="32"/>
        <v>11</v>
      </c>
      <c r="H34" s="6">
        <f t="shared" si="32"/>
        <v>144</v>
      </c>
      <c r="I34" s="6">
        <f t="shared" si="32"/>
        <v>72</v>
      </c>
      <c r="J34" s="6">
        <f t="shared" si="32"/>
        <v>9</v>
      </c>
      <c r="K34" s="6">
        <f t="shared" si="32"/>
        <v>18</v>
      </c>
      <c r="L34" s="6">
        <f t="shared" si="32"/>
        <v>0</v>
      </c>
      <c r="M34" s="6">
        <f t="shared" si="32"/>
        <v>45</v>
      </c>
      <c r="N34" s="6">
        <f t="shared" si="32"/>
        <v>0</v>
      </c>
      <c r="O34" s="6">
        <f t="shared" si="32"/>
        <v>0</v>
      </c>
      <c r="P34" s="7">
        <f t="shared" si="32"/>
        <v>13</v>
      </c>
      <c r="Q34" s="7">
        <f t="shared" si="32"/>
        <v>6.1</v>
      </c>
      <c r="R34" s="7">
        <f t="shared" si="32"/>
        <v>5.8</v>
      </c>
      <c r="S34" s="11">
        <f t="shared" si="32"/>
        <v>36</v>
      </c>
      <c r="T34" s="10"/>
      <c r="U34" s="11">
        <f>SUM(U28:U33)</f>
        <v>9</v>
      </c>
      <c r="V34" s="10"/>
      <c r="W34" s="7">
        <f>SUM(W28:W33)</f>
        <v>3.9</v>
      </c>
      <c r="X34" s="11">
        <f>SUM(X28:X33)</f>
        <v>0</v>
      </c>
      <c r="Y34" s="10"/>
      <c r="Z34" s="11">
        <f>SUM(Z28:Z33)</f>
        <v>0</v>
      </c>
      <c r="AA34" s="10"/>
      <c r="AB34" s="11">
        <f>SUM(AB28:AB33)</f>
        <v>36</v>
      </c>
      <c r="AC34" s="10"/>
      <c r="AD34" s="11">
        <f>SUM(AD28:AD33)</f>
        <v>0</v>
      </c>
      <c r="AE34" s="10"/>
      <c r="AF34" s="11">
        <f>SUM(AF28:AF33)</f>
        <v>0</v>
      </c>
      <c r="AG34" s="10"/>
      <c r="AH34" s="7">
        <f>SUM(AH28:AH33)</f>
        <v>4.1</v>
      </c>
      <c r="AI34" s="7">
        <f>SUM(AI28:AI33)</f>
        <v>8</v>
      </c>
      <c r="AJ34" s="11">
        <f>SUM(AJ28:AJ33)</f>
        <v>18</v>
      </c>
      <c r="AK34" s="10"/>
      <c r="AL34" s="11">
        <f>SUM(AL28:AL33)</f>
        <v>0</v>
      </c>
      <c r="AM34" s="10"/>
      <c r="AN34" s="7">
        <f>SUM(AN28:AN33)</f>
        <v>2</v>
      </c>
      <c r="AO34" s="11">
        <f>SUM(AO28:AO33)</f>
        <v>18</v>
      </c>
      <c r="AP34" s="10"/>
      <c r="AQ34" s="11">
        <f>SUM(AQ28:AQ33)</f>
        <v>0</v>
      </c>
      <c r="AR34" s="10"/>
      <c r="AS34" s="11">
        <f>SUM(AS28:AS33)</f>
        <v>0</v>
      </c>
      <c r="AT34" s="10"/>
      <c r="AU34" s="11">
        <f>SUM(AU28:AU33)</f>
        <v>0</v>
      </c>
      <c r="AV34" s="10"/>
      <c r="AW34" s="11">
        <f>SUM(AW28:AW33)</f>
        <v>0</v>
      </c>
      <c r="AX34" s="10"/>
      <c r="AY34" s="7">
        <f>SUM(AY28:AY33)</f>
        <v>1</v>
      </c>
      <c r="AZ34" s="7">
        <f>SUM(AZ28:AZ33)</f>
        <v>3</v>
      </c>
      <c r="BA34" s="11">
        <f>SUM(BA28:BA33)</f>
        <v>18</v>
      </c>
      <c r="BB34" s="10"/>
      <c r="BC34" s="11">
        <f>SUM(BC28:BC33)</f>
        <v>0</v>
      </c>
      <c r="BD34" s="10"/>
      <c r="BE34" s="7">
        <f>SUM(BE28:BE33)</f>
        <v>1</v>
      </c>
      <c r="BF34" s="11">
        <f>SUM(BF28:BF33)</f>
        <v>0</v>
      </c>
      <c r="BG34" s="10"/>
      <c r="BH34" s="11">
        <f>SUM(BH28:BH33)</f>
        <v>0</v>
      </c>
      <c r="BI34" s="10"/>
      <c r="BJ34" s="11">
        <f>SUM(BJ28:BJ33)</f>
        <v>9</v>
      </c>
      <c r="BK34" s="10"/>
      <c r="BL34" s="11">
        <f>SUM(BL28:BL33)</f>
        <v>0</v>
      </c>
      <c r="BM34" s="10"/>
      <c r="BN34" s="11">
        <f>SUM(BN28:BN33)</f>
        <v>0</v>
      </c>
      <c r="BO34" s="10"/>
      <c r="BP34" s="7">
        <f>SUM(BP28:BP33)</f>
        <v>1</v>
      </c>
      <c r="BQ34" s="7">
        <f>SUM(BQ28:BQ33)</f>
        <v>2</v>
      </c>
      <c r="BR34" s="11">
        <f>SUM(BR28:BR33)</f>
        <v>0</v>
      </c>
      <c r="BS34" s="10"/>
      <c r="BT34" s="11">
        <f>SUM(BT28:BT33)</f>
        <v>0</v>
      </c>
      <c r="BU34" s="10"/>
      <c r="BV34" s="7">
        <f>SUM(BV28:BV33)</f>
        <v>0</v>
      </c>
      <c r="BW34" s="11">
        <f>SUM(BW28:BW33)</f>
        <v>0</v>
      </c>
      <c r="BX34" s="10"/>
      <c r="BY34" s="11">
        <f>SUM(BY28:BY33)</f>
        <v>0</v>
      </c>
      <c r="BZ34" s="10"/>
      <c r="CA34" s="11">
        <f>SUM(CA28:CA33)</f>
        <v>0</v>
      </c>
      <c r="CB34" s="10"/>
      <c r="CC34" s="11">
        <f>SUM(CC28:CC33)</f>
        <v>0</v>
      </c>
      <c r="CD34" s="10"/>
      <c r="CE34" s="11">
        <f>SUM(CE28:CE33)</f>
        <v>0</v>
      </c>
      <c r="CF34" s="10"/>
      <c r="CG34" s="7">
        <f>SUM(CG28:CG33)</f>
        <v>0</v>
      </c>
      <c r="CH34" s="7">
        <f>SUM(CH28:CH33)</f>
        <v>0</v>
      </c>
    </row>
    <row r="35" spans="1:86" ht="19.5" customHeight="1">
      <c r="A35" s="12" t="s">
        <v>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2"/>
      <c r="CH35" s="13"/>
    </row>
    <row r="36" spans="1:86" ht="12.75">
      <c r="A36" s="6"/>
      <c r="B36" s="6"/>
      <c r="C36" s="6"/>
      <c r="D36" s="6" t="s">
        <v>218</v>
      </c>
      <c r="E36" s="3" t="s">
        <v>219</v>
      </c>
      <c r="F36" s="6">
        <f aca="true" t="shared" si="33" ref="F36:F53">COUNTIF(S36:CF36,"e")</f>
        <v>1</v>
      </c>
      <c r="G36" s="6">
        <f aca="true" t="shared" si="34" ref="G36:G53">COUNTIF(S36:CF36,"z")</f>
        <v>2</v>
      </c>
      <c r="H36" s="6">
        <f aca="true" t="shared" si="35" ref="H36:H53">SUM(I36:O36)</f>
        <v>36</v>
      </c>
      <c r="I36" s="6">
        <f aca="true" t="shared" si="36" ref="I36:I53">S36+AJ36+BA36+BR36</f>
        <v>18</v>
      </c>
      <c r="J36" s="6">
        <f aca="true" t="shared" si="37" ref="J36:J53">U36+AL36+BC36+BT36</f>
        <v>0</v>
      </c>
      <c r="K36" s="6">
        <f aca="true" t="shared" si="38" ref="K36:K53">X36+AO36+BF36+BW36</f>
        <v>9</v>
      </c>
      <c r="L36" s="6">
        <f aca="true" t="shared" si="39" ref="L36:L53">Z36+AQ36+BH36+BY36</f>
        <v>0</v>
      </c>
      <c r="M36" s="6">
        <f aca="true" t="shared" si="40" ref="M36:M53">AB36+AS36+BJ36+CA36</f>
        <v>9</v>
      </c>
      <c r="N36" s="6">
        <f aca="true" t="shared" si="41" ref="N36:N53">AD36+AU36+BL36+CC36</f>
        <v>0</v>
      </c>
      <c r="O36" s="6">
        <f aca="true" t="shared" si="42" ref="O36:O53">AF36+AW36+BN36+CE36</f>
        <v>0</v>
      </c>
      <c r="P36" s="7">
        <f aca="true" t="shared" si="43" ref="P36:P53">AI36+AZ36+BQ36+CH36</f>
        <v>3</v>
      </c>
      <c r="Q36" s="7">
        <f aca="true" t="shared" si="44" ref="Q36:Q53">AH36+AY36+BP36+CG36</f>
        <v>1.7</v>
      </c>
      <c r="R36" s="7">
        <v>1.2</v>
      </c>
      <c r="S36" s="11">
        <v>18</v>
      </c>
      <c r="T36" s="10" t="s">
        <v>59</v>
      </c>
      <c r="U36" s="11"/>
      <c r="V36" s="10"/>
      <c r="W36" s="7">
        <v>1.3</v>
      </c>
      <c r="X36" s="11">
        <v>9</v>
      </c>
      <c r="Y36" s="10" t="s">
        <v>55</v>
      </c>
      <c r="Z36" s="11"/>
      <c r="AA36" s="10"/>
      <c r="AB36" s="11">
        <v>9</v>
      </c>
      <c r="AC36" s="10" t="s">
        <v>55</v>
      </c>
      <c r="AD36" s="11"/>
      <c r="AE36" s="10"/>
      <c r="AF36" s="11"/>
      <c r="AG36" s="10"/>
      <c r="AH36" s="7">
        <v>1.7</v>
      </c>
      <c r="AI36" s="7">
        <f aca="true" t="shared" si="45" ref="AI36:AI53">W36+AH36</f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aca="true" t="shared" si="46" ref="AZ36:AZ53">AN36+AY36</f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aca="true" t="shared" si="47" ref="BQ36:BQ53">BE36+BP36</f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aca="true" t="shared" si="48" ref="CH36:CH53">BV36+CG36</f>
        <v>0</v>
      </c>
    </row>
    <row r="37" spans="1:86" ht="12.75">
      <c r="A37" s="6"/>
      <c r="B37" s="6"/>
      <c r="C37" s="6"/>
      <c r="D37" s="6" t="s">
        <v>220</v>
      </c>
      <c r="E37" s="3" t="s">
        <v>221</v>
      </c>
      <c r="F37" s="6">
        <f t="shared" si="33"/>
        <v>1</v>
      </c>
      <c r="G37" s="6">
        <f t="shared" si="34"/>
        <v>1</v>
      </c>
      <c r="H37" s="6">
        <f t="shared" si="35"/>
        <v>27</v>
      </c>
      <c r="I37" s="6">
        <f t="shared" si="36"/>
        <v>9</v>
      </c>
      <c r="J37" s="6">
        <f t="shared" si="37"/>
        <v>0</v>
      </c>
      <c r="K37" s="6">
        <f t="shared" si="38"/>
        <v>0</v>
      </c>
      <c r="L37" s="6">
        <f t="shared" si="39"/>
        <v>0</v>
      </c>
      <c r="M37" s="6">
        <f t="shared" si="40"/>
        <v>18</v>
      </c>
      <c r="N37" s="6">
        <f t="shared" si="41"/>
        <v>0</v>
      </c>
      <c r="O37" s="6">
        <f t="shared" si="42"/>
        <v>0</v>
      </c>
      <c r="P37" s="7">
        <f t="shared" si="43"/>
        <v>3</v>
      </c>
      <c r="Q37" s="7">
        <f t="shared" si="44"/>
        <v>2</v>
      </c>
      <c r="R37" s="7">
        <v>1.2</v>
      </c>
      <c r="S37" s="11">
        <v>9</v>
      </c>
      <c r="T37" s="10" t="s">
        <v>59</v>
      </c>
      <c r="U37" s="11"/>
      <c r="V37" s="10"/>
      <c r="W37" s="7">
        <v>1</v>
      </c>
      <c r="X37" s="11"/>
      <c r="Y37" s="10"/>
      <c r="Z37" s="11"/>
      <c r="AA37" s="10"/>
      <c r="AB37" s="11">
        <v>18</v>
      </c>
      <c r="AC37" s="10" t="s">
        <v>55</v>
      </c>
      <c r="AD37" s="11"/>
      <c r="AE37" s="10"/>
      <c r="AF37" s="11"/>
      <c r="AG37" s="10"/>
      <c r="AH37" s="7">
        <v>2</v>
      </c>
      <c r="AI37" s="7">
        <f t="shared" si="45"/>
        <v>3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46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47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48"/>
        <v>0</v>
      </c>
    </row>
    <row r="38" spans="1:86" ht="12.75">
      <c r="A38" s="6"/>
      <c r="B38" s="6"/>
      <c r="C38" s="6"/>
      <c r="D38" s="6" t="s">
        <v>222</v>
      </c>
      <c r="E38" s="3" t="s">
        <v>223</v>
      </c>
      <c r="F38" s="6">
        <f t="shared" si="33"/>
        <v>0</v>
      </c>
      <c r="G38" s="6">
        <f t="shared" si="34"/>
        <v>2</v>
      </c>
      <c r="H38" s="6">
        <f t="shared" si="35"/>
        <v>18</v>
      </c>
      <c r="I38" s="6">
        <f t="shared" si="36"/>
        <v>9</v>
      </c>
      <c r="J38" s="6">
        <f t="shared" si="37"/>
        <v>0</v>
      </c>
      <c r="K38" s="6">
        <f t="shared" si="38"/>
        <v>0</v>
      </c>
      <c r="L38" s="6">
        <f t="shared" si="39"/>
        <v>0</v>
      </c>
      <c r="M38" s="6">
        <f t="shared" si="40"/>
        <v>9</v>
      </c>
      <c r="N38" s="6">
        <f t="shared" si="41"/>
        <v>0</v>
      </c>
      <c r="O38" s="6">
        <f t="shared" si="42"/>
        <v>0</v>
      </c>
      <c r="P38" s="7">
        <f t="shared" si="43"/>
        <v>2</v>
      </c>
      <c r="Q38" s="7">
        <f t="shared" si="44"/>
        <v>0.8</v>
      </c>
      <c r="R38" s="7">
        <v>2</v>
      </c>
      <c r="S38" s="11">
        <v>9</v>
      </c>
      <c r="T38" s="10" t="s">
        <v>55</v>
      </c>
      <c r="U38" s="11"/>
      <c r="V38" s="10"/>
      <c r="W38" s="7">
        <v>1.2</v>
      </c>
      <c r="X38" s="11"/>
      <c r="Y38" s="10"/>
      <c r="Z38" s="11"/>
      <c r="AA38" s="10"/>
      <c r="AB38" s="11">
        <v>9</v>
      </c>
      <c r="AC38" s="10" t="s">
        <v>55</v>
      </c>
      <c r="AD38" s="11"/>
      <c r="AE38" s="10"/>
      <c r="AF38" s="11"/>
      <c r="AG38" s="10"/>
      <c r="AH38" s="7">
        <v>0.8</v>
      </c>
      <c r="AI38" s="7">
        <f t="shared" si="45"/>
        <v>2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46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47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48"/>
        <v>0</v>
      </c>
    </row>
    <row r="39" spans="1:86" ht="12.75">
      <c r="A39" s="6"/>
      <c r="B39" s="6"/>
      <c r="C39" s="6"/>
      <c r="D39" s="6" t="s">
        <v>224</v>
      </c>
      <c r="E39" s="3" t="s">
        <v>225</v>
      </c>
      <c r="F39" s="6">
        <f t="shared" si="33"/>
        <v>0</v>
      </c>
      <c r="G39" s="6">
        <f t="shared" si="34"/>
        <v>2</v>
      </c>
      <c r="H39" s="6">
        <f t="shared" si="35"/>
        <v>18</v>
      </c>
      <c r="I39" s="6">
        <f t="shared" si="36"/>
        <v>9</v>
      </c>
      <c r="J39" s="6">
        <f t="shared" si="37"/>
        <v>0</v>
      </c>
      <c r="K39" s="6">
        <f t="shared" si="38"/>
        <v>0</v>
      </c>
      <c r="L39" s="6">
        <f t="shared" si="39"/>
        <v>0</v>
      </c>
      <c r="M39" s="6">
        <f t="shared" si="40"/>
        <v>9</v>
      </c>
      <c r="N39" s="6">
        <f t="shared" si="41"/>
        <v>0</v>
      </c>
      <c r="O39" s="6">
        <f t="shared" si="42"/>
        <v>0</v>
      </c>
      <c r="P39" s="7">
        <f t="shared" si="43"/>
        <v>2</v>
      </c>
      <c r="Q39" s="7">
        <f t="shared" si="44"/>
        <v>1.4</v>
      </c>
      <c r="R39" s="7">
        <v>0.8</v>
      </c>
      <c r="S39" s="11">
        <v>9</v>
      </c>
      <c r="T39" s="10" t="s">
        <v>55</v>
      </c>
      <c r="U39" s="11"/>
      <c r="V39" s="10"/>
      <c r="W39" s="7">
        <v>0.6</v>
      </c>
      <c r="X39" s="11"/>
      <c r="Y39" s="10"/>
      <c r="Z39" s="11"/>
      <c r="AA39" s="10"/>
      <c r="AB39" s="11">
        <v>9</v>
      </c>
      <c r="AC39" s="10" t="s">
        <v>55</v>
      </c>
      <c r="AD39" s="11"/>
      <c r="AE39" s="10"/>
      <c r="AF39" s="11"/>
      <c r="AG39" s="10"/>
      <c r="AH39" s="7">
        <v>1.4</v>
      </c>
      <c r="AI39" s="7">
        <f t="shared" si="45"/>
        <v>2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46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47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48"/>
        <v>0</v>
      </c>
    </row>
    <row r="40" spans="1:86" ht="12.75">
      <c r="A40" s="6"/>
      <c r="B40" s="6"/>
      <c r="C40" s="6"/>
      <c r="D40" s="6" t="s">
        <v>226</v>
      </c>
      <c r="E40" s="3" t="s">
        <v>227</v>
      </c>
      <c r="F40" s="6">
        <f t="shared" si="33"/>
        <v>1</v>
      </c>
      <c r="G40" s="6">
        <f t="shared" si="34"/>
        <v>1</v>
      </c>
      <c r="H40" s="6">
        <f t="shared" si="35"/>
        <v>45</v>
      </c>
      <c r="I40" s="6">
        <f t="shared" si="36"/>
        <v>18</v>
      </c>
      <c r="J40" s="6">
        <f t="shared" si="37"/>
        <v>0</v>
      </c>
      <c r="K40" s="6">
        <f t="shared" si="38"/>
        <v>0</v>
      </c>
      <c r="L40" s="6">
        <f t="shared" si="39"/>
        <v>0</v>
      </c>
      <c r="M40" s="6">
        <f t="shared" si="40"/>
        <v>27</v>
      </c>
      <c r="N40" s="6">
        <f t="shared" si="41"/>
        <v>0</v>
      </c>
      <c r="O40" s="6">
        <f t="shared" si="42"/>
        <v>0</v>
      </c>
      <c r="P40" s="7">
        <f t="shared" si="43"/>
        <v>4</v>
      </c>
      <c r="Q40" s="7">
        <f t="shared" si="44"/>
        <v>1.8</v>
      </c>
      <c r="R40" s="7">
        <v>1.7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45"/>
        <v>0</v>
      </c>
      <c r="AJ40" s="11">
        <v>18</v>
      </c>
      <c r="AK40" s="10" t="s">
        <v>59</v>
      </c>
      <c r="AL40" s="11"/>
      <c r="AM40" s="10"/>
      <c r="AN40" s="7">
        <v>2.2</v>
      </c>
      <c r="AO40" s="11"/>
      <c r="AP40" s="10"/>
      <c r="AQ40" s="11"/>
      <c r="AR40" s="10"/>
      <c r="AS40" s="11">
        <v>27</v>
      </c>
      <c r="AT40" s="10" t="s">
        <v>55</v>
      </c>
      <c r="AU40" s="11"/>
      <c r="AV40" s="10"/>
      <c r="AW40" s="11"/>
      <c r="AX40" s="10"/>
      <c r="AY40" s="7">
        <v>1.8</v>
      </c>
      <c r="AZ40" s="7">
        <f t="shared" si="46"/>
        <v>4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228</v>
      </c>
      <c r="E41" s="3" t="s">
        <v>229</v>
      </c>
      <c r="F41" s="6">
        <f t="shared" si="33"/>
        <v>1</v>
      </c>
      <c r="G41" s="6">
        <f t="shared" si="34"/>
        <v>1</v>
      </c>
      <c r="H41" s="6">
        <f t="shared" si="35"/>
        <v>45</v>
      </c>
      <c r="I41" s="6">
        <f t="shared" si="36"/>
        <v>18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27</v>
      </c>
      <c r="N41" s="6">
        <f t="shared" si="41"/>
        <v>0</v>
      </c>
      <c r="O41" s="6">
        <f t="shared" si="42"/>
        <v>0</v>
      </c>
      <c r="P41" s="7">
        <f t="shared" si="43"/>
        <v>4</v>
      </c>
      <c r="Q41" s="7">
        <f t="shared" si="44"/>
        <v>2.2</v>
      </c>
      <c r="R41" s="7">
        <v>1.6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5"/>
        <v>0</v>
      </c>
      <c r="AJ41" s="11">
        <v>18</v>
      </c>
      <c r="AK41" s="10" t="s">
        <v>59</v>
      </c>
      <c r="AL41" s="11"/>
      <c r="AM41" s="10"/>
      <c r="AN41" s="7">
        <v>1.8</v>
      </c>
      <c r="AO41" s="11"/>
      <c r="AP41" s="10"/>
      <c r="AQ41" s="11"/>
      <c r="AR41" s="10"/>
      <c r="AS41" s="11">
        <v>27</v>
      </c>
      <c r="AT41" s="10" t="s">
        <v>55</v>
      </c>
      <c r="AU41" s="11"/>
      <c r="AV41" s="10"/>
      <c r="AW41" s="11"/>
      <c r="AX41" s="10"/>
      <c r="AY41" s="7">
        <v>2.2</v>
      </c>
      <c r="AZ41" s="7">
        <f t="shared" si="46"/>
        <v>4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230</v>
      </c>
      <c r="E42" s="3" t="s">
        <v>231</v>
      </c>
      <c r="F42" s="6">
        <f t="shared" si="33"/>
        <v>0</v>
      </c>
      <c r="G42" s="6">
        <f t="shared" si="34"/>
        <v>2</v>
      </c>
      <c r="H42" s="6">
        <f t="shared" si="35"/>
        <v>27</v>
      </c>
      <c r="I42" s="6">
        <f t="shared" si="36"/>
        <v>18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9</v>
      </c>
      <c r="N42" s="6">
        <f t="shared" si="41"/>
        <v>0</v>
      </c>
      <c r="O42" s="6">
        <f t="shared" si="42"/>
        <v>0</v>
      </c>
      <c r="P42" s="7">
        <f t="shared" si="43"/>
        <v>2</v>
      </c>
      <c r="Q42" s="7">
        <f t="shared" si="44"/>
        <v>1</v>
      </c>
      <c r="R42" s="7">
        <v>0.8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18</v>
      </c>
      <c r="AK42" s="10" t="s">
        <v>55</v>
      </c>
      <c r="AL42" s="11"/>
      <c r="AM42" s="10"/>
      <c r="AN42" s="7">
        <v>1</v>
      </c>
      <c r="AO42" s="11"/>
      <c r="AP42" s="10"/>
      <c r="AQ42" s="11"/>
      <c r="AR42" s="10"/>
      <c r="AS42" s="11">
        <v>9</v>
      </c>
      <c r="AT42" s="10" t="s">
        <v>55</v>
      </c>
      <c r="AU42" s="11"/>
      <c r="AV42" s="10"/>
      <c r="AW42" s="11"/>
      <c r="AX42" s="10"/>
      <c r="AY42" s="7">
        <v>1</v>
      </c>
      <c r="AZ42" s="7">
        <f t="shared" si="46"/>
        <v>2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232</v>
      </c>
      <c r="E43" s="3" t="s">
        <v>233</v>
      </c>
      <c r="F43" s="6">
        <f t="shared" si="33"/>
        <v>0</v>
      </c>
      <c r="G43" s="6">
        <f t="shared" si="34"/>
        <v>2</v>
      </c>
      <c r="H43" s="6">
        <f t="shared" si="35"/>
        <v>18</v>
      </c>
      <c r="I43" s="6">
        <f t="shared" si="36"/>
        <v>9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9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1.1</v>
      </c>
      <c r="R43" s="7">
        <v>0.8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9</v>
      </c>
      <c r="AK43" s="10" t="s">
        <v>55</v>
      </c>
      <c r="AL43" s="11"/>
      <c r="AM43" s="10"/>
      <c r="AN43" s="7">
        <v>0.9</v>
      </c>
      <c r="AO43" s="11"/>
      <c r="AP43" s="10"/>
      <c r="AQ43" s="11"/>
      <c r="AR43" s="10"/>
      <c r="AS43" s="11">
        <v>9</v>
      </c>
      <c r="AT43" s="10" t="s">
        <v>55</v>
      </c>
      <c r="AU43" s="11"/>
      <c r="AV43" s="10"/>
      <c r="AW43" s="11"/>
      <c r="AX43" s="10"/>
      <c r="AY43" s="7">
        <v>1.1</v>
      </c>
      <c r="AZ43" s="7">
        <f t="shared" si="46"/>
        <v>2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234</v>
      </c>
      <c r="E44" s="3" t="s">
        <v>235</v>
      </c>
      <c r="F44" s="6">
        <f t="shared" si="33"/>
        <v>0</v>
      </c>
      <c r="G44" s="6">
        <f t="shared" si="34"/>
        <v>2</v>
      </c>
      <c r="H44" s="6">
        <f t="shared" si="35"/>
        <v>18</v>
      </c>
      <c r="I44" s="6">
        <f t="shared" si="36"/>
        <v>9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9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1.2</v>
      </c>
      <c r="R44" s="7">
        <v>0.8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9</v>
      </c>
      <c r="AK44" s="10" t="s">
        <v>55</v>
      </c>
      <c r="AL44" s="11"/>
      <c r="AM44" s="10"/>
      <c r="AN44" s="7">
        <v>0.8</v>
      </c>
      <c r="AO44" s="11"/>
      <c r="AP44" s="10"/>
      <c r="AQ44" s="11"/>
      <c r="AR44" s="10"/>
      <c r="AS44" s="11">
        <v>9</v>
      </c>
      <c r="AT44" s="10" t="s">
        <v>55</v>
      </c>
      <c r="AU44" s="11"/>
      <c r="AV44" s="10"/>
      <c r="AW44" s="11"/>
      <c r="AX44" s="10"/>
      <c r="AY44" s="7">
        <v>1.2</v>
      </c>
      <c r="AZ44" s="7">
        <f t="shared" si="46"/>
        <v>2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236</v>
      </c>
      <c r="E45" s="3" t="s">
        <v>237</v>
      </c>
      <c r="F45" s="6">
        <f t="shared" si="33"/>
        <v>0</v>
      </c>
      <c r="G45" s="6">
        <f t="shared" si="34"/>
        <v>2</v>
      </c>
      <c r="H45" s="6">
        <f t="shared" si="35"/>
        <v>27</v>
      </c>
      <c r="I45" s="6">
        <f t="shared" si="36"/>
        <v>9</v>
      </c>
      <c r="J45" s="6">
        <f t="shared" si="37"/>
        <v>0</v>
      </c>
      <c r="K45" s="6">
        <f t="shared" si="38"/>
        <v>18</v>
      </c>
      <c r="L45" s="6">
        <f t="shared" si="39"/>
        <v>0</v>
      </c>
      <c r="M45" s="6">
        <f t="shared" si="40"/>
        <v>0</v>
      </c>
      <c r="N45" s="6">
        <f t="shared" si="41"/>
        <v>0</v>
      </c>
      <c r="O45" s="6">
        <f t="shared" si="42"/>
        <v>0</v>
      </c>
      <c r="P45" s="7">
        <f t="shared" si="43"/>
        <v>2</v>
      </c>
      <c r="Q45" s="7">
        <f t="shared" si="44"/>
        <v>1</v>
      </c>
      <c r="R45" s="7">
        <v>1.6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>
        <v>9</v>
      </c>
      <c r="AK45" s="10" t="s">
        <v>55</v>
      </c>
      <c r="AL45" s="11"/>
      <c r="AM45" s="10"/>
      <c r="AN45" s="7">
        <v>1</v>
      </c>
      <c r="AO45" s="11">
        <v>18</v>
      </c>
      <c r="AP45" s="10" t="s">
        <v>55</v>
      </c>
      <c r="AQ45" s="11"/>
      <c r="AR45" s="10"/>
      <c r="AS45" s="11"/>
      <c r="AT45" s="10"/>
      <c r="AU45" s="11"/>
      <c r="AV45" s="10"/>
      <c r="AW45" s="11"/>
      <c r="AX45" s="10"/>
      <c r="AY45" s="7">
        <v>1</v>
      </c>
      <c r="AZ45" s="7">
        <f t="shared" si="46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238</v>
      </c>
      <c r="E46" s="3" t="s">
        <v>239</v>
      </c>
      <c r="F46" s="6">
        <f t="shared" si="33"/>
        <v>1</v>
      </c>
      <c r="G46" s="6">
        <f t="shared" si="34"/>
        <v>1</v>
      </c>
      <c r="H46" s="6">
        <f t="shared" si="35"/>
        <v>27</v>
      </c>
      <c r="I46" s="6">
        <f t="shared" si="36"/>
        <v>18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9</v>
      </c>
      <c r="N46" s="6">
        <f t="shared" si="41"/>
        <v>0</v>
      </c>
      <c r="O46" s="6">
        <f t="shared" si="42"/>
        <v>0</v>
      </c>
      <c r="P46" s="7">
        <f t="shared" si="43"/>
        <v>3</v>
      </c>
      <c r="Q46" s="7">
        <f t="shared" si="44"/>
        <v>1.3</v>
      </c>
      <c r="R46" s="7">
        <v>1.2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46"/>
        <v>0</v>
      </c>
      <c r="BA46" s="11">
        <v>18</v>
      </c>
      <c r="BB46" s="10" t="s">
        <v>59</v>
      </c>
      <c r="BC46" s="11"/>
      <c r="BD46" s="10"/>
      <c r="BE46" s="7">
        <v>1.7</v>
      </c>
      <c r="BF46" s="11"/>
      <c r="BG46" s="10"/>
      <c r="BH46" s="11"/>
      <c r="BI46" s="10"/>
      <c r="BJ46" s="11">
        <v>9</v>
      </c>
      <c r="BK46" s="10" t="s">
        <v>55</v>
      </c>
      <c r="BL46" s="11"/>
      <c r="BM46" s="10"/>
      <c r="BN46" s="11"/>
      <c r="BO46" s="10"/>
      <c r="BP46" s="7">
        <v>1.3</v>
      </c>
      <c r="BQ46" s="7">
        <f t="shared" si="47"/>
        <v>3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240</v>
      </c>
      <c r="E47" s="3" t="s">
        <v>241</v>
      </c>
      <c r="F47" s="6">
        <f t="shared" si="33"/>
        <v>0</v>
      </c>
      <c r="G47" s="6">
        <f t="shared" si="34"/>
        <v>2</v>
      </c>
      <c r="H47" s="6">
        <f t="shared" si="35"/>
        <v>18</v>
      </c>
      <c r="I47" s="6">
        <f t="shared" si="36"/>
        <v>9</v>
      </c>
      <c r="J47" s="6">
        <f t="shared" si="37"/>
        <v>0</v>
      </c>
      <c r="K47" s="6">
        <f t="shared" si="38"/>
        <v>9</v>
      </c>
      <c r="L47" s="6">
        <f t="shared" si="39"/>
        <v>0</v>
      </c>
      <c r="M47" s="6">
        <f t="shared" si="40"/>
        <v>0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</v>
      </c>
      <c r="R47" s="7">
        <v>0.8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46"/>
        <v>0</v>
      </c>
      <c r="BA47" s="11">
        <v>9</v>
      </c>
      <c r="BB47" s="10" t="s">
        <v>55</v>
      </c>
      <c r="BC47" s="11"/>
      <c r="BD47" s="10"/>
      <c r="BE47" s="7">
        <v>1</v>
      </c>
      <c r="BF47" s="11">
        <v>9</v>
      </c>
      <c r="BG47" s="10" t="s">
        <v>55</v>
      </c>
      <c r="BH47" s="11"/>
      <c r="BI47" s="10"/>
      <c r="BJ47" s="11"/>
      <c r="BK47" s="10"/>
      <c r="BL47" s="11"/>
      <c r="BM47" s="10"/>
      <c r="BN47" s="11"/>
      <c r="BO47" s="10"/>
      <c r="BP47" s="7">
        <v>1</v>
      </c>
      <c r="BQ47" s="7">
        <f t="shared" si="47"/>
        <v>2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242</v>
      </c>
      <c r="E48" s="3" t="s">
        <v>243</v>
      </c>
      <c r="F48" s="6">
        <f t="shared" si="33"/>
        <v>0</v>
      </c>
      <c r="G48" s="6">
        <f t="shared" si="34"/>
        <v>2</v>
      </c>
      <c r="H48" s="6">
        <f t="shared" si="35"/>
        <v>27</v>
      </c>
      <c r="I48" s="6">
        <f t="shared" si="36"/>
        <v>18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9</v>
      </c>
      <c r="N48" s="6">
        <f t="shared" si="41"/>
        <v>0</v>
      </c>
      <c r="O48" s="6">
        <f t="shared" si="42"/>
        <v>0</v>
      </c>
      <c r="P48" s="7">
        <f t="shared" si="43"/>
        <v>3</v>
      </c>
      <c r="Q48" s="7">
        <f t="shared" si="44"/>
        <v>1.7</v>
      </c>
      <c r="R48" s="7">
        <v>1.2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>
        <v>18</v>
      </c>
      <c r="BB48" s="10" t="s">
        <v>55</v>
      </c>
      <c r="BC48" s="11"/>
      <c r="BD48" s="10"/>
      <c r="BE48" s="7">
        <v>1.3</v>
      </c>
      <c r="BF48" s="11"/>
      <c r="BG48" s="10"/>
      <c r="BH48" s="11"/>
      <c r="BI48" s="10"/>
      <c r="BJ48" s="11">
        <v>9</v>
      </c>
      <c r="BK48" s="10" t="s">
        <v>55</v>
      </c>
      <c r="BL48" s="11"/>
      <c r="BM48" s="10"/>
      <c r="BN48" s="11"/>
      <c r="BO48" s="10"/>
      <c r="BP48" s="7">
        <v>1.7</v>
      </c>
      <c r="BQ48" s="7">
        <f t="shared" si="47"/>
        <v>3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/>
      <c r="B49" s="6"/>
      <c r="C49" s="6"/>
      <c r="D49" s="6" t="s">
        <v>244</v>
      </c>
      <c r="E49" s="3" t="s">
        <v>245</v>
      </c>
      <c r="F49" s="6">
        <f t="shared" si="33"/>
        <v>0</v>
      </c>
      <c r="G49" s="6">
        <f t="shared" si="34"/>
        <v>2</v>
      </c>
      <c r="H49" s="6">
        <f t="shared" si="35"/>
        <v>18</v>
      </c>
      <c r="I49" s="6">
        <f t="shared" si="36"/>
        <v>9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9</v>
      </c>
      <c r="N49" s="6">
        <f t="shared" si="41"/>
        <v>0</v>
      </c>
      <c r="O49" s="6">
        <f t="shared" si="42"/>
        <v>0</v>
      </c>
      <c r="P49" s="7">
        <f t="shared" si="43"/>
        <v>2</v>
      </c>
      <c r="Q49" s="7">
        <f t="shared" si="44"/>
        <v>1.2</v>
      </c>
      <c r="R49" s="7">
        <v>0.8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>
        <v>9</v>
      </c>
      <c r="BB49" s="10" t="s">
        <v>55</v>
      </c>
      <c r="BC49" s="11"/>
      <c r="BD49" s="10"/>
      <c r="BE49" s="7">
        <v>0.8</v>
      </c>
      <c r="BF49" s="11"/>
      <c r="BG49" s="10"/>
      <c r="BH49" s="11"/>
      <c r="BI49" s="10"/>
      <c r="BJ49" s="11">
        <v>9</v>
      </c>
      <c r="BK49" s="10" t="s">
        <v>55</v>
      </c>
      <c r="BL49" s="11"/>
      <c r="BM49" s="10"/>
      <c r="BN49" s="11"/>
      <c r="BO49" s="10"/>
      <c r="BP49" s="7">
        <v>1.2</v>
      </c>
      <c r="BQ49" s="7">
        <f t="shared" si="47"/>
        <v>2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2.75">
      <c r="A50" s="6"/>
      <c r="B50" s="6"/>
      <c r="C50" s="6"/>
      <c r="D50" s="6" t="s">
        <v>246</v>
      </c>
      <c r="E50" s="3" t="s">
        <v>108</v>
      </c>
      <c r="F50" s="6">
        <f t="shared" si="33"/>
        <v>0</v>
      </c>
      <c r="G50" s="6">
        <f t="shared" si="34"/>
        <v>2</v>
      </c>
      <c r="H50" s="6">
        <f t="shared" si="35"/>
        <v>18</v>
      </c>
      <c r="I50" s="6">
        <f t="shared" si="36"/>
        <v>9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9</v>
      </c>
      <c r="N50" s="6">
        <f t="shared" si="41"/>
        <v>0</v>
      </c>
      <c r="O50" s="6">
        <f t="shared" si="42"/>
        <v>0</v>
      </c>
      <c r="P50" s="7">
        <f t="shared" si="43"/>
        <v>2</v>
      </c>
      <c r="Q50" s="7">
        <f t="shared" si="44"/>
        <v>1.2</v>
      </c>
      <c r="R50" s="7">
        <v>0.8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46"/>
        <v>0</v>
      </c>
      <c r="BA50" s="11">
        <v>9</v>
      </c>
      <c r="BB50" s="10" t="s">
        <v>55</v>
      </c>
      <c r="BC50" s="11"/>
      <c r="BD50" s="10"/>
      <c r="BE50" s="7">
        <v>0.8</v>
      </c>
      <c r="BF50" s="11"/>
      <c r="BG50" s="10"/>
      <c r="BH50" s="11"/>
      <c r="BI50" s="10"/>
      <c r="BJ50" s="11">
        <v>9</v>
      </c>
      <c r="BK50" s="10" t="s">
        <v>55</v>
      </c>
      <c r="BL50" s="11"/>
      <c r="BM50" s="10"/>
      <c r="BN50" s="11"/>
      <c r="BO50" s="10"/>
      <c r="BP50" s="7">
        <v>1.2</v>
      </c>
      <c r="BQ50" s="7">
        <f t="shared" si="47"/>
        <v>2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/>
      <c r="B51" s="6"/>
      <c r="C51" s="6"/>
      <c r="D51" s="6" t="s">
        <v>247</v>
      </c>
      <c r="E51" s="3" t="s">
        <v>248</v>
      </c>
      <c r="F51" s="6">
        <f t="shared" si="33"/>
        <v>0</v>
      </c>
      <c r="G51" s="6">
        <f t="shared" si="34"/>
        <v>2</v>
      </c>
      <c r="H51" s="6">
        <f t="shared" si="35"/>
        <v>18</v>
      </c>
      <c r="I51" s="6">
        <f t="shared" si="36"/>
        <v>9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9</v>
      </c>
      <c r="N51" s="6">
        <f t="shared" si="41"/>
        <v>0</v>
      </c>
      <c r="O51" s="6">
        <f t="shared" si="42"/>
        <v>0</v>
      </c>
      <c r="P51" s="7">
        <f t="shared" si="43"/>
        <v>2</v>
      </c>
      <c r="Q51" s="7">
        <f t="shared" si="44"/>
        <v>1</v>
      </c>
      <c r="R51" s="7">
        <v>0.8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46"/>
        <v>0</v>
      </c>
      <c r="BA51" s="11">
        <v>9</v>
      </c>
      <c r="BB51" s="10" t="s">
        <v>55</v>
      </c>
      <c r="BC51" s="11"/>
      <c r="BD51" s="10"/>
      <c r="BE51" s="7">
        <v>1</v>
      </c>
      <c r="BF51" s="11"/>
      <c r="BG51" s="10"/>
      <c r="BH51" s="11"/>
      <c r="BI51" s="10"/>
      <c r="BJ51" s="11">
        <v>9</v>
      </c>
      <c r="BK51" s="10" t="s">
        <v>55</v>
      </c>
      <c r="BL51" s="11"/>
      <c r="BM51" s="10"/>
      <c r="BN51" s="11"/>
      <c r="BO51" s="10"/>
      <c r="BP51" s="7">
        <v>1</v>
      </c>
      <c r="BQ51" s="7">
        <f t="shared" si="47"/>
        <v>2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/>
      <c r="B52" s="6"/>
      <c r="C52" s="6"/>
      <c r="D52" s="6" t="s">
        <v>249</v>
      </c>
      <c r="E52" s="3" t="s">
        <v>250</v>
      </c>
      <c r="F52" s="6">
        <f t="shared" si="33"/>
        <v>0</v>
      </c>
      <c r="G52" s="6">
        <f t="shared" si="34"/>
        <v>2</v>
      </c>
      <c r="H52" s="6">
        <f t="shared" si="35"/>
        <v>27</v>
      </c>
      <c r="I52" s="6">
        <f t="shared" si="36"/>
        <v>9</v>
      </c>
      <c r="J52" s="6">
        <f t="shared" si="37"/>
        <v>0</v>
      </c>
      <c r="K52" s="6">
        <f t="shared" si="38"/>
        <v>18</v>
      </c>
      <c r="L52" s="6">
        <f t="shared" si="39"/>
        <v>0</v>
      </c>
      <c r="M52" s="6">
        <f t="shared" si="40"/>
        <v>0</v>
      </c>
      <c r="N52" s="6">
        <f t="shared" si="41"/>
        <v>0</v>
      </c>
      <c r="O52" s="6">
        <f t="shared" si="42"/>
        <v>0</v>
      </c>
      <c r="P52" s="7">
        <f t="shared" si="43"/>
        <v>2</v>
      </c>
      <c r="Q52" s="7">
        <f t="shared" si="44"/>
        <v>1.2</v>
      </c>
      <c r="R52" s="7">
        <v>0.8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46"/>
        <v>0</v>
      </c>
      <c r="BA52" s="11">
        <v>9</v>
      </c>
      <c r="BB52" s="10" t="s">
        <v>55</v>
      </c>
      <c r="BC52" s="11"/>
      <c r="BD52" s="10"/>
      <c r="BE52" s="7">
        <v>0.8</v>
      </c>
      <c r="BF52" s="11">
        <v>18</v>
      </c>
      <c r="BG52" s="10" t="s">
        <v>55</v>
      </c>
      <c r="BH52" s="11"/>
      <c r="BI52" s="10"/>
      <c r="BJ52" s="11"/>
      <c r="BK52" s="10"/>
      <c r="BL52" s="11"/>
      <c r="BM52" s="10"/>
      <c r="BN52" s="11"/>
      <c r="BO52" s="10"/>
      <c r="BP52" s="7">
        <v>1.2</v>
      </c>
      <c r="BQ52" s="7">
        <f t="shared" si="47"/>
        <v>2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2.75">
      <c r="A53" s="6"/>
      <c r="B53" s="6"/>
      <c r="C53" s="6"/>
      <c r="D53" s="6" t="s">
        <v>251</v>
      </c>
      <c r="E53" s="3" t="s">
        <v>252</v>
      </c>
      <c r="F53" s="6">
        <f t="shared" si="33"/>
        <v>0</v>
      </c>
      <c r="G53" s="6">
        <f t="shared" si="34"/>
        <v>2</v>
      </c>
      <c r="H53" s="6">
        <f t="shared" si="35"/>
        <v>27</v>
      </c>
      <c r="I53" s="6">
        <f t="shared" si="36"/>
        <v>9</v>
      </c>
      <c r="J53" s="6">
        <f t="shared" si="37"/>
        <v>0</v>
      </c>
      <c r="K53" s="6">
        <f t="shared" si="38"/>
        <v>18</v>
      </c>
      <c r="L53" s="6">
        <f t="shared" si="39"/>
        <v>0</v>
      </c>
      <c r="M53" s="6">
        <f t="shared" si="40"/>
        <v>0</v>
      </c>
      <c r="N53" s="6">
        <f t="shared" si="41"/>
        <v>0</v>
      </c>
      <c r="O53" s="6">
        <f t="shared" si="42"/>
        <v>0</v>
      </c>
      <c r="P53" s="7">
        <f t="shared" si="43"/>
        <v>3</v>
      </c>
      <c r="Q53" s="7">
        <f t="shared" si="44"/>
        <v>2</v>
      </c>
      <c r="R53" s="7">
        <v>1.1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45"/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46"/>
        <v>0</v>
      </c>
      <c r="BA53" s="11">
        <v>9</v>
      </c>
      <c r="BB53" s="10" t="s">
        <v>55</v>
      </c>
      <c r="BC53" s="11"/>
      <c r="BD53" s="10"/>
      <c r="BE53" s="7">
        <v>1</v>
      </c>
      <c r="BF53" s="11">
        <v>18</v>
      </c>
      <c r="BG53" s="10" t="s">
        <v>55</v>
      </c>
      <c r="BH53" s="11"/>
      <c r="BI53" s="10"/>
      <c r="BJ53" s="11"/>
      <c r="BK53" s="10"/>
      <c r="BL53" s="11"/>
      <c r="BM53" s="10"/>
      <c r="BN53" s="11"/>
      <c r="BO53" s="10"/>
      <c r="BP53" s="7">
        <v>2</v>
      </c>
      <c r="BQ53" s="7">
        <f t="shared" si="47"/>
        <v>3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48"/>
        <v>0</v>
      </c>
    </row>
    <row r="54" spans="1:86" ht="15.75" customHeight="1">
      <c r="A54" s="6"/>
      <c r="B54" s="6"/>
      <c r="C54" s="6"/>
      <c r="D54" s="6"/>
      <c r="E54" s="6" t="s">
        <v>62</v>
      </c>
      <c r="F54" s="6">
        <f aca="true" t="shared" si="49" ref="F54:S54">SUM(F36:F53)</f>
        <v>5</v>
      </c>
      <c r="G54" s="6">
        <f t="shared" si="49"/>
        <v>32</v>
      </c>
      <c r="H54" s="6">
        <f t="shared" si="49"/>
        <v>459</v>
      </c>
      <c r="I54" s="6">
        <f t="shared" si="49"/>
        <v>216</v>
      </c>
      <c r="J54" s="6">
        <f t="shared" si="49"/>
        <v>0</v>
      </c>
      <c r="K54" s="6">
        <f t="shared" si="49"/>
        <v>72</v>
      </c>
      <c r="L54" s="6">
        <f t="shared" si="49"/>
        <v>0</v>
      </c>
      <c r="M54" s="6">
        <f t="shared" si="49"/>
        <v>171</v>
      </c>
      <c r="N54" s="6">
        <f t="shared" si="49"/>
        <v>0</v>
      </c>
      <c r="O54" s="6">
        <f t="shared" si="49"/>
        <v>0</v>
      </c>
      <c r="P54" s="7">
        <f t="shared" si="49"/>
        <v>45</v>
      </c>
      <c r="Q54" s="7">
        <f t="shared" si="49"/>
        <v>24.799999999999997</v>
      </c>
      <c r="R54" s="7">
        <f t="shared" si="49"/>
        <v>20.000000000000004</v>
      </c>
      <c r="S54" s="11">
        <f t="shared" si="49"/>
        <v>45</v>
      </c>
      <c r="T54" s="10"/>
      <c r="U54" s="11">
        <f>SUM(U36:U53)</f>
        <v>0</v>
      </c>
      <c r="V54" s="10"/>
      <c r="W54" s="7">
        <f>SUM(W36:W53)</f>
        <v>4.1</v>
      </c>
      <c r="X54" s="11">
        <f>SUM(X36:X53)</f>
        <v>9</v>
      </c>
      <c r="Y54" s="10"/>
      <c r="Z54" s="11">
        <f>SUM(Z36:Z53)</f>
        <v>0</v>
      </c>
      <c r="AA54" s="10"/>
      <c r="AB54" s="11">
        <f>SUM(AB36:AB53)</f>
        <v>45</v>
      </c>
      <c r="AC54" s="10"/>
      <c r="AD54" s="11">
        <f>SUM(AD36:AD53)</f>
        <v>0</v>
      </c>
      <c r="AE54" s="10"/>
      <c r="AF54" s="11">
        <f>SUM(AF36:AF53)</f>
        <v>0</v>
      </c>
      <c r="AG54" s="10"/>
      <c r="AH54" s="7">
        <f>SUM(AH36:AH53)</f>
        <v>5.9</v>
      </c>
      <c r="AI54" s="7">
        <f>SUM(AI36:AI53)</f>
        <v>10</v>
      </c>
      <c r="AJ54" s="11">
        <f>SUM(AJ36:AJ53)</f>
        <v>81</v>
      </c>
      <c r="AK54" s="10"/>
      <c r="AL54" s="11">
        <f>SUM(AL36:AL53)</f>
        <v>0</v>
      </c>
      <c r="AM54" s="10"/>
      <c r="AN54" s="7">
        <f>SUM(AN36:AN53)</f>
        <v>7.7</v>
      </c>
      <c r="AO54" s="11">
        <f>SUM(AO36:AO53)</f>
        <v>18</v>
      </c>
      <c r="AP54" s="10"/>
      <c r="AQ54" s="11">
        <f>SUM(AQ36:AQ53)</f>
        <v>0</v>
      </c>
      <c r="AR54" s="10"/>
      <c r="AS54" s="11">
        <f>SUM(AS36:AS53)</f>
        <v>81</v>
      </c>
      <c r="AT54" s="10"/>
      <c r="AU54" s="11">
        <f>SUM(AU36:AU53)</f>
        <v>0</v>
      </c>
      <c r="AV54" s="10"/>
      <c r="AW54" s="11">
        <f>SUM(AW36:AW53)</f>
        <v>0</v>
      </c>
      <c r="AX54" s="10"/>
      <c r="AY54" s="7">
        <f>SUM(AY36:AY53)</f>
        <v>8.3</v>
      </c>
      <c r="AZ54" s="7">
        <f>SUM(AZ36:AZ53)</f>
        <v>16</v>
      </c>
      <c r="BA54" s="11">
        <f>SUM(BA36:BA53)</f>
        <v>90</v>
      </c>
      <c r="BB54" s="10"/>
      <c r="BC54" s="11">
        <f>SUM(BC36:BC53)</f>
        <v>0</v>
      </c>
      <c r="BD54" s="10"/>
      <c r="BE54" s="7">
        <f>SUM(BE36:BE53)</f>
        <v>8.399999999999999</v>
      </c>
      <c r="BF54" s="11">
        <f>SUM(BF36:BF53)</f>
        <v>45</v>
      </c>
      <c r="BG54" s="10"/>
      <c r="BH54" s="11">
        <f>SUM(BH36:BH53)</f>
        <v>0</v>
      </c>
      <c r="BI54" s="10"/>
      <c r="BJ54" s="11">
        <f>SUM(BJ36:BJ53)</f>
        <v>45</v>
      </c>
      <c r="BK54" s="10"/>
      <c r="BL54" s="11">
        <f>SUM(BL36:BL53)</f>
        <v>0</v>
      </c>
      <c r="BM54" s="10"/>
      <c r="BN54" s="11">
        <f>SUM(BN36:BN53)</f>
        <v>0</v>
      </c>
      <c r="BO54" s="10"/>
      <c r="BP54" s="7">
        <f>SUM(BP36:BP53)</f>
        <v>10.6</v>
      </c>
      <c r="BQ54" s="7">
        <f>SUM(BQ36:BQ53)</f>
        <v>19</v>
      </c>
      <c r="BR54" s="11">
        <f>SUM(BR36:BR53)</f>
        <v>0</v>
      </c>
      <c r="BS54" s="10"/>
      <c r="BT54" s="11">
        <f>SUM(BT36:BT53)</f>
        <v>0</v>
      </c>
      <c r="BU54" s="10"/>
      <c r="BV54" s="7">
        <f>SUM(BV36:BV53)</f>
        <v>0</v>
      </c>
      <c r="BW54" s="11">
        <f>SUM(BW36:BW53)</f>
        <v>0</v>
      </c>
      <c r="BX54" s="10"/>
      <c r="BY54" s="11">
        <f>SUM(BY36:BY53)</f>
        <v>0</v>
      </c>
      <c r="BZ54" s="10"/>
      <c r="CA54" s="11">
        <f>SUM(CA36:CA53)</f>
        <v>0</v>
      </c>
      <c r="CB54" s="10"/>
      <c r="CC54" s="11">
        <f>SUM(CC36:CC53)</f>
        <v>0</v>
      </c>
      <c r="CD54" s="10"/>
      <c r="CE54" s="11">
        <f>SUM(CE36:CE53)</f>
        <v>0</v>
      </c>
      <c r="CF54" s="10"/>
      <c r="CG54" s="7">
        <f>SUM(CG36:CG53)</f>
        <v>0</v>
      </c>
      <c r="CH54" s="7">
        <f>SUM(CH36:CH53)</f>
        <v>0</v>
      </c>
    </row>
    <row r="55" spans="1:86" ht="19.5" customHeight="1">
      <c r="A55" s="12" t="s">
        <v>114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2"/>
      <c r="CH55" s="13"/>
    </row>
    <row r="56" spans="1:86" ht="12.75">
      <c r="A56" s="15">
        <v>1</v>
      </c>
      <c r="B56" s="15">
        <v>1</v>
      </c>
      <c r="C56" s="15"/>
      <c r="D56" s="6" t="s">
        <v>115</v>
      </c>
      <c r="E56" s="3" t="s">
        <v>116</v>
      </c>
      <c r="F56" s="6">
        <f aca="true" t="shared" si="50" ref="F56:F77">COUNTIF(S56:CF56,"e")</f>
        <v>0</v>
      </c>
      <c r="G56" s="6">
        <f aca="true" t="shared" si="51" ref="G56:G77">COUNTIF(S56:CF56,"z")</f>
        <v>1</v>
      </c>
      <c r="H56" s="6">
        <f aca="true" t="shared" si="52" ref="H56:H77">SUM(I56:O56)</f>
        <v>18</v>
      </c>
      <c r="I56" s="6">
        <f aca="true" t="shared" si="53" ref="I56:I77">S56+AJ56+BA56+BR56</f>
        <v>18</v>
      </c>
      <c r="J56" s="6">
        <f aca="true" t="shared" si="54" ref="J56:J77">U56+AL56+BC56+BT56</f>
        <v>0</v>
      </c>
      <c r="K56" s="6">
        <f aca="true" t="shared" si="55" ref="K56:K77">X56+AO56+BF56+BW56</f>
        <v>0</v>
      </c>
      <c r="L56" s="6">
        <f aca="true" t="shared" si="56" ref="L56:L77">Z56+AQ56+BH56+BY56</f>
        <v>0</v>
      </c>
      <c r="M56" s="6">
        <f aca="true" t="shared" si="57" ref="M56:M77">AB56+AS56+BJ56+CA56</f>
        <v>0</v>
      </c>
      <c r="N56" s="6">
        <f aca="true" t="shared" si="58" ref="N56:N77">AD56+AU56+BL56+CC56</f>
        <v>0</v>
      </c>
      <c r="O56" s="6">
        <f aca="true" t="shared" si="59" ref="O56:O77">AF56+AW56+BN56+CE56</f>
        <v>0</v>
      </c>
      <c r="P56" s="7">
        <f aca="true" t="shared" si="60" ref="P56:P77">AI56+AZ56+BQ56+CH56</f>
        <v>2</v>
      </c>
      <c r="Q56" s="7">
        <f aca="true" t="shared" si="61" ref="Q56:Q77">AH56+AY56+BP56+CG56</f>
        <v>0</v>
      </c>
      <c r="R56" s="7">
        <v>1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aca="true" t="shared" si="62" ref="AI56:AI77">W56+AH56</f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aca="true" t="shared" si="63" ref="AZ56:AZ77">AN56+AY56</f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aca="true" t="shared" si="64" ref="BQ56:BQ77">BE56+BP56</f>
        <v>0</v>
      </c>
      <c r="BR56" s="11">
        <v>18</v>
      </c>
      <c r="BS56" s="10" t="s">
        <v>55</v>
      </c>
      <c r="BT56" s="11"/>
      <c r="BU56" s="10"/>
      <c r="BV56" s="7">
        <v>2</v>
      </c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aca="true" t="shared" si="65" ref="CH56:CH77">BV56+CG56</f>
        <v>2</v>
      </c>
    </row>
    <row r="57" spans="1:86" ht="12.75">
      <c r="A57" s="15">
        <v>1</v>
      </c>
      <c r="B57" s="15">
        <v>1</v>
      </c>
      <c r="C57" s="15"/>
      <c r="D57" s="6" t="s">
        <v>117</v>
      </c>
      <c r="E57" s="3" t="s">
        <v>118</v>
      </c>
      <c r="F57" s="6">
        <f t="shared" si="50"/>
        <v>0</v>
      </c>
      <c r="G57" s="6">
        <f t="shared" si="51"/>
        <v>1</v>
      </c>
      <c r="H57" s="6">
        <f t="shared" si="52"/>
        <v>18</v>
      </c>
      <c r="I57" s="6">
        <f t="shared" si="53"/>
        <v>18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2</v>
      </c>
      <c r="Q57" s="7">
        <f t="shared" si="61"/>
        <v>0</v>
      </c>
      <c r="R57" s="7">
        <v>2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>
        <v>18</v>
      </c>
      <c r="BS57" s="10" t="s">
        <v>55</v>
      </c>
      <c r="BT57" s="11"/>
      <c r="BU57" s="10"/>
      <c r="BV57" s="7">
        <v>2</v>
      </c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5"/>
        <v>2</v>
      </c>
    </row>
    <row r="58" spans="1:86" ht="12.75">
      <c r="A58" s="15">
        <v>1</v>
      </c>
      <c r="B58" s="15">
        <v>1</v>
      </c>
      <c r="C58" s="15"/>
      <c r="D58" s="6" t="s">
        <v>119</v>
      </c>
      <c r="E58" s="3" t="s">
        <v>120</v>
      </c>
      <c r="F58" s="6">
        <f t="shared" si="50"/>
        <v>0</v>
      </c>
      <c r="G58" s="6">
        <f t="shared" si="51"/>
        <v>1</v>
      </c>
      <c r="H58" s="6">
        <f t="shared" si="52"/>
        <v>18</v>
      </c>
      <c r="I58" s="6">
        <f t="shared" si="53"/>
        <v>18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2</v>
      </c>
      <c r="Q58" s="7">
        <f t="shared" si="61"/>
        <v>0</v>
      </c>
      <c r="R58" s="7">
        <v>1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>
        <v>18</v>
      </c>
      <c r="BS58" s="10" t="s">
        <v>55</v>
      </c>
      <c r="BT58" s="11"/>
      <c r="BU58" s="10"/>
      <c r="BV58" s="7">
        <v>2</v>
      </c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5"/>
        <v>2</v>
      </c>
    </row>
    <row r="59" spans="1:86" ht="12.75">
      <c r="A59" s="15">
        <v>2</v>
      </c>
      <c r="B59" s="15">
        <v>1</v>
      </c>
      <c r="C59" s="15"/>
      <c r="D59" s="6" t="s">
        <v>121</v>
      </c>
      <c r="E59" s="3" t="s">
        <v>122</v>
      </c>
      <c r="F59" s="6">
        <f t="shared" si="50"/>
        <v>0</v>
      </c>
      <c r="G59" s="6">
        <f t="shared" si="51"/>
        <v>1</v>
      </c>
      <c r="H59" s="6">
        <f t="shared" si="52"/>
        <v>9</v>
      </c>
      <c r="I59" s="6">
        <f t="shared" si="53"/>
        <v>9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7">
        <f t="shared" si="60"/>
        <v>1</v>
      </c>
      <c r="Q59" s="7">
        <f t="shared" si="61"/>
        <v>0</v>
      </c>
      <c r="R59" s="7">
        <v>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4"/>
        <v>0</v>
      </c>
      <c r="BR59" s="11">
        <v>9</v>
      </c>
      <c r="BS59" s="10" t="s">
        <v>55</v>
      </c>
      <c r="BT59" s="11"/>
      <c r="BU59" s="10"/>
      <c r="BV59" s="7">
        <v>1</v>
      </c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5"/>
        <v>1</v>
      </c>
    </row>
    <row r="60" spans="1:86" ht="12.75">
      <c r="A60" s="15">
        <v>2</v>
      </c>
      <c r="B60" s="15">
        <v>1</v>
      </c>
      <c r="C60" s="15"/>
      <c r="D60" s="6" t="s">
        <v>123</v>
      </c>
      <c r="E60" s="3" t="s">
        <v>124</v>
      </c>
      <c r="F60" s="6">
        <f t="shared" si="50"/>
        <v>0</v>
      </c>
      <c r="G60" s="6">
        <f t="shared" si="51"/>
        <v>1</v>
      </c>
      <c r="H60" s="6">
        <f t="shared" si="52"/>
        <v>9</v>
      </c>
      <c r="I60" s="6">
        <f t="shared" si="53"/>
        <v>9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7">
        <f t="shared" si="60"/>
        <v>1</v>
      </c>
      <c r="Q60" s="7">
        <f t="shared" si="61"/>
        <v>0</v>
      </c>
      <c r="R60" s="7">
        <v>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64"/>
        <v>0</v>
      </c>
      <c r="BR60" s="11">
        <v>9</v>
      </c>
      <c r="BS60" s="10" t="s">
        <v>55</v>
      </c>
      <c r="BT60" s="11"/>
      <c r="BU60" s="10"/>
      <c r="BV60" s="7">
        <v>1</v>
      </c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65"/>
        <v>1</v>
      </c>
    </row>
    <row r="61" spans="1:86" ht="12.75">
      <c r="A61" s="15">
        <v>2</v>
      </c>
      <c r="B61" s="15">
        <v>1</v>
      </c>
      <c r="C61" s="15"/>
      <c r="D61" s="6" t="s">
        <v>125</v>
      </c>
      <c r="E61" s="3" t="s">
        <v>126</v>
      </c>
      <c r="F61" s="6">
        <f t="shared" si="50"/>
        <v>0</v>
      </c>
      <c r="G61" s="6">
        <f t="shared" si="51"/>
        <v>1</v>
      </c>
      <c r="H61" s="6">
        <f t="shared" si="52"/>
        <v>9</v>
      </c>
      <c r="I61" s="6">
        <f t="shared" si="53"/>
        <v>9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7">
        <f t="shared" si="60"/>
        <v>1</v>
      </c>
      <c r="Q61" s="7">
        <f t="shared" si="61"/>
        <v>0</v>
      </c>
      <c r="R61" s="7">
        <v>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>
        <v>9</v>
      </c>
      <c r="BS61" s="10" t="s">
        <v>55</v>
      </c>
      <c r="BT61" s="11"/>
      <c r="BU61" s="10"/>
      <c r="BV61" s="7">
        <v>1</v>
      </c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65"/>
        <v>1</v>
      </c>
    </row>
    <row r="62" spans="1:86" ht="12.75">
      <c r="A62" s="15">
        <v>3</v>
      </c>
      <c r="B62" s="15">
        <v>1</v>
      </c>
      <c r="C62" s="15"/>
      <c r="D62" s="6" t="s">
        <v>127</v>
      </c>
      <c r="E62" s="3" t="s">
        <v>128</v>
      </c>
      <c r="F62" s="6">
        <f t="shared" si="50"/>
        <v>0</v>
      </c>
      <c r="G62" s="6">
        <f t="shared" si="51"/>
        <v>1</v>
      </c>
      <c r="H62" s="6">
        <f t="shared" si="52"/>
        <v>9</v>
      </c>
      <c r="I62" s="6">
        <f t="shared" si="53"/>
        <v>9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7">
        <f t="shared" si="60"/>
        <v>1</v>
      </c>
      <c r="Q62" s="7">
        <f t="shared" si="61"/>
        <v>0</v>
      </c>
      <c r="R62" s="7">
        <v>0.5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>
        <v>9</v>
      </c>
      <c r="BS62" s="10" t="s">
        <v>55</v>
      </c>
      <c r="BT62" s="11"/>
      <c r="BU62" s="10"/>
      <c r="BV62" s="7">
        <v>1</v>
      </c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65"/>
        <v>1</v>
      </c>
    </row>
    <row r="63" spans="1:86" ht="12.75">
      <c r="A63" s="15">
        <v>3</v>
      </c>
      <c r="B63" s="15">
        <v>1</v>
      </c>
      <c r="C63" s="15"/>
      <c r="D63" s="6" t="s">
        <v>129</v>
      </c>
      <c r="E63" s="3" t="s">
        <v>130</v>
      </c>
      <c r="F63" s="6">
        <f t="shared" si="50"/>
        <v>0</v>
      </c>
      <c r="G63" s="6">
        <f t="shared" si="51"/>
        <v>1</v>
      </c>
      <c r="H63" s="6">
        <f t="shared" si="52"/>
        <v>9</v>
      </c>
      <c r="I63" s="6">
        <f t="shared" si="53"/>
        <v>9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7">
        <f t="shared" si="60"/>
        <v>1</v>
      </c>
      <c r="Q63" s="7">
        <f t="shared" si="61"/>
        <v>0</v>
      </c>
      <c r="R63" s="7">
        <v>1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64"/>
        <v>0</v>
      </c>
      <c r="BR63" s="11">
        <v>9</v>
      </c>
      <c r="BS63" s="10" t="s">
        <v>55</v>
      </c>
      <c r="BT63" s="11"/>
      <c r="BU63" s="10"/>
      <c r="BV63" s="7">
        <v>1</v>
      </c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65"/>
        <v>1</v>
      </c>
    </row>
    <row r="64" spans="1:86" ht="12.75">
      <c r="A64" s="15">
        <v>4</v>
      </c>
      <c r="B64" s="15">
        <v>1</v>
      </c>
      <c r="C64" s="15"/>
      <c r="D64" s="6" t="s">
        <v>131</v>
      </c>
      <c r="E64" s="3" t="s">
        <v>132</v>
      </c>
      <c r="F64" s="6">
        <f t="shared" si="50"/>
        <v>1</v>
      </c>
      <c r="G64" s="6">
        <f t="shared" si="51"/>
        <v>0</v>
      </c>
      <c r="H64" s="6">
        <f t="shared" si="52"/>
        <v>27</v>
      </c>
      <c r="I64" s="6">
        <f t="shared" si="53"/>
        <v>0</v>
      </c>
      <c r="J64" s="6">
        <f t="shared" si="54"/>
        <v>0</v>
      </c>
      <c r="K64" s="6">
        <f t="shared" si="55"/>
        <v>0</v>
      </c>
      <c r="L64" s="6">
        <f t="shared" si="56"/>
        <v>27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7">
        <f t="shared" si="60"/>
        <v>3</v>
      </c>
      <c r="Q64" s="7">
        <f t="shared" si="61"/>
        <v>3</v>
      </c>
      <c r="R64" s="7">
        <v>1.5</v>
      </c>
      <c r="S64" s="11"/>
      <c r="T64" s="10"/>
      <c r="U64" s="11"/>
      <c r="V64" s="10"/>
      <c r="W64" s="7"/>
      <c r="X64" s="11"/>
      <c r="Y64" s="10"/>
      <c r="Z64" s="11">
        <v>27</v>
      </c>
      <c r="AA64" s="10" t="s">
        <v>59</v>
      </c>
      <c r="AB64" s="11"/>
      <c r="AC64" s="10"/>
      <c r="AD64" s="11"/>
      <c r="AE64" s="10"/>
      <c r="AF64" s="11"/>
      <c r="AG64" s="10"/>
      <c r="AH64" s="7">
        <v>3</v>
      </c>
      <c r="AI64" s="7">
        <f t="shared" si="62"/>
        <v>3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64"/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4</v>
      </c>
      <c r="B65" s="15">
        <v>1</v>
      </c>
      <c r="C65" s="15"/>
      <c r="D65" s="6" t="s">
        <v>133</v>
      </c>
      <c r="E65" s="3" t="s">
        <v>134</v>
      </c>
      <c r="F65" s="6">
        <f t="shared" si="50"/>
        <v>1</v>
      </c>
      <c r="G65" s="6">
        <f t="shared" si="51"/>
        <v>0</v>
      </c>
      <c r="H65" s="6">
        <f t="shared" si="52"/>
        <v>27</v>
      </c>
      <c r="I65" s="6">
        <f t="shared" si="53"/>
        <v>0</v>
      </c>
      <c r="J65" s="6">
        <f t="shared" si="54"/>
        <v>0</v>
      </c>
      <c r="K65" s="6">
        <f t="shared" si="55"/>
        <v>0</v>
      </c>
      <c r="L65" s="6">
        <f t="shared" si="56"/>
        <v>27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7">
        <f t="shared" si="60"/>
        <v>3</v>
      </c>
      <c r="Q65" s="7">
        <f t="shared" si="61"/>
        <v>3</v>
      </c>
      <c r="R65" s="7">
        <v>1.5</v>
      </c>
      <c r="S65" s="11"/>
      <c r="T65" s="10"/>
      <c r="U65" s="11"/>
      <c r="V65" s="10"/>
      <c r="W65" s="7"/>
      <c r="X65" s="11"/>
      <c r="Y65" s="10"/>
      <c r="Z65" s="11">
        <v>27</v>
      </c>
      <c r="AA65" s="10" t="s">
        <v>59</v>
      </c>
      <c r="AB65" s="11"/>
      <c r="AC65" s="10"/>
      <c r="AD65" s="11"/>
      <c r="AE65" s="10"/>
      <c r="AF65" s="11"/>
      <c r="AG65" s="10"/>
      <c r="AH65" s="7">
        <v>3</v>
      </c>
      <c r="AI65" s="7">
        <f t="shared" si="62"/>
        <v>3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5</v>
      </c>
      <c r="B66" s="15">
        <v>1</v>
      </c>
      <c r="C66" s="15"/>
      <c r="D66" s="6" t="s">
        <v>135</v>
      </c>
      <c r="E66" s="3" t="s">
        <v>136</v>
      </c>
      <c r="F66" s="6">
        <f t="shared" si="50"/>
        <v>0</v>
      </c>
      <c r="G66" s="6">
        <f t="shared" si="51"/>
        <v>1</v>
      </c>
      <c r="H66" s="6">
        <f t="shared" si="52"/>
        <v>0</v>
      </c>
      <c r="I66" s="6">
        <f t="shared" si="53"/>
        <v>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7">
        <f t="shared" si="60"/>
        <v>20</v>
      </c>
      <c r="Q66" s="7">
        <f t="shared" si="61"/>
        <v>20</v>
      </c>
      <c r="R66" s="7">
        <v>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63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>
        <v>0</v>
      </c>
      <c r="CD66" s="10" t="s">
        <v>55</v>
      </c>
      <c r="CE66" s="11"/>
      <c r="CF66" s="10"/>
      <c r="CG66" s="7">
        <v>20</v>
      </c>
      <c r="CH66" s="7">
        <f t="shared" si="65"/>
        <v>20</v>
      </c>
    </row>
    <row r="67" spans="1:86" ht="12.75">
      <c r="A67" s="15">
        <v>5</v>
      </c>
      <c r="B67" s="15">
        <v>1</v>
      </c>
      <c r="C67" s="15"/>
      <c r="D67" s="6" t="s">
        <v>137</v>
      </c>
      <c r="E67" s="3" t="s">
        <v>138</v>
      </c>
      <c r="F67" s="6">
        <f t="shared" si="50"/>
        <v>0</v>
      </c>
      <c r="G67" s="6">
        <f t="shared" si="51"/>
        <v>1</v>
      </c>
      <c r="H67" s="6">
        <f t="shared" si="52"/>
        <v>0</v>
      </c>
      <c r="I67" s="6">
        <f t="shared" si="53"/>
        <v>0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7">
        <f t="shared" si="60"/>
        <v>20</v>
      </c>
      <c r="Q67" s="7">
        <f t="shared" si="61"/>
        <v>20</v>
      </c>
      <c r="R67" s="7">
        <v>1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63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>
        <v>0</v>
      </c>
      <c r="CD67" s="10" t="s">
        <v>55</v>
      </c>
      <c r="CE67" s="11"/>
      <c r="CF67" s="10"/>
      <c r="CG67" s="7">
        <v>20</v>
      </c>
      <c r="CH67" s="7">
        <f t="shared" si="65"/>
        <v>20</v>
      </c>
    </row>
    <row r="68" spans="1:86" ht="12.75">
      <c r="A68" s="15">
        <v>5</v>
      </c>
      <c r="B68" s="15">
        <v>1</v>
      </c>
      <c r="C68" s="15"/>
      <c r="D68" s="6" t="s">
        <v>139</v>
      </c>
      <c r="E68" s="3" t="s">
        <v>140</v>
      </c>
      <c r="F68" s="6">
        <f t="shared" si="50"/>
        <v>0</v>
      </c>
      <c r="G68" s="6">
        <f t="shared" si="51"/>
        <v>1</v>
      </c>
      <c r="H68" s="6">
        <f t="shared" si="52"/>
        <v>0</v>
      </c>
      <c r="I68" s="6">
        <f t="shared" si="53"/>
        <v>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7">
        <f t="shared" si="60"/>
        <v>20</v>
      </c>
      <c r="Q68" s="7">
        <f t="shared" si="61"/>
        <v>20</v>
      </c>
      <c r="R68" s="7">
        <v>1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63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>
        <v>0</v>
      </c>
      <c r="CD68" s="10" t="s">
        <v>55</v>
      </c>
      <c r="CE68" s="11"/>
      <c r="CF68" s="10"/>
      <c r="CG68" s="7">
        <v>20</v>
      </c>
      <c r="CH68" s="7">
        <f t="shared" si="65"/>
        <v>20</v>
      </c>
    </row>
    <row r="69" spans="1:86" ht="12.75">
      <c r="A69" s="15">
        <v>5</v>
      </c>
      <c r="B69" s="15">
        <v>1</v>
      </c>
      <c r="C69" s="15"/>
      <c r="D69" s="6" t="s">
        <v>141</v>
      </c>
      <c r="E69" s="3" t="s">
        <v>142</v>
      </c>
      <c r="F69" s="6">
        <f t="shared" si="50"/>
        <v>0</v>
      </c>
      <c r="G69" s="6">
        <f t="shared" si="51"/>
        <v>1</v>
      </c>
      <c r="H69" s="6">
        <f t="shared" si="52"/>
        <v>0</v>
      </c>
      <c r="I69" s="6">
        <f t="shared" si="53"/>
        <v>0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7">
        <f t="shared" si="60"/>
        <v>20</v>
      </c>
      <c r="Q69" s="7">
        <f t="shared" si="61"/>
        <v>20</v>
      </c>
      <c r="R69" s="7">
        <v>1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63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>
        <v>0</v>
      </c>
      <c r="CD69" s="10" t="s">
        <v>55</v>
      </c>
      <c r="CE69" s="11"/>
      <c r="CF69" s="10"/>
      <c r="CG69" s="7">
        <v>20</v>
      </c>
      <c r="CH69" s="7">
        <f t="shared" si="65"/>
        <v>20</v>
      </c>
    </row>
    <row r="70" spans="1:86" ht="12.75">
      <c r="A70" s="15">
        <v>6</v>
      </c>
      <c r="B70" s="15">
        <v>1</v>
      </c>
      <c r="C70" s="15"/>
      <c r="D70" s="6" t="s">
        <v>143</v>
      </c>
      <c r="E70" s="3" t="s">
        <v>144</v>
      </c>
      <c r="F70" s="6">
        <f t="shared" si="50"/>
        <v>0</v>
      </c>
      <c r="G70" s="6">
        <f t="shared" si="51"/>
        <v>1</v>
      </c>
      <c r="H70" s="6">
        <f t="shared" si="52"/>
        <v>27</v>
      </c>
      <c r="I70" s="6">
        <f t="shared" si="53"/>
        <v>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27</v>
      </c>
      <c r="P70" s="7">
        <f t="shared" si="60"/>
        <v>3</v>
      </c>
      <c r="Q70" s="7">
        <f t="shared" si="61"/>
        <v>3</v>
      </c>
      <c r="R70" s="7">
        <v>1.5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64"/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>
        <v>27</v>
      </c>
      <c r="CF70" s="10" t="s">
        <v>55</v>
      </c>
      <c r="CG70" s="7">
        <v>3</v>
      </c>
      <c r="CH70" s="7">
        <f t="shared" si="65"/>
        <v>3</v>
      </c>
    </row>
    <row r="71" spans="1:86" ht="12.75">
      <c r="A71" s="15">
        <v>6</v>
      </c>
      <c r="B71" s="15">
        <v>1</v>
      </c>
      <c r="C71" s="15"/>
      <c r="D71" s="6" t="s">
        <v>145</v>
      </c>
      <c r="E71" s="3" t="s">
        <v>146</v>
      </c>
      <c r="F71" s="6">
        <f t="shared" si="50"/>
        <v>0</v>
      </c>
      <c r="G71" s="6">
        <f t="shared" si="51"/>
        <v>1</v>
      </c>
      <c r="H71" s="6">
        <f t="shared" si="52"/>
        <v>27</v>
      </c>
      <c r="I71" s="6">
        <f t="shared" si="53"/>
        <v>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27</v>
      </c>
      <c r="P71" s="7">
        <f t="shared" si="60"/>
        <v>3</v>
      </c>
      <c r="Q71" s="7">
        <f t="shared" si="61"/>
        <v>3</v>
      </c>
      <c r="R71" s="7">
        <v>1.5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64"/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>
        <v>27</v>
      </c>
      <c r="CF71" s="10" t="s">
        <v>55</v>
      </c>
      <c r="CG71" s="7">
        <v>3</v>
      </c>
      <c r="CH71" s="7">
        <f t="shared" si="65"/>
        <v>3</v>
      </c>
    </row>
    <row r="72" spans="1:86" ht="12.75">
      <c r="A72" s="15">
        <v>6</v>
      </c>
      <c r="B72" s="15">
        <v>1</v>
      </c>
      <c r="C72" s="15"/>
      <c r="D72" s="6" t="s">
        <v>147</v>
      </c>
      <c r="E72" s="3" t="s">
        <v>148</v>
      </c>
      <c r="F72" s="6">
        <f t="shared" si="50"/>
        <v>0</v>
      </c>
      <c r="G72" s="6">
        <f t="shared" si="51"/>
        <v>1</v>
      </c>
      <c r="H72" s="6">
        <f t="shared" si="52"/>
        <v>27</v>
      </c>
      <c r="I72" s="6">
        <f t="shared" si="53"/>
        <v>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27</v>
      </c>
      <c r="P72" s="7">
        <f t="shared" si="60"/>
        <v>3</v>
      </c>
      <c r="Q72" s="7">
        <f t="shared" si="61"/>
        <v>3</v>
      </c>
      <c r="R72" s="7">
        <v>1.5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64"/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>
        <v>27</v>
      </c>
      <c r="CF72" s="10" t="s">
        <v>55</v>
      </c>
      <c r="CG72" s="7">
        <v>3</v>
      </c>
      <c r="CH72" s="7">
        <f t="shared" si="65"/>
        <v>3</v>
      </c>
    </row>
    <row r="73" spans="1:86" ht="12.75">
      <c r="A73" s="15">
        <v>6</v>
      </c>
      <c r="B73" s="15">
        <v>1</v>
      </c>
      <c r="C73" s="15"/>
      <c r="D73" s="6" t="s">
        <v>149</v>
      </c>
      <c r="E73" s="3" t="s">
        <v>150</v>
      </c>
      <c r="F73" s="6">
        <f t="shared" si="50"/>
        <v>0</v>
      </c>
      <c r="G73" s="6">
        <f t="shared" si="51"/>
        <v>1</v>
      </c>
      <c r="H73" s="6">
        <f t="shared" si="52"/>
        <v>27</v>
      </c>
      <c r="I73" s="6">
        <f t="shared" si="53"/>
        <v>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27</v>
      </c>
      <c r="P73" s="7">
        <f t="shared" si="60"/>
        <v>3</v>
      </c>
      <c r="Q73" s="7">
        <f t="shared" si="61"/>
        <v>3</v>
      </c>
      <c r="R73" s="7">
        <v>1.5</v>
      </c>
      <c r="S73" s="11"/>
      <c r="T73" s="10"/>
      <c r="U73" s="11"/>
      <c r="V73" s="10"/>
      <c r="W73" s="7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/>
      <c r="BB73" s="10"/>
      <c r="BC73" s="11"/>
      <c r="BD73" s="10"/>
      <c r="BE73" s="7"/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64"/>
        <v>0</v>
      </c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>
        <v>27</v>
      </c>
      <c r="CF73" s="10" t="s">
        <v>55</v>
      </c>
      <c r="CG73" s="7">
        <v>3</v>
      </c>
      <c r="CH73" s="7">
        <f t="shared" si="65"/>
        <v>3</v>
      </c>
    </row>
    <row r="74" spans="1:86" ht="12.75">
      <c r="A74" s="15">
        <v>6</v>
      </c>
      <c r="B74" s="15">
        <v>1</v>
      </c>
      <c r="C74" s="15"/>
      <c r="D74" s="6" t="s">
        <v>151</v>
      </c>
      <c r="E74" s="3" t="s">
        <v>152</v>
      </c>
      <c r="F74" s="6">
        <f t="shared" si="50"/>
        <v>0</v>
      </c>
      <c r="G74" s="6">
        <f t="shared" si="51"/>
        <v>1</v>
      </c>
      <c r="H74" s="6">
        <f t="shared" si="52"/>
        <v>27</v>
      </c>
      <c r="I74" s="6">
        <f t="shared" si="53"/>
        <v>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27</v>
      </c>
      <c r="P74" s="7">
        <f t="shared" si="60"/>
        <v>3</v>
      </c>
      <c r="Q74" s="7">
        <f t="shared" si="61"/>
        <v>3</v>
      </c>
      <c r="R74" s="7">
        <v>1.5</v>
      </c>
      <c r="S74" s="11"/>
      <c r="T74" s="10"/>
      <c r="U74" s="11"/>
      <c r="V74" s="10"/>
      <c r="W74" s="7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/>
      <c r="BB74" s="10"/>
      <c r="BC74" s="11"/>
      <c r="BD74" s="10"/>
      <c r="BE74" s="7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64"/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>
        <v>27</v>
      </c>
      <c r="CF74" s="10" t="s">
        <v>55</v>
      </c>
      <c r="CG74" s="7">
        <v>3</v>
      </c>
      <c r="CH74" s="7">
        <f t="shared" si="65"/>
        <v>3</v>
      </c>
    </row>
    <row r="75" spans="1:86" ht="12.75">
      <c r="A75" s="15">
        <v>6</v>
      </c>
      <c r="B75" s="15">
        <v>1</v>
      </c>
      <c r="C75" s="15"/>
      <c r="D75" s="6" t="s">
        <v>153</v>
      </c>
      <c r="E75" s="3" t="s">
        <v>154</v>
      </c>
      <c r="F75" s="6">
        <f t="shared" si="50"/>
        <v>0</v>
      </c>
      <c r="G75" s="6">
        <f t="shared" si="51"/>
        <v>1</v>
      </c>
      <c r="H75" s="6">
        <f t="shared" si="52"/>
        <v>27</v>
      </c>
      <c r="I75" s="6">
        <f t="shared" si="53"/>
        <v>0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0</v>
      </c>
      <c r="N75" s="6">
        <f t="shared" si="58"/>
        <v>0</v>
      </c>
      <c r="O75" s="6">
        <f t="shared" si="59"/>
        <v>27</v>
      </c>
      <c r="P75" s="7">
        <f t="shared" si="60"/>
        <v>3</v>
      </c>
      <c r="Q75" s="7">
        <f t="shared" si="61"/>
        <v>3</v>
      </c>
      <c r="R75" s="7">
        <v>1.5</v>
      </c>
      <c r="S75" s="11"/>
      <c r="T75" s="10"/>
      <c r="U75" s="11"/>
      <c r="V75" s="10"/>
      <c r="W75" s="7"/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/>
      <c r="BB75" s="10"/>
      <c r="BC75" s="11"/>
      <c r="BD75" s="10"/>
      <c r="BE75" s="7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 t="shared" si="64"/>
        <v>0</v>
      </c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>
        <v>27</v>
      </c>
      <c r="CF75" s="10" t="s">
        <v>55</v>
      </c>
      <c r="CG75" s="7">
        <v>3</v>
      </c>
      <c r="CH75" s="7">
        <f t="shared" si="65"/>
        <v>3</v>
      </c>
    </row>
    <row r="76" spans="1:86" ht="12.75">
      <c r="A76" s="15">
        <v>6</v>
      </c>
      <c r="B76" s="15">
        <v>1</v>
      </c>
      <c r="C76" s="15"/>
      <c r="D76" s="6" t="s">
        <v>155</v>
      </c>
      <c r="E76" s="3" t="s">
        <v>156</v>
      </c>
      <c r="F76" s="6">
        <f t="shared" si="50"/>
        <v>0</v>
      </c>
      <c r="G76" s="6">
        <f t="shared" si="51"/>
        <v>1</v>
      </c>
      <c r="H76" s="6">
        <f t="shared" si="52"/>
        <v>27</v>
      </c>
      <c r="I76" s="6">
        <f t="shared" si="53"/>
        <v>0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0</v>
      </c>
      <c r="N76" s="6">
        <f t="shared" si="58"/>
        <v>0</v>
      </c>
      <c r="O76" s="6">
        <f t="shared" si="59"/>
        <v>27</v>
      </c>
      <c r="P76" s="7">
        <f t="shared" si="60"/>
        <v>3</v>
      </c>
      <c r="Q76" s="7">
        <f t="shared" si="61"/>
        <v>3</v>
      </c>
      <c r="R76" s="7">
        <v>1.5</v>
      </c>
      <c r="S76" s="11"/>
      <c r="T76" s="10"/>
      <c r="U76" s="11"/>
      <c r="V76" s="10"/>
      <c r="W76" s="7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7"/>
      <c r="AO76" s="11"/>
      <c r="AP76" s="10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/>
      <c r="BB76" s="10"/>
      <c r="BC76" s="11"/>
      <c r="BD76" s="10"/>
      <c r="BE76" s="7"/>
      <c r="BF76" s="11"/>
      <c r="BG76" s="10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64"/>
        <v>0</v>
      </c>
      <c r="BR76" s="11"/>
      <c r="BS76" s="10"/>
      <c r="BT76" s="11"/>
      <c r="BU76" s="10"/>
      <c r="BV76" s="7"/>
      <c r="BW76" s="11"/>
      <c r="BX76" s="10"/>
      <c r="BY76" s="11"/>
      <c r="BZ76" s="10"/>
      <c r="CA76" s="11"/>
      <c r="CB76" s="10"/>
      <c r="CC76" s="11"/>
      <c r="CD76" s="10"/>
      <c r="CE76" s="11">
        <v>27</v>
      </c>
      <c r="CF76" s="10" t="s">
        <v>55</v>
      </c>
      <c r="CG76" s="7">
        <v>3</v>
      </c>
      <c r="CH76" s="7">
        <f t="shared" si="65"/>
        <v>3</v>
      </c>
    </row>
    <row r="77" spans="1:86" ht="12.75">
      <c r="A77" s="15">
        <v>6</v>
      </c>
      <c r="B77" s="15">
        <v>1</v>
      </c>
      <c r="C77" s="15"/>
      <c r="D77" s="6" t="s">
        <v>157</v>
      </c>
      <c r="E77" s="3" t="s">
        <v>158</v>
      </c>
      <c r="F77" s="6">
        <f t="shared" si="50"/>
        <v>0</v>
      </c>
      <c r="G77" s="6">
        <f t="shared" si="51"/>
        <v>1</v>
      </c>
      <c r="H77" s="6">
        <f t="shared" si="52"/>
        <v>27</v>
      </c>
      <c r="I77" s="6">
        <f t="shared" si="53"/>
        <v>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0</v>
      </c>
      <c r="N77" s="6">
        <f t="shared" si="58"/>
        <v>0</v>
      </c>
      <c r="O77" s="6">
        <f t="shared" si="59"/>
        <v>27</v>
      </c>
      <c r="P77" s="7">
        <f t="shared" si="60"/>
        <v>3</v>
      </c>
      <c r="Q77" s="7">
        <f t="shared" si="61"/>
        <v>3</v>
      </c>
      <c r="R77" s="7">
        <v>1.5</v>
      </c>
      <c r="S77" s="11"/>
      <c r="T77" s="10"/>
      <c r="U77" s="11"/>
      <c r="V77" s="10"/>
      <c r="W77" s="7"/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7"/>
      <c r="AO77" s="11"/>
      <c r="AP77" s="10"/>
      <c r="AQ77" s="11"/>
      <c r="AR77" s="10"/>
      <c r="AS77" s="11"/>
      <c r="AT77" s="10"/>
      <c r="AU77" s="11"/>
      <c r="AV77" s="10"/>
      <c r="AW77" s="11"/>
      <c r="AX77" s="10"/>
      <c r="AY77" s="7"/>
      <c r="AZ77" s="7">
        <f t="shared" si="63"/>
        <v>0</v>
      </c>
      <c r="BA77" s="11"/>
      <c r="BB77" s="10"/>
      <c r="BC77" s="11"/>
      <c r="BD77" s="10"/>
      <c r="BE77" s="7"/>
      <c r="BF77" s="11"/>
      <c r="BG77" s="10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64"/>
        <v>0</v>
      </c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>
        <v>27</v>
      </c>
      <c r="CF77" s="10" t="s">
        <v>55</v>
      </c>
      <c r="CG77" s="7">
        <v>3</v>
      </c>
      <c r="CH77" s="7">
        <f t="shared" si="65"/>
        <v>3</v>
      </c>
    </row>
    <row r="78" spans="1:86" ht="19.5" customHeight="1">
      <c r="A78" s="12" t="s">
        <v>173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2"/>
      <c r="CH78" s="13"/>
    </row>
    <row r="79" spans="1:86" ht="12.75">
      <c r="A79" s="6"/>
      <c r="B79" s="6"/>
      <c r="C79" s="6"/>
      <c r="D79" s="6" t="s">
        <v>174</v>
      </c>
      <c r="E79" s="3" t="s">
        <v>175</v>
      </c>
      <c r="F79" s="6">
        <f>COUNTIF(S79:CF79,"e")</f>
        <v>0</v>
      </c>
      <c r="G79" s="6">
        <f>COUNTIF(S79:CF79,"z")</f>
        <v>1</v>
      </c>
      <c r="H79" s="6">
        <f>SUM(I79:O79)</f>
        <v>2</v>
      </c>
      <c r="I79" s="6">
        <f>S79+AJ79+BA79+BR79</f>
        <v>2</v>
      </c>
      <c r="J79" s="6">
        <f>U79+AL79+BC79+BT79</f>
        <v>0</v>
      </c>
      <c r="K79" s="6">
        <f>X79+AO79+BF79+BW79</f>
        <v>0</v>
      </c>
      <c r="L79" s="6">
        <f>Z79+AQ79+BH79+BY79</f>
        <v>0</v>
      </c>
      <c r="M79" s="6">
        <f>AB79+AS79+BJ79+CA79</f>
        <v>0</v>
      </c>
      <c r="N79" s="6">
        <f>AD79+AU79+BL79+CC79</f>
        <v>0</v>
      </c>
      <c r="O79" s="6">
        <f>AF79+AW79+BN79+CE79</f>
        <v>0</v>
      </c>
      <c r="P79" s="7">
        <f>AI79+AZ79+BQ79+CH79</f>
        <v>0</v>
      </c>
      <c r="Q79" s="7">
        <f>AH79+AY79+BP79+CG79</f>
        <v>0</v>
      </c>
      <c r="R79" s="7">
        <v>0</v>
      </c>
      <c r="S79" s="11"/>
      <c r="T79" s="10"/>
      <c r="U79" s="11"/>
      <c r="V79" s="10"/>
      <c r="W79" s="7"/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7"/>
      <c r="AI79" s="7">
        <f>W79+AH79</f>
        <v>0</v>
      </c>
      <c r="AJ79" s="11"/>
      <c r="AK79" s="10"/>
      <c r="AL79" s="11"/>
      <c r="AM79" s="10"/>
      <c r="AN79" s="7"/>
      <c r="AO79" s="11"/>
      <c r="AP79" s="10"/>
      <c r="AQ79" s="11"/>
      <c r="AR79" s="10"/>
      <c r="AS79" s="11"/>
      <c r="AT79" s="10"/>
      <c r="AU79" s="11"/>
      <c r="AV79" s="10"/>
      <c r="AW79" s="11"/>
      <c r="AX79" s="10"/>
      <c r="AY79" s="7"/>
      <c r="AZ79" s="7">
        <f>AN79+AY79</f>
        <v>0</v>
      </c>
      <c r="BA79" s="11"/>
      <c r="BB79" s="10"/>
      <c r="BC79" s="11"/>
      <c r="BD79" s="10"/>
      <c r="BE79" s="7"/>
      <c r="BF79" s="11"/>
      <c r="BG79" s="10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>BE79+BP79</f>
        <v>0</v>
      </c>
      <c r="BR79" s="11">
        <v>2</v>
      </c>
      <c r="BS79" s="10" t="s">
        <v>55</v>
      </c>
      <c r="BT79" s="11"/>
      <c r="BU79" s="10"/>
      <c r="BV79" s="7">
        <v>0</v>
      </c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>BV79+CG79</f>
        <v>0</v>
      </c>
    </row>
    <row r="80" spans="1:86" ht="12.75">
      <c r="A80" s="6"/>
      <c r="B80" s="6"/>
      <c r="C80" s="6"/>
      <c r="D80" s="6" t="s">
        <v>176</v>
      </c>
      <c r="E80" s="3" t="s">
        <v>177</v>
      </c>
      <c r="F80" s="6">
        <f>COUNTIF(S80:CF80,"e")</f>
        <v>0</v>
      </c>
      <c r="G80" s="6">
        <f>COUNTIF(S80:CF80,"z")</f>
        <v>1</v>
      </c>
      <c r="H80" s="6">
        <f>SUM(I80:O80)</f>
        <v>4</v>
      </c>
      <c r="I80" s="6">
        <f>S80+AJ80+BA80+BR80</f>
        <v>4</v>
      </c>
      <c r="J80" s="6">
        <f>U80+AL80+BC80+BT80</f>
        <v>0</v>
      </c>
      <c r="K80" s="6">
        <f>X80+AO80+BF80+BW80</f>
        <v>0</v>
      </c>
      <c r="L80" s="6">
        <f>Z80+AQ80+BH80+BY80</f>
        <v>0</v>
      </c>
      <c r="M80" s="6">
        <f>AB80+AS80+BJ80+CA80</f>
        <v>0</v>
      </c>
      <c r="N80" s="6">
        <f>AD80+AU80+BL80+CC80</f>
        <v>0</v>
      </c>
      <c r="O80" s="6">
        <f>AF80+AW80+BN80+CE80</f>
        <v>0</v>
      </c>
      <c r="P80" s="7">
        <f>AI80+AZ80+BQ80+CH80</f>
        <v>0</v>
      </c>
      <c r="Q80" s="7">
        <f>AH80+AY80+BP80+CG80</f>
        <v>0</v>
      </c>
      <c r="R80" s="7">
        <v>0</v>
      </c>
      <c r="S80" s="11">
        <v>4</v>
      </c>
      <c r="T80" s="10" t="s">
        <v>55</v>
      </c>
      <c r="U80" s="11"/>
      <c r="V80" s="10"/>
      <c r="W80" s="7">
        <v>0</v>
      </c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>W80+AH80</f>
        <v>0</v>
      </c>
      <c r="AJ80" s="11"/>
      <c r="AK80" s="10"/>
      <c r="AL80" s="11"/>
      <c r="AM80" s="10"/>
      <c r="AN80" s="7"/>
      <c r="AO80" s="11"/>
      <c r="AP80" s="10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>AN80+AY80</f>
        <v>0</v>
      </c>
      <c r="BA80" s="11"/>
      <c r="BB80" s="10"/>
      <c r="BC80" s="11"/>
      <c r="BD80" s="10"/>
      <c r="BE80" s="7"/>
      <c r="BF80" s="11"/>
      <c r="BG80" s="10"/>
      <c r="BH80" s="11"/>
      <c r="BI80" s="10"/>
      <c r="BJ80" s="11"/>
      <c r="BK80" s="10"/>
      <c r="BL80" s="11"/>
      <c r="BM80" s="10"/>
      <c r="BN80" s="11"/>
      <c r="BO80" s="10"/>
      <c r="BP80" s="7"/>
      <c r="BQ80" s="7">
        <f>BE80+BP80</f>
        <v>0</v>
      </c>
      <c r="BR80" s="11"/>
      <c r="BS80" s="10"/>
      <c r="BT80" s="11"/>
      <c r="BU80" s="10"/>
      <c r="BV80" s="7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7"/>
      <c r="CH80" s="7">
        <f>BV80+CG80</f>
        <v>0</v>
      </c>
    </row>
    <row r="81" spans="1:86" ht="15.75" customHeight="1">
      <c r="A81" s="6"/>
      <c r="B81" s="6"/>
      <c r="C81" s="6"/>
      <c r="D81" s="6"/>
      <c r="E81" s="6" t="s">
        <v>62</v>
      </c>
      <c r="F81" s="6">
        <f aca="true" t="shared" si="66" ref="F81:S81">SUM(F79:F80)</f>
        <v>0</v>
      </c>
      <c r="G81" s="6">
        <f t="shared" si="66"/>
        <v>2</v>
      </c>
      <c r="H81" s="6">
        <f t="shared" si="66"/>
        <v>6</v>
      </c>
      <c r="I81" s="6">
        <f t="shared" si="66"/>
        <v>6</v>
      </c>
      <c r="J81" s="6">
        <f t="shared" si="66"/>
        <v>0</v>
      </c>
      <c r="K81" s="6">
        <f t="shared" si="66"/>
        <v>0</v>
      </c>
      <c r="L81" s="6">
        <f t="shared" si="66"/>
        <v>0</v>
      </c>
      <c r="M81" s="6">
        <f t="shared" si="66"/>
        <v>0</v>
      </c>
      <c r="N81" s="6">
        <f t="shared" si="66"/>
        <v>0</v>
      </c>
      <c r="O81" s="6">
        <f t="shared" si="66"/>
        <v>0</v>
      </c>
      <c r="P81" s="7">
        <f t="shared" si="66"/>
        <v>0</v>
      </c>
      <c r="Q81" s="7">
        <f t="shared" si="66"/>
        <v>0</v>
      </c>
      <c r="R81" s="7">
        <f t="shared" si="66"/>
        <v>0</v>
      </c>
      <c r="S81" s="11">
        <f t="shared" si="66"/>
        <v>4</v>
      </c>
      <c r="T81" s="10"/>
      <c r="U81" s="11">
        <f>SUM(U79:U80)</f>
        <v>0</v>
      </c>
      <c r="V81" s="10"/>
      <c r="W81" s="7">
        <f>SUM(W79:W80)</f>
        <v>0</v>
      </c>
      <c r="X81" s="11">
        <f>SUM(X79:X80)</f>
        <v>0</v>
      </c>
      <c r="Y81" s="10"/>
      <c r="Z81" s="11">
        <f>SUM(Z79:Z80)</f>
        <v>0</v>
      </c>
      <c r="AA81" s="10"/>
      <c r="AB81" s="11">
        <f>SUM(AB79:AB80)</f>
        <v>0</v>
      </c>
      <c r="AC81" s="10"/>
      <c r="AD81" s="11">
        <f>SUM(AD79:AD80)</f>
        <v>0</v>
      </c>
      <c r="AE81" s="10"/>
      <c r="AF81" s="11">
        <f>SUM(AF79:AF80)</f>
        <v>0</v>
      </c>
      <c r="AG81" s="10"/>
      <c r="AH81" s="7">
        <f>SUM(AH79:AH80)</f>
        <v>0</v>
      </c>
      <c r="AI81" s="7">
        <f>SUM(AI79:AI80)</f>
        <v>0</v>
      </c>
      <c r="AJ81" s="11">
        <f>SUM(AJ79:AJ80)</f>
        <v>0</v>
      </c>
      <c r="AK81" s="10"/>
      <c r="AL81" s="11">
        <f>SUM(AL79:AL80)</f>
        <v>0</v>
      </c>
      <c r="AM81" s="10"/>
      <c r="AN81" s="7">
        <f>SUM(AN79:AN80)</f>
        <v>0</v>
      </c>
      <c r="AO81" s="11">
        <f>SUM(AO79:AO80)</f>
        <v>0</v>
      </c>
      <c r="AP81" s="10"/>
      <c r="AQ81" s="11">
        <f>SUM(AQ79:AQ80)</f>
        <v>0</v>
      </c>
      <c r="AR81" s="10"/>
      <c r="AS81" s="11">
        <f>SUM(AS79:AS80)</f>
        <v>0</v>
      </c>
      <c r="AT81" s="10"/>
      <c r="AU81" s="11">
        <f>SUM(AU79:AU80)</f>
        <v>0</v>
      </c>
      <c r="AV81" s="10"/>
      <c r="AW81" s="11">
        <f>SUM(AW79:AW80)</f>
        <v>0</v>
      </c>
      <c r="AX81" s="10"/>
      <c r="AY81" s="7">
        <f>SUM(AY79:AY80)</f>
        <v>0</v>
      </c>
      <c r="AZ81" s="7">
        <f>SUM(AZ79:AZ80)</f>
        <v>0</v>
      </c>
      <c r="BA81" s="11">
        <f>SUM(BA79:BA80)</f>
        <v>0</v>
      </c>
      <c r="BB81" s="10"/>
      <c r="BC81" s="11">
        <f>SUM(BC79:BC80)</f>
        <v>0</v>
      </c>
      <c r="BD81" s="10"/>
      <c r="BE81" s="7">
        <f>SUM(BE79:BE80)</f>
        <v>0</v>
      </c>
      <c r="BF81" s="11">
        <f>SUM(BF79:BF80)</f>
        <v>0</v>
      </c>
      <c r="BG81" s="10"/>
      <c r="BH81" s="11">
        <f>SUM(BH79:BH80)</f>
        <v>0</v>
      </c>
      <c r="BI81" s="10"/>
      <c r="BJ81" s="11">
        <f>SUM(BJ79:BJ80)</f>
        <v>0</v>
      </c>
      <c r="BK81" s="10"/>
      <c r="BL81" s="11">
        <f>SUM(BL79:BL80)</f>
        <v>0</v>
      </c>
      <c r="BM81" s="10"/>
      <c r="BN81" s="11">
        <f>SUM(BN79:BN80)</f>
        <v>0</v>
      </c>
      <c r="BO81" s="10"/>
      <c r="BP81" s="7">
        <f>SUM(BP79:BP80)</f>
        <v>0</v>
      </c>
      <c r="BQ81" s="7">
        <f>SUM(BQ79:BQ80)</f>
        <v>0</v>
      </c>
      <c r="BR81" s="11">
        <f>SUM(BR79:BR80)</f>
        <v>2</v>
      </c>
      <c r="BS81" s="10"/>
      <c r="BT81" s="11">
        <f>SUM(BT79:BT80)</f>
        <v>0</v>
      </c>
      <c r="BU81" s="10"/>
      <c r="BV81" s="7">
        <f>SUM(BV79:BV80)</f>
        <v>0</v>
      </c>
      <c r="BW81" s="11">
        <f>SUM(BW79:BW80)</f>
        <v>0</v>
      </c>
      <c r="BX81" s="10"/>
      <c r="BY81" s="11">
        <f>SUM(BY79:BY80)</f>
        <v>0</v>
      </c>
      <c r="BZ81" s="10"/>
      <c r="CA81" s="11">
        <f>SUM(CA79:CA80)</f>
        <v>0</v>
      </c>
      <c r="CB81" s="10"/>
      <c r="CC81" s="11">
        <f>SUM(CC79:CC80)</f>
        <v>0</v>
      </c>
      <c r="CD81" s="10"/>
      <c r="CE81" s="11">
        <f>SUM(CE79:CE80)</f>
        <v>0</v>
      </c>
      <c r="CF81" s="10"/>
      <c r="CG81" s="7">
        <f>SUM(CG79:CG80)</f>
        <v>0</v>
      </c>
      <c r="CH81" s="7">
        <f>SUM(CH79:CH80)</f>
        <v>0</v>
      </c>
    </row>
    <row r="82" spans="1:86" ht="19.5" customHeight="1">
      <c r="A82" s="6"/>
      <c r="B82" s="6"/>
      <c r="C82" s="6"/>
      <c r="D82" s="6"/>
      <c r="E82" s="8" t="s">
        <v>178</v>
      </c>
      <c r="F82" s="6">
        <f aca="true" t="shared" si="67" ref="F82:S82">F23+F26+F34+F54</f>
        <v>6</v>
      </c>
      <c r="G82" s="6">
        <f t="shared" si="67"/>
        <v>50</v>
      </c>
      <c r="H82" s="6">
        <f t="shared" si="67"/>
        <v>720</v>
      </c>
      <c r="I82" s="6">
        <f t="shared" si="67"/>
        <v>342</v>
      </c>
      <c r="J82" s="6">
        <f t="shared" si="67"/>
        <v>18</v>
      </c>
      <c r="K82" s="6">
        <f t="shared" si="67"/>
        <v>90</v>
      </c>
      <c r="L82" s="6">
        <f t="shared" si="67"/>
        <v>27</v>
      </c>
      <c r="M82" s="6">
        <f t="shared" si="67"/>
        <v>216</v>
      </c>
      <c r="N82" s="6">
        <f t="shared" si="67"/>
        <v>0</v>
      </c>
      <c r="O82" s="6">
        <f t="shared" si="67"/>
        <v>27</v>
      </c>
      <c r="P82" s="7">
        <f t="shared" si="67"/>
        <v>90</v>
      </c>
      <c r="Q82" s="7">
        <f t="shared" si="67"/>
        <v>56.9</v>
      </c>
      <c r="R82" s="7">
        <f t="shared" si="67"/>
        <v>33.300000000000004</v>
      </c>
      <c r="S82" s="11">
        <f t="shared" si="67"/>
        <v>99</v>
      </c>
      <c r="T82" s="10"/>
      <c r="U82" s="11">
        <f>U23+U26+U34+U54</f>
        <v>18</v>
      </c>
      <c r="V82" s="10"/>
      <c r="W82" s="7">
        <f>W23+W26+W34+W54</f>
        <v>10</v>
      </c>
      <c r="X82" s="11">
        <f>X23+X26+X34+X54</f>
        <v>9</v>
      </c>
      <c r="Y82" s="10"/>
      <c r="Z82" s="11">
        <f>Z23+Z26+Z34+Z54</f>
        <v>27</v>
      </c>
      <c r="AA82" s="10"/>
      <c r="AB82" s="11">
        <f>AB23+AB26+AB34+AB54</f>
        <v>81</v>
      </c>
      <c r="AC82" s="10"/>
      <c r="AD82" s="11">
        <f>AD23+AD26+AD34+AD54</f>
        <v>0</v>
      </c>
      <c r="AE82" s="10"/>
      <c r="AF82" s="11">
        <f>AF23+AF26+AF34+AF54</f>
        <v>0</v>
      </c>
      <c r="AG82" s="10"/>
      <c r="AH82" s="7">
        <f>AH23+AH26+AH34+AH54</f>
        <v>13</v>
      </c>
      <c r="AI82" s="7">
        <f>AI23+AI26+AI34+AI54</f>
        <v>23</v>
      </c>
      <c r="AJ82" s="11">
        <f>AJ23+AJ26+AJ34+AJ54</f>
        <v>99</v>
      </c>
      <c r="AK82" s="10"/>
      <c r="AL82" s="11">
        <f>AL23+AL26+AL34+AL54</f>
        <v>0</v>
      </c>
      <c r="AM82" s="10"/>
      <c r="AN82" s="7">
        <f>AN23+AN26+AN34+AN54</f>
        <v>9.7</v>
      </c>
      <c r="AO82" s="11">
        <f>AO23+AO26+AO34+AO54</f>
        <v>36</v>
      </c>
      <c r="AP82" s="10"/>
      <c r="AQ82" s="11">
        <f>AQ23+AQ26+AQ34+AQ54</f>
        <v>0</v>
      </c>
      <c r="AR82" s="10"/>
      <c r="AS82" s="11">
        <f>AS23+AS26+AS34+AS54</f>
        <v>81</v>
      </c>
      <c r="AT82" s="10"/>
      <c r="AU82" s="11">
        <f>AU23+AU26+AU34+AU54</f>
        <v>0</v>
      </c>
      <c r="AV82" s="10"/>
      <c r="AW82" s="11">
        <f>AW23+AW26+AW34+AW54</f>
        <v>0</v>
      </c>
      <c r="AX82" s="10"/>
      <c r="AY82" s="7">
        <f>AY23+AY26+AY34+AY54</f>
        <v>9.3</v>
      </c>
      <c r="AZ82" s="7">
        <f>AZ23+AZ26+AZ34+AZ54</f>
        <v>19</v>
      </c>
      <c r="BA82" s="11">
        <f>BA23+BA26+BA34+BA54</f>
        <v>108</v>
      </c>
      <c r="BB82" s="10"/>
      <c r="BC82" s="11">
        <f>BC23+BC26+BC34+BC54</f>
        <v>0</v>
      </c>
      <c r="BD82" s="10"/>
      <c r="BE82" s="7">
        <f>BE23+BE26+BE34+BE54</f>
        <v>9.399999999999999</v>
      </c>
      <c r="BF82" s="11">
        <f>BF23+BF26+BF34+BF54</f>
        <v>45</v>
      </c>
      <c r="BG82" s="10"/>
      <c r="BH82" s="11">
        <f>BH23+BH26+BH34+BH54</f>
        <v>0</v>
      </c>
      <c r="BI82" s="10"/>
      <c r="BJ82" s="11">
        <f>BJ23+BJ26+BJ34+BJ54</f>
        <v>54</v>
      </c>
      <c r="BK82" s="10"/>
      <c r="BL82" s="11">
        <f>BL23+BL26+BL34+BL54</f>
        <v>0</v>
      </c>
      <c r="BM82" s="10"/>
      <c r="BN82" s="11">
        <f>BN23+BN26+BN34+BN54</f>
        <v>0</v>
      </c>
      <c r="BO82" s="10"/>
      <c r="BP82" s="7">
        <f>BP23+BP26+BP34+BP54</f>
        <v>11.6</v>
      </c>
      <c r="BQ82" s="7">
        <f>BQ23+BQ26+BQ34+BQ54</f>
        <v>21</v>
      </c>
      <c r="BR82" s="11">
        <f>BR23+BR26+BR34+BR54</f>
        <v>36</v>
      </c>
      <c r="BS82" s="10"/>
      <c r="BT82" s="11">
        <f>BT23+BT26+BT34+BT54</f>
        <v>0</v>
      </c>
      <c r="BU82" s="10"/>
      <c r="BV82" s="7">
        <f>BV23+BV26+BV34+BV54</f>
        <v>4</v>
      </c>
      <c r="BW82" s="11">
        <f>BW23+BW26+BW34+BW54</f>
        <v>0</v>
      </c>
      <c r="BX82" s="10"/>
      <c r="BY82" s="11">
        <f>BY23+BY26+BY34+BY54</f>
        <v>0</v>
      </c>
      <c r="BZ82" s="10"/>
      <c r="CA82" s="11">
        <f>CA23+CA26+CA34+CA54</f>
        <v>0</v>
      </c>
      <c r="CB82" s="10"/>
      <c r="CC82" s="11">
        <f>CC23+CC26+CC34+CC54</f>
        <v>0</v>
      </c>
      <c r="CD82" s="10"/>
      <c r="CE82" s="11">
        <f>CE23+CE26+CE34+CE54</f>
        <v>27</v>
      </c>
      <c r="CF82" s="10"/>
      <c r="CG82" s="7">
        <f>CG23+CG26+CG34+CG54</f>
        <v>23</v>
      </c>
      <c r="CH82" s="7">
        <f>CH23+CH26+CH34+CH54</f>
        <v>27</v>
      </c>
    </row>
    <row r="84" spans="4:5" ht="12.75">
      <c r="D84" s="3" t="s">
        <v>23</v>
      </c>
      <c r="E84" s="3" t="s">
        <v>179</v>
      </c>
    </row>
    <row r="85" spans="4:5" ht="12.75">
      <c r="D85" s="3" t="s">
        <v>27</v>
      </c>
      <c r="E85" s="3" t="s">
        <v>180</v>
      </c>
    </row>
    <row r="86" spans="4:5" ht="12.75">
      <c r="D86" s="14" t="s">
        <v>45</v>
      </c>
      <c r="E86" s="14"/>
    </row>
    <row r="87" spans="4:5" ht="12.75">
      <c r="D87" s="3" t="s">
        <v>33</v>
      </c>
      <c r="E87" s="3" t="s">
        <v>181</v>
      </c>
    </row>
    <row r="88" spans="4:5" ht="12.75">
      <c r="D88" s="3" t="s">
        <v>34</v>
      </c>
      <c r="E88" s="3" t="s">
        <v>182</v>
      </c>
    </row>
    <row r="89" spans="4:5" ht="12.75">
      <c r="D89" s="14" t="s">
        <v>47</v>
      </c>
      <c r="E89" s="14"/>
    </row>
    <row r="90" spans="4:29" ht="12.75">
      <c r="D90" s="3" t="s">
        <v>35</v>
      </c>
      <c r="E90" s="3" t="s">
        <v>183</v>
      </c>
      <c r="M90" s="9"/>
      <c r="U90" s="9"/>
      <c r="AC90" s="9"/>
    </row>
    <row r="91" spans="4:5" ht="12.75">
      <c r="D91" s="3" t="s">
        <v>36</v>
      </c>
      <c r="E91" s="3" t="s">
        <v>184</v>
      </c>
    </row>
    <row r="92" spans="4:5" ht="12.75">
      <c r="D92" s="3" t="s">
        <v>37</v>
      </c>
      <c r="E92" s="3" t="s">
        <v>185</v>
      </c>
    </row>
    <row r="93" spans="4:5" ht="12.75">
      <c r="D93" s="3" t="s">
        <v>38</v>
      </c>
      <c r="E93" s="3" t="s">
        <v>186</v>
      </c>
    </row>
    <row r="94" spans="4:5" ht="12.75">
      <c r="D94" s="3" t="s">
        <v>39</v>
      </c>
      <c r="E94" s="3" t="s">
        <v>187</v>
      </c>
    </row>
  </sheetData>
  <sheetProtection/>
  <mergeCells count="93">
    <mergeCell ref="G13:G15"/>
    <mergeCell ref="H12:O12"/>
    <mergeCell ref="H13:H15"/>
    <mergeCell ref="I13:O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X15:Y15"/>
    <mergeCell ref="Z15:AA15"/>
    <mergeCell ref="AB15:AC15"/>
    <mergeCell ref="AD15:AE15"/>
    <mergeCell ref="P12:P15"/>
    <mergeCell ref="Q12:Q15"/>
    <mergeCell ref="R12:R15"/>
    <mergeCell ref="S12:AZ12"/>
    <mergeCell ref="S13:AI13"/>
    <mergeCell ref="S14:V14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AU15:AV15"/>
    <mergeCell ref="AW15:AX15"/>
    <mergeCell ref="AF15:AG15"/>
    <mergeCell ref="AH14:AH15"/>
    <mergeCell ref="AI14:AI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BF14:BO14"/>
    <mergeCell ref="BF15:BG15"/>
    <mergeCell ref="BW14:CF14"/>
    <mergeCell ref="BW15:BX15"/>
    <mergeCell ref="BY15:BZ15"/>
    <mergeCell ref="BH15:BI15"/>
    <mergeCell ref="BJ15:BK15"/>
    <mergeCell ref="BL15:BM15"/>
    <mergeCell ref="BN15:BO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A35:CH35"/>
    <mergeCell ref="A55:CH55"/>
    <mergeCell ref="C56:C58"/>
    <mergeCell ref="A56:A58"/>
    <mergeCell ref="B56:B58"/>
    <mergeCell ref="CH14:CH15"/>
    <mergeCell ref="A16:CH16"/>
    <mergeCell ref="A24:CH24"/>
    <mergeCell ref="A27:CH27"/>
    <mergeCell ref="CA15:CB15"/>
    <mergeCell ref="C59:C61"/>
    <mergeCell ref="A59:A61"/>
    <mergeCell ref="B59:B61"/>
    <mergeCell ref="C62:C63"/>
    <mergeCell ref="A62:A63"/>
    <mergeCell ref="B62:B63"/>
    <mergeCell ref="C64:C65"/>
    <mergeCell ref="A64:A65"/>
    <mergeCell ref="B64:B65"/>
    <mergeCell ref="C66:C69"/>
    <mergeCell ref="A66:A69"/>
    <mergeCell ref="B66:B69"/>
    <mergeCell ref="D86:E86"/>
    <mergeCell ref="D89:E89"/>
    <mergeCell ref="C70:C77"/>
    <mergeCell ref="A70:A77"/>
    <mergeCell ref="B70:B77"/>
    <mergeCell ref="A78:CH7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94"/>
  <sheetViews>
    <sheetView zoomScale="75" zoomScaleNormal="75" zoomScalePageLayoutView="0" workbookViewId="0" topLeftCell="A1">
      <selection activeCell="BP6" sqref="BP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8515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8" ht="12.75">
      <c r="E6" t="s">
        <v>9</v>
      </c>
      <c r="F6" s="1" t="s">
        <v>10</v>
      </c>
      <c r="BP6" t="s">
        <v>279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82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19" t="s">
        <v>45</v>
      </c>
      <c r="T14" s="19"/>
      <c r="U14" s="19"/>
      <c r="V14" s="19"/>
      <c r="W14" s="16" t="s">
        <v>46</v>
      </c>
      <c r="X14" s="19" t="s">
        <v>47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6" t="s">
        <v>46</v>
      </c>
      <c r="AI14" s="16" t="s">
        <v>48</v>
      </c>
      <c r="AJ14" s="19" t="s">
        <v>45</v>
      </c>
      <c r="AK14" s="19"/>
      <c r="AL14" s="19"/>
      <c r="AM14" s="19"/>
      <c r="AN14" s="16" t="s">
        <v>46</v>
      </c>
      <c r="AO14" s="19" t="s">
        <v>47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6" t="s">
        <v>46</v>
      </c>
      <c r="AZ14" s="16" t="s">
        <v>48</v>
      </c>
      <c r="BA14" s="19" t="s">
        <v>45</v>
      </c>
      <c r="BB14" s="19"/>
      <c r="BC14" s="19"/>
      <c r="BD14" s="19"/>
      <c r="BE14" s="16" t="s">
        <v>46</v>
      </c>
      <c r="BF14" s="19" t="s">
        <v>47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 t="s">
        <v>46</v>
      </c>
      <c r="BQ14" s="16" t="s">
        <v>48</v>
      </c>
      <c r="BR14" s="19" t="s">
        <v>45</v>
      </c>
      <c r="BS14" s="19"/>
      <c r="BT14" s="19"/>
      <c r="BU14" s="19"/>
      <c r="BV14" s="16" t="s">
        <v>46</v>
      </c>
      <c r="BW14" s="19" t="s">
        <v>47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6" t="s">
        <v>46</v>
      </c>
      <c r="CH14" s="16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7" t="s">
        <v>33</v>
      </c>
      <c r="T15" s="17"/>
      <c r="U15" s="17" t="s">
        <v>34</v>
      </c>
      <c r="V15" s="17"/>
      <c r="W15" s="16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6"/>
      <c r="AI15" s="16"/>
      <c r="AJ15" s="17" t="s">
        <v>33</v>
      </c>
      <c r="AK15" s="17"/>
      <c r="AL15" s="17" t="s">
        <v>34</v>
      </c>
      <c r="AM15" s="17"/>
      <c r="AN15" s="16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7" t="s">
        <v>38</v>
      </c>
      <c r="AV15" s="17"/>
      <c r="AW15" s="17" t="s">
        <v>39</v>
      </c>
      <c r="AX15" s="17"/>
      <c r="AY15" s="16"/>
      <c r="AZ15" s="16"/>
      <c r="BA15" s="17" t="s">
        <v>33</v>
      </c>
      <c r="BB15" s="17"/>
      <c r="BC15" s="17" t="s">
        <v>34</v>
      </c>
      <c r="BD15" s="17"/>
      <c r="BE15" s="16"/>
      <c r="BF15" s="17" t="s">
        <v>35</v>
      </c>
      <c r="BG15" s="17"/>
      <c r="BH15" s="17" t="s">
        <v>36</v>
      </c>
      <c r="BI15" s="17"/>
      <c r="BJ15" s="17" t="s">
        <v>37</v>
      </c>
      <c r="BK15" s="17"/>
      <c r="BL15" s="17" t="s">
        <v>38</v>
      </c>
      <c r="BM15" s="17"/>
      <c r="BN15" s="17" t="s">
        <v>39</v>
      </c>
      <c r="BO15" s="17"/>
      <c r="BP15" s="16"/>
      <c r="BQ15" s="16"/>
      <c r="BR15" s="17" t="s">
        <v>33</v>
      </c>
      <c r="BS15" s="17"/>
      <c r="BT15" s="17" t="s">
        <v>34</v>
      </c>
      <c r="BU15" s="17"/>
      <c r="BV15" s="16"/>
      <c r="BW15" s="17" t="s">
        <v>35</v>
      </c>
      <c r="BX15" s="17"/>
      <c r="BY15" s="17" t="s">
        <v>36</v>
      </c>
      <c r="BZ15" s="17"/>
      <c r="CA15" s="17" t="s">
        <v>37</v>
      </c>
      <c r="CB15" s="17"/>
      <c r="CC15" s="17" t="s">
        <v>38</v>
      </c>
      <c r="CD15" s="17"/>
      <c r="CE15" s="17" t="s">
        <v>39</v>
      </c>
      <c r="CF15" s="17"/>
      <c r="CG15" s="16"/>
      <c r="CH15" s="16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1</v>
      </c>
      <c r="B17" s="6">
        <v>1</v>
      </c>
      <c r="C17" s="6"/>
      <c r="D17" s="6"/>
      <c r="E17" s="3" t="s">
        <v>54</v>
      </c>
      <c r="F17" s="6">
        <f>$B$17*COUNTIF(S17:CF17,"e")</f>
        <v>0</v>
      </c>
      <c r="G17" s="6">
        <f>$B$17*COUNTIF(S17:CF17,"z")</f>
        <v>1</v>
      </c>
      <c r="H17" s="6">
        <f aca="true" t="shared" si="0" ref="H17:H22">SUM(I17:O17)</f>
        <v>18</v>
      </c>
      <c r="I17" s="6">
        <f aca="true" t="shared" si="1" ref="I17:I22">S17+AJ17+BA17+BR17</f>
        <v>18</v>
      </c>
      <c r="J17" s="6">
        <f aca="true" t="shared" si="2" ref="J17:J22">U17+AL17+BC17+BT17</f>
        <v>0</v>
      </c>
      <c r="K17" s="6">
        <f aca="true" t="shared" si="3" ref="K17:K22">X17+AO17+BF17+BW17</f>
        <v>0</v>
      </c>
      <c r="L17" s="6">
        <f aca="true" t="shared" si="4" ref="L17:L22">Z17+AQ17+BH17+BY17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2</v>
      </c>
      <c r="Q17" s="7">
        <f aca="true" t="shared" si="9" ref="Q17:Q22">AH17+AY17+BP17+CG17</f>
        <v>0</v>
      </c>
      <c r="R17" s="7">
        <f>$B$17*1</f>
        <v>1</v>
      </c>
      <c r="S17" s="11"/>
      <c r="T17" s="10"/>
      <c r="U17" s="11"/>
      <c r="V17" s="10"/>
      <c r="W17" s="7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22">W17+AH17</f>
        <v>0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22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2">BE17+BP17</f>
        <v>0</v>
      </c>
      <c r="BR17" s="11">
        <f>$B$17*18</f>
        <v>18</v>
      </c>
      <c r="BS17" s="10" t="s">
        <v>55</v>
      </c>
      <c r="BT17" s="11"/>
      <c r="BU17" s="10"/>
      <c r="BV17" s="7">
        <f>$B$17*2</f>
        <v>2</v>
      </c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2">BV17+CG17</f>
        <v>2</v>
      </c>
    </row>
    <row r="18" spans="1:86" ht="12.75">
      <c r="A18" s="6">
        <v>2</v>
      </c>
      <c r="B18" s="6">
        <v>1</v>
      </c>
      <c r="C18" s="6"/>
      <c r="D18" s="6"/>
      <c r="E18" s="3" t="s">
        <v>56</v>
      </c>
      <c r="F18" s="6">
        <f>$B$18*COUNTIF(S18:CF18,"e")</f>
        <v>0</v>
      </c>
      <c r="G18" s="6">
        <f>$B$18*COUNTIF(S18:CF18,"z")</f>
        <v>1</v>
      </c>
      <c r="H18" s="6">
        <f t="shared" si="0"/>
        <v>9</v>
      </c>
      <c r="I18" s="6">
        <f t="shared" si="1"/>
        <v>9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f>$B$18*1</f>
        <v>1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>
        <f>$B$18*9</f>
        <v>9</v>
      </c>
      <c r="BS18" s="10" t="s">
        <v>55</v>
      </c>
      <c r="BT18" s="11"/>
      <c r="BU18" s="10"/>
      <c r="BV18" s="7">
        <f>$B$18*1</f>
        <v>1</v>
      </c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1</v>
      </c>
    </row>
    <row r="19" spans="1:86" ht="12.7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1</v>
      </c>
      <c r="Q19" s="7">
        <f t="shared" si="9"/>
        <v>0</v>
      </c>
      <c r="R19" s="7">
        <f>$B$19*0.5</f>
        <v>0.5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>
        <f>$B$19*9</f>
        <v>9</v>
      </c>
      <c r="BS19" s="10" t="s">
        <v>55</v>
      </c>
      <c r="BT19" s="11"/>
      <c r="BU19" s="10"/>
      <c r="BV19" s="7">
        <f>$B$19*1</f>
        <v>1</v>
      </c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1</v>
      </c>
    </row>
    <row r="20" spans="1:86" ht="12.7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1</v>
      </c>
      <c r="G20" s="6">
        <f>$B$20*COUNTIF(S20:CF20,"z")</f>
        <v>0</v>
      </c>
      <c r="H20" s="6">
        <f t="shared" si="0"/>
        <v>27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27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3</v>
      </c>
      <c r="R20" s="7">
        <f>$B$20*1.5</f>
        <v>1.5</v>
      </c>
      <c r="S20" s="11"/>
      <c r="T20" s="10"/>
      <c r="U20" s="11"/>
      <c r="V20" s="10"/>
      <c r="W20" s="7"/>
      <c r="X20" s="11"/>
      <c r="Y20" s="10"/>
      <c r="Z20" s="11">
        <f>$B$20*27</f>
        <v>27</v>
      </c>
      <c r="AA20" s="10" t="s">
        <v>59</v>
      </c>
      <c r="AB20" s="11"/>
      <c r="AC20" s="10"/>
      <c r="AD20" s="11"/>
      <c r="AE20" s="10"/>
      <c r="AF20" s="11"/>
      <c r="AG20" s="10"/>
      <c r="AH20" s="7">
        <f>$B$20*3</f>
        <v>3</v>
      </c>
      <c r="AI20" s="7">
        <f t="shared" si="10"/>
        <v>3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5</v>
      </c>
      <c r="B21" s="6">
        <v>1</v>
      </c>
      <c r="C21" s="6"/>
      <c r="D21" s="6"/>
      <c r="E21" s="3" t="s">
        <v>60</v>
      </c>
      <c r="F21" s="6">
        <f>$B$21*COUNTIF(S21:CF21,"e")</f>
        <v>0</v>
      </c>
      <c r="G21" s="6">
        <f>$B$21*COUNTIF(S21:CF21,"z")</f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20</v>
      </c>
      <c r="Q21" s="7">
        <f t="shared" si="9"/>
        <v>20</v>
      </c>
      <c r="R21" s="7">
        <f>$B$21*1</f>
        <v>1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>
        <f>$B$21*0</f>
        <v>0</v>
      </c>
      <c r="CD21" s="10" t="s">
        <v>55</v>
      </c>
      <c r="CE21" s="11"/>
      <c r="CF21" s="10"/>
      <c r="CG21" s="7">
        <f>$B$21*20</f>
        <v>20</v>
      </c>
      <c r="CH21" s="7">
        <f t="shared" si="13"/>
        <v>20</v>
      </c>
    </row>
    <row r="22" spans="1:86" ht="12.75">
      <c r="A22" s="6">
        <v>6</v>
      </c>
      <c r="B22" s="6">
        <v>1</v>
      </c>
      <c r="C22" s="6"/>
      <c r="D22" s="6"/>
      <c r="E22" s="3" t="s">
        <v>61</v>
      </c>
      <c r="F22" s="6">
        <f>$B$22*COUNTIF(S22:CF22,"e")</f>
        <v>0</v>
      </c>
      <c r="G22" s="6">
        <f>$B$22*COUNTIF(S22:CF22,"z")</f>
        <v>1</v>
      </c>
      <c r="H22" s="6">
        <f t="shared" si="0"/>
        <v>27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27</v>
      </c>
      <c r="P22" s="7">
        <f t="shared" si="8"/>
        <v>3</v>
      </c>
      <c r="Q22" s="7">
        <f t="shared" si="9"/>
        <v>3</v>
      </c>
      <c r="R22" s="7">
        <f>$B$22*1.5</f>
        <v>1.5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>
        <f>$B$22*27</f>
        <v>27</v>
      </c>
      <c r="CF22" s="10" t="s">
        <v>55</v>
      </c>
      <c r="CG22" s="7">
        <f>$B$22*3</f>
        <v>3</v>
      </c>
      <c r="CH22" s="7">
        <f t="shared" si="13"/>
        <v>3</v>
      </c>
    </row>
    <row r="23" spans="1:86" ht="15.75" customHeight="1">
      <c r="A23" s="6"/>
      <c r="B23" s="6"/>
      <c r="C23" s="6"/>
      <c r="D23" s="6"/>
      <c r="E23" s="6" t="s">
        <v>62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90</v>
      </c>
      <c r="I23" s="6">
        <f t="shared" si="14"/>
        <v>36</v>
      </c>
      <c r="J23" s="6">
        <f t="shared" si="14"/>
        <v>0</v>
      </c>
      <c r="K23" s="6">
        <f t="shared" si="14"/>
        <v>0</v>
      </c>
      <c r="L23" s="6">
        <f t="shared" si="14"/>
        <v>27</v>
      </c>
      <c r="M23" s="6">
        <f t="shared" si="14"/>
        <v>0</v>
      </c>
      <c r="N23" s="6">
        <f t="shared" si="14"/>
        <v>0</v>
      </c>
      <c r="O23" s="6">
        <f t="shared" si="14"/>
        <v>27</v>
      </c>
      <c r="P23" s="7">
        <f t="shared" si="14"/>
        <v>30</v>
      </c>
      <c r="Q23" s="7">
        <f t="shared" si="14"/>
        <v>26</v>
      </c>
      <c r="R23" s="7">
        <f t="shared" si="14"/>
        <v>6.5</v>
      </c>
      <c r="S23" s="11">
        <f t="shared" si="14"/>
        <v>0</v>
      </c>
      <c r="T23" s="10"/>
      <c r="U23" s="11">
        <f>SUM(U17:U22)</f>
        <v>0</v>
      </c>
      <c r="V23" s="10"/>
      <c r="W23" s="7">
        <f>SUM(W17:W22)</f>
        <v>0</v>
      </c>
      <c r="X23" s="11">
        <f>SUM(X17:X22)</f>
        <v>0</v>
      </c>
      <c r="Y23" s="10"/>
      <c r="Z23" s="11">
        <f>SUM(Z17:Z22)</f>
        <v>27</v>
      </c>
      <c r="AA23" s="10"/>
      <c r="AB23" s="11">
        <f>SUM(AB17:AB22)</f>
        <v>0</v>
      </c>
      <c r="AC23" s="10"/>
      <c r="AD23" s="11">
        <f>SUM(AD17:AD22)</f>
        <v>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0</v>
      </c>
      <c r="AK23" s="10"/>
      <c r="AL23" s="11">
        <f>SUM(AL17:AL22)</f>
        <v>0</v>
      </c>
      <c r="AM23" s="10"/>
      <c r="AN23" s="7">
        <f>SUM(AN17:AN22)</f>
        <v>0</v>
      </c>
      <c r="AO23" s="11">
        <f>SUM(AO17:AO22)</f>
        <v>0</v>
      </c>
      <c r="AP23" s="10"/>
      <c r="AQ23" s="11">
        <f>SUM(AQ17:AQ22)</f>
        <v>0</v>
      </c>
      <c r="AR23" s="10"/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0</v>
      </c>
      <c r="BB23" s="10"/>
      <c r="BC23" s="11">
        <f>SUM(BC17:BC22)</f>
        <v>0</v>
      </c>
      <c r="BD23" s="10"/>
      <c r="BE23" s="7">
        <f>SUM(BE17:BE22)</f>
        <v>0</v>
      </c>
      <c r="BF23" s="11">
        <f>SUM(BF17:BF22)</f>
        <v>0</v>
      </c>
      <c r="BG23" s="10"/>
      <c r="BH23" s="11">
        <f>SUM(BH17:BH22)</f>
        <v>0</v>
      </c>
      <c r="BI23" s="10"/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0</v>
      </c>
      <c r="BR23" s="11">
        <f>SUM(BR17:BR22)</f>
        <v>36</v>
      </c>
      <c r="BS23" s="10"/>
      <c r="BT23" s="11">
        <f>SUM(BT17:BT22)</f>
        <v>0</v>
      </c>
      <c r="BU23" s="10"/>
      <c r="BV23" s="7">
        <f>SUM(BV17:BV22)</f>
        <v>4</v>
      </c>
      <c r="BW23" s="11">
        <f>SUM(BW17:BW22)</f>
        <v>0</v>
      </c>
      <c r="BX23" s="10"/>
      <c r="BY23" s="11">
        <f>SUM(BY17:BY22)</f>
        <v>0</v>
      </c>
      <c r="BZ23" s="10"/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27</v>
      </c>
      <c r="CF23" s="10"/>
      <c r="CG23" s="7">
        <f>SUM(CG17:CG22)</f>
        <v>23</v>
      </c>
      <c r="CH23" s="7">
        <f>SUM(CH17:CH22)</f>
        <v>27</v>
      </c>
    </row>
    <row r="24" spans="1:86" ht="19.5" customHeight="1">
      <c r="A24" s="12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64</v>
      </c>
      <c r="E25" s="3" t="s">
        <v>65</v>
      </c>
      <c r="F25" s="6">
        <f>COUNTIF(S25:CF25,"e")</f>
        <v>0</v>
      </c>
      <c r="G25" s="6">
        <f>COUNTIF(S25:CF25,"z")</f>
        <v>2</v>
      </c>
      <c r="H25" s="6">
        <f>SUM(I25:O25)</f>
        <v>27</v>
      </c>
      <c r="I25" s="6">
        <f>S25+AJ25+BA25+BR25</f>
        <v>18</v>
      </c>
      <c r="J25" s="6">
        <f>U25+AL25+BC25+BT25</f>
        <v>9</v>
      </c>
      <c r="K25" s="6">
        <f>X25+AO25+BF25+BW25</f>
        <v>0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0</v>
      </c>
      <c r="R25" s="7">
        <v>1</v>
      </c>
      <c r="S25" s="11">
        <v>18</v>
      </c>
      <c r="T25" s="10" t="s">
        <v>55</v>
      </c>
      <c r="U25" s="11">
        <v>9</v>
      </c>
      <c r="V25" s="10" t="s">
        <v>55</v>
      </c>
      <c r="W25" s="7">
        <v>2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5.75" customHeight="1">
      <c r="A26" s="6"/>
      <c r="B26" s="6"/>
      <c r="C26" s="6"/>
      <c r="D26" s="6"/>
      <c r="E26" s="6" t="s">
        <v>62</v>
      </c>
      <c r="F26" s="6">
        <f aca="true" t="shared" si="15" ref="F26:S26">SUM(F25:F25)</f>
        <v>0</v>
      </c>
      <c r="G26" s="6">
        <f t="shared" si="15"/>
        <v>2</v>
      </c>
      <c r="H26" s="6">
        <f t="shared" si="15"/>
        <v>27</v>
      </c>
      <c r="I26" s="6">
        <f t="shared" si="15"/>
        <v>18</v>
      </c>
      <c r="J26" s="6">
        <f t="shared" si="15"/>
        <v>9</v>
      </c>
      <c r="K26" s="6">
        <f t="shared" si="15"/>
        <v>0</v>
      </c>
      <c r="L26" s="6">
        <f t="shared" si="15"/>
        <v>0</v>
      </c>
      <c r="M26" s="6">
        <f t="shared" si="15"/>
        <v>0</v>
      </c>
      <c r="N26" s="6">
        <f t="shared" si="15"/>
        <v>0</v>
      </c>
      <c r="O26" s="6">
        <f t="shared" si="15"/>
        <v>0</v>
      </c>
      <c r="P26" s="7">
        <f t="shared" si="15"/>
        <v>2</v>
      </c>
      <c r="Q26" s="7">
        <f t="shared" si="15"/>
        <v>0</v>
      </c>
      <c r="R26" s="7">
        <f t="shared" si="15"/>
        <v>1</v>
      </c>
      <c r="S26" s="11">
        <f t="shared" si="15"/>
        <v>18</v>
      </c>
      <c r="T26" s="10"/>
      <c r="U26" s="11">
        <f>SUM(U25:U25)</f>
        <v>9</v>
      </c>
      <c r="V26" s="10"/>
      <c r="W26" s="7">
        <f>SUM(W25:W25)</f>
        <v>2</v>
      </c>
      <c r="X26" s="11">
        <f>SUM(X25:X25)</f>
        <v>0</v>
      </c>
      <c r="Y26" s="10"/>
      <c r="Z26" s="11">
        <f>SUM(Z25:Z25)</f>
        <v>0</v>
      </c>
      <c r="AA26" s="10"/>
      <c r="AB26" s="11">
        <f>SUM(AB25:AB25)</f>
        <v>0</v>
      </c>
      <c r="AC26" s="10"/>
      <c r="AD26" s="11">
        <f>SUM(AD25:AD25)</f>
        <v>0</v>
      </c>
      <c r="AE26" s="10"/>
      <c r="AF26" s="11">
        <f>SUM(AF25:AF25)</f>
        <v>0</v>
      </c>
      <c r="AG26" s="10"/>
      <c r="AH26" s="7">
        <f>SUM(AH25:AH25)</f>
        <v>0</v>
      </c>
      <c r="AI26" s="7">
        <f>SUM(AI25:AI25)</f>
        <v>2</v>
      </c>
      <c r="AJ26" s="11">
        <f>SUM(AJ25:AJ25)</f>
        <v>0</v>
      </c>
      <c r="AK26" s="10"/>
      <c r="AL26" s="11">
        <f>SUM(AL25:AL25)</f>
        <v>0</v>
      </c>
      <c r="AM26" s="10"/>
      <c r="AN26" s="7">
        <f>SUM(AN25:AN25)</f>
        <v>0</v>
      </c>
      <c r="AO26" s="11">
        <f>SUM(AO25:AO25)</f>
        <v>0</v>
      </c>
      <c r="AP26" s="10"/>
      <c r="AQ26" s="11">
        <f>SUM(AQ25:AQ25)</f>
        <v>0</v>
      </c>
      <c r="AR26" s="10"/>
      <c r="AS26" s="11">
        <f>SUM(AS25:AS25)</f>
        <v>0</v>
      </c>
      <c r="AT26" s="10"/>
      <c r="AU26" s="11">
        <f>SUM(AU25:AU25)</f>
        <v>0</v>
      </c>
      <c r="AV26" s="10"/>
      <c r="AW26" s="11">
        <f>SUM(AW25:AW25)</f>
        <v>0</v>
      </c>
      <c r="AX26" s="10"/>
      <c r="AY26" s="7">
        <f>SUM(AY25:AY25)</f>
        <v>0</v>
      </c>
      <c r="AZ26" s="7">
        <f>SUM(AZ25:AZ25)</f>
        <v>0</v>
      </c>
      <c r="BA26" s="11">
        <f>SUM(BA25:BA25)</f>
        <v>0</v>
      </c>
      <c r="BB26" s="10"/>
      <c r="BC26" s="11">
        <f>SUM(BC25:BC25)</f>
        <v>0</v>
      </c>
      <c r="BD26" s="10"/>
      <c r="BE26" s="7">
        <f>SUM(BE25:BE25)</f>
        <v>0</v>
      </c>
      <c r="BF26" s="11">
        <f>SUM(BF25:BF25)</f>
        <v>0</v>
      </c>
      <c r="BG26" s="10"/>
      <c r="BH26" s="11">
        <f>SUM(BH25:BH25)</f>
        <v>0</v>
      </c>
      <c r="BI26" s="10"/>
      <c r="BJ26" s="11">
        <f>SUM(BJ25:BJ25)</f>
        <v>0</v>
      </c>
      <c r="BK26" s="10"/>
      <c r="BL26" s="11">
        <f>SUM(BL25:BL25)</f>
        <v>0</v>
      </c>
      <c r="BM26" s="10"/>
      <c r="BN26" s="11">
        <f>SUM(BN25:BN25)</f>
        <v>0</v>
      </c>
      <c r="BO26" s="10"/>
      <c r="BP26" s="7">
        <f>SUM(BP25:BP25)</f>
        <v>0</v>
      </c>
      <c r="BQ26" s="7">
        <f>SUM(BQ25:BQ25)</f>
        <v>0</v>
      </c>
      <c r="BR26" s="11">
        <f>SUM(BR25:BR25)</f>
        <v>0</v>
      </c>
      <c r="BS26" s="10"/>
      <c r="BT26" s="11">
        <f>SUM(BT25:BT25)</f>
        <v>0</v>
      </c>
      <c r="BU26" s="10"/>
      <c r="BV26" s="7">
        <f>SUM(BV25:BV25)</f>
        <v>0</v>
      </c>
      <c r="BW26" s="11">
        <f>SUM(BW25:BW25)</f>
        <v>0</v>
      </c>
      <c r="BX26" s="10"/>
      <c r="BY26" s="11">
        <f>SUM(BY25:BY25)</f>
        <v>0</v>
      </c>
      <c r="BZ26" s="10"/>
      <c r="CA26" s="11">
        <f>SUM(CA25:CA25)</f>
        <v>0</v>
      </c>
      <c r="CB26" s="10"/>
      <c r="CC26" s="11">
        <f>SUM(CC25:CC25)</f>
        <v>0</v>
      </c>
      <c r="CD26" s="10"/>
      <c r="CE26" s="11">
        <f>SUM(CE25:CE25)</f>
        <v>0</v>
      </c>
      <c r="CF26" s="10"/>
      <c r="CG26" s="7">
        <f>SUM(CG25:CG25)</f>
        <v>0</v>
      </c>
      <c r="CH26" s="7">
        <f>SUM(CH25:CH25)</f>
        <v>0</v>
      </c>
    </row>
    <row r="27" spans="1:86" ht="19.5" customHeight="1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2"/>
      <c r="CH27" s="13"/>
    </row>
    <row r="28" spans="1:86" ht="12.75">
      <c r="A28" s="6"/>
      <c r="B28" s="6"/>
      <c r="C28" s="6"/>
      <c r="D28" s="6" t="s">
        <v>67</v>
      </c>
      <c r="E28" s="3" t="s">
        <v>68</v>
      </c>
      <c r="F28" s="6">
        <f aca="true" t="shared" si="16" ref="F28:F33">COUNTIF(S28:CF28,"e")</f>
        <v>0</v>
      </c>
      <c r="G28" s="6">
        <f aca="true" t="shared" si="17" ref="G28:G33">COUNTIF(S28:CF28,"z")</f>
        <v>2</v>
      </c>
      <c r="H28" s="6">
        <f aca="true" t="shared" si="18" ref="H28:H33">SUM(I28:O28)</f>
        <v>27</v>
      </c>
      <c r="I28" s="6">
        <f aca="true" t="shared" si="19" ref="I28:I33">S28+AJ28+BA28+BR28</f>
        <v>18</v>
      </c>
      <c r="J28" s="6">
        <f aca="true" t="shared" si="20" ref="J28:J33">U28+AL28+BC28+BT28</f>
        <v>9</v>
      </c>
      <c r="K28" s="6">
        <f aca="true" t="shared" si="21" ref="K28:K33">X28+AO28+BF28+BW28</f>
        <v>0</v>
      </c>
      <c r="L28" s="6">
        <f aca="true" t="shared" si="22" ref="L28:L33">Z28+AQ28+BH28+BY28</f>
        <v>0</v>
      </c>
      <c r="M28" s="6">
        <f aca="true" t="shared" si="23" ref="M28:M33">AB28+AS28+BJ28+CA28</f>
        <v>0</v>
      </c>
      <c r="N28" s="6">
        <f aca="true" t="shared" si="24" ref="N28:N33">AD28+AU28+BL28+CC28</f>
        <v>0</v>
      </c>
      <c r="O28" s="6">
        <f aca="true" t="shared" si="25" ref="O28:O33">AF28+AW28+BN28+CE28</f>
        <v>0</v>
      </c>
      <c r="P28" s="7">
        <f aca="true" t="shared" si="26" ref="P28:P33">AI28+AZ28+BQ28+CH28</f>
        <v>2</v>
      </c>
      <c r="Q28" s="7">
        <f aca="true" t="shared" si="27" ref="Q28:Q33">AH28+AY28+BP28+CG28</f>
        <v>0</v>
      </c>
      <c r="R28" s="7">
        <v>1</v>
      </c>
      <c r="S28" s="11">
        <v>18</v>
      </c>
      <c r="T28" s="10" t="s">
        <v>55</v>
      </c>
      <c r="U28" s="11">
        <v>9</v>
      </c>
      <c r="V28" s="10" t="s">
        <v>55</v>
      </c>
      <c r="W28" s="7">
        <v>2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aca="true" t="shared" si="28" ref="AI28:AI33"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aca="true" t="shared" si="29" ref="AZ28:AZ33"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aca="true" t="shared" si="30" ref="BQ28:BQ33"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aca="true" t="shared" si="31" ref="CH28:CH33">BV28+CG28</f>
        <v>0</v>
      </c>
    </row>
    <row r="29" spans="1:86" ht="12.75">
      <c r="A29" s="6"/>
      <c r="B29" s="6"/>
      <c r="C29" s="6"/>
      <c r="D29" s="6" t="s">
        <v>69</v>
      </c>
      <c r="E29" s="3" t="s">
        <v>70</v>
      </c>
      <c r="F29" s="6">
        <f t="shared" si="16"/>
        <v>0</v>
      </c>
      <c r="G29" s="6">
        <f t="shared" si="17"/>
        <v>2</v>
      </c>
      <c r="H29" s="6">
        <f t="shared" si="18"/>
        <v>27</v>
      </c>
      <c r="I29" s="6">
        <f t="shared" si="19"/>
        <v>9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18</v>
      </c>
      <c r="N29" s="6">
        <f t="shared" si="24"/>
        <v>0</v>
      </c>
      <c r="O29" s="6">
        <f t="shared" si="25"/>
        <v>0</v>
      </c>
      <c r="P29" s="7">
        <f t="shared" si="26"/>
        <v>3</v>
      </c>
      <c r="Q29" s="7">
        <f t="shared" si="27"/>
        <v>1.6</v>
      </c>
      <c r="R29" s="7">
        <v>1.2</v>
      </c>
      <c r="S29" s="11">
        <v>9</v>
      </c>
      <c r="T29" s="10" t="s">
        <v>55</v>
      </c>
      <c r="U29" s="11"/>
      <c r="V29" s="10"/>
      <c r="W29" s="7">
        <v>1.4</v>
      </c>
      <c r="X29" s="11"/>
      <c r="Y29" s="10"/>
      <c r="Z29" s="11"/>
      <c r="AA29" s="10"/>
      <c r="AB29" s="11">
        <v>18</v>
      </c>
      <c r="AC29" s="10" t="s">
        <v>55</v>
      </c>
      <c r="AD29" s="11"/>
      <c r="AE29" s="10"/>
      <c r="AF29" s="11"/>
      <c r="AG29" s="10"/>
      <c r="AH29" s="7">
        <v>1.6</v>
      </c>
      <c r="AI29" s="7">
        <f t="shared" si="28"/>
        <v>3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t="shared" si="29"/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30"/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31"/>
        <v>0</v>
      </c>
    </row>
    <row r="30" spans="1:86" ht="12.75">
      <c r="A30" s="6"/>
      <c r="B30" s="6"/>
      <c r="C30" s="6"/>
      <c r="D30" s="6" t="s">
        <v>71</v>
      </c>
      <c r="E30" s="3" t="s">
        <v>72</v>
      </c>
      <c r="F30" s="6">
        <f t="shared" si="16"/>
        <v>0</v>
      </c>
      <c r="G30" s="6">
        <f t="shared" si="17"/>
        <v>2</v>
      </c>
      <c r="H30" s="6">
        <f t="shared" si="18"/>
        <v>27</v>
      </c>
      <c r="I30" s="6">
        <f t="shared" si="19"/>
        <v>9</v>
      </c>
      <c r="J30" s="6">
        <f t="shared" si="20"/>
        <v>0</v>
      </c>
      <c r="K30" s="6">
        <f t="shared" si="21"/>
        <v>0</v>
      </c>
      <c r="L30" s="6">
        <f t="shared" si="22"/>
        <v>0</v>
      </c>
      <c r="M30" s="6">
        <f t="shared" si="23"/>
        <v>18</v>
      </c>
      <c r="N30" s="6">
        <f t="shared" si="24"/>
        <v>0</v>
      </c>
      <c r="O30" s="6">
        <f t="shared" si="25"/>
        <v>0</v>
      </c>
      <c r="P30" s="7">
        <f t="shared" si="26"/>
        <v>3</v>
      </c>
      <c r="Q30" s="7">
        <f t="shared" si="27"/>
        <v>2.5</v>
      </c>
      <c r="R30" s="7">
        <v>1.1</v>
      </c>
      <c r="S30" s="11">
        <v>9</v>
      </c>
      <c r="T30" s="10" t="s">
        <v>55</v>
      </c>
      <c r="U30" s="11"/>
      <c r="V30" s="10"/>
      <c r="W30" s="7">
        <v>0.5</v>
      </c>
      <c r="X30" s="11"/>
      <c r="Y30" s="10"/>
      <c r="Z30" s="11"/>
      <c r="AA30" s="10"/>
      <c r="AB30" s="11">
        <v>18</v>
      </c>
      <c r="AC30" s="10" t="s">
        <v>55</v>
      </c>
      <c r="AD30" s="11"/>
      <c r="AE30" s="10"/>
      <c r="AF30" s="11"/>
      <c r="AG30" s="10"/>
      <c r="AH30" s="7">
        <v>2.5</v>
      </c>
      <c r="AI30" s="7">
        <f t="shared" si="28"/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29"/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30"/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31"/>
        <v>0</v>
      </c>
    </row>
    <row r="31" spans="1:86" ht="12.75">
      <c r="A31" s="6"/>
      <c r="B31" s="6"/>
      <c r="C31" s="6"/>
      <c r="D31" s="6" t="s">
        <v>73</v>
      </c>
      <c r="E31" s="3" t="s">
        <v>74</v>
      </c>
      <c r="F31" s="6">
        <f t="shared" si="16"/>
        <v>0</v>
      </c>
      <c r="G31" s="6">
        <f t="shared" si="17"/>
        <v>2</v>
      </c>
      <c r="H31" s="6">
        <f t="shared" si="18"/>
        <v>27</v>
      </c>
      <c r="I31" s="6">
        <f t="shared" si="19"/>
        <v>9</v>
      </c>
      <c r="J31" s="6">
        <f t="shared" si="20"/>
        <v>0</v>
      </c>
      <c r="K31" s="6">
        <f t="shared" si="21"/>
        <v>18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7">
        <f t="shared" si="26"/>
        <v>2</v>
      </c>
      <c r="Q31" s="7">
        <f t="shared" si="27"/>
        <v>1</v>
      </c>
      <c r="R31" s="7">
        <v>0.7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9</v>
      </c>
      <c r="AK31" s="10" t="s">
        <v>55</v>
      </c>
      <c r="AL31" s="11"/>
      <c r="AM31" s="10"/>
      <c r="AN31" s="7">
        <v>1</v>
      </c>
      <c r="AO31" s="11">
        <v>18</v>
      </c>
      <c r="AP31" s="10" t="s">
        <v>55</v>
      </c>
      <c r="AQ31" s="11"/>
      <c r="AR31" s="10"/>
      <c r="AS31" s="11"/>
      <c r="AT31" s="10"/>
      <c r="AU31" s="11"/>
      <c r="AV31" s="10"/>
      <c r="AW31" s="11"/>
      <c r="AX31" s="10"/>
      <c r="AY31" s="7">
        <v>1</v>
      </c>
      <c r="AZ31" s="7">
        <f t="shared" si="29"/>
        <v>2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75</v>
      </c>
      <c r="E32" s="3" t="s">
        <v>76</v>
      </c>
      <c r="F32" s="6">
        <f t="shared" si="16"/>
        <v>0</v>
      </c>
      <c r="G32" s="6">
        <f t="shared" si="17"/>
        <v>1</v>
      </c>
      <c r="H32" s="6">
        <f t="shared" si="18"/>
        <v>9</v>
      </c>
      <c r="I32" s="6">
        <f t="shared" si="19"/>
        <v>9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7">
        <f t="shared" si="26"/>
        <v>1</v>
      </c>
      <c r="Q32" s="7">
        <f t="shared" si="27"/>
        <v>0</v>
      </c>
      <c r="R32" s="7">
        <v>1</v>
      </c>
      <c r="S32" s="11"/>
      <c r="T32" s="10"/>
      <c r="U32" s="11"/>
      <c r="V32" s="10"/>
      <c r="W32" s="7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9</v>
      </c>
      <c r="AK32" s="10" t="s">
        <v>55</v>
      </c>
      <c r="AL32" s="11"/>
      <c r="AM32" s="10"/>
      <c r="AN32" s="7">
        <v>1</v>
      </c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29"/>
        <v>1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77</v>
      </c>
      <c r="E33" s="3" t="s">
        <v>78</v>
      </c>
      <c r="F33" s="6">
        <f t="shared" si="16"/>
        <v>0</v>
      </c>
      <c r="G33" s="6">
        <f t="shared" si="17"/>
        <v>2</v>
      </c>
      <c r="H33" s="6">
        <f t="shared" si="18"/>
        <v>27</v>
      </c>
      <c r="I33" s="6">
        <f t="shared" si="19"/>
        <v>18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9</v>
      </c>
      <c r="N33" s="6">
        <f t="shared" si="24"/>
        <v>0</v>
      </c>
      <c r="O33" s="6">
        <f t="shared" si="25"/>
        <v>0</v>
      </c>
      <c r="P33" s="7">
        <f t="shared" si="26"/>
        <v>2</v>
      </c>
      <c r="Q33" s="7">
        <f t="shared" si="27"/>
        <v>1</v>
      </c>
      <c r="R33" s="7">
        <v>0.8</v>
      </c>
      <c r="S33" s="11"/>
      <c r="T33" s="10"/>
      <c r="U33" s="11"/>
      <c r="V33" s="10"/>
      <c r="W33" s="7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>
        <v>18</v>
      </c>
      <c r="BB33" s="10" t="s">
        <v>55</v>
      </c>
      <c r="BC33" s="11"/>
      <c r="BD33" s="10"/>
      <c r="BE33" s="7">
        <v>1</v>
      </c>
      <c r="BF33" s="11"/>
      <c r="BG33" s="10"/>
      <c r="BH33" s="11"/>
      <c r="BI33" s="10"/>
      <c r="BJ33" s="11">
        <v>9</v>
      </c>
      <c r="BK33" s="10" t="s">
        <v>55</v>
      </c>
      <c r="BL33" s="11"/>
      <c r="BM33" s="10"/>
      <c r="BN33" s="11"/>
      <c r="BO33" s="10"/>
      <c r="BP33" s="7">
        <v>1</v>
      </c>
      <c r="BQ33" s="7">
        <f t="shared" si="30"/>
        <v>2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5.75" customHeight="1">
      <c r="A34" s="6"/>
      <c r="B34" s="6"/>
      <c r="C34" s="6"/>
      <c r="D34" s="6"/>
      <c r="E34" s="6" t="s">
        <v>62</v>
      </c>
      <c r="F34" s="6">
        <f aca="true" t="shared" si="32" ref="F34:S34">SUM(F28:F33)</f>
        <v>0</v>
      </c>
      <c r="G34" s="6">
        <f t="shared" si="32"/>
        <v>11</v>
      </c>
      <c r="H34" s="6">
        <f t="shared" si="32"/>
        <v>144</v>
      </c>
      <c r="I34" s="6">
        <f t="shared" si="32"/>
        <v>72</v>
      </c>
      <c r="J34" s="6">
        <f t="shared" si="32"/>
        <v>9</v>
      </c>
      <c r="K34" s="6">
        <f t="shared" si="32"/>
        <v>18</v>
      </c>
      <c r="L34" s="6">
        <f t="shared" si="32"/>
        <v>0</v>
      </c>
      <c r="M34" s="6">
        <f t="shared" si="32"/>
        <v>45</v>
      </c>
      <c r="N34" s="6">
        <f t="shared" si="32"/>
        <v>0</v>
      </c>
      <c r="O34" s="6">
        <f t="shared" si="32"/>
        <v>0</v>
      </c>
      <c r="P34" s="7">
        <f t="shared" si="32"/>
        <v>13</v>
      </c>
      <c r="Q34" s="7">
        <f t="shared" si="32"/>
        <v>6.1</v>
      </c>
      <c r="R34" s="7">
        <f t="shared" si="32"/>
        <v>5.8</v>
      </c>
      <c r="S34" s="11">
        <f t="shared" si="32"/>
        <v>36</v>
      </c>
      <c r="T34" s="10"/>
      <c r="U34" s="11">
        <f>SUM(U28:U33)</f>
        <v>9</v>
      </c>
      <c r="V34" s="10"/>
      <c r="W34" s="7">
        <f>SUM(W28:W33)</f>
        <v>3.9</v>
      </c>
      <c r="X34" s="11">
        <f>SUM(X28:X33)</f>
        <v>0</v>
      </c>
      <c r="Y34" s="10"/>
      <c r="Z34" s="11">
        <f>SUM(Z28:Z33)</f>
        <v>0</v>
      </c>
      <c r="AA34" s="10"/>
      <c r="AB34" s="11">
        <f>SUM(AB28:AB33)</f>
        <v>36</v>
      </c>
      <c r="AC34" s="10"/>
      <c r="AD34" s="11">
        <f>SUM(AD28:AD33)</f>
        <v>0</v>
      </c>
      <c r="AE34" s="10"/>
      <c r="AF34" s="11">
        <f>SUM(AF28:AF33)</f>
        <v>0</v>
      </c>
      <c r="AG34" s="10"/>
      <c r="AH34" s="7">
        <f>SUM(AH28:AH33)</f>
        <v>4.1</v>
      </c>
      <c r="AI34" s="7">
        <f>SUM(AI28:AI33)</f>
        <v>8</v>
      </c>
      <c r="AJ34" s="11">
        <f>SUM(AJ28:AJ33)</f>
        <v>18</v>
      </c>
      <c r="AK34" s="10"/>
      <c r="AL34" s="11">
        <f>SUM(AL28:AL33)</f>
        <v>0</v>
      </c>
      <c r="AM34" s="10"/>
      <c r="AN34" s="7">
        <f>SUM(AN28:AN33)</f>
        <v>2</v>
      </c>
      <c r="AO34" s="11">
        <f>SUM(AO28:AO33)</f>
        <v>18</v>
      </c>
      <c r="AP34" s="10"/>
      <c r="AQ34" s="11">
        <f>SUM(AQ28:AQ33)</f>
        <v>0</v>
      </c>
      <c r="AR34" s="10"/>
      <c r="AS34" s="11">
        <f>SUM(AS28:AS33)</f>
        <v>0</v>
      </c>
      <c r="AT34" s="10"/>
      <c r="AU34" s="11">
        <f>SUM(AU28:AU33)</f>
        <v>0</v>
      </c>
      <c r="AV34" s="10"/>
      <c r="AW34" s="11">
        <f>SUM(AW28:AW33)</f>
        <v>0</v>
      </c>
      <c r="AX34" s="10"/>
      <c r="AY34" s="7">
        <f>SUM(AY28:AY33)</f>
        <v>1</v>
      </c>
      <c r="AZ34" s="7">
        <f>SUM(AZ28:AZ33)</f>
        <v>3</v>
      </c>
      <c r="BA34" s="11">
        <f>SUM(BA28:BA33)</f>
        <v>18</v>
      </c>
      <c r="BB34" s="10"/>
      <c r="BC34" s="11">
        <f>SUM(BC28:BC33)</f>
        <v>0</v>
      </c>
      <c r="BD34" s="10"/>
      <c r="BE34" s="7">
        <f>SUM(BE28:BE33)</f>
        <v>1</v>
      </c>
      <c r="BF34" s="11">
        <f>SUM(BF28:BF33)</f>
        <v>0</v>
      </c>
      <c r="BG34" s="10"/>
      <c r="BH34" s="11">
        <f>SUM(BH28:BH33)</f>
        <v>0</v>
      </c>
      <c r="BI34" s="10"/>
      <c r="BJ34" s="11">
        <f>SUM(BJ28:BJ33)</f>
        <v>9</v>
      </c>
      <c r="BK34" s="10"/>
      <c r="BL34" s="11">
        <f>SUM(BL28:BL33)</f>
        <v>0</v>
      </c>
      <c r="BM34" s="10"/>
      <c r="BN34" s="11">
        <f>SUM(BN28:BN33)</f>
        <v>0</v>
      </c>
      <c r="BO34" s="10"/>
      <c r="BP34" s="7">
        <f>SUM(BP28:BP33)</f>
        <v>1</v>
      </c>
      <c r="BQ34" s="7">
        <f>SUM(BQ28:BQ33)</f>
        <v>2</v>
      </c>
      <c r="BR34" s="11">
        <f>SUM(BR28:BR33)</f>
        <v>0</v>
      </c>
      <c r="BS34" s="10"/>
      <c r="BT34" s="11">
        <f>SUM(BT28:BT33)</f>
        <v>0</v>
      </c>
      <c r="BU34" s="10"/>
      <c r="BV34" s="7">
        <f>SUM(BV28:BV33)</f>
        <v>0</v>
      </c>
      <c r="BW34" s="11">
        <f>SUM(BW28:BW33)</f>
        <v>0</v>
      </c>
      <c r="BX34" s="10"/>
      <c r="BY34" s="11">
        <f>SUM(BY28:BY33)</f>
        <v>0</v>
      </c>
      <c r="BZ34" s="10"/>
      <c r="CA34" s="11">
        <f>SUM(CA28:CA33)</f>
        <v>0</v>
      </c>
      <c r="CB34" s="10"/>
      <c r="CC34" s="11">
        <f>SUM(CC28:CC33)</f>
        <v>0</v>
      </c>
      <c r="CD34" s="10"/>
      <c r="CE34" s="11">
        <f>SUM(CE28:CE33)</f>
        <v>0</v>
      </c>
      <c r="CF34" s="10"/>
      <c r="CG34" s="7">
        <f>SUM(CG28:CG33)</f>
        <v>0</v>
      </c>
      <c r="CH34" s="7">
        <f>SUM(CH28:CH33)</f>
        <v>0</v>
      </c>
    </row>
    <row r="35" spans="1:86" ht="19.5" customHeight="1">
      <c r="A35" s="12" t="s">
        <v>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2"/>
      <c r="CH35" s="13"/>
    </row>
    <row r="36" spans="1:86" ht="12.75">
      <c r="A36" s="6"/>
      <c r="B36" s="6"/>
      <c r="C36" s="6"/>
      <c r="D36" s="6" t="s">
        <v>253</v>
      </c>
      <c r="E36" s="3" t="s">
        <v>221</v>
      </c>
      <c r="F36" s="6">
        <f aca="true" t="shared" si="33" ref="F36:F53">COUNTIF(S36:CF36,"e")</f>
        <v>1</v>
      </c>
      <c r="G36" s="6">
        <f aca="true" t="shared" si="34" ref="G36:G53">COUNTIF(S36:CF36,"z")</f>
        <v>1</v>
      </c>
      <c r="H36" s="6">
        <f aca="true" t="shared" si="35" ref="H36:H53">SUM(I36:O36)</f>
        <v>27</v>
      </c>
      <c r="I36" s="6">
        <f aca="true" t="shared" si="36" ref="I36:I53">S36+AJ36+BA36+BR36</f>
        <v>9</v>
      </c>
      <c r="J36" s="6">
        <f aca="true" t="shared" si="37" ref="J36:J53">U36+AL36+BC36+BT36</f>
        <v>0</v>
      </c>
      <c r="K36" s="6">
        <f aca="true" t="shared" si="38" ref="K36:K53">X36+AO36+BF36+BW36</f>
        <v>0</v>
      </c>
      <c r="L36" s="6">
        <f aca="true" t="shared" si="39" ref="L36:L53">Z36+AQ36+BH36+BY36</f>
        <v>0</v>
      </c>
      <c r="M36" s="6">
        <f aca="true" t="shared" si="40" ref="M36:M53">AB36+AS36+BJ36+CA36</f>
        <v>18</v>
      </c>
      <c r="N36" s="6">
        <f aca="true" t="shared" si="41" ref="N36:N53">AD36+AU36+BL36+CC36</f>
        <v>0</v>
      </c>
      <c r="O36" s="6">
        <f aca="true" t="shared" si="42" ref="O36:O53">AF36+AW36+BN36+CE36</f>
        <v>0</v>
      </c>
      <c r="P36" s="7">
        <f aca="true" t="shared" si="43" ref="P36:P53">AI36+AZ36+BQ36+CH36</f>
        <v>3</v>
      </c>
      <c r="Q36" s="7">
        <f aca="true" t="shared" si="44" ref="Q36:Q53">AH36+AY36+BP36+CG36</f>
        <v>2</v>
      </c>
      <c r="R36" s="7">
        <v>1.2</v>
      </c>
      <c r="S36" s="11">
        <v>9</v>
      </c>
      <c r="T36" s="10" t="s">
        <v>59</v>
      </c>
      <c r="U36" s="11"/>
      <c r="V36" s="10"/>
      <c r="W36" s="7">
        <v>1</v>
      </c>
      <c r="X36" s="11"/>
      <c r="Y36" s="10"/>
      <c r="Z36" s="11"/>
      <c r="AA36" s="10"/>
      <c r="AB36" s="11">
        <v>18</v>
      </c>
      <c r="AC36" s="10" t="s">
        <v>55</v>
      </c>
      <c r="AD36" s="11"/>
      <c r="AE36" s="10"/>
      <c r="AF36" s="11"/>
      <c r="AG36" s="10"/>
      <c r="AH36" s="7">
        <v>2</v>
      </c>
      <c r="AI36" s="7">
        <f aca="true" t="shared" si="45" ref="AI36:AI53">W36+AH36</f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aca="true" t="shared" si="46" ref="AZ36:AZ53">AN36+AY36</f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aca="true" t="shared" si="47" ref="BQ36:BQ53">BE36+BP36</f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aca="true" t="shared" si="48" ref="CH36:CH53">BV36+CG36</f>
        <v>0</v>
      </c>
    </row>
    <row r="37" spans="1:86" ht="12.75">
      <c r="A37" s="6"/>
      <c r="B37" s="6"/>
      <c r="C37" s="6"/>
      <c r="D37" s="6" t="s">
        <v>254</v>
      </c>
      <c r="E37" s="3" t="s">
        <v>245</v>
      </c>
      <c r="F37" s="6">
        <f t="shared" si="33"/>
        <v>0</v>
      </c>
      <c r="G37" s="6">
        <f t="shared" si="34"/>
        <v>2</v>
      </c>
      <c r="H37" s="6">
        <f t="shared" si="35"/>
        <v>27</v>
      </c>
      <c r="I37" s="6">
        <f t="shared" si="36"/>
        <v>18</v>
      </c>
      <c r="J37" s="6">
        <f t="shared" si="37"/>
        <v>0</v>
      </c>
      <c r="K37" s="6">
        <f t="shared" si="38"/>
        <v>0</v>
      </c>
      <c r="L37" s="6">
        <f t="shared" si="39"/>
        <v>0</v>
      </c>
      <c r="M37" s="6">
        <f t="shared" si="40"/>
        <v>9</v>
      </c>
      <c r="N37" s="6">
        <f t="shared" si="41"/>
        <v>0</v>
      </c>
      <c r="O37" s="6">
        <f t="shared" si="42"/>
        <v>0</v>
      </c>
      <c r="P37" s="7">
        <f t="shared" si="43"/>
        <v>3</v>
      </c>
      <c r="Q37" s="7">
        <f t="shared" si="44"/>
        <v>2</v>
      </c>
      <c r="R37" s="7">
        <v>1.1</v>
      </c>
      <c r="S37" s="11">
        <v>18</v>
      </c>
      <c r="T37" s="10" t="s">
        <v>55</v>
      </c>
      <c r="U37" s="11"/>
      <c r="V37" s="10"/>
      <c r="W37" s="7">
        <v>1</v>
      </c>
      <c r="X37" s="11"/>
      <c r="Y37" s="10"/>
      <c r="Z37" s="11"/>
      <c r="AA37" s="10"/>
      <c r="AB37" s="11">
        <v>9</v>
      </c>
      <c r="AC37" s="10" t="s">
        <v>55</v>
      </c>
      <c r="AD37" s="11"/>
      <c r="AE37" s="10"/>
      <c r="AF37" s="11"/>
      <c r="AG37" s="10"/>
      <c r="AH37" s="7">
        <v>2</v>
      </c>
      <c r="AI37" s="7">
        <f t="shared" si="45"/>
        <v>3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46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47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48"/>
        <v>0</v>
      </c>
    </row>
    <row r="38" spans="1:86" ht="12.75">
      <c r="A38" s="6"/>
      <c r="B38" s="6"/>
      <c r="C38" s="6"/>
      <c r="D38" s="6" t="s">
        <v>255</v>
      </c>
      <c r="E38" s="3" t="s">
        <v>256</v>
      </c>
      <c r="F38" s="6">
        <f t="shared" si="33"/>
        <v>0</v>
      </c>
      <c r="G38" s="6">
        <f t="shared" si="34"/>
        <v>2</v>
      </c>
      <c r="H38" s="6">
        <f t="shared" si="35"/>
        <v>18</v>
      </c>
      <c r="I38" s="6">
        <f t="shared" si="36"/>
        <v>9</v>
      </c>
      <c r="J38" s="6">
        <f t="shared" si="37"/>
        <v>0</v>
      </c>
      <c r="K38" s="6">
        <f t="shared" si="38"/>
        <v>0</v>
      </c>
      <c r="L38" s="6">
        <f t="shared" si="39"/>
        <v>0</v>
      </c>
      <c r="M38" s="6">
        <f t="shared" si="40"/>
        <v>9</v>
      </c>
      <c r="N38" s="6">
        <f t="shared" si="41"/>
        <v>0</v>
      </c>
      <c r="O38" s="6">
        <f t="shared" si="42"/>
        <v>0</v>
      </c>
      <c r="P38" s="7">
        <f t="shared" si="43"/>
        <v>2</v>
      </c>
      <c r="Q38" s="7">
        <f t="shared" si="44"/>
        <v>1</v>
      </c>
      <c r="R38" s="7">
        <v>0.8</v>
      </c>
      <c r="S38" s="11">
        <v>9</v>
      </c>
      <c r="T38" s="10" t="s">
        <v>55</v>
      </c>
      <c r="U38" s="11"/>
      <c r="V38" s="10"/>
      <c r="W38" s="7">
        <v>1</v>
      </c>
      <c r="X38" s="11"/>
      <c r="Y38" s="10"/>
      <c r="Z38" s="11"/>
      <c r="AA38" s="10"/>
      <c r="AB38" s="11">
        <v>9</v>
      </c>
      <c r="AC38" s="10" t="s">
        <v>55</v>
      </c>
      <c r="AD38" s="11"/>
      <c r="AE38" s="10"/>
      <c r="AF38" s="11"/>
      <c r="AG38" s="10"/>
      <c r="AH38" s="7">
        <v>1</v>
      </c>
      <c r="AI38" s="7">
        <f t="shared" si="45"/>
        <v>2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46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47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48"/>
        <v>0</v>
      </c>
    </row>
    <row r="39" spans="1:86" ht="12.75">
      <c r="A39" s="6"/>
      <c r="B39" s="6"/>
      <c r="C39" s="6"/>
      <c r="D39" s="6" t="s">
        <v>257</v>
      </c>
      <c r="E39" s="3" t="s">
        <v>258</v>
      </c>
      <c r="F39" s="6">
        <f t="shared" si="33"/>
        <v>1</v>
      </c>
      <c r="G39" s="6">
        <f t="shared" si="34"/>
        <v>1</v>
      </c>
      <c r="H39" s="6">
        <f t="shared" si="35"/>
        <v>18</v>
      </c>
      <c r="I39" s="6">
        <f t="shared" si="36"/>
        <v>9</v>
      </c>
      <c r="J39" s="6">
        <f t="shared" si="37"/>
        <v>9</v>
      </c>
      <c r="K39" s="6">
        <f t="shared" si="38"/>
        <v>0</v>
      </c>
      <c r="L39" s="6">
        <f t="shared" si="39"/>
        <v>0</v>
      </c>
      <c r="M39" s="6">
        <f t="shared" si="40"/>
        <v>0</v>
      </c>
      <c r="N39" s="6">
        <f t="shared" si="41"/>
        <v>0</v>
      </c>
      <c r="O39" s="6">
        <f t="shared" si="42"/>
        <v>0</v>
      </c>
      <c r="P39" s="7">
        <f t="shared" si="43"/>
        <v>2</v>
      </c>
      <c r="Q39" s="7">
        <f t="shared" si="44"/>
        <v>0</v>
      </c>
      <c r="R39" s="7">
        <v>0.9</v>
      </c>
      <c r="S39" s="11">
        <v>9</v>
      </c>
      <c r="T39" s="10" t="s">
        <v>59</v>
      </c>
      <c r="U39" s="11">
        <v>9</v>
      </c>
      <c r="V39" s="10" t="s">
        <v>55</v>
      </c>
      <c r="W39" s="7">
        <v>2</v>
      </c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45"/>
        <v>2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46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47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48"/>
        <v>0</v>
      </c>
    </row>
    <row r="40" spans="1:86" ht="12.75">
      <c r="A40" s="6"/>
      <c r="B40" s="6"/>
      <c r="C40" s="6"/>
      <c r="D40" s="6" t="s">
        <v>259</v>
      </c>
      <c r="E40" s="3" t="s">
        <v>260</v>
      </c>
      <c r="F40" s="6">
        <f t="shared" si="33"/>
        <v>1</v>
      </c>
      <c r="G40" s="6">
        <f t="shared" si="34"/>
        <v>1</v>
      </c>
      <c r="H40" s="6">
        <f t="shared" si="35"/>
        <v>27</v>
      </c>
      <c r="I40" s="6">
        <f t="shared" si="36"/>
        <v>18</v>
      </c>
      <c r="J40" s="6">
        <f t="shared" si="37"/>
        <v>0</v>
      </c>
      <c r="K40" s="6">
        <f t="shared" si="38"/>
        <v>9</v>
      </c>
      <c r="L40" s="6">
        <f t="shared" si="39"/>
        <v>0</v>
      </c>
      <c r="M40" s="6">
        <f t="shared" si="40"/>
        <v>0</v>
      </c>
      <c r="N40" s="6">
        <f t="shared" si="41"/>
        <v>0</v>
      </c>
      <c r="O40" s="6">
        <f t="shared" si="42"/>
        <v>0</v>
      </c>
      <c r="P40" s="7">
        <f t="shared" si="43"/>
        <v>3</v>
      </c>
      <c r="Q40" s="7">
        <f t="shared" si="44"/>
        <v>2</v>
      </c>
      <c r="R40" s="7">
        <v>1.1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45"/>
        <v>0</v>
      </c>
      <c r="AJ40" s="11">
        <v>18</v>
      </c>
      <c r="AK40" s="10" t="s">
        <v>59</v>
      </c>
      <c r="AL40" s="11"/>
      <c r="AM40" s="10"/>
      <c r="AN40" s="7">
        <v>1</v>
      </c>
      <c r="AO40" s="11">
        <v>9</v>
      </c>
      <c r="AP40" s="10" t="s">
        <v>55</v>
      </c>
      <c r="AQ40" s="11"/>
      <c r="AR40" s="10"/>
      <c r="AS40" s="11"/>
      <c r="AT40" s="10"/>
      <c r="AU40" s="11"/>
      <c r="AV40" s="10"/>
      <c r="AW40" s="11"/>
      <c r="AX40" s="10"/>
      <c r="AY40" s="7">
        <v>2</v>
      </c>
      <c r="AZ40" s="7">
        <f t="shared" si="46"/>
        <v>3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261</v>
      </c>
      <c r="E41" s="3" t="s">
        <v>227</v>
      </c>
      <c r="F41" s="6">
        <f t="shared" si="33"/>
        <v>1</v>
      </c>
      <c r="G41" s="6">
        <f t="shared" si="34"/>
        <v>1</v>
      </c>
      <c r="H41" s="6">
        <f t="shared" si="35"/>
        <v>45</v>
      </c>
      <c r="I41" s="6">
        <f t="shared" si="36"/>
        <v>18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27</v>
      </c>
      <c r="N41" s="6">
        <f t="shared" si="41"/>
        <v>0</v>
      </c>
      <c r="O41" s="6">
        <f t="shared" si="42"/>
        <v>0</v>
      </c>
      <c r="P41" s="7">
        <f t="shared" si="43"/>
        <v>4</v>
      </c>
      <c r="Q41" s="7">
        <f t="shared" si="44"/>
        <v>1.8</v>
      </c>
      <c r="R41" s="7">
        <v>1.7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5"/>
        <v>0</v>
      </c>
      <c r="AJ41" s="11">
        <v>18</v>
      </c>
      <c r="AK41" s="10" t="s">
        <v>59</v>
      </c>
      <c r="AL41" s="11"/>
      <c r="AM41" s="10"/>
      <c r="AN41" s="7">
        <v>2.2</v>
      </c>
      <c r="AO41" s="11"/>
      <c r="AP41" s="10"/>
      <c r="AQ41" s="11"/>
      <c r="AR41" s="10"/>
      <c r="AS41" s="11">
        <v>27</v>
      </c>
      <c r="AT41" s="10" t="s">
        <v>55</v>
      </c>
      <c r="AU41" s="11"/>
      <c r="AV41" s="10"/>
      <c r="AW41" s="11"/>
      <c r="AX41" s="10"/>
      <c r="AY41" s="7">
        <v>1.8</v>
      </c>
      <c r="AZ41" s="7">
        <f t="shared" si="46"/>
        <v>4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262</v>
      </c>
      <c r="E42" s="3" t="s">
        <v>229</v>
      </c>
      <c r="F42" s="6">
        <f t="shared" si="33"/>
        <v>1</v>
      </c>
      <c r="G42" s="6">
        <f t="shared" si="34"/>
        <v>1</v>
      </c>
      <c r="H42" s="6">
        <f t="shared" si="35"/>
        <v>45</v>
      </c>
      <c r="I42" s="6">
        <f t="shared" si="36"/>
        <v>18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27</v>
      </c>
      <c r="N42" s="6">
        <f t="shared" si="41"/>
        <v>0</v>
      </c>
      <c r="O42" s="6">
        <f t="shared" si="42"/>
        <v>0</v>
      </c>
      <c r="P42" s="7">
        <f t="shared" si="43"/>
        <v>4</v>
      </c>
      <c r="Q42" s="7">
        <f t="shared" si="44"/>
        <v>2.2</v>
      </c>
      <c r="R42" s="7">
        <v>1.6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18</v>
      </c>
      <c r="AK42" s="10" t="s">
        <v>59</v>
      </c>
      <c r="AL42" s="11"/>
      <c r="AM42" s="10"/>
      <c r="AN42" s="7">
        <v>1.8</v>
      </c>
      <c r="AO42" s="11"/>
      <c r="AP42" s="10"/>
      <c r="AQ42" s="11"/>
      <c r="AR42" s="10"/>
      <c r="AS42" s="11">
        <v>27</v>
      </c>
      <c r="AT42" s="10" t="s">
        <v>55</v>
      </c>
      <c r="AU42" s="11"/>
      <c r="AV42" s="10"/>
      <c r="AW42" s="11"/>
      <c r="AX42" s="10"/>
      <c r="AY42" s="7">
        <v>2.2</v>
      </c>
      <c r="AZ42" s="7">
        <f t="shared" si="46"/>
        <v>4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263</v>
      </c>
      <c r="E43" s="3" t="s">
        <v>264</v>
      </c>
      <c r="F43" s="6">
        <f t="shared" si="33"/>
        <v>0</v>
      </c>
      <c r="G43" s="6">
        <f t="shared" si="34"/>
        <v>2</v>
      </c>
      <c r="H43" s="6">
        <f t="shared" si="35"/>
        <v>18</v>
      </c>
      <c r="I43" s="6">
        <f t="shared" si="36"/>
        <v>9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9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1.2</v>
      </c>
      <c r="R43" s="7">
        <v>1.2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9</v>
      </c>
      <c r="AK43" s="10" t="s">
        <v>55</v>
      </c>
      <c r="AL43" s="11"/>
      <c r="AM43" s="10"/>
      <c r="AN43" s="7">
        <v>0.8</v>
      </c>
      <c r="AO43" s="11"/>
      <c r="AP43" s="10"/>
      <c r="AQ43" s="11"/>
      <c r="AR43" s="10"/>
      <c r="AS43" s="11">
        <v>9</v>
      </c>
      <c r="AT43" s="10" t="s">
        <v>55</v>
      </c>
      <c r="AU43" s="11"/>
      <c r="AV43" s="10"/>
      <c r="AW43" s="11"/>
      <c r="AX43" s="10"/>
      <c r="AY43" s="7">
        <v>1.2</v>
      </c>
      <c r="AZ43" s="7">
        <f t="shared" si="46"/>
        <v>2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265</v>
      </c>
      <c r="E44" s="3" t="s">
        <v>231</v>
      </c>
      <c r="F44" s="6">
        <f t="shared" si="33"/>
        <v>0</v>
      </c>
      <c r="G44" s="6">
        <f t="shared" si="34"/>
        <v>2</v>
      </c>
      <c r="H44" s="6">
        <f t="shared" si="35"/>
        <v>18</v>
      </c>
      <c r="I44" s="6">
        <f t="shared" si="36"/>
        <v>9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9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0.9</v>
      </c>
      <c r="R44" s="7">
        <v>0.9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9</v>
      </c>
      <c r="AK44" s="10" t="s">
        <v>55</v>
      </c>
      <c r="AL44" s="11"/>
      <c r="AM44" s="10"/>
      <c r="AN44" s="7">
        <v>1.1</v>
      </c>
      <c r="AO44" s="11"/>
      <c r="AP44" s="10"/>
      <c r="AQ44" s="11"/>
      <c r="AR44" s="10"/>
      <c r="AS44" s="11">
        <v>9</v>
      </c>
      <c r="AT44" s="10" t="s">
        <v>55</v>
      </c>
      <c r="AU44" s="11"/>
      <c r="AV44" s="10"/>
      <c r="AW44" s="11"/>
      <c r="AX44" s="10"/>
      <c r="AY44" s="7">
        <v>0.9</v>
      </c>
      <c r="AZ44" s="7">
        <f t="shared" si="46"/>
        <v>2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266</v>
      </c>
      <c r="E45" s="3" t="s">
        <v>267</v>
      </c>
      <c r="F45" s="6">
        <f t="shared" si="33"/>
        <v>0</v>
      </c>
      <c r="G45" s="6">
        <f t="shared" si="34"/>
        <v>1</v>
      </c>
      <c r="H45" s="6">
        <f t="shared" si="35"/>
        <v>18</v>
      </c>
      <c r="I45" s="6">
        <f t="shared" si="36"/>
        <v>0</v>
      </c>
      <c r="J45" s="6">
        <f t="shared" si="37"/>
        <v>0</v>
      </c>
      <c r="K45" s="6">
        <f t="shared" si="38"/>
        <v>18</v>
      </c>
      <c r="L45" s="6">
        <f t="shared" si="39"/>
        <v>0</v>
      </c>
      <c r="M45" s="6">
        <f t="shared" si="40"/>
        <v>0</v>
      </c>
      <c r="N45" s="6">
        <f t="shared" si="41"/>
        <v>0</v>
      </c>
      <c r="O45" s="6">
        <f t="shared" si="42"/>
        <v>0</v>
      </c>
      <c r="P45" s="7">
        <f t="shared" si="43"/>
        <v>2</v>
      </c>
      <c r="Q45" s="7">
        <f t="shared" si="44"/>
        <v>2</v>
      </c>
      <c r="R45" s="7">
        <v>0.6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/>
      <c r="AK45" s="10"/>
      <c r="AL45" s="11"/>
      <c r="AM45" s="10"/>
      <c r="AN45" s="7"/>
      <c r="AO45" s="11">
        <v>18</v>
      </c>
      <c r="AP45" s="10" t="s">
        <v>55</v>
      </c>
      <c r="AQ45" s="11"/>
      <c r="AR45" s="10"/>
      <c r="AS45" s="11"/>
      <c r="AT45" s="10"/>
      <c r="AU45" s="11"/>
      <c r="AV45" s="10"/>
      <c r="AW45" s="11"/>
      <c r="AX45" s="10"/>
      <c r="AY45" s="7">
        <v>2</v>
      </c>
      <c r="AZ45" s="7">
        <f t="shared" si="46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268</v>
      </c>
      <c r="E46" s="3" t="s">
        <v>269</v>
      </c>
      <c r="F46" s="6">
        <f t="shared" si="33"/>
        <v>1</v>
      </c>
      <c r="G46" s="6">
        <f t="shared" si="34"/>
        <v>1</v>
      </c>
      <c r="H46" s="6">
        <f t="shared" si="35"/>
        <v>27</v>
      </c>
      <c r="I46" s="6">
        <f t="shared" si="36"/>
        <v>18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9</v>
      </c>
      <c r="N46" s="6">
        <f t="shared" si="41"/>
        <v>0</v>
      </c>
      <c r="O46" s="6">
        <f t="shared" si="42"/>
        <v>0</v>
      </c>
      <c r="P46" s="7">
        <f t="shared" si="43"/>
        <v>2</v>
      </c>
      <c r="Q46" s="7">
        <f t="shared" si="44"/>
        <v>0.9</v>
      </c>
      <c r="R46" s="7">
        <v>0.9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46"/>
        <v>0</v>
      </c>
      <c r="BA46" s="11">
        <v>18</v>
      </c>
      <c r="BB46" s="10" t="s">
        <v>59</v>
      </c>
      <c r="BC46" s="11"/>
      <c r="BD46" s="10"/>
      <c r="BE46" s="7">
        <v>1.1</v>
      </c>
      <c r="BF46" s="11"/>
      <c r="BG46" s="10"/>
      <c r="BH46" s="11"/>
      <c r="BI46" s="10"/>
      <c r="BJ46" s="11">
        <v>9</v>
      </c>
      <c r="BK46" s="10" t="s">
        <v>55</v>
      </c>
      <c r="BL46" s="11"/>
      <c r="BM46" s="10"/>
      <c r="BN46" s="11"/>
      <c r="BO46" s="10"/>
      <c r="BP46" s="7">
        <v>0.9</v>
      </c>
      <c r="BQ46" s="7">
        <f t="shared" si="47"/>
        <v>2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270</v>
      </c>
      <c r="E47" s="3" t="s">
        <v>235</v>
      </c>
      <c r="F47" s="6">
        <f t="shared" si="33"/>
        <v>0</v>
      </c>
      <c r="G47" s="6">
        <f t="shared" si="34"/>
        <v>2</v>
      </c>
      <c r="H47" s="6">
        <f t="shared" si="35"/>
        <v>18</v>
      </c>
      <c r="I47" s="6">
        <f t="shared" si="36"/>
        <v>9</v>
      </c>
      <c r="J47" s="6">
        <f t="shared" si="37"/>
        <v>0</v>
      </c>
      <c r="K47" s="6">
        <f t="shared" si="38"/>
        <v>0</v>
      </c>
      <c r="L47" s="6">
        <f t="shared" si="39"/>
        <v>0</v>
      </c>
      <c r="M47" s="6">
        <f t="shared" si="40"/>
        <v>9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1.2</v>
      </c>
      <c r="R47" s="7">
        <v>0.8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46"/>
        <v>0</v>
      </c>
      <c r="BA47" s="11">
        <v>9</v>
      </c>
      <c r="BB47" s="10" t="s">
        <v>55</v>
      </c>
      <c r="BC47" s="11"/>
      <c r="BD47" s="10"/>
      <c r="BE47" s="7">
        <v>0.8</v>
      </c>
      <c r="BF47" s="11"/>
      <c r="BG47" s="10"/>
      <c r="BH47" s="11"/>
      <c r="BI47" s="10"/>
      <c r="BJ47" s="11">
        <v>9</v>
      </c>
      <c r="BK47" s="10" t="s">
        <v>55</v>
      </c>
      <c r="BL47" s="11"/>
      <c r="BM47" s="10"/>
      <c r="BN47" s="11"/>
      <c r="BO47" s="10"/>
      <c r="BP47" s="7">
        <v>1.2</v>
      </c>
      <c r="BQ47" s="7">
        <f t="shared" si="47"/>
        <v>2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271</v>
      </c>
      <c r="E48" s="3" t="s">
        <v>241</v>
      </c>
      <c r="F48" s="6">
        <f t="shared" si="33"/>
        <v>0</v>
      </c>
      <c r="G48" s="6">
        <f t="shared" si="34"/>
        <v>2</v>
      </c>
      <c r="H48" s="6">
        <f t="shared" si="35"/>
        <v>18</v>
      </c>
      <c r="I48" s="6">
        <f t="shared" si="36"/>
        <v>9</v>
      </c>
      <c r="J48" s="6">
        <f t="shared" si="37"/>
        <v>0</v>
      </c>
      <c r="K48" s="6">
        <f t="shared" si="38"/>
        <v>9</v>
      </c>
      <c r="L48" s="6">
        <f t="shared" si="39"/>
        <v>0</v>
      </c>
      <c r="M48" s="6">
        <f t="shared" si="40"/>
        <v>0</v>
      </c>
      <c r="N48" s="6">
        <f t="shared" si="41"/>
        <v>0</v>
      </c>
      <c r="O48" s="6">
        <f t="shared" si="42"/>
        <v>0</v>
      </c>
      <c r="P48" s="7">
        <f t="shared" si="43"/>
        <v>2</v>
      </c>
      <c r="Q48" s="7">
        <f t="shared" si="44"/>
        <v>1</v>
      </c>
      <c r="R48" s="7">
        <v>0.8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>
        <v>9</v>
      </c>
      <c r="BB48" s="10" t="s">
        <v>55</v>
      </c>
      <c r="BC48" s="11"/>
      <c r="BD48" s="10"/>
      <c r="BE48" s="7">
        <v>1</v>
      </c>
      <c r="BF48" s="11">
        <v>9</v>
      </c>
      <c r="BG48" s="10" t="s">
        <v>55</v>
      </c>
      <c r="BH48" s="11"/>
      <c r="BI48" s="10"/>
      <c r="BJ48" s="11"/>
      <c r="BK48" s="10"/>
      <c r="BL48" s="11"/>
      <c r="BM48" s="10"/>
      <c r="BN48" s="11"/>
      <c r="BO48" s="10"/>
      <c r="BP48" s="7">
        <v>1</v>
      </c>
      <c r="BQ48" s="7">
        <f t="shared" si="47"/>
        <v>2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/>
      <c r="B49" s="6"/>
      <c r="C49" s="6"/>
      <c r="D49" s="6" t="s">
        <v>272</v>
      </c>
      <c r="E49" s="3" t="s">
        <v>243</v>
      </c>
      <c r="F49" s="6">
        <f t="shared" si="33"/>
        <v>0</v>
      </c>
      <c r="G49" s="6">
        <f t="shared" si="34"/>
        <v>2</v>
      </c>
      <c r="H49" s="6">
        <f t="shared" si="35"/>
        <v>27</v>
      </c>
      <c r="I49" s="6">
        <f t="shared" si="36"/>
        <v>18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9</v>
      </c>
      <c r="N49" s="6">
        <f t="shared" si="41"/>
        <v>0</v>
      </c>
      <c r="O49" s="6">
        <f t="shared" si="42"/>
        <v>0</v>
      </c>
      <c r="P49" s="7">
        <f t="shared" si="43"/>
        <v>3</v>
      </c>
      <c r="Q49" s="7">
        <f t="shared" si="44"/>
        <v>1.7</v>
      </c>
      <c r="R49" s="7">
        <v>1.2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>
        <v>18</v>
      </c>
      <c r="BB49" s="10" t="s">
        <v>55</v>
      </c>
      <c r="BC49" s="11"/>
      <c r="BD49" s="10"/>
      <c r="BE49" s="7">
        <v>1.3</v>
      </c>
      <c r="BF49" s="11"/>
      <c r="BG49" s="10"/>
      <c r="BH49" s="11"/>
      <c r="BI49" s="10"/>
      <c r="BJ49" s="11">
        <v>9</v>
      </c>
      <c r="BK49" s="10" t="s">
        <v>55</v>
      </c>
      <c r="BL49" s="11"/>
      <c r="BM49" s="10"/>
      <c r="BN49" s="11"/>
      <c r="BO49" s="10"/>
      <c r="BP49" s="7">
        <v>1.7</v>
      </c>
      <c r="BQ49" s="7">
        <f t="shared" si="47"/>
        <v>3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2.75">
      <c r="A50" s="6"/>
      <c r="B50" s="6"/>
      <c r="C50" s="6"/>
      <c r="D50" s="6" t="s">
        <v>273</v>
      </c>
      <c r="E50" s="3" t="s">
        <v>274</v>
      </c>
      <c r="F50" s="6">
        <f t="shared" si="33"/>
        <v>0</v>
      </c>
      <c r="G50" s="6">
        <f t="shared" si="34"/>
        <v>2</v>
      </c>
      <c r="H50" s="6">
        <f t="shared" si="35"/>
        <v>18</v>
      </c>
      <c r="I50" s="6">
        <f t="shared" si="36"/>
        <v>9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9</v>
      </c>
      <c r="N50" s="6">
        <f t="shared" si="41"/>
        <v>0</v>
      </c>
      <c r="O50" s="6">
        <f t="shared" si="42"/>
        <v>0</v>
      </c>
      <c r="P50" s="7">
        <f t="shared" si="43"/>
        <v>2</v>
      </c>
      <c r="Q50" s="7">
        <f t="shared" si="44"/>
        <v>1</v>
      </c>
      <c r="R50" s="7">
        <v>0.8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46"/>
        <v>0</v>
      </c>
      <c r="BA50" s="11">
        <v>9</v>
      </c>
      <c r="BB50" s="10" t="s">
        <v>55</v>
      </c>
      <c r="BC50" s="11"/>
      <c r="BD50" s="10"/>
      <c r="BE50" s="7">
        <v>1</v>
      </c>
      <c r="BF50" s="11"/>
      <c r="BG50" s="10"/>
      <c r="BH50" s="11"/>
      <c r="BI50" s="10"/>
      <c r="BJ50" s="11">
        <v>9</v>
      </c>
      <c r="BK50" s="10" t="s">
        <v>55</v>
      </c>
      <c r="BL50" s="11"/>
      <c r="BM50" s="10"/>
      <c r="BN50" s="11"/>
      <c r="BO50" s="10"/>
      <c r="BP50" s="7">
        <v>1</v>
      </c>
      <c r="BQ50" s="7">
        <f t="shared" si="47"/>
        <v>2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/>
      <c r="B51" s="6"/>
      <c r="C51" s="6"/>
      <c r="D51" s="6" t="s">
        <v>275</v>
      </c>
      <c r="E51" s="3" t="s">
        <v>248</v>
      </c>
      <c r="F51" s="6">
        <f t="shared" si="33"/>
        <v>0</v>
      </c>
      <c r="G51" s="6">
        <f t="shared" si="34"/>
        <v>2</v>
      </c>
      <c r="H51" s="6">
        <f t="shared" si="35"/>
        <v>18</v>
      </c>
      <c r="I51" s="6">
        <f t="shared" si="36"/>
        <v>9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9</v>
      </c>
      <c r="N51" s="6">
        <f t="shared" si="41"/>
        <v>0</v>
      </c>
      <c r="O51" s="6">
        <f t="shared" si="42"/>
        <v>0</v>
      </c>
      <c r="P51" s="7">
        <f t="shared" si="43"/>
        <v>2</v>
      </c>
      <c r="Q51" s="7">
        <f t="shared" si="44"/>
        <v>1</v>
      </c>
      <c r="R51" s="7">
        <v>0.8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46"/>
        <v>0</v>
      </c>
      <c r="BA51" s="11">
        <v>9</v>
      </c>
      <c r="BB51" s="10" t="s">
        <v>55</v>
      </c>
      <c r="BC51" s="11"/>
      <c r="BD51" s="10"/>
      <c r="BE51" s="7">
        <v>1</v>
      </c>
      <c r="BF51" s="11"/>
      <c r="BG51" s="10"/>
      <c r="BH51" s="11"/>
      <c r="BI51" s="10"/>
      <c r="BJ51" s="11">
        <v>9</v>
      </c>
      <c r="BK51" s="10" t="s">
        <v>55</v>
      </c>
      <c r="BL51" s="11"/>
      <c r="BM51" s="10"/>
      <c r="BN51" s="11"/>
      <c r="BO51" s="10"/>
      <c r="BP51" s="7">
        <v>1</v>
      </c>
      <c r="BQ51" s="7">
        <f t="shared" si="47"/>
        <v>2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/>
      <c r="B52" s="6"/>
      <c r="C52" s="6"/>
      <c r="D52" s="6" t="s">
        <v>276</v>
      </c>
      <c r="E52" s="3" t="s">
        <v>277</v>
      </c>
      <c r="F52" s="6">
        <f t="shared" si="33"/>
        <v>1</v>
      </c>
      <c r="G52" s="6">
        <f t="shared" si="34"/>
        <v>1</v>
      </c>
      <c r="H52" s="6">
        <f t="shared" si="35"/>
        <v>27</v>
      </c>
      <c r="I52" s="6">
        <f t="shared" si="36"/>
        <v>9</v>
      </c>
      <c r="J52" s="6">
        <f t="shared" si="37"/>
        <v>0</v>
      </c>
      <c r="K52" s="6">
        <f t="shared" si="38"/>
        <v>0</v>
      </c>
      <c r="L52" s="6">
        <f t="shared" si="39"/>
        <v>0</v>
      </c>
      <c r="M52" s="6">
        <f t="shared" si="40"/>
        <v>18</v>
      </c>
      <c r="N52" s="6">
        <f t="shared" si="41"/>
        <v>0</v>
      </c>
      <c r="O52" s="6">
        <f t="shared" si="42"/>
        <v>0</v>
      </c>
      <c r="P52" s="7">
        <f t="shared" si="43"/>
        <v>2</v>
      </c>
      <c r="Q52" s="7">
        <f t="shared" si="44"/>
        <v>1.2</v>
      </c>
      <c r="R52" s="7">
        <v>1.4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46"/>
        <v>0</v>
      </c>
      <c r="BA52" s="11">
        <v>9</v>
      </c>
      <c r="BB52" s="10" t="s">
        <v>59</v>
      </c>
      <c r="BC52" s="11"/>
      <c r="BD52" s="10"/>
      <c r="BE52" s="7">
        <v>0.8</v>
      </c>
      <c r="BF52" s="11"/>
      <c r="BG52" s="10"/>
      <c r="BH52" s="11"/>
      <c r="BI52" s="10"/>
      <c r="BJ52" s="11">
        <v>18</v>
      </c>
      <c r="BK52" s="10" t="s">
        <v>55</v>
      </c>
      <c r="BL52" s="11"/>
      <c r="BM52" s="10"/>
      <c r="BN52" s="11"/>
      <c r="BO52" s="10"/>
      <c r="BP52" s="7">
        <v>1.2</v>
      </c>
      <c r="BQ52" s="7">
        <f t="shared" si="47"/>
        <v>2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2.75">
      <c r="A53" s="6"/>
      <c r="B53" s="6"/>
      <c r="C53" s="6"/>
      <c r="D53" s="6" t="s">
        <v>278</v>
      </c>
      <c r="E53" s="3" t="s">
        <v>252</v>
      </c>
      <c r="F53" s="6">
        <f t="shared" si="33"/>
        <v>0</v>
      </c>
      <c r="G53" s="6">
        <f t="shared" si="34"/>
        <v>2</v>
      </c>
      <c r="H53" s="6">
        <f t="shared" si="35"/>
        <v>27</v>
      </c>
      <c r="I53" s="6">
        <f t="shared" si="36"/>
        <v>9</v>
      </c>
      <c r="J53" s="6">
        <f t="shared" si="37"/>
        <v>0</v>
      </c>
      <c r="K53" s="6">
        <f t="shared" si="38"/>
        <v>18</v>
      </c>
      <c r="L53" s="6">
        <f t="shared" si="39"/>
        <v>0</v>
      </c>
      <c r="M53" s="6">
        <f t="shared" si="40"/>
        <v>0</v>
      </c>
      <c r="N53" s="6">
        <f t="shared" si="41"/>
        <v>0</v>
      </c>
      <c r="O53" s="6">
        <f t="shared" si="42"/>
        <v>0</v>
      </c>
      <c r="P53" s="7">
        <f t="shared" si="43"/>
        <v>3</v>
      </c>
      <c r="Q53" s="7">
        <f t="shared" si="44"/>
        <v>2</v>
      </c>
      <c r="R53" s="7">
        <v>1.1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45"/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46"/>
        <v>0</v>
      </c>
      <c r="BA53" s="11">
        <v>9</v>
      </c>
      <c r="BB53" s="10" t="s">
        <v>55</v>
      </c>
      <c r="BC53" s="11"/>
      <c r="BD53" s="10"/>
      <c r="BE53" s="7">
        <v>1</v>
      </c>
      <c r="BF53" s="11">
        <v>18</v>
      </c>
      <c r="BG53" s="10" t="s">
        <v>55</v>
      </c>
      <c r="BH53" s="11"/>
      <c r="BI53" s="10"/>
      <c r="BJ53" s="11"/>
      <c r="BK53" s="10"/>
      <c r="BL53" s="11"/>
      <c r="BM53" s="10"/>
      <c r="BN53" s="11"/>
      <c r="BO53" s="10"/>
      <c r="BP53" s="7">
        <v>2</v>
      </c>
      <c r="BQ53" s="7">
        <f t="shared" si="47"/>
        <v>3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48"/>
        <v>0</v>
      </c>
    </row>
    <row r="54" spans="1:86" ht="15.75" customHeight="1">
      <c r="A54" s="6"/>
      <c r="B54" s="6"/>
      <c r="C54" s="6"/>
      <c r="D54" s="6"/>
      <c r="E54" s="6" t="s">
        <v>62</v>
      </c>
      <c r="F54" s="6">
        <f aca="true" t="shared" si="49" ref="F54:S54">SUM(F36:F53)</f>
        <v>7</v>
      </c>
      <c r="G54" s="6">
        <f t="shared" si="49"/>
        <v>28</v>
      </c>
      <c r="H54" s="6">
        <f t="shared" si="49"/>
        <v>441</v>
      </c>
      <c r="I54" s="6">
        <f t="shared" si="49"/>
        <v>207</v>
      </c>
      <c r="J54" s="6">
        <f t="shared" si="49"/>
        <v>9</v>
      </c>
      <c r="K54" s="6">
        <f t="shared" si="49"/>
        <v>54</v>
      </c>
      <c r="L54" s="6">
        <f t="shared" si="49"/>
        <v>0</v>
      </c>
      <c r="M54" s="6">
        <f t="shared" si="49"/>
        <v>171</v>
      </c>
      <c r="N54" s="6">
        <f t="shared" si="49"/>
        <v>0</v>
      </c>
      <c r="O54" s="6">
        <f t="shared" si="49"/>
        <v>0</v>
      </c>
      <c r="P54" s="7">
        <f t="shared" si="49"/>
        <v>45</v>
      </c>
      <c r="Q54" s="7">
        <f t="shared" si="49"/>
        <v>25.099999999999998</v>
      </c>
      <c r="R54" s="7">
        <f t="shared" si="49"/>
        <v>18.900000000000002</v>
      </c>
      <c r="S54" s="11">
        <f t="shared" si="49"/>
        <v>45</v>
      </c>
      <c r="T54" s="10"/>
      <c r="U54" s="11">
        <f>SUM(U36:U53)</f>
        <v>9</v>
      </c>
      <c r="V54" s="10"/>
      <c r="W54" s="7">
        <f>SUM(W36:W53)</f>
        <v>5</v>
      </c>
      <c r="X54" s="11">
        <f>SUM(X36:X53)</f>
        <v>0</v>
      </c>
      <c r="Y54" s="10"/>
      <c r="Z54" s="11">
        <f>SUM(Z36:Z53)</f>
        <v>0</v>
      </c>
      <c r="AA54" s="10"/>
      <c r="AB54" s="11">
        <f>SUM(AB36:AB53)</f>
        <v>36</v>
      </c>
      <c r="AC54" s="10"/>
      <c r="AD54" s="11">
        <f>SUM(AD36:AD53)</f>
        <v>0</v>
      </c>
      <c r="AE54" s="10"/>
      <c r="AF54" s="11">
        <f>SUM(AF36:AF53)</f>
        <v>0</v>
      </c>
      <c r="AG54" s="10"/>
      <c r="AH54" s="7">
        <f>SUM(AH36:AH53)</f>
        <v>5</v>
      </c>
      <c r="AI54" s="7">
        <f>SUM(AI36:AI53)</f>
        <v>10</v>
      </c>
      <c r="AJ54" s="11">
        <f>SUM(AJ36:AJ53)</f>
        <v>72</v>
      </c>
      <c r="AK54" s="10"/>
      <c r="AL54" s="11">
        <f>SUM(AL36:AL53)</f>
        <v>0</v>
      </c>
      <c r="AM54" s="10"/>
      <c r="AN54" s="7">
        <f>SUM(AN36:AN53)</f>
        <v>6.9</v>
      </c>
      <c r="AO54" s="11">
        <f>SUM(AO36:AO53)</f>
        <v>27</v>
      </c>
      <c r="AP54" s="10"/>
      <c r="AQ54" s="11">
        <f>SUM(AQ36:AQ53)</f>
        <v>0</v>
      </c>
      <c r="AR54" s="10"/>
      <c r="AS54" s="11">
        <f>SUM(AS36:AS53)</f>
        <v>72</v>
      </c>
      <c r="AT54" s="10"/>
      <c r="AU54" s="11">
        <f>SUM(AU36:AU53)</f>
        <v>0</v>
      </c>
      <c r="AV54" s="10"/>
      <c r="AW54" s="11">
        <f>SUM(AW36:AW53)</f>
        <v>0</v>
      </c>
      <c r="AX54" s="10"/>
      <c r="AY54" s="7">
        <f>SUM(AY36:AY53)</f>
        <v>10.1</v>
      </c>
      <c r="AZ54" s="7">
        <f>SUM(AZ36:AZ53)</f>
        <v>17</v>
      </c>
      <c r="BA54" s="11">
        <f>SUM(BA36:BA53)</f>
        <v>90</v>
      </c>
      <c r="BB54" s="10"/>
      <c r="BC54" s="11">
        <f>SUM(BC36:BC53)</f>
        <v>0</v>
      </c>
      <c r="BD54" s="10"/>
      <c r="BE54" s="7">
        <f>SUM(BE36:BE53)</f>
        <v>8</v>
      </c>
      <c r="BF54" s="11">
        <f>SUM(BF36:BF53)</f>
        <v>27</v>
      </c>
      <c r="BG54" s="10"/>
      <c r="BH54" s="11">
        <f>SUM(BH36:BH53)</f>
        <v>0</v>
      </c>
      <c r="BI54" s="10"/>
      <c r="BJ54" s="11">
        <f>SUM(BJ36:BJ53)</f>
        <v>63</v>
      </c>
      <c r="BK54" s="10"/>
      <c r="BL54" s="11">
        <f>SUM(BL36:BL53)</f>
        <v>0</v>
      </c>
      <c r="BM54" s="10"/>
      <c r="BN54" s="11">
        <f>SUM(BN36:BN53)</f>
        <v>0</v>
      </c>
      <c r="BO54" s="10"/>
      <c r="BP54" s="7">
        <f>SUM(BP36:BP53)</f>
        <v>10</v>
      </c>
      <c r="BQ54" s="7">
        <f>SUM(BQ36:BQ53)</f>
        <v>18</v>
      </c>
      <c r="BR54" s="11">
        <f>SUM(BR36:BR53)</f>
        <v>0</v>
      </c>
      <c r="BS54" s="10"/>
      <c r="BT54" s="11">
        <f>SUM(BT36:BT53)</f>
        <v>0</v>
      </c>
      <c r="BU54" s="10"/>
      <c r="BV54" s="7">
        <f>SUM(BV36:BV53)</f>
        <v>0</v>
      </c>
      <c r="BW54" s="11">
        <f>SUM(BW36:BW53)</f>
        <v>0</v>
      </c>
      <c r="BX54" s="10"/>
      <c r="BY54" s="11">
        <f>SUM(BY36:BY53)</f>
        <v>0</v>
      </c>
      <c r="BZ54" s="10"/>
      <c r="CA54" s="11">
        <f>SUM(CA36:CA53)</f>
        <v>0</v>
      </c>
      <c r="CB54" s="10"/>
      <c r="CC54" s="11">
        <f>SUM(CC36:CC53)</f>
        <v>0</v>
      </c>
      <c r="CD54" s="10"/>
      <c r="CE54" s="11">
        <f>SUM(CE36:CE53)</f>
        <v>0</v>
      </c>
      <c r="CF54" s="10"/>
      <c r="CG54" s="7">
        <f>SUM(CG36:CG53)</f>
        <v>0</v>
      </c>
      <c r="CH54" s="7">
        <f>SUM(CH36:CH53)</f>
        <v>0</v>
      </c>
    </row>
    <row r="55" spans="1:86" ht="19.5" customHeight="1">
      <c r="A55" s="12" t="s">
        <v>114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2"/>
      <c r="CH55" s="13"/>
    </row>
    <row r="56" spans="1:86" ht="12.75">
      <c r="A56" s="15">
        <v>1</v>
      </c>
      <c r="B56" s="15">
        <v>1</v>
      </c>
      <c r="C56" s="15"/>
      <c r="D56" s="6" t="s">
        <v>115</v>
      </c>
      <c r="E56" s="3" t="s">
        <v>116</v>
      </c>
      <c r="F56" s="6">
        <f aca="true" t="shared" si="50" ref="F56:F77">COUNTIF(S56:CF56,"e")</f>
        <v>0</v>
      </c>
      <c r="G56" s="6">
        <f aca="true" t="shared" si="51" ref="G56:G77">COUNTIF(S56:CF56,"z")</f>
        <v>1</v>
      </c>
      <c r="H56" s="6">
        <f aca="true" t="shared" si="52" ref="H56:H77">SUM(I56:O56)</f>
        <v>18</v>
      </c>
      <c r="I56" s="6">
        <f aca="true" t="shared" si="53" ref="I56:I77">S56+AJ56+BA56+BR56</f>
        <v>18</v>
      </c>
      <c r="J56" s="6">
        <f aca="true" t="shared" si="54" ref="J56:J77">U56+AL56+BC56+BT56</f>
        <v>0</v>
      </c>
      <c r="K56" s="6">
        <f aca="true" t="shared" si="55" ref="K56:K77">X56+AO56+BF56+BW56</f>
        <v>0</v>
      </c>
      <c r="L56" s="6">
        <f aca="true" t="shared" si="56" ref="L56:L77">Z56+AQ56+BH56+BY56</f>
        <v>0</v>
      </c>
      <c r="M56" s="6">
        <f aca="true" t="shared" si="57" ref="M56:M77">AB56+AS56+BJ56+CA56</f>
        <v>0</v>
      </c>
      <c r="N56" s="6">
        <f aca="true" t="shared" si="58" ref="N56:N77">AD56+AU56+BL56+CC56</f>
        <v>0</v>
      </c>
      <c r="O56" s="6">
        <f aca="true" t="shared" si="59" ref="O56:O77">AF56+AW56+BN56+CE56</f>
        <v>0</v>
      </c>
      <c r="P56" s="7">
        <f aca="true" t="shared" si="60" ref="P56:P77">AI56+AZ56+BQ56+CH56</f>
        <v>2</v>
      </c>
      <c r="Q56" s="7">
        <f aca="true" t="shared" si="61" ref="Q56:Q77">AH56+AY56+BP56+CG56</f>
        <v>0</v>
      </c>
      <c r="R56" s="7">
        <v>1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aca="true" t="shared" si="62" ref="AI56:AI77">W56+AH56</f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aca="true" t="shared" si="63" ref="AZ56:AZ77">AN56+AY56</f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aca="true" t="shared" si="64" ref="BQ56:BQ77">BE56+BP56</f>
        <v>0</v>
      </c>
      <c r="BR56" s="11">
        <v>18</v>
      </c>
      <c r="BS56" s="10" t="s">
        <v>55</v>
      </c>
      <c r="BT56" s="11"/>
      <c r="BU56" s="10"/>
      <c r="BV56" s="7">
        <v>2</v>
      </c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aca="true" t="shared" si="65" ref="CH56:CH77">BV56+CG56</f>
        <v>2</v>
      </c>
    </row>
    <row r="57" spans="1:86" ht="12.75">
      <c r="A57" s="15">
        <v>1</v>
      </c>
      <c r="B57" s="15">
        <v>1</v>
      </c>
      <c r="C57" s="15"/>
      <c r="D57" s="6" t="s">
        <v>117</v>
      </c>
      <c r="E57" s="3" t="s">
        <v>118</v>
      </c>
      <c r="F57" s="6">
        <f t="shared" si="50"/>
        <v>0</v>
      </c>
      <c r="G57" s="6">
        <f t="shared" si="51"/>
        <v>1</v>
      </c>
      <c r="H57" s="6">
        <f t="shared" si="52"/>
        <v>18</v>
      </c>
      <c r="I57" s="6">
        <f t="shared" si="53"/>
        <v>18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2</v>
      </c>
      <c r="Q57" s="7">
        <f t="shared" si="61"/>
        <v>0</v>
      </c>
      <c r="R57" s="7">
        <v>2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>
        <v>18</v>
      </c>
      <c r="BS57" s="10" t="s">
        <v>55</v>
      </c>
      <c r="BT57" s="11"/>
      <c r="BU57" s="10"/>
      <c r="BV57" s="7">
        <v>2</v>
      </c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5"/>
        <v>2</v>
      </c>
    </row>
    <row r="58" spans="1:86" ht="12.75">
      <c r="A58" s="15">
        <v>1</v>
      </c>
      <c r="B58" s="15">
        <v>1</v>
      </c>
      <c r="C58" s="15"/>
      <c r="D58" s="6" t="s">
        <v>119</v>
      </c>
      <c r="E58" s="3" t="s">
        <v>120</v>
      </c>
      <c r="F58" s="6">
        <f t="shared" si="50"/>
        <v>0</v>
      </c>
      <c r="G58" s="6">
        <f t="shared" si="51"/>
        <v>1</v>
      </c>
      <c r="H58" s="6">
        <f t="shared" si="52"/>
        <v>18</v>
      </c>
      <c r="I58" s="6">
        <f t="shared" si="53"/>
        <v>18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2</v>
      </c>
      <c r="Q58" s="7">
        <f t="shared" si="61"/>
        <v>0</v>
      </c>
      <c r="R58" s="7">
        <v>1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>
        <v>18</v>
      </c>
      <c r="BS58" s="10" t="s">
        <v>55</v>
      </c>
      <c r="BT58" s="11"/>
      <c r="BU58" s="10"/>
      <c r="BV58" s="7">
        <v>2</v>
      </c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5"/>
        <v>2</v>
      </c>
    </row>
    <row r="59" spans="1:86" ht="12.75">
      <c r="A59" s="15">
        <v>2</v>
      </c>
      <c r="B59" s="15">
        <v>1</v>
      </c>
      <c r="C59" s="15"/>
      <c r="D59" s="6" t="s">
        <v>121</v>
      </c>
      <c r="E59" s="3" t="s">
        <v>122</v>
      </c>
      <c r="F59" s="6">
        <f t="shared" si="50"/>
        <v>0</v>
      </c>
      <c r="G59" s="6">
        <f t="shared" si="51"/>
        <v>1</v>
      </c>
      <c r="H59" s="6">
        <f t="shared" si="52"/>
        <v>9</v>
      </c>
      <c r="I59" s="6">
        <f t="shared" si="53"/>
        <v>9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7">
        <f t="shared" si="60"/>
        <v>1</v>
      </c>
      <c r="Q59" s="7">
        <f t="shared" si="61"/>
        <v>0</v>
      </c>
      <c r="R59" s="7">
        <v>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4"/>
        <v>0</v>
      </c>
      <c r="BR59" s="11">
        <v>9</v>
      </c>
      <c r="BS59" s="10" t="s">
        <v>55</v>
      </c>
      <c r="BT59" s="11"/>
      <c r="BU59" s="10"/>
      <c r="BV59" s="7">
        <v>1</v>
      </c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5"/>
        <v>1</v>
      </c>
    </row>
    <row r="60" spans="1:86" ht="12.75">
      <c r="A60" s="15">
        <v>2</v>
      </c>
      <c r="B60" s="15">
        <v>1</v>
      </c>
      <c r="C60" s="15"/>
      <c r="D60" s="6" t="s">
        <v>123</v>
      </c>
      <c r="E60" s="3" t="s">
        <v>124</v>
      </c>
      <c r="F60" s="6">
        <f t="shared" si="50"/>
        <v>0</v>
      </c>
      <c r="G60" s="6">
        <f t="shared" si="51"/>
        <v>1</v>
      </c>
      <c r="H60" s="6">
        <f t="shared" si="52"/>
        <v>9</v>
      </c>
      <c r="I60" s="6">
        <f t="shared" si="53"/>
        <v>9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7">
        <f t="shared" si="60"/>
        <v>1</v>
      </c>
      <c r="Q60" s="7">
        <f t="shared" si="61"/>
        <v>0</v>
      </c>
      <c r="R60" s="7">
        <v>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64"/>
        <v>0</v>
      </c>
      <c r="BR60" s="11">
        <v>9</v>
      </c>
      <c r="BS60" s="10" t="s">
        <v>55</v>
      </c>
      <c r="BT60" s="11"/>
      <c r="BU60" s="10"/>
      <c r="BV60" s="7">
        <v>1</v>
      </c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65"/>
        <v>1</v>
      </c>
    </row>
    <row r="61" spans="1:86" ht="12.75">
      <c r="A61" s="15">
        <v>2</v>
      </c>
      <c r="B61" s="15">
        <v>1</v>
      </c>
      <c r="C61" s="15"/>
      <c r="D61" s="6" t="s">
        <v>125</v>
      </c>
      <c r="E61" s="3" t="s">
        <v>126</v>
      </c>
      <c r="F61" s="6">
        <f t="shared" si="50"/>
        <v>0</v>
      </c>
      <c r="G61" s="6">
        <f t="shared" si="51"/>
        <v>1</v>
      </c>
      <c r="H61" s="6">
        <f t="shared" si="52"/>
        <v>9</v>
      </c>
      <c r="I61" s="6">
        <f t="shared" si="53"/>
        <v>9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7">
        <f t="shared" si="60"/>
        <v>1</v>
      </c>
      <c r="Q61" s="7">
        <f t="shared" si="61"/>
        <v>0</v>
      </c>
      <c r="R61" s="7">
        <v>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>
        <v>9</v>
      </c>
      <c r="BS61" s="10" t="s">
        <v>55</v>
      </c>
      <c r="BT61" s="11"/>
      <c r="BU61" s="10"/>
      <c r="BV61" s="7">
        <v>1</v>
      </c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65"/>
        <v>1</v>
      </c>
    </row>
    <row r="62" spans="1:86" ht="12.75">
      <c r="A62" s="15">
        <v>3</v>
      </c>
      <c r="B62" s="15">
        <v>1</v>
      </c>
      <c r="C62" s="15"/>
      <c r="D62" s="6" t="s">
        <v>127</v>
      </c>
      <c r="E62" s="3" t="s">
        <v>128</v>
      </c>
      <c r="F62" s="6">
        <f t="shared" si="50"/>
        <v>0</v>
      </c>
      <c r="G62" s="6">
        <f t="shared" si="51"/>
        <v>1</v>
      </c>
      <c r="H62" s="6">
        <f t="shared" si="52"/>
        <v>9</v>
      </c>
      <c r="I62" s="6">
        <f t="shared" si="53"/>
        <v>9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7">
        <f t="shared" si="60"/>
        <v>1</v>
      </c>
      <c r="Q62" s="7">
        <f t="shared" si="61"/>
        <v>0</v>
      </c>
      <c r="R62" s="7">
        <v>0.5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>
        <v>9</v>
      </c>
      <c r="BS62" s="10" t="s">
        <v>55</v>
      </c>
      <c r="BT62" s="11"/>
      <c r="BU62" s="10"/>
      <c r="BV62" s="7">
        <v>1</v>
      </c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65"/>
        <v>1</v>
      </c>
    </row>
    <row r="63" spans="1:86" ht="12.75">
      <c r="A63" s="15">
        <v>3</v>
      </c>
      <c r="B63" s="15">
        <v>1</v>
      </c>
      <c r="C63" s="15"/>
      <c r="D63" s="6" t="s">
        <v>129</v>
      </c>
      <c r="E63" s="3" t="s">
        <v>130</v>
      </c>
      <c r="F63" s="6">
        <f t="shared" si="50"/>
        <v>0</v>
      </c>
      <c r="G63" s="6">
        <f t="shared" si="51"/>
        <v>1</v>
      </c>
      <c r="H63" s="6">
        <f t="shared" si="52"/>
        <v>9</v>
      </c>
      <c r="I63" s="6">
        <f t="shared" si="53"/>
        <v>9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7">
        <f t="shared" si="60"/>
        <v>1</v>
      </c>
      <c r="Q63" s="7">
        <f t="shared" si="61"/>
        <v>0</v>
      </c>
      <c r="R63" s="7">
        <v>1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64"/>
        <v>0</v>
      </c>
      <c r="BR63" s="11">
        <v>9</v>
      </c>
      <c r="BS63" s="10" t="s">
        <v>55</v>
      </c>
      <c r="BT63" s="11"/>
      <c r="BU63" s="10"/>
      <c r="BV63" s="7">
        <v>1</v>
      </c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65"/>
        <v>1</v>
      </c>
    </row>
    <row r="64" spans="1:86" ht="12.75">
      <c r="A64" s="15">
        <v>4</v>
      </c>
      <c r="B64" s="15">
        <v>1</v>
      </c>
      <c r="C64" s="15"/>
      <c r="D64" s="6" t="s">
        <v>131</v>
      </c>
      <c r="E64" s="3" t="s">
        <v>132</v>
      </c>
      <c r="F64" s="6">
        <f t="shared" si="50"/>
        <v>1</v>
      </c>
      <c r="G64" s="6">
        <f t="shared" si="51"/>
        <v>0</v>
      </c>
      <c r="H64" s="6">
        <f t="shared" si="52"/>
        <v>27</v>
      </c>
      <c r="I64" s="6">
        <f t="shared" si="53"/>
        <v>0</v>
      </c>
      <c r="J64" s="6">
        <f t="shared" si="54"/>
        <v>0</v>
      </c>
      <c r="K64" s="6">
        <f t="shared" si="55"/>
        <v>0</v>
      </c>
      <c r="L64" s="6">
        <f t="shared" si="56"/>
        <v>27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7">
        <f t="shared" si="60"/>
        <v>3</v>
      </c>
      <c r="Q64" s="7">
        <f t="shared" si="61"/>
        <v>3</v>
      </c>
      <c r="R64" s="7">
        <v>1.5</v>
      </c>
      <c r="S64" s="11"/>
      <c r="T64" s="10"/>
      <c r="U64" s="11"/>
      <c r="V64" s="10"/>
      <c r="W64" s="7"/>
      <c r="X64" s="11"/>
      <c r="Y64" s="10"/>
      <c r="Z64" s="11">
        <v>27</v>
      </c>
      <c r="AA64" s="10" t="s">
        <v>59</v>
      </c>
      <c r="AB64" s="11"/>
      <c r="AC64" s="10"/>
      <c r="AD64" s="11"/>
      <c r="AE64" s="10"/>
      <c r="AF64" s="11"/>
      <c r="AG64" s="10"/>
      <c r="AH64" s="7">
        <v>3</v>
      </c>
      <c r="AI64" s="7">
        <f t="shared" si="62"/>
        <v>3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64"/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4</v>
      </c>
      <c r="B65" s="15">
        <v>1</v>
      </c>
      <c r="C65" s="15"/>
      <c r="D65" s="6" t="s">
        <v>133</v>
      </c>
      <c r="E65" s="3" t="s">
        <v>134</v>
      </c>
      <c r="F65" s="6">
        <f t="shared" si="50"/>
        <v>1</v>
      </c>
      <c r="G65" s="6">
        <f t="shared" si="51"/>
        <v>0</v>
      </c>
      <c r="H65" s="6">
        <f t="shared" si="52"/>
        <v>27</v>
      </c>
      <c r="I65" s="6">
        <f t="shared" si="53"/>
        <v>0</v>
      </c>
      <c r="J65" s="6">
        <f t="shared" si="54"/>
        <v>0</v>
      </c>
      <c r="K65" s="6">
        <f t="shared" si="55"/>
        <v>0</v>
      </c>
      <c r="L65" s="6">
        <f t="shared" si="56"/>
        <v>27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7">
        <f t="shared" si="60"/>
        <v>3</v>
      </c>
      <c r="Q65" s="7">
        <f t="shared" si="61"/>
        <v>3</v>
      </c>
      <c r="R65" s="7">
        <v>1.5</v>
      </c>
      <c r="S65" s="11"/>
      <c r="T65" s="10"/>
      <c r="U65" s="11"/>
      <c r="V65" s="10"/>
      <c r="W65" s="7"/>
      <c r="X65" s="11"/>
      <c r="Y65" s="10"/>
      <c r="Z65" s="11">
        <v>27</v>
      </c>
      <c r="AA65" s="10" t="s">
        <v>59</v>
      </c>
      <c r="AB65" s="11"/>
      <c r="AC65" s="10"/>
      <c r="AD65" s="11"/>
      <c r="AE65" s="10"/>
      <c r="AF65" s="11"/>
      <c r="AG65" s="10"/>
      <c r="AH65" s="7">
        <v>3</v>
      </c>
      <c r="AI65" s="7">
        <f t="shared" si="62"/>
        <v>3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5</v>
      </c>
      <c r="B66" s="15">
        <v>1</v>
      </c>
      <c r="C66" s="15"/>
      <c r="D66" s="6" t="s">
        <v>135</v>
      </c>
      <c r="E66" s="3" t="s">
        <v>136</v>
      </c>
      <c r="F66" s="6">
        <f t="shared" si="50"/>
        <v>0</v>
      </c>
      <c r="G66" s="6">
        <f t="shared" si="51"/>
        <v>1</v>
      </c>
      <c r="H66" s="6">
        <f t="shared" si="52"/>
        <v>0</v>
      </c>
      <c r="I66" s="6">
        <f t="shared" si="53"/>
        <v>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7">
        <f t="shared" si="60"/>
        <v>20</v>
      </c>
      <c r="Q66" s="7">
        <f t="shared" si="61"/>
        <v>20</v>
      </c>
      <c r="R66" s="7">
        <v>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63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>
        <v>0</v>
      </c>
      <c r="CD66" s="10" t="s">
        <v>55</v>
      </c>
      <c r="CE66" s="11"/>
      <c r="CF66" s="10"/>
      <c r="CG66" s="7">
        <v>20</v>
      </c>
      <c r="CH66" s="7">
        <f t="shared" si="65"/>
        <v>20</v>
      </c>
    </row>
    <row r="67" spans="1:86" ht="12.75">
      <c r="A67" s="15">
        <v>5</v>
      </c>
      <c r="B67" s="15">
        <v>1</v>
      </c>
      <c r="C67" s="15"/>
      <c r="D67" s="6" t="s">
        <v>137</v>
      </c>
      <c r="E67" s="3" t="s">
        <v>138</v>
      </c>
      <c r="F67" s="6">
        <f t="shared" si="50"/>
        <v>0</v>
      </c>
      <c r="G67" s="6">
        <f t="shared" si="51"/>
        <v>1</v>
      </c>
      <c r="H67" s="6">
        <f t="shared" si="52"/>
        <v>0</v>
      </c>
      <c r="I67" s="6">
        <f t="shared" si="53"/>
        <v>0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7">
        <f t="shared" si="60"/>
        <v>20</v>
      </c>
      <c r="Q67" s="7">
        <f t="shared" si="61"/>
        <v>20</v>
      </c>
      <c r="R67" s="7">
        <v>1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63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>
        <v>0</v>
      </c>
      <c r="CD67" s="10" t="s">
        <v>55</v>
      </c>
      <c r="CE67" s="11"/>
      <c r="CF67" s="10"/>
      <c r="CG67" s="7">
        <v>20</v>
      </c>
      <c r="CH67" s="7">
        <f t="shared" si="65"/>
        <v>20</v>
      </c>
    </row>
    <row r="68" spans="1:86" ht="12.75">
      <c r="A68" s="15">
        <v>5</v>
      </c>
      <c r="B68" s="15">
        <v>1</v>
      </c>
      <c r="C68" s="15"/>
      <c r="D68" s="6" t="s">
        <v>139</v>
      </c>
      <c r="E68" s="3" t="s">
        <v>140</v>
      </c>
      <c r="F68" s="6">
        <f t="shared" si="50"/>
        <v>0</v>
      </c>
      <c r="G68" s="6">
        <f t="shared" si="51"/>
        <v>1</v>
      </c>
      <c r="H68" s="6">
        <f t="shared" si="52"/>
        <v>0</v>
      </c>
      <c r="I68" s="6">
        <f t="shared" si="53"/>
        <v>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7">
        <f t="shared" si="60"/>
        <v>20</v>
      </c>
      <c r="Q68" s="7">
        <f t="shared" si="61"/>
        <v>20</v>
      </c>
      <c r="R68" s="7">
        <v>1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63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>
        <v>0</v>
      </c>
      <c r="CD68" s="10" t="s">
        <v>55</v>
      </c>
      <c r="CE68" s="11"/>
      <c r="CF68" s="10"/>
      <c r="CG68" s="7">
        <v>20</v>
      </c>
      <c r="CH68" s="7">
        <f t="shared" si="65"/>
        <v>20</v>
      </c>
    </row>
    <row r="69" spans="1:86" ht="12.75">
      <c r="A69" s="15">
        <v>5</v>
      </c>
      <c r="B69" s="15">
        <v>1</v>
      </c>
      <c r="C69" s="15"/>
      <c r="D69" s="6" t="s">
        <v>141</v>
      </c>
      <c r="E69" s="3" t="s">
        <v>142</v>
      </c>
      <c r="F69" s="6">
        <f t="shared" si="50"/>
        <v>0</v>
      </c>
      <c r="G69" s="6">
        <f t="shared" si="51"/>
        <v>1</v>
      </c>
      <c r="H69" s="6">
        <f t="shared" si="52"/>
        <v>0</v>
      </c>
      <c r="I69" s="6">
        <f t="shared" si="53"/>
        <v>0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7">
        <f t="shared" si="60"/>
        <v>20</v>
      </c>
      <c r="Q69" s="7">
        <f t="shared" si="61"/>
        <v>20</v>
      </c>
      <c r="R69" s="7">
        <v>1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63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>
        <v>0</v>
      </c>
      <c r="CD69" s="10" t="s">
        <v>55</v>
      </c>
      <c r="CE69" s="11"/>
      <c r="CF69" s="10"/>
      <c r="CG69" s="7">
        <v>20</v>
      </c>
      <c r="CH69" s="7">
        <f t="shared" si="65"/>
        <v>20</v>
      </c>
    </row>
    <row r="70" spans="1:86" ht="12.75">
      <c r="A70" s="15">
        <v>6</v>
      </c>
      <c r="B70" s="15">
        <v>1</v>
      </c>
      <c r="C70" s="15"/>
      <c r="D70" s="6" t="s">
        <v>143</v>
      </c>
      <c r="E70" s="3" t="s">
        <v>144</v>
      </c>
      <c r="F70" s="6">
        <f t="shared" si="50"/>
        <v>0</v>
      </c>
      <c r="G70" s="6">
        <f t="shared" si="51"/>
        <v>1</v>
      </c>
      <c r="H70" s="6">
        <f t="shared" si="52"/>
        <v>27</v>
      </c>
      <c r="I70" s="6">
        <f t="shared" si="53"/>
        <v>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27</v>
      </c>
      <c r="P70" s="7">
        <f t="shared" si="60"/>
        <v>3</v>
      </c>
      <c r="Q70" s="7">
        <f t="shared" si="61"/>
        <v>3</v>
      </c>
      <c r="R70" s="7">
        <v>1.5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64"/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>
        <v>27</v>
      </c>
      <c r="CF70" s="10" t="s">
        <v>55</v>
      </c>
      <c r="CG70" s="7">
        <v>3</v>
      </c>
      <c r="CH70" s="7">
        <f t="shared" si="65"/>
        <v>3</v>
      </c>
    </row>
    <row r="71" spans="1:86" ht="12.75">
      <c r="A71" s="15">
        <v>6</v>
      </c>
      <c r="B71" s="15">
        <v>1</v>
      </c>
      <c r="C71" s="15"/>
      <c r="D71" s="6" t="s">
        <v>145</v>
      </c>
      <c r="E71" s="3" t="s">
        <v>146</v>
      </c>
      <c r="F71" s="6">
        <f t="shared" si="50"/>
        <v>0</v>
      </c>
      <c r="G71" s="6">
        <f t="shared" si="51"/>
        <v>1</v>
      </c>
      <c r="H71" s="6">
        <f t="shared" si="52"/>
        <v>27</v>
      </c>
      <c r="I71" s="6">
        <f t="shared" si="53"/>
        <v>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27</v>
      </c>
      <c r="P71" s="7">
        <f t="shared" si="60"/>
        <v>3</v>
      </c>
      <c r="Q71" s="7">
        <f t="shared" si="61"/>
        <v>3</v>
      </c>
      <c r="R71" s="7">
        <v>1.5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64"/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>
        <v>27</v>
      </c>
      <c r="CF71" s="10" t="s">
        <v>55</v>
      </c>
      <c r="CG71" s="7">
        <v>3</v>
      </c>
      <c r="CH71" s="7">
        <f t="shared" si="65"/>
        <v>3</v>
      </c>
    </row>
    <row r="72" spans="1:86" ht="12.75">
      <c r="A72" s="15">
        <v>6</v>
      </c>
      <c r="B72" s="15">
        <v>1</v>
      </c>
      <c r="C72" s="15"/>
      <c r="D72" s="6" t="s">
        <v>147</v>
      </c>
      <c r="E72" s="3" t="s">
        <v>148</v>
      </c>
      <c r="F72" s="6">
        <f t="shared" si="50"/>
        <v>0</v>
      </c>
      <c r="G72" s="6">
        <f t="shared" si="51"/>
        <v>1</v>
      </c>
      <c r="H72" s="6">
        <f t="shared" si="52"/>
        <v>27</v>
      </c>
      <c r="I72" s="6">
        <f t="shared" si="53"/>
        <v>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27</v>
      </c>
      <c r="P72" s="7">
        <f t="shared" si="60"/>
        <v>3</v>
      </c>
      <c r="Q72" s="7">
        <f t="shared" si="61"/>
        <v>3</v>
      </c>
      <c r="R72" s="7">
        <v>1.5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64"/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>
        <v>27</v>
      </c>
      <c r="CF72" s="10" t="s">
        <v>55</v>
      </c>
      <c r="CG72" s="7">
        <v>3</v>
      </c>
      <c r="CH72" s="7">
        <f t="shared" si="65"/>
        <v>3</v>
      </c>
    </row>
    <row r="73" spans="1:86" ht="12.75">
      <c r="A73" s="15">
        <v>6</v>
      </c>
      <c r="B73" s="15">
        <v>1</v>
      </c>
      <c r="C73" s="15"/>
      <c r="D73" s="6" t="s">
        <v>149</v>
      </c>
      <c r="E73" s="3" t="s">
        <v>150</v>
      </c>
      <c r="F73" s="6">
        <f t="shared" si="50"/>
        <v>0</v>
      </c>
      <c r="G73" s="6">
        <f t="shared" si="51"/>
        <v>1</v>
      </c>
      <c r="H73" s="6">
        <f t="shared" si="52"/>
        <v>27</v>
      </c>
      <c r="I73" s="6">
        <f t="shared" si="53"/>
        <v>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27</v>
      </c>
      <c r="P73" s="7">
        <f t="shared" si="60"/>
        <v>3</v>
      </c>
      <c r="Q73" s="7">
        <f t="shared" si="61"/>
        <v>3</v>
      </c>
      <c r="R73" s="7">
        <v>1.5</v>
      </c>
      <c r="S73" s="11"/>
      <c r="T73" s="10"/>
      <c r="U73" s="11"/>
      <c r="V73" s="10"/>
      <c r="W73" s="7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/>
      <c r="BB73" s="10"/>
      <c r="BC73" s="11"/>
      <c r="BD73" s="10"/>
      <c r="BE73" s="7"/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64"/>
        <v>0</v>
      </c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>
        <v>27</v>
      </c>
      <c r="CF73" s="10" t="s">
        <v>55</v>
      </c>
      <c r="CG73" s="7">
        <v>3</v>
      </c>
      <c r="CH73" s="7">
        <f t="shared" si="65"/>
        <v>3</v>
      </c>
    </row>
    <row r="74" spans="1:86" ht="12.75">
      <c r="A74" s="15">
        <v>6</v>
      </c>
      <c r="B74" s="15">
        <v>1</v>
      </c>
      <c r="C74" s="15"/>
      <c r="D74" s="6" t="s">
        <v>151</v>
      </c>
      <c r="E74" s="3" t="s">
        <v>152</v>
      </c>
      <c r="F74" s="6">
        <f t="shared" si="50"/>
        <v>0</v>
      </c>
      <c r="G74" s="6">
        <f t="shared" si="51"/>
        <v>1</v>
      </c>
      <c r="H74" s="6">
        <f t="shared" si="52"/>
        <v>27</v>
      </c>
      <c r="I74" s="6">
        <f t="shared" si="53"/>
        <v>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27</v>
      </c>
      <c r="P74" s="7">
        <f t="shared" si="60"/>
        <v>3</v>
      </c>
      <c r="Q74" s="7">
        <f t="shared" si="61"/>
        <v>3</v>
      </c>
      <c r="R74" s="7">
        <v>1.5</v>
      </c>
      <c r="S74" s="11"/>
      <c r="T74" s="10"/>
      <c r="U74" s="11"/>
      <c r="V74" s="10"/>
      <c r="W74" s="7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/>
      <c r="BB74" s="10"/>
      <c r="BC74" s="11"/>
      <c r="BD74" s="10"/>
      <c r="BE74" s="7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64"/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>
        <v>27</v>
      </c>
      <c r="CF74" s="10" t="s">
        <v>55</v>
      </c>
      <c r="CG74" s="7">
        <v>3</v>
      </c>
      <c r="CH74" s="7">
        <f t="shared" si="65"/>
        <v>3</v>
      </c>
    </row>
    <row r="75" spans="1:86" ht="12.75">
      <c r="A75" s="15">
        <v>6</v>
      </c>
      <c r="B75" s="15">
        <v>1</v>
      </c>
      <c r="C75" s="15"/>
      <c r="D75" s="6" t="s">
        <v>153</v>
      </c>
      <c r="E75" s="3" t="s">
        <v>154</v>
      </c>
      <c r="F75" s="6">
        <f t="shared" si="50"/>
        <v>0</v>
      </c>
      <c r="G75" s="6">
        <f t="shared" si="51"/>
        <v>1</v>
      </c>
      <c r="H75" s="6">
        <f t="shared" si="52"/>
        <v>27</v>
      </c>
      <c r="I75" s="6">
        <f t="shared" si="53"/>
        <v>0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0</v>
      </c>
      <c r="N75" s="6">
        <f t="shared" si="58"/>
        <v>0</v>
      </c>
      <c r="O75" s="6">
        <f t="shared" si="59"/>
        <v>27</v>
      </c>
      <c r="P75" s="7">
        <f t="shared" si="60"/>
        <v>3</v>
      </c>
      <c r="Q75" s="7">
        <f t="shared" si="61"/>
        <v>3</v>
      </c>
      <c r="R75" s="7">
        <v>1.5</v>
      </c>
      <c r="S75" s="11"/>
      <c r="T75" s="10"/>
      <c r="U75" s="11"/>
      <c r="V75" s="10"/>
      <c r="W75" s="7"/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/>
      <c r="BB75" s="10"/>
      <c r="BC75" s="11"/>
      <c r="BD75" s="10"/>
      <c r="BE75" s="7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 t="shared" si="64"/>
        <v>0</v>
      </c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>
        <v>27</v>
      </c>
      <c r="CF75" s="10" t="s">
        <v>55</v>
      </c>
      <c r="CG75" s="7">
        <v>3</v>
      </c>
      <c r="CH75" s="7">
        <f t="shared" si="65"/>
        <v>3</v>
      </c>
    </row>
    <row r="76" spans="1:86" ht="12.75">
      <c r="A76" s="15">
        <v>6</v>
      </c>
      <c r="B76" s="15">
        <v>1</v>
      </c>
      <c r="C76" s="15"/>
      <c r="D76" s="6" t="s">
        <v>155</v>
      </c>
      <c r="E76" s="3" t="s">
        <v>156</v>
      </c>
      <c r="F76" s="6">
        <f t="shared" si="50"/>
        <v>0</v>
      </c>
      <c r="G76" s="6">
        <f t="shared" si="51"/>
        <v>1</v>
      </c>
      <c r="H76" s="6">
        <f t="shared" si="52"/>
        <v>27</v>
      </c>
      <c r="I76" s="6">
        <f t="shared" si="53"/>
        <v>0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0</v>
      </c>
      <c r="N76" s="6">
        <f t="shared" si="58"/>
        <v>0</v>
      </c>
      <c r="O76" s="6">
        <f t="shared" si="59"/>
        <v>27</v>
      </c>
      <c r="P76" s="7">
        <f t="shared" si="60"/>
        <v>3</v>
      </c>
      <c r="Q76" s="7">
        <f t="shared" si="61"/>
        <v>3</v>
      </c>
      <c r="R76" s="7">
        <v>1.5</v>
      </c>
      <c r="S76" s="11"/>
      <c r="T76" s="10"/>
      <c r="U76" s="11"/>
      <c r="V76" s="10"/>
      <c r="W76" s="7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7"/>
      <c r="AO76" s="11"/>
      <c r="AP76" s="10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/>
      <c r="BB76" s="10"/>
      <c r="BC76" s="11"/>
      <c r="BD76" s="10"/>
      <c r="BE76" s="7"/>
      <c r="BF76" s="11"/>
      <c r="BG76" s="10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64"/>
        <v>0</v>
      </c>
      <c r="BR76" s="11"/>
      <c r="BS76" s="10"/>
      <c r="BT76" s="11"/>
      <c r="BU76" s="10"/>
      <c r="BV76" s="7"/>
      <c r="BW76" s="11"/>
      <c r="BX76" s="10"/>
      <c r="BY76" s="11"/>
      <c r="BZ76" s="10"/>
      <c r="CA76" s="11"/>
      <c r="CB76" s="10"/>
      <c r="CC76" s="11"/>
      <c r="CD76" s="10"/>
      <c r="CE76" s="11">
        <v>27</v>
      </c>
      <c r="CF76" s="10" t="s">
        <v>55</v>
      </c>
      <c r="CG76" s="7">
        <v>3</v>
      </c>
      <c r="CH76" s="7">
        <f t="shared" si="65"/>
        <v>3</v>
      </c>
    </row>
    <row r="77" spans="1:86" ht="12.75">
      <c r="A77" s="15">
        <v>6</v>
      </c>
      <c r="B77" s="15">
        <v>1</v>
      </c>
      <c r="C77" s="15"/>
      <c r="D77" s="6" t="s">
        <v>157</v>
      </c>
      <c r="E77" s="3" t="s">
        <v>158</v>
      </c>
      <c r="F77" s="6">
        <f t="shared" si="50"/>
        <v>0</v>
      </c>
      <c r="G77" s="6">
        <f t="shared" si="51"/>
        <v>1</v>
      </c>
      <c r="H77" s="6">
        <f t="shared" si="52"/>
        <v>27</v>
      </c>
      <c r="I77" s="6">
        <f t="shared" si="53"/>
        <v>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0</v>
      </c>
      <c r="N77" s="6">
        <f t="shared" si="58"/>
        <v>0</v>
      </c>
      <c r="O77" s="6">
        <f t="shared" si="59"/>
        <v>27</v>
      </c>
      <c r="P77" s="7">
        <f t="shared" si="60"/>
        <v>3</v>
      </c>
      <c r="Q77" s="7">
        <f t="shared" si="61"/>
        <v>3</v>
      </c>
      <c r="R77" s="7">
        <v>1.5</v>
      </c>
      <c r="S77" s="11"/>
      <c r="T77" s="10"/>
      <c r="U77" s="11"/>
      <c r="V77" s="10"/>
      <c r="W77" s="7"/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7"/>
      <c r="AO77" s="11"/>
      <c r="AP77" s="10"/>
      <c r="AQ77" s="11"/>
      <c r="AR77" s="10"/>
      <c r="AS77" s="11"/>
      <c r="AT77" s="10"/>
      <c r="AU77" s="11"/>
      <c r="AV77" s="10"/>
      <c r="AW77" s="11"/>
      <c r="AX77" s="10"/>
      <c r="AY77" s="7"/>
      <c r="AZ77" s="7">
        <f t="shared" si="63"/>
        <v>0</v>
      </c>
      <c r="BA77" s="11"/>
      <c r="BB77" s="10"/>
      <c r="BC77" s="11"/>
      <c r="BD77" s="10"/>
      <c r="BE77" s="7"/>
      <c r="BF77" s="11"/>
      <c r="BG77" s="10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64"/>
        <v>0</v>
      </c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>
        <v>27</v>
      </c>
      <c r="CF77" s="10" t="s">
        <v>55</v>
      </c>
      <c r="CG77" s="7">
        <v>3</v>
      </c>
      <c r="CH77" s="7">
        <f t="shared" si="65"/>
        <v>3</v>
      </c>
    </row>
    <row r="78" spans="1:86" ht="19.5" customHeight="1">
      <c r="A78" s="12" t="s">
        <v>173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2"/>
      <c r="CH78" s="13"/>
    </row>
    <row r="79" spans="1:86" ht="12.75">
      <c r="A79" s="6"/>
      <c r="B79" s="6"/>
      <c r="C79" s="6"/>
      <c r="D79" s="6" t="s">
        <v>174</v>
      </c>
      <c r="E79" s="3" t="s">
        <v>175</v>
      </c>
      <c r="F79" s="6">
        <f>COUNTIF(S79:CF79,"e")</f>
        <v>0</v>
      </c>
      <c r="G79" s="6">
        <f>COUNTIF(S79:CF79,"z")</f>
        <v>1</v>
      </c>
      <c r="H79" s="6">
        <f>SUM(I79:O79)</f>
        <v>2</v>
      </c>
      <c r="I79" s="6">
        <f>S79+AJ79+BA79+BR79</f>
        <v>2</v>
      </c>
      <c r="J79" s="6">
        <f>U79+AL79+BC79+BT79</f>
        <v>0</v>
      </c>
      <c r="K79" s="6">
        <f>X79+AO79+BF79+BW79</f>
        <v>0</v>
      </c>
      <c r="L79" s="6">
        <f>Z79+AQ79+BH79+BY79</f>
        <v>0</v>
      </c>
      <c r="M79" s="6">
        <f>AB79+AS79+BJ79+CA79</f>
        <v>0</v>
      </c>
      <c r="N79" s="6">
        <f>AD79+AU79+BL79+CC79</f>
        <v>0</v>
      </c>
      <c r="O79" s="6">
        <f>AF79+AW79+BN79+CE79</f>
        <v>0</v>
      </c>
      <c r="P79" s="7">
        <f>AI79+AZ79+BQ79+CH79</f>
        <v>0</v>
      </c>
      <c r="Q79" s="7">
        <f>AH79+AY79+BP79+CG79</f>
        <v>0</v>
      </c>
      <c r="R79" s="7">
        <v>0</v>
      </c>
      <c r="S79" s="11"/>
      <c r="T79" s="10"/>
      <c r="U79" s="11"/>
      <c r="V79" s="10"/>
      <c r="W79" s="7"/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7"/>
      <c r="AI79" s="7">
        <f>W79+AH79</f>
        <v>0</v>
      </c>
      <c r="AJ79" s="11"/>
      <c r="AK79" s="10"/>
      <c r="AL79" s="11"/>
      <c r="AM79" s="10"/>
      <c r="AN79" s="7"/>
      <c r="AO79" s="11"/>
      <c r="AP79" s="10"/>
      <c r="AQ79" s="11"/>
      <c r="AR79" s="10"/>
      <c r="AS79" s="11"/>
      <c r="AT79" s="10"/>
      <c r="AU79" s="11"/>
      <c r="AV79" s="10"/>
      <c r="AW79" s="11"/>
      <c r="AX79" s="10"/>
      <c r="AY79" s="7"/>
      <c r="AZ79" s="7">
        <f>AN79+AY79</f>
        <v>0</v>
      </c>
      <c r="BA79" s="11"/>
      <c r="BB79" s="10"/>
      <c r="BC79" s="11"/>
      <c r="BD79" s="10"/>
      <c r="BE79" s="7"/>
      <c r="BF79" s="11"/>
      <c r="BG79" s="10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>BE79+BP79</f>
        <v>0</v>
      </c>
      <c r="BR79" s="11">
        <v>2</v>
      </c>
      <c r="BS79" s="10" t="s">
        <v>55</v>
      </c>
      <c r="BT79" s="11"/>
      <c r="BU79" s="10"/>
      <c r="BV79" s="7">
        <v>0</v>
      </c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>BV79+CG79</f>
        <v>0</v>
      </c>
    </row>
    <row r="80" spans="1:86" ht="12.75">
      <c r="A80" s="6"/>
      <c r="B80" s="6"/>
      <c r="C80" s="6"/>
      <c r="D80" s="6" t="s">
        <v>176</v>
      </c>
      <c r="E80" s="3" t="s">
        <v>177</v>
      </c>
      <c r="F80" s="6">
        <f>COUNTIF(S80:CF80,"e")</f>
        <v>0</v>
      </c>
      <c r="G80" s="6">
        <f>COUNTIF(S80:CF80,"z")</f>
        <v>1</v>
      </c>
      <c r="H80" s="6">
        <f>SUM(I80:O80)</f>
        <v>4</v>
      </c>
      <c r="I80" s="6">
        <f>S80+AJ80+BA80+BR80</f>
        <v>4</v>
      </c>
      <c r="J80" s="6">
        <f>U80+AL80+BC80+BT80</f>
        <v>0</v>
      </c>
      <c r="K80" s="6">
        <f>X80+AO80+BF80+BW80</f>
        <v>0</v>
      </c>
      <c r="L80" s="6">
        <f>Z80+AQ80+BH80+BY80</f>
        <v>0</v>
      </c>
      <c r="M80" s="6">
        <f>AB80+AS80+BJ80+CA80</f>
        <v>0</v>
      </c>
      <c r="N80" s="6">
        <f>AD80+AU80+BL80+CC80</f>
        <v>0</v>
      </c>
      <c r="O80" s="6">
        <f>AF80+AW80+BN80+CE80</f>
        <v>0</v>
      </c>
      <c r="P80" s="7">
        <f>AI80+AZ80+BQ80+CH80</f>
        <v>0</v>
      </c>
      <c r="Q80" s="7">
        <f>AH80+AY80+BP80+CG80</f>
        <v>0</v>
      </c>
      <c r="R80" s="7">
        <v>0</v>
      </c>
      <c r="S80" s="11">
        <v>4</v>
      </c>
      <c r="T80" s="10" t="s">
        <v>55</v>
      </c>
      <c r="U80" s="11"/>
      <c r="V80" s="10"/>
      <c r="W80" s="7">
        <v>0</v>
      </c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>W80+AH80</f>
        <v>0</v>
      </c>
      <c r="AJ80" s="11"/>
      <c r="AK80" s="10"/>
      <c r="AL80" s="11"/>
      <c r="AM80" s="10"/>
      <c r="AN80" s="7"/>
      <c r="AO80" s="11"/>
      <c r="AP80" s="10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>AN80+AY80</f>
        <v>0</v>
      </c>
      <c r="BA80" s="11"/>
      <c r="BB80" s="10"/>
      <c r="BC80" s="11"/>
      <c r="BD80" s="10"/>
      <c r="BE80" s="7"/>
      <c r="BF80" s="11"/>
      <c r="BG80" s="10"/>
      <c r="BH80" s="11"/>
      <c r="BI80" s="10"/>
      <c r="BJ80" s="11"/>
      <c r="BK80" s="10"/>
      <c r="BL80" s="11"/>
      <c r="BM80" s="10"/>
      <c r="BN80" s="11"/>
      <c r="BO80" s="10"/>
      <c r="BP80" s="7"/>
      <c r="BQ80" s="7">
        <f>BE80+BP80</f>
        <v>0</v>
      </c>
      <c r="BR80" s="11"/>
      <c r="BS80" s="10"/>
      <c r="BT80" s="11"/>
      <c r="BU80" s="10"/>
      <c r="BV80" s="7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7"/>
      <c r="CH80" s="7">
        <f>BV80+CG80</f>
        <v>0</v>
      </c>
    </row>
    <row r="81" spans="1:86" ht="15.75" customHeight="1">
      <c r="A81" s="6"/>
      <c r="B81" s="6"/>
      <c r="C81" s="6"/>
      <c r="D81" s="6"/>
      <c r="E81" s="6" t="s">
        <v>62</v>
      </c>
      <c r="F81" s="6">
        <f aca="true" t="shared" si="66" ref="F81:S81">SUM(F79:F80)</f>
        <v>0</v>
      </c>
      <c r="G81" s="6">
        <f t="shared" si="66"/>
        <v>2</v>
      </c>
      <c r="H81" s="6">
        <f t="shared" si="66"/>
        <v>6</v>
      </c>
      <c r="I81" s="6">
        <f t="shared" si="66"/>
        <v>6</v>
      </c>
      <c r="J81" s="6">
        <f t="shared" si="66"/>
        <v>0</v>
      </c>
      <c r="K81" s="6">
        <f t="shared" si="66"/>
        <v>0</v>
      </c>
      <c r="L81" s="6">
        <f t="shared" si="66"/>
        <v>0</v>
      </c>
      <c r="M81" s="6">
        <f t="shared" si="66"/>
        <v>0</v>
      </c>
      <c r="N81" s="6">
        <f t="shared" si="66"/>
        <v>0</v>
      </c>
      <c r="O81" s="6">
        <f t="shared" si="66"/>
        <v>0</v>
      </c>
      <c r="P81" s="7">
        <f t="shared" si="66"/>
        <v>0</v>
      </c>
      <c r="Q81" s="7">
        <f t="shared" si="66"/>
        <v>0</v>
      </c>
      <c r="R81" s="7">
        <f t="shared" si="66"/>
        <v>0</v>
      </c>
      <c r="S81" s="11">
        <f t="shared" si="66"/>
        <v>4</v>
      </c>
      <c r="T81" s="10"/>
      <c r="U81" s="11">
        <f>SUM(U79:U80)</f>
        <v>0</v>
      </c>
      <c r="V81" s="10"/>
      <c r="W81" s="7">
        <f>SUM(W79:W80)</f>
        <v>0</v>
      </c>
      <c r="X81" s="11">
        <f>SUM(X79:X80)</f>
        <v>0</v>
      </c>
      <c r="Y81" s="10"/>
      <c r="Z81" s="11">
        <f>SUM(Z79:Z80)</f>
        <v>0</v>
      </c>
      <c r="AA81" s="10"/>
      <c r="AB81" s="11">
        <f>SUM(AB79:AB80)</f>
        <v>0</v>
      </c>
      <c r="AC81" s="10"/>
      <c r="AD81" s="11">
        <f>SUM(AD79:AD80)</f>
        <v>0</v>
      </c>
      <c r="AE81" s="10"/>
      <c r="AF81" s="11">
        <f>SUM(AF79:AF80)</f>
        <v>0</v>
      </c>
      <c r="AG81" s="10"/>
      <c r="AH81" s="7">
        <f>SUM(AH79:AH80)</f>
        <v>0</v>
      </c>
      <c r="AI81" s="7">
        <f>SUM(AI79:AI80)</f>
        <v>0</v>
      </c>
      <c r="AJ81" s="11">
        <f>SUM(AJ79:AJ80)</f>
        <v>0</v>
      </c>
      <c r="AK81" s="10"/>
      <c r="AL81" s="11">
        <f>SUM(AL79:AL80)</f>
        <v>0</v>
      </c>
      <c r="AM81" s="10"/>
      <c r="AN81" s="7">
        <f>SUM(AN79:AN80)</f>
        <v>0</v>
      </c>
      <c r="AO81" s="11">
        <f>SUM(AO79:AO80)</f>
        <v>0</v>
      </c>
      <c r="AP81" s="10"/>
      <c r="AQ81" s="11">
        <f>SUM(AQ79:AQ80)</f>
        <v>0</v>
      </c>
      <c r="AR81" s="10"/>
      <c r="AS81" s="11">
        <f>SUM(AS79:AS80)</f>
        <v>0</v>
      </c>
      <c r="AT81" s="10"/>
      <c r="AU81" s="11">
        <f>SUM(AU79:AU80)</f>
        <v>0</v>
      </c>
      <c r="AV81" s="10"/>
      <c r="AW81" s="11">
        <f>SUM(AW79:AW80)</f>
        <v>0</v>
      </c>
      <c r="AX81" s="10"/>
      <c r="AY81" s="7">
        <f>SUM(AY79:AY80)</f>
        <v>0</v>
      </c>
      <c r="AZ81" s="7">
        <f>SUM(AZ79:AZ80)</f>
        <v>0</v>
      </c>
      <c r="BA81" s="11">
        <f>SUM(BA79:BA80)</f>
        <v>0</v>
      </c>
      <c r="BB81" s="10"/>
      <c r="BC81" s="11">
        <f>SUM(BC79:BC80)</f>
        <v>0</v>
      </c>
      <c r="BD81" s="10"/>
      <c r="BE81" s="7">
        <f>SUM(BE79:BE80)</f>
        <v>0</v>
      </c>
      <c r="BF81" s="11">
        <f>SUM(BF79:BF80)</f>
        <v>0</v>
      </c>
      <c r="BG81" s="10"/>
      <c r="BH81" s="11">
        <f>SUM(BH79:BH80)</f>
        <v>0</v>
      </c>
      <c r="BI81" s="10"/>
      <c r="BJ81" s="11">
        <f>SUM(BJ79:BJ80)</f>
        <v>0</v>
      </c>
      <c r="BK81" s="10"/>
      <c r="BL81" s="11">
        <f>SUM(BL79:BL80)</f>
        <v>0</v>
      </c>
      <c r="BM81" s="10"/>
      <c r="BN81" s="11">
        <f>SUM(BN79:BN80)</f>
        <v>0</v>
      </c>
      <c r="BO81" s="10"/>
      <c r="BP81" s="7">
        <f>SUM(BP79:BP80)</f>
        <v>0</v>
      </c>
      <c r="BQ81" s="7">
        <f>SUM(BQ79:BQ80)</f>
        <v>0</v>
      </c>
      <c r="BR81" s="11">
        <f>SUM(BR79:BR80)</f>
        <v>2</v>
      </c>
      <c r="BS81" s="10"/>
      <c r="BT81" s="11">
        <f>SUM(BT79:BT80)</f>
        <v>0</v>
      </c>
      <c r="BU81" s="10"/>
      <c r="BV81" s="7">
        <f>SUM(BV79:BV80)</f>
        <v>0</v>
      </c>
      <c r="BW81" s="11">
        <f>SUM(BW79:BW80)</f>
        <v>0</v>
      </c>
      <c r="BX81" s="10"/>
      <c r="BY81" s="11">
        <f>SUM(BY79:BY80)</f>
        <v>0</v>
      </c>
      <c r="BZ81" s="10"/>
      <c r="CA81" s="11">
        <f>SUM(CA79:CA80)</f>
        <v>0</v>
      </c>
      <c r="CB81" s="10"/>
      <c r="CC81" s="11">
        <f>SUM(CC79:CC80)</f>
        <v>0</v>
      </c>
      <c r="CD81" s="10"/>
      <c r="CE81" s="11">
        <f>SUM(CE79:CE80)</f>
        <v>0</v>
      </c>
      <c r="CF81" s="10"/>
      <c r="CG81" s="7">
        <f>SUM(CG79:CG80)</f>
        <v>0</v>
      </c>
      <c r="CH81" s="7">
        <f>SUM(CH79:CH80)</f>
        <v>0</v>
      </c>
    </row>
    <row r="82" spans="1:86" ht="19.5" customHeight="1">
      <c r="A82" s="6"/>
      <c r="B82" s="6"/>
      <c r="C82" s="6"/>
      <c r="D82" s="6"/>
      <c r="E82" s="8" t="s">
        <v>178</v>
      </c>
      <c r="F82" s="6">
        <f aca="true" t="shared" si="67" ref="F82:S82">F23+F26+F34+F54</f>
        <v>8</v>
      </c>
      <c r="G82" s="6">
        <f t="shared" si="67"/>
        <v>46</v>
      </c>
      <c r="H82" s="6">
        <f t="shared" si="67"/>
        <v>702</v>
      </c>
      <c r="I82" s="6">
        <f t="shared" si="67"/>
        <v>333</v>
      </c>
      <c r="J82" s="6">
        <f t="shared" si="67"/>
        <v>27</v>
      </c>
      <c r="K82" s="6">
        <f t="shared" si="67"/>
        <v>72</v>
      </c>
      <c r="L82" s="6">
        <f t="shared" si="67"/>
        <v>27</v>
      </c>
      <c r="M82" s="6">
        <f t="shared" si="67"/>
        <v>216</v>
      </c>
      <c r="N82" s="6">
        <f t="shared" si="67"/>
        <v>0</v>
      </c>
      <c r="O82" s="6">
        <f t="shared" si="67"/>
        <v>27</v>
      </c>
      <c r="P82" s="7">
        <f t="shared" si="67"/>
        <v>90</v>
      </c>
      <c r="Q82" s="7">
        <f t="shared" si="67"/>
        <v>57.2</v>
      </c>
      <c r="R82" s="7">
        <f t="shared" si="67"/>
        <v>32.2</v>
      </c>
      <c r="S82" s="11">
        <f t="shared" si="67"/>
        <v>99</v>
      </c>
      <c r="T82" s="10"/>
      <c r="U82" s="11">
        <f>U23+U26+U34+U54</f>
        <v>27</v>
      </c>
      <c r="V82" s="10"/>
      <c r="W82" s="7">
        <f>W23+W26+W34+W54</f>
        <v>10.9</v>
      </c>
      <c r="X82" s="11">
        <f>X23+X26+X34+X54</f>
        <v>0</v>
      </c>
      <c r="Y82" s="10"/>
      <c r="Z82" s="11">
        <f>Z23+Z26+Z34+Z54</f>
        <v>27</v>
      </c>
      <c r="AA82" s="10"/>
      <c r="AB82" s="11">
        <f>AB23+AB26+AB34+AB54</f>
        <v>72</v>
      </c>
      <c r="AC82" s="10"/>
      <c r="AD82" s="11">
        <f>AD23+AD26+AD34+AD54</f>
        <v>0</v>
      </c>
      <c r="AE82" s="10"/>
      <c r="AF82" s="11">
        <f>AF23+AF26+AF34+AF54</f>
        <v>0</v>
      </c>
      <c r="AG82" s="10"/>
      <c r="AH82" s="7">
        <f>AH23+AH26+AH34+AH54</f>
        <v>12.1</v>
      </c>
      <c r="AI82" s="7">
        <f>AI23+AI26+AI34+AI54</f>
        <v>23</v>
      </c>
      <c r="AJ82" s="11">
        <f>AJ23+AJ26+AJ34+AJ54</f>
        <v>90</v>
      </c>
      <c r="AK82" s="10"/>
      <c r="AL82" s="11">
        <f>AL23+AL26+AL34+AL54</f>
        <v>0</v>
      </c>
      <c r="AM82" s="10"/>
      <c r="AN82" s="7">
        <f>AN23+AN26+AN34+AN54</f>
        <v>8.9</v>
      </c>
      <c r="AO82" s="11">
        <f>AO23+AO26+AO34+AO54</f>
        <v>45</v>
      </c>
      <c r="AP82" s="10"/>
      <c r="AQ82" s="11">
        <f>AQ23+AQ26+AQ34+AQ54</f>
        <v>0</v>
      </c>
      <c r="AR82" s="10"/>
      <c r="AS82" s="11">
        <f>AS23+AS26+AS34+AS54</f>
        <v>72</v>
      </c>
      <c r="AT82" s="10"/>
      <c r="AU82" s="11">
        <f>AU23+AU26+AU34+AU54</f>
        <v>0</v>
      </c>
      <c r="AV82" s="10"/>
      <c r="AW82" s="11">
        <f>AW23+AW26+AW34+AW54</f>
        <v>0</v>
      </c>
      <c r="AX82" s="10"/>
      <c r="AY82" s="7">
        <f>AY23+AY26+AY34+AY54</f>
        <v>11.1</v>
      </c>
      <c r="AZ82" s="7">
        <f>AZ23+AZ26+AZ34+AZ54</f>
        <v>20</v>
      </c>
      <c r="BA82" s="11">
        <f>BA23+BA26+BA34+BA54</f>
        <v>108</v>
      </c>
      <c r="BB82" s="10"/>
      <c r="BC82" s="11">
        <f>BC23+BC26+BC34+BC54</f>
        <v>0</v>
      </c>
      <c r="BD82" s="10"/>
      <c r="BE82" s="7">
        <f>BE23+BE26+BE34+BE54</f>
        <v>9</v>
      </c>
      <c r="BF82" s="11">
        <f>BF23+BF26+BF34+BF54</f>
        <v>27</v>
      </c>
      <c r="BG82" s="10"/>
      <c r="BH82" s="11">
        <f>BH23+BH26+BH34+BH54</f>
        <v>0</v>
      </c>
      <c r="BI82" s="10"/>
      <c r="BJ82" s="11">
        <f>BJ23+BJ26+BJ34+BJ54</f>
        <v>72</v>
      </c>
      <c r="BK82" s="10"/>
      <c r="BL82" s="11">
        <f>BL23+BL26+BL34+BL54</f>
        <v>0</v>
      </c>
      <c r="BM82" s="10"/>
      <c r="BN82" s="11">
        <f>BN23+BN26+BN34+BN54</f>
        <v>0</v>
      </c>
      <c r="BO82" s="10"/>
      <c r="BP82" s="7">
        <f>BP23+BP26+BP34+BP54</f>
        <v>11</v>
      </c>
      <c r="BQ82" s="7">
        <f>BQ23+BQ26+BQ34+BQ54</f>
        <v>20</v>
      </c>
      <c r="BR82" s="11">
        <f>BR23+BR26+BR34+BR54</f>
        <v>36</v>
      </c>
      <c r="BS82" s="10"/>
      <c r="BT82" s="11">
        <f>BT23+BT26+BT34+BT54</f>
        <v>0</v>
      </c>
      <c r="BU82" s="10"/>
      <c r="BV82" s="7">
        <f>BV23+BV26+BV34+BV54</f>
        <v>4</v>
      </c>
      <c r="BW82" s="11">
        <f>BW23+BW26+BW34+BW54</f>
        <v>0</v>
      </c>
      <c r="BX82" s="10"/>
      <c r="BY82" s="11">
        <f>BY23+BY26+BY34+BY54</f>
        <v>0</v>
      </c>
      <c r="BZ82" s="10"/>
      <c r="CA82" s="11">
        <f>CA23+CA26+CA34+CA54</f>
        <v>0</v>
      </c>
      <c r="CB82" s="10"/>
      <c r="CC82" s="11">
        <f>CC23+CC26+CC34+CC54</f>
        <v>0</v>
      </c>
      <c r="CD82" s="10"/>
      <c r="CE82" s="11">
        <f>CE23+CE26+CE34+CE54</f>
        <v>27</v>
      </c>
      <c r="CF82" s="10"/>
      <c r="CG82" s="7">
        <f>CG23+CG26+CG34+CG54</f>
        <v>23</v>
      </c>
      <c r="CH82" s="7">
        <f>CH23+CH26+CH34+CH54</f>
        <v>27</v>
      </c>
    </row>
    <row r="84" spans="4:5" ht="12.75">
      <c r="D84" s="3" t="s">
        <v>23</v>
      </c>
      <c r="E84" s="3" t="s">
        <v>179</v>
      </c>
    </row>
    <row r="85" spans="4:5" ht="12.75">
      <c r="D85" s="3" t="s">
        <v>27</v>
      </c>
      <c r="E85" s="3" t="s">
        <v>180</v>
      </c>
    </row>
    <row r="86" spans="4:5" ht="12.75">
      <c r="D86" s="14" t="s">
        <v>45</v>
      </c>
      <c r="E86" s="14"/>
    </row>
    <row r="87" spans="4:5" ht="12.75">
      <c r="D87" s="3" t="s">
        <v>33</v>
      </c>
      <c r="E87" s="3" t="s">
        <v>181</v>
      </c>
    </row>
    <row r="88" spans="4:5" ht="12.75">
      <c r="D88" s="3" t="s">
        <v>34</v>
      </c>
      <c r="E88" s="3" t="s">
        <v>182</v>
      </c>
    </row>
    <row r="89" spans="4:5" ht="12.75">
      <c r="D89" s="14" t="s">
        <v>47</v>
      </c>
      <c r="E89" s="14"/>
    </row>
    <row r="90" spans="4:29" ht="12.75">
      <c r="D90" s="3" t="s">
        <v>35</v>
      </c>
      <c r="E90" s="3" t="s">
        <v>183</v>
      </c>
      <c r="M90" s="9"/>
      <c r="U90" s="9"/>
      <c r="AC90" s="9"/>
    </row>
    <row r="91" spans="4:5" ht="12.75">
      <c r="D91" s="3" t="s">
        <v>36</v>
      </c>
      <c r="E91" s="3" t="s">
        <v>184</v>
      </c>
    </row>
    <row r="92" spans="4:5" ht="12.75">
      <c r="D92" s="3" t="s">
        <v>37</v>
      </c>
      <c r="E92" s="3" t="s">
        <v>185</v>
      </c>
    </row>
    <row r="93" spans="4:5" ht="12.75">
      <c r="D93" s="3" t="s">
        <v>38</v>
      </c>
      <c r="E93" s="3" t="s">
        <v>186</v>
      </c>
    </row>
    <row r="94" spans="4:5" ht="12.75">
      <c r="D94" s="3" t="s">
        <v>39</v>
      </c>
      <c r="E94" s="3" t="s">
        <v>187</v>
      </c>
    </row>
  </sheetData>
  <sheetProtection/>
  <mergeCells count="93">
    <mergeCell ref="G13:G15"/>
    <mergeCell ref="H12:O12"/>
    <mergeCell ref="H13:H15"/>
    <mergeCell ref="I13:O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X15:Y15"/>
    <mergeCell ref="Z15:AA15"/>
    <mergeCell ref="AB15:AC15"/>
    <mergeCell ref="AD15:AE15"/>
    <mergeCell ref="P12:P15"/>
    <mergeCell ref="Q12:Q15"/>
    <mergeCell ref="R12:R15"/>
    <mergeCell ref="S12:AZ12"/>
    <mergeCell ref="S13:AI13"/>
    <mergeCell ref="S14:V14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AU15:AV15"/>
    <mergeCell ref="AW15:AX15"/>
    <mergeCell ref="AF15:AG15"/>
    <mergeCell ref="AH14:AH15"/>
    <mergeCell ref="AI14:AI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BF14:BO14"/>
    <mergeCell ref="BF15:BG15"/>
    <mergeCell ref="BW14:CF14"/>
    <mergeCell ref="BW15:BX15"/>
    <mergeCell ref="BY15:BZ15"/>
    <mergeCell ref="BH15:BI15"/>
    <mergeCell ref="BJ15:BK15"/>
    <mergeCell ref="BL15:BM15"/>
    <mergeCell ref="BN15:BO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A35:CH35"/>
    <mergeCell ref="A55:CH55"/>
    <mergeCell ref="C56:C58"/>
    <mergeCell ref="A56:A58"/>
    <mergeCell ref="B56:B58"/>
    <mergeCell ref="CH14:CH15"/>
    <mergeCell ref="A16:CH16"/>
    <mergeCell ref="A24:CH24"/>
    <mergeCell ref="A27:CH27"/>
    <mergeCell ref="CA15:CB15"/>
    <mergeCell ref="C59:C61"/>
    <mergeCell ref="A59:A61"/>
    <mergeCell ref="B59:B61"/>
    <mergeCell ref="C62:C63"/>
    <mergeCell ref="A62:A63"/>
    <mergeCell ref="B62:B63"/>
    <mergeCell ref="C64:C65"/>
    <mergeCell ref="A64:A65"/>
    <mergeCell ref="B64:B65"/>
    <mergeCell ref="C66:C69"/>
    <mergeCell ref="A66:A69"/>
    <mergeCell ref="B66:B69"/>
    <mergeCell ref="D86:E86"/>
    <mergeCell ref="D89:E89"/>
    <mergeCell ref="C70:C77"/>
    <mergeCell ref="A70:A77"/>
    <mergeCell ref="B70:B77"/>
    <mergeCell ref="A78:CH7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2019-09-24T10:55:19Z</dcterms:modified>
  <cp:category/>
  <cp:version/>
  <cp:contentType/>
  <cp:contentStatus/>
</cp:coreProperties>
</file>