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chnologia chemiczna nieorgani" sheetId="1" r:id="rId1"/>
    <sheet name="Technologia organiczna leków, k" sheetId="2" r:id="rId2"/>
    <sheet name="Technologia polimerów syntetycz" sheetId="3" r:id="rId3"/>
  </sheets>
  <definedNames/>
  <calcPr fullCalcOnLoad="1"/>
</workbook>
</file>

<file path=xl/sharedStrings.xml><?xml version="1.0" encoding="utf-8"?>
<sst xmlns="http://schemas.openxmlformats.org/spreadsheetml/2006/main" count="835" uniqueCount="230">
  <si>
    <t>Wydział Technologii i Inżynierii Chemicznej</t>
  </si>
  <si>
    <t>Nazwa kierunku studiów</t>
  </si>
  <si>
    <t>Technologia chemiczna</t>
  </si>
  <si>
    <t>Dziedziny nauki</t>
  </si>
  <si>
    <t>dziedzina nauk inżynieryjno-technicznych</t>
  </si>
  <si>
    <t>Dyscypliny naukowe</t>
  </si>
  <si>
    <t>inżynieria chemiczna (100%)</t>
  </si>
  <si>
    <t>Profil kształcenia</t>
  </si>
  <si>
    <t>ogólnoakademicki</t>
  </si>
  <si>
    <t>Forma studiów</t>
  </si>
  <si>
    <t>stacjonarna</t>
  </si>
  <si>
    <t>Poziom kształcenia</t>
  </si>
  <si>
    <t>drugi</t>
  </si>
  <si>
    <t>Rok akademicki 2024/2025</t>
  </si>
  <si>
    <t>Specjalność/specjalizacja</t>
  </si>
  <si>
    <t>Technologia chemiczna nieorganiczna</t>
  </si>
  <si>
    <t>Obowiązuje od 2024-10-01</t>
  </si>
  <si>
    <t>Kod planu studiów</t>
  </si>
  <si>
    <t>TCH_2A_S_2024_2025_ZL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</si>
  <si>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</si>
  <si>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</si>
  <si>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</si>
  <si>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</si>
  <si>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</si>
  <si>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</si>
  <si>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</si>
  <si>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</si>
  <si>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</si>
  <si>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</si>
  <si>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</si>
  <si>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</si>
  <si>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</si>
  <si>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</si>
  <si>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</si>
  <si>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</si>
  <si>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</si>
  <si>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LK</t>
  </si>
  <si>
    <t>P</t>
  </si>
  <si>
    <t>S</t>
  </si>
  <si>
    <t>L</t>
  </si>
  <si>
    <t>PD</t>
  </si>
  <si>
    <t>SD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</si>
  <si>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</si>
  <si>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</si>
  <si>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</si>
  <si>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</si>
  <si>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</si>
  <si>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</si>
  <si>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</si>
  <si>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</si>
  <si>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</si>
  <si>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</si>
  <si>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</si>
  <si>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</si>
  <si>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z</t>
  </si>
  <si>
    <t>e</t>
  </si>
  <si>
    <t>A01</t>
  </si>
  <si>
    <t>Elementy biotechnologii</t>
  </si>
  <si>
    <t>Blok obieralny 50</t>
  </si>
  <si>
    <t>A03</t>
  </si>
  <si>
    <t>Własność intelektualna</t>
  </si>
  <si>
    <t>A04</t>
  </si>
  <si>
    <t>Bezpieczeństwo produkcji</t>
  </si>
  <si>
    <t>Blok obieralny 1</t>
  </si>
  <si>
    <t>A07</t>
  </si>
  <si>
    <t>Etyka zawodowa</t>
  </si>
  <si>
    <t>Razem</t>
  </si>
  <si>
    <t>Moduły/Przedmioty kształcenia kierunkowego</t>
  </si>
  <si>
    <t>C01</t>
  </si>
  <si>
    <t>Zjawiska powierzchniowe i przemysłowe procesy katalityczne</t>
  </si>
  <si>
    <t>C02</t>
  </si>
  <si>
    <t>Ochrona środowiska w technologii chemicznej</t>
  </si>
  <si>
    <t>C03</t>
  </si>
  <si>
    <t>Reaktory chemiczne</t>
  </si>
  <si>
    <t>C04</t>
  </si>
  <si>
    <t>Modelowanie i projektowanie procesów przemysłu chemicznego</t>
  </si>
  <si>
    <t>C05</t>
  </si>
  <si>
    <t>Laboratorium technologiczne w powiększonej skali</t>
  </si>
  <si>
    <t>Moduły/Przedmioty specjalnościowe</t>
  </si>
  <si>
    <t>Technologia organiczna leków, kosmetyków i środków pomocniczych</t>
  </si>
  <si>
    <t>Technologia polimerów syntetycznych i biomateriałów</t>
  </si>
  <si>
    <t>D01-01</t>
  </si>
  <si>
    <t>Technologie wytwarzania nawozów mineralnych</t>
  </si>
  <si>
    <t>D01-02</t>
  </si>
  <si>
    <t>Technologie minimalizacji odpadów i zanieczyszczeń w przemyśle chemicznym</t>
  </si>
  <si>
    <t>D01-03</t>
  </si>
  <si>
    <t>Techniki badania produktów nieorganicznych</t>
  </si>
  <si>
    <t>D01-04</t>
  </si>
  <si>
    <t>Technologie otrzymywania i zastosowanie glinokrzemianów</t>
  </si>
  <si>
    <t>D01-05</t>
  </si>
  <si>
    <t>Komputerowo wspomagane projektowanie instalacji przemysłu chemicznego</t>
  </si>
  <si>
    <t>D01-06</t>
  </si>
  <si>
    <t>Projekt technologiczny</t>
  </si>
  <si>
    <t>D01-07</t>
  </si>
  <si>
    <t>Zaawansowane technologie oczyszczania wody i ścieków</t>
  </si>
  <si>
    <t>D01-08</t>
  </si>
  <si>
    <t>Gospodarka wodno-ściekowa w przemyśle chemicznym</t>
  </si>
  <si>
    <t>D01-09</t>
  </si>
  <si>
    <t>Niskotonażowe produkty przemysłu nieorganicznego</t>
  </si>
  <si>
    <t>D01-10</t>
  </si>
  <si>
    <t>Procesy i technologie oczyszczania gazów</t>
  </si>
  <si>
    <t>D01-11</t>
  </si>
  <si>
    <t>Elektrochemia stosowana</t>
  </si>
  <si>
    <t>D01-12</t>
  </si>
  <si>
    <t>Laboratorium przeddyplomowe</t>
  </si>
  <si>
    <t>D01-13</t>
  </si>
  <si>
    <t>Bioanalityka produktów nieorganicznych</t>
  </si>
  <si>
    <t>Blok obieralny 8</t>
  </si>
  <si>
    <t>Blok obieralny 7</t>
  </si>
  <si>
    <t>D01-16</t>
  </si>
  <si>
    <t>Praca magisterska</t>
  </si>
  <si>
    <t>Moduły/Przedmioty obieralne</t>
  </si>
  <si>
    <t>A02-1</t>
  </si>
  <si>
    <t>Język obcy (angielski)</t>
  </si>
  <si>
    <t>A02-2</t>
  </si>
  <si>
    <t>Język obcy (niemiecki)</t>
  </si>
  <si>
    <t>A05a</t>
  </si>
  <si>
    <t>Przedsiębiorczość w systemach zarządzania jakością</t>
  </si>
  <si>
    <t>A05b</t>
  </si>
  <si>
    <t>Zarządzanie jakością produktu, a przedsiębiorczość firm</t>
  </si>
  <si>
    <t>D01-14a</t>
  </si>
  <si>
    <t>Podstawy nanotechnologii</t>
  </si>
  <si>
    <t>D01-14b</t>
  </si>
  <si>
    <t>Introduction to nanotechnology</t>
  </si>
  <si>
    <t>D01-15a</t>
  </si>
  <si>
    <t>Seminarium dyplomowe – Technologie przemysłu chemicznego nieorganicznego</t>
  </si>
  <si>
    <t>D01-15b</t>
  </si>
  <si>
    <t>Seminarium dyplomowe – Technologie ochrony środowiska w przemyśle chemicznym</t>
  </si>
  <si>
    <t>Przedmioty jednorazowe</t>
  </si>
  <si>
    <t>A06</t>
  </si>
  <si>
    <t>Szkolenie BHP ZUT</t>
  </si>
  <si>
    <t>Przedmioty dodatkowe</t>
  </si>
  <si>
    <t>A08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</si>
  <si>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</si>
  <si>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</si>
  <si>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</si>
  <si>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</si>
  <si>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</si>
  <si>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</si>
  <si>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lektorat</t>
  </si>
  <si>
    <t>projekty</t>
  </si>
  <si>
    <t>seminaria</t>
  </si>
  <si>
    <t>laboratoria</t>
  </si>
  <si>
    <t>praca dyplomowa</t>
  </si>
  <si>
    <t>seminaria dyplomowe</t>
  </si>
  <si>
    <t>D03-01</t>
  </si>
  <si>
    <t>Biochemia i związki biologicznie aktywne</t>
  </si>
  <si>
    <t>Blok obieralny 9</t>
  </si>
  <si>
    <t>D03-03</t>
  </si>
  <si>
    <t>Chemia i technologia leków</t>
  </si>
  <si>
    <t>D03-04</t>
  </si>
  <si>
    <t>Procesy i operacje jednostkowe  w technologii  substancji leczniczych</t>
  </si>
  <si>
    <t>D03-05</t>
  </si>
  <si>
    <t>Aparatura przemysłu farmaceutycznego i kosmetycznego</t>
  </si>
  <si>
    <t>D03-06</t>
  </si>
  <si>
    <t>Surowce i segmentacja wyrobów kosmetycznych</t>
  </si>
  <si>
    <t>D03-07</t>
  </si>
  <si>
    <t>Projekt technologiczny wytwarzania wybranych substancji</t>
  </si>
  <si>
    <t>D03-08</t>
  </si>
  <si>
    <t>Utylizacja odpadów i technologie bezodpadowe</t>
  </si>
  <si>
    <t>D03-09</t>
  </si>
  <si>
    <t>Leki pochodzenia naturalnego</t>
  </si>
  <si>
    <t>D03-10</t>
  </si>
  <si>
    <t>Postać farmaceutyczna leków</t>
  </si>
  <si>
    <t>D03-11</t>
  </si>
  <si>
    <t>Prawne aspekty w produkcji farmaceutyków i kosmetyków</t>
  </si>
  <si>
    <t>Blok obieralny 4</t>
  </si>
  <si>
    <t>D03-13</t>
  </si>
  <si>
    <t>Metody analityczne w kontroli jakości leków i kosmetyków</t>
  </si>
  <si>
    <t>D03-14</t>
  </si>
  <si>
    <t>Formulacja kosmetyków</t>
  </si>
  <si>
    <t>Blok obieralny 5</t>
  </si>
  <si>
    <t>Blok obieralny 6</t>
  </si>
  <si>
    <t>D03-17</t>
  </si>
  <si>
    <t>D03-18</t>
  </si>
  <si>
    <t>Laboratorium dyplomowe</t>
  </si>
  <si>
    <t>D03-19</t>
  </si>
  <si>
    <t>Seminarium dyplomowe</t>
  </si>
  <si>
    <t>D03-20</t>
  </si>
  <si>
    <t>D03-02a</t>
  </si>
  <si>
    <t>Surfaktanty i fizykochemia układów dyspersyjnych</t>
  </si>
  <si>
    <t>D03-02b</t>
  </si>
  <si>
    <t>Colloids and surfactants science</t>
  </si>
  <si>
    <t>D03-12a</t>
  </si>
  <si>
    <t>Technologia barwników i pigmentów</t>
  </si>
  <si>
    <t>D03-12b</t>
  </si>
  <si>
    <t>Środki pomocnicze w technologii leków i kosmetyków</t>
  </si>
  <si>
    <t>D03-15a</t>
  </si>
  <si>
    <t>Polimery w lekach i kosmetykach</t>
  </si>
  <si>
    <t>D03-15b</t>
  </si>
  <si>
    <t>Materiały adhezyjne i powłokowe</t>
  </si>
  <si>
    <t>D03-16a</t>
  </si>
  <si>
    <t>Monomery wyrobów specjalistycznych</t>
  </si>
  <si>
    <t>D03-16b</t>
  </si>
  <si>
    <t>Materiały opakowaniowe kosmetyków i farmaceutyków</t>
  </si>
  <si>
    <t>Blok obieralny 2</t>
  </si>
  <si>
    <t>Blok obieralny 3</t>
  </si>
  <si>
    <t>D02-03</t>
  </si>
  <si>
    <t>Chemia fizyczna polimerów 1</t>
  </si>
  <si>
    <t>D02-04</t>
  </si>
  <si>
    <t>Chemia fizyczna polimerów 2</t>
  </si>
  <si>
    <t>D02-05</t>
  </si>
  <si>
    <t>Laboratorium polimerów syntetycznych i biomateriałów</t>
  </si>
  <si>
    <t>D02-06</t>
  </si>
  <si>
    <t>D02-07</t>
  </si>
  <si>
    <t>Reologia i morfologia polimerów</t>
  </si>
  <si>
    <t>D02-08</t>
  </si>
  <si>
    <t>Technologie recyklingu i gospodarka odpadami</t>
  </si>
  <si>
    <t>D02-09</t>
  </si>
  <si>
    <t>Polimery reaktywne i specjalne</t>
  </si>
  <si>
    <t>D02-10</t>
  </si>
  <si>
    <t>Właściwości i badanie polimerów i biomateriałów</t>
  </si>
  <si>
    <t>D02-11</t>
  </si>
  <si>
    <t>Technologie addytywnego wytwarzania</t>
  </si>
  <si>
    <t>D02-12</t>
  </si>
  <si>
    <t>Laboratorium technologiczne farb i lakierów</t>
  </si>
  <si>
    <t>D02-13</t>
  </si>
  <si>
    <t>D02-14</t>
  </si>
  <si>
    <t>D02-15</t>
  </si>
  <si>
    <t>D02-01a</t>
  </si>
  <si>
    <t>Polimery i biomateriały funkcjonalne</t>
  </si>
  <si>
    <t>D02-01b</t>
  </si>
  <si>
    <t>Technologie wytwarzania polimerów funkcjonalnych</t>
  </si>
  <si>
    <t>D02-02a</t>
  </si>
  <si>
    <t>Technologia polimerów wielkotonażowych</t>
  </si>
  <si>
    <t>D02-02b</t>
  </si>
  <si>
    <t>Technologia i modyfikacja polimerów</t>
  </si>
  <si>
    <t>D02-02c</t>
  </si>
  <si>
    <t>Technology of high-volume polymers</t>
  </si>
  <si>
    <t>Załącznik nr 4 do uchwały nr 41 Senatu ZUT z dnia 22 kwietnia 2024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</si>
</sst>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0</xdr:row>
      <xdr:rowOff>0</xdr:rowOff>
    </xdr:from>
    <xdr:to>
      <xdr:col>79</xdr:col>
      <xdr:colOff>180975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58600" y="0"/>
          <a:ext cx="7286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0</xdr:row>
      <xdr:rowOff>0</xdr:rowOff>
    </xdr:from>
    <xdr:to>
      <xdr:col>79</xdr:col>
      <xdr:colOff>180975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58600" y="0"/>
          <a:ext cx="7286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0</xdr:row>
      <xdr:rowOff>0</xdr:rowOff>
    </xdr:from>
    <xdr:to>
      <xdr:col>79</xdr:col>
      <xdr:colOff>180975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58600" y="0"/>
          <a:ext cx="7286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78"/>
  <sheetViews>
    <sheetView tabSelected="1" zoomScalePageLayoutView="0" workbookViewId="0" topLeftCell="A1">
      <selection activeCell="AQ9" sqref="AQ9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7" width="4.28125" style="0" customWidth="1"/>
    <col min="18" max="20" width="4.710937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57421875" style="0" customWidth="1"/>
    <col min="26" max="26" width="2.00390625" style="0" customWidth="1"/>
    <col min="27" max="27" width="3.57421875" style="0" customWidth="1"/>
    <col min="28" max="28" width="2.00390625" style="0" customWidth="1"/>
    <col min="29" max="29" width="3.57421875" style="0" customWidth="1"/>
    <col min="30" max="30" width="2.00390625" style="0" customWidth="1"/>
    <col min="31" max="31" width="3.8515625" style="0" customWidth="1"/>
    <col min="32" max="32" width="3.57421875" style="0" customWidth="1"/>
    <col min="33" max="33" width="2.00390625" style="0" customWidth="1"/>
    <col min="34" max="34" width="3.57421875" style="0" customWidth="1"/>
    <col min="35" max="35" width="2.00390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1" width="3.8515625" style="0" customWidth="1"/>
    <col min="42" max="42" width="3.57421875" style="0" customWidth="1"/>
    <col min="43" max="43" width="2.00390625" style="0" customWidth="1"/>
    <col min="44" max="44" width="3.57421875" style="0" customWidth="1"/>
    <col min="45" max="45" width="2.00390625" style="0" customWidth="1"/>
    <col min="46" max="46" width="3.57421875" style="0" customWidth="1"/>
    <col min="47" max="47" width="2.00390625" style="0" customWidth="1"/>
    <col min="48" max="48" width="3.57421875" style="0" customWidth="1"/>
    <col min="49" max="49" width="2.00390625" style="0" customWidth="1"/>
    <col min="50" max="50" width="3.57421875" style="0" customWidth="1"/>
    <col min="51" max="51" width="2.00390625" style="0" customWidth="1"/>
    <col min="52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2" width="3.8515625" style="0" customWidth="1"/>
    <col min="63" max="63" width="3.57421875" style="0" customWidth="1"/>
    <col min="64" max="64" width="2.00390625" style="0" customWidth="1"/>
    <col min="65" max="65" width="3.57421875" style="0" customWidth="1"/>
    <col min="66" max="66" width="2.00390625" style="0" customWidth="1"/>
    <col min="67" max="67" width="3.57421875" style="0" customWidth="1"/>
    <col min="68" max="68" width="2.00390625" style="0" customWidth="1"/>
    <col min="69" max="69" width="3.57421875" style="0" customWidth="1"/>
    <col min="70" max="70" width="2.00390625" style="0" customWidth="1"/>
    <col min="71" max="71" width="3.57421875" style="0" customWidth="1"/>
    <col min="72" max="72" width="2.00390625" style="0" customWidth="1"/>
    <col min="73" max="73" width="3.8515625" style="0" customWidth="1"/>
    <col min="74" max="74" width="3.57421875" style="0" customWidth="1"/>
    <col min="75" max="75" width="2.00390625" style="0" customWidth="1"/>
    <col min="76" max="76" width="3.57421875" style="0" customWidth="1"/>
    <col min="77" max="77" width="2.00390625" style="0" customWidth="1"/>
    <col min="78" max="78" width="3.57421875" style="0" customWidth="1"/>
    <col min="79" max="79" width="2.00390625" style="0" customWidth="1"/>
    <col min="80" max="80" width="3.57421875" style="0" customWidth="1"/>
    <col min="81" max="81" width="2.00390625" style="0" customWidth="1"/>
    <col min="82" max="83" width="3.8515625" style="0" customWidth="1"/>
    <col min="84" max="84" width="3.57421875" style="0" hidden="1" customWidth="1"/>
    <col min="85" max="85" width="2.00390625" style="0" hidden="1" customWidth="1"/>
    <col min="86" max="86" width="3.57421875" style="0" hidden="1" customWidth="1"/>
    <col min="87" max="87" width="2.00390625" style="0" hidden="1" customWidth="1"/>
    <col min="88" max="88" width="3.57421875" style="0" hidden="1" customWidth="1"/>
    <col min="89" max="89" width="2.00390625" style="0" hidden="1" customWidth="1"/>
    <col min="90" max="90" width="3.57421875" style="0" hidden="1" customWidth="1"/>
    <col min="91" max="91" width="2.00390625" style="0" hidden="1" customWidth="1"/>
    <col min="92" max="92" width="3.57421875" style="0" hidden="1" customWidth="1"/>
    <col min="93" max="93" width="2.00390625" style="0" hidden="1" customWidth="1"/>
    <col min="94" max="94" width="3.8515625" style="0" hidden="1" customWidth="1"/>
    <col min="95" max="95" width="3.57421875" style="0" hidden="1" customWidth="1"/>
    <col min="96" max="96" width="2.00390625" style="0" hidden="1" customWidth="1"/>
    <col min="97" max="97" width="3.57421875" style="0" hidden="1" customWidth="1"/>
    <col min="98" max="98" width="2.00390625" style="0" hidden="1" customWidth="1"/>
    <col min="99" max="99" width="3.57421875" style="0" hidden="1" customWidth="1"/>
    <col min="100" max="100" width="2.00390625" style="0" hidden="1" customWidth="1"/>
    <col min="101" max="101" width="3.57421875" style="0" hidden="1" customWidth="1"/>
    <col min="102" max="102" width="2.00390625" style="0" hidden="1" customWidth="1"/>
    <col min="103" max="104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43" ht="12.75">
      <c r="E7" t="s">
        <v>11</v>
      </c>
      <c r="F7" s="1" t="s">
        <v>12</v>
      </c>
      <c r="AQ7" t="s">
        <v>13</v>
      </c>
    </row>
    <row r="8" spans="5:43" ht="12.75">
      <c r="E8" t="s">
        <v>14</v>
      </c>
      <c r="F8" s="1" t="s">
        <v>15</v>
      </c>
      <c r="AQ8" t="s">
        <v>16</v>
      </c>
    </row>
    <row r="9" spans="5:43" ht="12.75">
      <c r="E9" t="s">
        <v>17</v>
      </c>
      <c r="F9" s="1" t="s">
        <v>18</v>
      </c>
      <c r="AQ9" t="s">
        <v>229</v>
      </c>
    </row>
    <row r="11" spans="1:103" ht="12.75">
      <c r="A11" s="21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</row>
    <row r="12" spans="1:104" ht="12" customHeight="1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20" t="s">
        <v>42</v>
      </c>
      <c r="S12" s="20" t="s">
        <v>43</v>
      </c>
      <c r="T12" s="20" t="s">
        <v>44</v>
      </c>
      <c r="U12" s="18" t="s">
        <v>45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 t="s">
        <v>50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</row>
    <row r="13" spans="1:104" ht="12" customHeight="1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20"/>
      <c r="S13" s="20"/>
      <c r="T13" s="20"/>
      <c r="U13" s="18" t="s">
        <v>46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 t="s">
        <v>49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 t="s">
        <v>51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 t="s">
        <v>52</v>
      </c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</row>
    <row r="14" spans="1:104" ht="24" customHeight="1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/>
      <c r="M14" s="16"/>
      <c r="N14" s="16" t="s">
        <v>33</v>
      </c>
      <c r="O14" s="16"/>
      <c r="P14" s="16"/>
      <c r="Q14" s="16"/>
      <c r="R14" s="20"/>
      <c r="S14" s="20"/>
      <c r="T14" s="20"/>
      <c r="U14" s="19" t="s">
        <v>32</v>
      </c>
      <c r="V14" s="19"/>
      <c r="W14" s="19"/>
      <c r="X14" s="19"/>
      <c r="Y14" s="19"/>
      <c r="Z14" s="19"/>
      <c r="AA14" s="19"/>
      <c r="AB14" s="19"/>
      <c r="AC14" s="19"/>
      <c r="AD14" s="19"/>
      <c r="AE14" s="17" t="s">
        <v>47</v>
      </c>
      <c r="AF14" s="19" t="s">
        <v>33</v>
      </c>
      <c r="AG14" s="19"/>
      <c r="AH14" s="19"/>
      <c r="AI14" s="19"/>
      <c r="AJ14" s="19"/>
      <c r="AK14" s="19"/>
      <c r="AL14" s="19"/>
      <c r="AM14" s="19"/>
      <c r="AN14" s="17" t="s">
        <v>47</v>
      </c>
      <c r="AO14" s="17" t="s">
        <v>48</v>
      </c>
      <c r="AP14" s="19" t="s">
        <v>32</v>
      </c>
      <c r="AQ14" s="19"/>
      <c r="AR14" s="19"/>
      <c r="AS14" s="19"/>
      <c r="AT14" s="19"/>
      <c r="AU14" s="19"/>
      <c r="AV14" s="19"/>
      <c r="AW14" s="19"/>
      <c r="AX14" s="19"/>
      <c r="AY14" s="19"/>
      <c r="AZ14" s="17" t="s">
        <v>47</v>
      </c>
      <c r="BA14" s="19" t="s">
        <v>33</v>
      </c>
      <c r="BB14" s="19"/>
      <c r="BC14" s="19"/>
      <c r="BD14" s="19"/>
      <c r="BE14" s="19"/>
      <c r="BF14" s="19"/>
      <c r="BG14" s="19"/>
      <c r="BH14" s="19"/>
      <c r="BI14" s="17" t="s">
        <v>47</v>
      </c>
      <c r="BJ14" s="17" t="s">
        <v>48</v>
      </c>
      <c r="BK14" s="19" t="s">
        <v>32</v>
      </c>
      <c r="BL14" s="19"/>
      <c r="BM14" s="19"/>
      <c r="BN14" s="19"/>
      <c r="BO14" s="19"/>
      <c r="BP14" s="19"/>
      <c r="BQ14" s="19"/>
      <c r="BR14" s="19"/>
      <c r="BS14" s="19"/>
      <c r="BT14" s="19"/>
      <c r="BU14" s="17" t="s">
        <v>47</v>
      </c>
      <c r="BV14" s="19" t="s">
        <v>33</v>
      </c>
      <c r="BW14" s="19"/>
      <c r="BX14" s="19"/>
      <c r="BY14" s="19"/>
      <c r="BZ14" s="19"/>
      <c r="CA14" s="19"/>
      <c r="CB14" s="19"/>
      <c r="CC14" s="19"/>
      <c r="CD14" s="17" t="s">
        <v>47</v>
      </c>
      <c r="CE14" s="17" t="s">
        <v>48</v>
      </c>
      <c r="CF14" s="19" t="s">
        <v>32</v>
      </c>
      <c r="CG14" s="19"/>
      <c r="CH14" s="19"/>
      <c r="CI14" s="19"/>
      <c r="CJ14" s="19"/>
      <c r="CK14" s="19"/>
      <c r="CL14" s="19"/>
      <c r="CM14" s="19"/>
      <c r="CN14" s="19"/>
      <c r="CO14" s="19"/>
      <c r="CP14" s="17" t="s">
        <v>47</v>
      </c>
      <c r="CQ14" s="19" t="s">
        <v>33</v>
      </c>
      <c r="CR14" s="19"/>
      <c r="CS14" s="19"/>
      <c r="CT14" s="19"/>
      <c r="CU14" s="19"/>
      <c r="CV14" s="19"/>
      <c r="CW14" s="19"/>
      <c r="CX14" s="19"/>
      <c r="CY14" s="17" t="s">
        <v>47</v>
      </c>
      <c r="CZ14" s="17" t="s">
        <v>48</v>
      </c>
    </row>
    <row r="15" spans="1:104" ht="24" customHeight="1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37</v>
      </c>
      <c r="P15" s="5" t="s">
        <v>40</v>
      </c>
      <c r="Q15" s="5" t="s">
        <v>41</v>
      </c>
      <c r="R15" s="20"/>
      <c r="S15" s="20"/>
      <c r="T15" s="20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6" t="s">
        <v>37</v>
      </c>
      <c r="AB15" s="16"/>
      <c r="AC15" s="16" t="s">
        <v>38</v>
      </c>
      <c r="AD15" s="16"/>
      <c r="AE15" s="17"/>
      <c r="AF15" s="16" t="s">
        <v>39</v>
      </c>
      <c r="AG15" s="16"/>
      <c r="AH15" s="16" t="s">
        <v>37</v>
      </c>
      <c r="AI15" s="16"/>
      <c r="AJ15" s="16" t="s">
        <v>40</v>
      </c>
      <c r="AK15" s="16"/>
      <c r="AL15" s="16" t="s">
        <v>41</v>
      </c>
      <c r="AM15" s="16"/>
      <c r="AN15" s="17"/>
      <c r="AO15" s="17"/>
      <c r="AP15" s="16" t="s">
        <v>34</v>
      </c>
      <c r="AQ15" s="16"/>
      <c r="AR15" s="16" t="s">
        <v>35</v>
      </c>
      <c r="AS15" s="16"/>
      <c r="AT15" s="16" t="s">
        <v>36</v>
      </c>
      <c r="AU15" s="16"/>
      <c r="AV15" s="16" t="s">
        <v>37</v>
      </c>
      <c r="AW15" s="16"/>
      <c r="AX15" s="16" t="s">
        <v>38</v>
      </c>
      <c r="AY15" s="16"/>
      <c r="AZ15" s="17"/>
      <c r="BA15" s="16" t="s">
        <v>39</v>
      </c>
      <c r="BB15" s="16"/>
      <c r="BC15" s="16" t="s">
        <v>37</v>
      </c>
      <c r="BD15" s="16"/>
      <c r="BE15" s="16" t="s">
        <v>40</v>
      </c>
      <c r="BF15" s="16"/>
      <c r="BG15" s="16" t="s">
        <v>41</v>
      </c>
      <c r="BH15" s="16"/>
      <c r="BI15" s="17"/>
      <c r="BJ15" s="17"/>
      <c r="BK15" s="16" t="s">
        <v>34</v>
      </c>
      <c r="BL15" s="16"/>
      <c r="BM15" s="16" t="s">
        <v>35</v>
      </c>
      <c r="BN15" s="16"/>
      <c r="BO15" s="16" t="s">
        <v>36</v>
      </c>
      <c r="BP15" s="16"/>
      <c r="BQ15" s="16" t="s">
        <v>37</v>
      </c>
      <c r="BR15" s="16"/>
      <c r="BS15" s="16" t="s">
        <v>38</v>
      </c>
      <c r="BT15" s="16"/>
      <c r="BU15" s="17"/>
      <c r="BV15" s="16" t="s">
        <v>39</v>
      </c>
      <c r="BW15" s="16"/>
      <c r="BX15" s="16" t="s">
        <v>37</v>
      </c>
      <c r="BY15" s="16"/>
      <c r="BZ15" s="16" t="s">
        <v>40</v>
      </c>
      <c r="CA15" s="16"/>
      <c r="CB15" s="16" t="s">
        <v>41</v>
      </c>
      <c r="CC15" s="16"/>
      <c r="CD15" s="17"/>
      <c r="CE15" s="17"/>
      <c r="CF15" s="16" t="s">
        <v>34</v>
      </c>
      <c r="CG15" s="16"/>
      <c r="CH15" s="16" t="s">
        <v>35</v>
      </c>
      <c r="CI15" s="16"/>
      <c r="CJ15" s="16" t="s">
        <v>36</v>
      </c>
      <c r="CK15" s="16"/>
      <c r="CL15" s="16" t="s">
        <v>37</v>
      </c>
      <c r="CM15" s="16"/>
      <c r="CN15" s="16" t="s">
        <v>38</v>
      </c>
      <c r="CO15" s="16"/>
      <c r="CP15" s="17"/>
      <c r="CQ15" s="16" t="s">
        <v>39</v>
      </c>
      <c r="CR15" s="16"/>
      <c r="CS15" s="16" t="s">
        <v>37</v>
      </c>
      <c r="CT15" s="16"/>
      <c r="CU15" s="16" t="s">
        <v>40</v>
      </c>
      <c r="CV15" s="16"/>
      <c r="CW15" s="16" t="s">
        <v>41</v>
      </c>
      <c r="CX15" s="16"/>
      <c r="CY15" s="17"/>
      <c r="CZ15" s="17"/>
    </row>
    <row r="16" spans="1:104" ht="19.5" customHeight="1">
      <c r="A16" s="14" t="s">
        <v>53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4"/>
      <c r="CZ16" s="15"/>
    </row>
    <row r="17" spans="1:104" ht="12.75">
      <c r="A17" s="6"/>
      <c r="B17" s="6"/>
      <c r="C17" s="6"/>
      <c r="D17" s="6" t="s">
        <v>56</v>
      </c>
      <c r="E17" s="3" t="s">
        <v>57</v>
      </c>
      <c r="F17" s="6">
        <f>COUNTIF(U17:CX17,"e")</f>
        <v>1</v>
      </c>
      <c r="G17" s="6">
        <f>COUNTIF(U17:CX17,"z")</f>
        <v>1</v>
      </c>
      <c r="H17" s="6">
        <f aca="true" t="shared" si="0" ref="H17:H22">SUM(I17:Q17)</f>
        <v>30</v>
      </c>
      <c r="I17" s="6">
        <f aca="true" t="shared" si="1" ref="I17:I22">U17+AP17+BK17+CF17</f>
        <v>15</v>
      </c>
      <c r="J17" s="6">
        <f aca="true" t="shared" si="2" ref="J17:J22">W17+AR17+BM17+CH17</f>
        <v>0</v>
      </c>
      <c r="K17" s="6">
        <f aca="true" t="shared" si="3" ref="K17:K22">Y17+AT17+BO17+CJ17</f>
        <v>0</v>
      </c>
      <c r="L17" s="6">
        <f aca="true" t="shared" si="4" ref="L17:L22">AA17+AV17+BQ17+CL17</f>
        <v>0</v>
      </c>
      <c r="M17" s="6">
        <f aca="true" t="shared" si="5" ref="M17:M22">AC17+AX17+BS17+CN17</f>
        <v>0</v>
      </c>
      <c r="N17" s="6">
        <f aca="true" t="shared" si="6" ref="N17:N22">AF17+BA17+BV17+CQ17</f>
        <v>15</v>
      </c>
      <c r="O17" s="6">
        <f aca="true" t="shared" si="7" ref="O17:O22">AH17+BC17+BX17+CS17</f>
        <v>0</v>
      </c>
      <c r="P17" s="6">
        <f aca="true" t="shared" si="8" ref="P17:P22">AJ17+BE17+BZ17+CU17</f>
        <v>0</v>
      </c>
      <c r="Q17" s="6">
        <f aca="true" t="shared" si="9" ref="Q17:Q22">AL17+BG17+CB17+CW17</f>
        <v>0</v>
      </c>
      <c r="R17" s="7">
        <f aca="true" t="shared" si="10" ref="R17:R22">AO17+BJ17+CE17+CZ17</f>
        <v>2</v>
      </c>
      <c r="S17" s="7">
        <f aca="true" t="shared" si="11" ref="S17:S22">AN17+BI17+CD17+CY17</f>
        <v>1</v>
      </c>
      <c r="T17" s="7">
        <v>1.28</v>
      </c>
      <c r="U17" s="11">
        <v>15</v>
      </c>
      <c r="V17" s="10" t="s">
        <v>55</v>
      </c>
      <c r="W17" s="11"/>
      <c r="X17" s="10"/>
      <c r="Y17" s="11"/>
      <c r="Z17" s="10"/>
      <c r="AA17" s="11"/>
      <c r="AB17" s="10"/>
      <c r="AC17" s="11"/>
      <c r="AD17" s="10"/>
      <c r="AE17" s="7">
        <v>1</v>
      </c>
      <c r="AF17" s="11">
        <v>15</v>
      </c>
      <c r="AG17" s="10" t="s">
        <v>54</v>
      </c>
      <c r="AH17" s="11"/>
      <c r="AI17" s="10"/>
      <c r="AJ17" s="11"/>
      <c r="AK17" s="10"/>
      <c r="AL17" s="11"/>
      <c r="AM17" s="10"/>
      <c r="AN17" s="7">
        <v>1</v>
      </c>
      <c r="AO17" s="7">
        <f aca="true" t="shared" si="12" ref="AO17:AO22">AE17+AN17</f>
        <v>2</v>
      </c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7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aca="true" t="shared" si="13" ref="BJ17:BJ22">AZ17+BI17</f>
        <v>0</v>
      </c>
      <c r="BK17" s="11"/>
      <c r="BL17" s="10"/>
      <c r="BM17" s="11"/>
      <c r="BN17" s="10"/>
      <c r="BO17" s="11"/>
      <c r="BP17" s="10"/>
      <c r="BQ17" s="11"/>
      <c r="BR17" s="10"/>
      <c r="BS17" s="11"/>
      <c r="BT17" s="10"/>
      <c r="BU17" s="7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aca="true" t="shared" si="14" ref="CE17:CE22">BU17+CD17</f>
        <v>0</v>
      </c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aca="true" t="shared" si="15" ref="CZ17:CZ22">CP17+CY17</f>
        <v>0</v>
      </c>
    </row>
    <row r="18" spans="1:104" ht="12.75">
      <c r="A18" s="6">
        <v>50</v>
      </c>
      <c r="B18" s="6">
        <v>1</v>
      </c>
      <c r="C18" s="6"/>
      <c r="D18" s="6"/>
      <c r="E18" s="3" t="s">
        <v>58</v>
      </c>
      <c r="F18" s="6">
        <f>$B$18*COUNTIF(U18:CX18,"e")</f>
        <v>1</v>
      </c>
      <c r="G18" s="6">
        <f>$B$18*COUNTIF(U18:CX18,"z")</f>
        <v>0</v>
      </c>
      <c r="H18" s="6">
        <f t="shared" si="0"/>
        <v>30</v>
      </c>
      <c r="I18" s="6">
        <f t="shared" si="1"/>
        <v>0</v>
      </c>
      <c r="J18" s="6">
        <f t="shared" si="2"/>
        <v>0</v>
      </c>
      <c r="K18" s="6">
        <f t="shared" si="3"/>
        <v>30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3</v>
      </c>
      <c r="S18" s="7">
        <f t="shared" si="11"/>
        <v>0</v>
      </c>
      <c r="T18" s="7">
        <f>$B$18*1.3</f>
        <v>1.3</v>
      </c>
      <c r="U18" s="11"/>
      <c r="V18" s="10"/>
      <c r="W18" s="11"/>
      <c r="X18" s="10"/>
      <c r="Y18" s="11">
        <f>$B$18*30</f>
        <v>30</v>
      </c>
      <c r="Z18" s="10" t="s">
        <v>55</v>
      </c>
      <c r="AA18" s="11"/>
      <c r="AB18" s="10"/>
      <c r="AC18" s="11"/>
      <c r="AD18" s="10"/>
      <c r="AE18" s="7">
        <f>$B$18*3</f>
        <v>3</v>
      </c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3</v>
      </c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7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7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4"/>
        <v>0</v>
      </c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</row>
    <row r="19" spans="1:104" ht="12.75">
      <c r="A19" s="6"/>
      <c r="B19" s="6"/>
      <c r="C19" s="6"/>
      <c r="D19" s="6" t="s">
        <v>59</v>
      </c>
      <c r="E19" s="3" t="s">
        <v>60</v>
      </c>
      <c r="F19" s="6">
        <f>COUNTIF(U19:CX19,"e")</f>
        <v>0</v>
      </c>
      <c r="G19" s="6">
        <f>COUNTIF(U19:CX19,"z")</f>
        <v>1</v>
      </c>
      <c r="H19" s="6">
        <f t="shared" si="0"/>
        <v>15</v>
      </c>
      <c r="I19" s="6">
        <f t="shared" si="1"/>
        <v>15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1</v>
      </c>
      <c r="S19" s="7">
        <f t="shared" si="11"/>
        <v>0</v>
      </c>
      <c r="T19" s="7">
        <v>0.6</v>
      </c>
      <c r="U19" s="11">
        <v>15</v>
      </c>
      <c r="V19" s="10" t="s">
        <v>54</v>
      </c>
      <c r="W19" s="11"/>
      <c r="X19" s="10"/>
      <c r="Y19" s="11"/>
      <c r="Z19" s="10"/>
      <c r="AA19" s="11"/>
      <c r="AB19" s="10"/>
      <c r="AC19" s="11"/>
      <c r="AD19" s="10"/>
      <c r="AE19" s="7">
        <v>1</v>
      </c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1</v>
      </c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7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11"/>
      <c r="BP19" s="10"/>
      <c r="BQ19" s="11"/>
      <c r="BR19" s="10"/>
      <c r="BS19" s="11"/>
      <c r="BT19" s="10"/>
      <c r="BU19" s="7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</row>
    <row r="20" spans="1:104" ht="12.75">
      <c r="A20" s="6"/>
      <c r="B20" s="6"/>
      <c r="C20" s="6"/>
      <c r="D20" s="6" t="s">
        <v>61</v>
      </c>
      <c r="E20" s="3" t="s">
        <v>62</v>
      </c>
      <c r="F20" s="6">
        <f>COUNTIF(U20:CX20,"e")</f>
        <v>0</v>
      </c>
      <c r="G20" s="6">
        <f>COUNTIF(U20:CX20,"z")</f>
        <v>1</v>
      </c>
      <c r="H20" s="6">
        <f t="shared" si="0"/>
        <v>15</v>
      </c>
      <c r="I20" s="6">
        <f t="shared" si="1"/>
        <v>15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1</v>
      </c>
      <c r="S20" s="7">
        <f t="shared" si="11"/>
        <v>0</v>
      </c>
      <c r="T20" s="7">
        <v>0.6</v>
      </c>
      <c r="U20" s="11">
        <v>15</v>
      </c>
      <c r="V20" s="10" t="s">
        <v>54</v>
      </c>
      <c r="W20" s="11"/>
      <c r="X20" s="10"/>
      <c r="Y20" s="11"/>
      <c r="Z20" s="10"/>
      <c r="AA20" s="11"/>
      <c r="AB20" s="10"/>
      <c r="AC20" s="11"/>
      <c r="AD20" s="10"/>
      <c r="AE20" s="7">
        <v>1</v>
      </c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1</v>
      </c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7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7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</row>
    <row r="21" spans="1:104" ht="12.75">
      <c r="A21" s="6">
        <v>1</v>
      </c>
      <c r="B21" s="6">
        <v>1</v>
      </c>
      <c r="C21" s="6"/>
      <c r="D21" s="6"/>
      <c r="E21" s="3" t="s">
        <v>63</v>
      </c>
      <c r="F21" s="6">
        <f>$B$21*COUNTIF(U21:CX21,"e")</f>
        <v>0</v>
      </c>
      <c r="G21" s="6">
        <f>$B$21*COUNTIF(U21:CX21,"z")</f>
        <v>2</v>
      </c>
      <c r="H21" s="6">
        <f t="shared" si="0"/>
        <v>30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15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2</v>
      </c>
      <c r="S21" s="7">
        <f t="shared" si="11"/>
        <v>1</v>
      </c>
      <c r="T21" s="7">
        <f>$B$21*1.2</f>
        <v>1.2</v>
      </c>
      <c r="U21" s="11"/>
      <c r="V21" s="10"/>
      <c r="W21" s="11"/>
      <c r="X21" s="10"/>
      <c r="Y21" s="11"/>
      <c r="Z21" s="10"/>
      <c r="AA21" s="11"/>
      <c r="AB21" s="10"/>
      <c r="AC21" s="11"/>
      <c r="AD21" s="10"/>
      <c r="AE21" s="7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>
        <f>$B$21*15</f>
        <v>15</v>
      </c>
      <c r="AQ21" s="10" t="s">
        <v>54</v>
      </c>
      <c r="AR21" s="11"/>
      <c r="AS21" s="10"/>
      <c r="AT21" s="11"/>
      <c r="AU21" s="10"/>
      <c r="AV21" s="11"/>
      <c r="AW21" s="10"/>
      <c r="AX21" s="11"/>
      <c r="AY21" s="10"/>
      <c r="AZ21" s="7">
        <f>$B$21*1</f>
        <v>1</v>
      </c>
      <c r="BA21" s="11">
        <f>$B$21*15</f>
        <v>15</v>
      </c>
      <c r="BB21" s="10" t="s">
        <v>54</v>
      </c>
      <c r="BC21" s="11"/>
      <c r="BD21" s="10"/>
      <c r="BE21" s="11"/>
      <c r="BF21" s="10"/>
      <c r="BG21" s="11"/>
      <c r="BH21" s="10"/>
      <c r="BI21" s="7">
        <f>$B$21*1</f>
        <v>1</v>
      </c>
      <c r="BJ21" s="7">
        <f t="shared" si="13"/>
        <v>2</v>
      </c>
      <c r="BK21" s="11"/>
      <c r="BL21" s="10"/>
      <c r="BM21" s="11"/>
      <c r="BN21" s="10"/>
      <c r="BO21" s="11"/>
      <c r="BP21" s="10"/>
      <c r="BQ21" s="11"/>
      <c r="BR21" s="10"/>
      <c r="BS21" s="11"/>
      <c r="BT21" s="10"/>
      <c r="BU21" s="7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</row>
    <row r="22" spans="1:104" ht="12.75">
      <c r="A22" s="6"/>
      <c r="B22" s="6"/>
      <c r="C22" s="6"/>
      <c r="D22" s="6" t="s">
        <v>64</v>
      </c>
      <c r="E22" s="3" t="s">
        <v>65</v>
      </c>
      <c r="F22" s="6">
        <f>COUNTIF(U22:CX22,"e")</f>
        <v>0</v>
      </c>
      <c r="G22" s="6">
        <f>COUNTIF(U22:CX22,"z")</f>
        <v>2</v>
      </c>
      <c r="H22" s="6">
        <f t="shared" si="0"/>
        <v>45</v>
      </c>
      <c r="I22" s="6">
        <f t="shared" si="1"/>
        <v>30</v>
      </c>
      <c r="J22" s="6">
        <f t="shared" si="2"/>
        <v>15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3</v>
      </c>
      <c r="S22" s="7">
        <f t="shared" si="11"/>
        <v>0</v>
      </c>
      <c r="T22" s="7">
        <v>1.8</v>
      </c>
      <c r="U22" s="11"/>
      <c r="V22" s="10"/>
      <c r="W22" s="11"/>
      <c r="X22" s="10"/>
      <c r="Y22" s="11"/>
      <c r="Z22" s="10"/>
      <c r="AA22" s="11"/>
      <c r="AB22" s="10"/>
      <c r="AC22" s="11"/>
      <c r="AD22" s="10"/>
      <c r="AE22" s="7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>
        <v>30</v>
      </c>
      <c r="AQ22" s="10" t="s">
        <v>54</v>
      </c>
      <c r="AR22" s="11">
        <v>15</v>
      </c>
      <c r="AS22" s="10" t="s">
        <v>54</v>
      </c>
      <c r="AT22" s="11"/>
      <c r="AU22" s="10"/>
      <c r="AV22" s="11"/>
      <c r="AW22" s="10"/>
      <c r="AX22" s="11"/>
      <c r="AY22" s="10"/>
      <c r="AZ22" s="7">
        <v>3</v>
      </c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3</v>
      </c>
      <c r="BK22" s="11"/>
      <c r="BL22" s="10"/>
      <c r="BM22" s="11"/>
      <c r="BN22" s="10"/>
      <c r="BO22" s="11"/>
      <c r="BP22" s="10"/>
      <c r="BQ22" s="11"/>
      <c r="BR22" s="10"/>
      <c r="BS22" s="11"/>
      <c r="BT22" s="10"/>
      <c r="BU22" s="7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</row>
    <row r="23" spans="1:104" ht="15.75" customHeight="1">
      <c r="A23" s="6"/>
      <c r="B23" s="6"/>
      <c r="C23" s="6"/>
      <c r="D23" s="6"/>
      <c r="E23" s="6" t="s">
        <v>66</v>
      </c>
      <c r="F23" s="6">
        <f aca="true" t="shared" si="16" ref="F23:AK23">SUM(F17:F22)</f>
        <v>2</v>
      </c>
      <c r="G23" s="6">
        <f t="shared" si="16"/>
        <v>7</v>
      </c>
      <c r="H23" s="6">
        <f t="shared" si="16"/>
        <v>165</v>
      </c>
      <c r="I23" s="6">
        <f t="shared" si="16"/>
        <v>90</v>
      </c>
      <c r="J23" s="6">
        <f t="shared" si="16"/>
        <v>15</v>
      </c>
      <c r="K23" s="6">
        <f t="shared" si="16"/>
        <v>30</v>
      </c>
      <c r="L23" s="6">
        <f t="shared" si="16"/>
        <v>0</v>
      </c>
      <c r="M23" s="6">
        <f t="shared" si="16"/>
        <v>0</v>
      </c>
      <c r="N23" s="6">
        <f t="shared" si="16"/>
        <v>30</v>
      </c>
      <c r="O23" s="6">
        <f t="shared" si="16"/>
        <v>0</v>
      </c>
      <c r="P23" s="6">
        <f t="shared" si="16"/>
        <v>0</v>
      </c>
      <c r="Q23" s="6">
        <f t="shared" si="16"/>
        <v>0</v>
      </c>
      <c r="R23" s="7">
        <f t="shared" si="16"/>
        <v>12</v>
      </c>
      <c r="S23" s="7">
        <f t="shared" si="16"/>
        <v>2</v>
      </c>
      <c r="T23" s="7">
        <f t="shared" si="16"/>
        <v>6.78</v>
      </c>
      <c r="U23" s="11">
        <f t="shared" si="16"/>
        <v>45</v>
      </c>
      <c r="V23" s="10">
        <f t="shared" si="16"/>
        <v>0</v>
      </c>
      <c r="W23" s="11">
        <f t="shared" si="16"/>
        <v>0</v>
      </c>
      <c r="X23" s="10">
        <f t="shared" si="16"/>
        <v>0</v>
      </c>
      <c r="Y23" s="11">
        <f t="shared" si="16"/>
        <v>30</v>
      </c>
      <c r="Z23" s="10">
        <f t="shared" si="16"/>
        <v>0</v>
      </c>
      <c r="AA23" s="11">
        <f t="shared" si="16"/>
        <v>0</v>
      </c>
      <c r="AB23" s="10">
        <f t="shared" si="16"/>
        <v>0</v>
      </c>
      <c r="AC23" s="11">
        <f t="shared" si="16"/>
        <v>0</v>
      </c>
      <c r="AD23" s="10">
        <f t="shared" si="16"/>
        <v>0</v>
      </c>
      <c r="AE23" s="7">
        <f t="shared" si="16"/>
        <v>6</v>
      </c>
      <c r="AF23" s="11">
        <f t="shared" si="16"/>
        <v>15</v>
      </c>
      <c r="AG23" s="10">
        <f t="shared" si="16"/>
        <v>0</v>
      </c>
      <c r="AH23" s="11">
        <f t="shared" si="16"/>
        <v>0</v>
      </c>
      <c r="AI23" s="10">
        <f t="shared" si="16"/>
        <v>0</v>
      </c>
      <c r="AJ23" s="11">
        <f t="shared" si="16"/>
        <v>0</v>
      </c>
      <c r="AK23" s="10">
        <f t="shared" si="16"/>
        <v>0</v>
      </c>
      <c r="AL23" s="11">
        <f aca="true" t="shared" si="17" ref="AL23:BQ23">SUM(AL17:AL22)</f>
        <v>0</v>
      </c>
      <c r="AM23" s="10">
        <f t="shared" si="17"/>
        <v>0</v>
      </c>
      <c r="AN23" s="7">
        <f t="shared" si="17"/>
        <v>1</v>
      </c>
      <c r="AO23" s="7">
        <f t="shared" si="17"/>
        <v>7</v>
      </c>
      <c r="AP23" s="11">
        <f t="shared" si="17"/>
        <v>45</v>
      </c>
      <c r="AQ23" s="10">
        <f t="shared" si="17"/>
        <v>0</v>
      </c>
      <c r="AR23" s="11">
        <f t="shared" si="17"/>
        <v>15</v>
      </c>
      <c r="AS23" s="10">
        <f t="shared" si="17"/>
        <v>0</v>
      </c>
      <c r="AT23" s="11">
        <f t="shared" si="17"/>
        <v>0</v>
      </c>
      <c r="AU23" s="10">
        <f t="shared" si="17"/>
        <v>0</v>
      </c>
      <c r="AV23" s="11">
        <f t="shared" si="17"/>
        <v>0</v>
      </c>
      <c r="AW23" s="10">
        <f t="shared" si="17"/>
        <v>0</v>
      </c>
      <c r="AX23" s="11">
        <f t="shared" si="17"/>
        <v>0</v>
      </c>
      <c r="AY23" s="10">
        <f t="shared" si="17"/>
        <v>0</v>
      </c>
      <c r="AZ23" s="7">
        <f t="shared" si="17"/>
        <v>4</v>
      </c>
      <c r="BA23" s="11">
        <f t="shared" si="17"/>
        <v>15</v>
      </c>
      <c r="BB23" s="10">
        <f t="shared" si="17"/>
        <v>0</v>
      </c>
      <c r="BC23" s="11">
        <f t="shared" si="17"/>
        <v>0</v>
      </c>
      <c r="BD23" s="10">
        <f t="shared" si="17"/>
        <v>0</v>
      </c>
      <c r="BE23" s="11">
        <f t="shared" si="17"/>
        <v>0</v>
      </c>
      <c r="BF23" s="10">
        <f t="shared" si="17"/>
        <v>0</v>
      </c>
      <c r="BG23" s="11">
        <f t="shared" si="17"/>
        <v>0</v>
      </c>
      <c r="BH23" s="10">
        <f t="shared" si="17"/>
        <v>0</v>
      </c>
      <c r="BI23" s="7">
        <f t="shared" si="17"/>
        <v>1</v>
      </c>
      <c r="BJ23" s="7">
        <f t="shared" si="17"/>
        <v>5</v>
      </c>
      <c r="BK23" s="11">
        <f t="shared" si="17"/>
        <v>0</v>
      </c>
      <c r="BL23" s="10">
        <f t="shared" si="17"/>
        <v>0</v>
      </c>
      <c r="BM23" s="11">
        <f t="shared" si="17"/>
        <v>0</v>
      </c>
      <c r="BN23" s="10">
        <f t="shared" si="17"/>
        <v>0</v>
      </c>
      <c r="BO23" s="11">
        <f t="shared" si="17"/>
        <v>0</v>
      </c>
      <c r="BP23" s="10">
        <f t="shared" si="17"/>
        <v>0</v>
      </c>
      <c r="BQ23" s="11">
        <f t="shared" si="17"/>
        <v>0</v>
      </c>
      <c r="BR23" s="10">
        <f aca="true" t="shared" si="18" ref="BR23:CW23">SUM(BR17:BR22)</f>
        <v>0</v>
      </c>
      <c r="BS23" s="11">
        <f t="shared" si="18"/>
        <v>0</v>
      </c>
      <c r="BT23" s="10">
        <f t="shared" si="18"/>
        <v>0</v>
      </c>
      <c r="BU23" s="7">
        <f t="shared" si="18"/>
        <v>0</v>
      </c>
      <c r="BV23" s="11">
        <f t="shared" si="18"/>
        <v>0</v>
      </c>
      <c r="BW23" s="10">
        <f t="shared" si="18"/>
        <v>0</v>
      </c>
      <c r="BX23" s="11">
        <f t="shared" si="18"/>
        <v>0</v>
      </c>
      <c r="BY23" s="10">
        <f t="shared" si="18"/>
        <v>0</v>
      </c>
      <c r="BZ23" s="11">
        <f t="shared" si="18"/>
        <v>0</v>
      </c>
      <c r="CA23" s="10">
        <f t="shared" si="18"/>
        <v>0</v>
      </c>
      <c r="CB23" s="11">
        <f t="shared" si="18"/>
        <v>0</v>
      </c>
      <c r="CC23" s="10">
        <f t="shared" si="18"/>
        <v>0</v>
      </c>
      <c r="CD23" s="7">
        <f t="shared" si="18"/>
        <v>0</v>
      </c>
      <c r="CE23" s="7">
        <f t="shared" si="18"/>
        <v>0</v>
      </c>
      <c r="CF23" s="11">
        <f t="shared" si="18"/>
        <v>0</v>
      </c>
      <c r="CG23" s="10">
        <f t="shared" si="18"/>
        <v>0</v>
      </c>
      <c r="CH23" s="11">
        <f t="shared" si="18"/>
        <v>0</v>
      </c>
      <c r="CI23" s="10">
        <f t="shared" si="18"/>
        <v>0</v>
      </c>
      <c r="CJ23" s="11">
        <f t="shared" si="18"/>
        <v>0</v>
      </c>
      <c r="CK23" s="10">
        <f t="shared" si="18"/>
        <v>0</v>
      </c>
      <c r="CL23" s="11">
        <f t="shared" si="18"/>
        <v>0</v>
      </c>
      <c r="CM23" s="10">
        <f t="shared" si="18"/>
        <v>0</v>
      </c>
      <c r="CN23" s="11">
        <f t="shared" si="18"/>
        <v>0</v>
      </c>
      <c r="CO23" s="10">
        <f t="shared" si="18"/>
        <v>0</v>
      </c>
      <c r="CP23" s="7">
        <f t="shared" si="18"/>
        <v>0</v>
      </c>
      <c r="CQ23" s="11">
        <f t="shared" si="18"/>
        <v>0</v>
      </c>
      <c r="CR23" s="10">
        <f t="shared" si="18"/>
        <v>0</v>
      </c>
      <c r="CS23" s="11">
        <f t="shared" si="18"/>
        <v>0</v>
      </c>
      <c r="CT23" s="10">
        <f t="shared" si="18"/>
        <v>0</v>
      </c>
      <c r="CU23" s="11">
        <f t="shared" si="18"/>
        <v>0</v>
      </c>
      <c r="CV23" s="10">
        <f t="shared" si="18"/>
        <v>0</v>
      </c>
      <c r="CW23" s="11">
        <f t="shared" si="18"/>
        <v>0</v>
      </c>
      <c r="CX23" s="10">
        <f>SUM(CX17:CX22)</f>
        <v>0</v>
      </c>
      <c r="CY23" s="7">
        <f>SUM(CY17:CY22)</f>
        <v>0</v>
      </c>
      <c r="CZ23" s="7">
        <f>SUM(CZ17:CZ22)</f>
        <v>0</v>
      </c>
    </row>
    <row r="24" spans="1:104" ht="19.5" customHeight="1">
      <c r="A24" s="14" t="s">
        <v>67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4"/>
      <c r="CZ24" s="15"/>
    </row>
    <row r="25" spans="1:104" ht="12.75">
      <c r="A25" s="6"/>
      <c r="B25" s="6"/>
      <c r="C25" s="6"/>
      <c r="D25" s="6" t="s">
        <v>68</v>
      </c>
      <c r="E25" s="3" t="s">
        <v>69</v>
      </c>
      <c r="F25" s="6">
        <f>COUNTIF(U25:CX25,"e")</f>
        <v>1</v>
      </c>
      <c r="G25" s="6">
        <f>COUNTIF(U25:CX25,"z")</f>
        <v>2</v>
      </c>
      <c r="H25" s="6">
        <f>SUM(I25:Q25)</f>
        <v>65</v>
      </c>
      <c r="I25" s="6">
        <f>U25+AP25+BK25+CF25</f>
        <v>15</v>
      </c>
      <c r="J25" s="6">
        <f>W25+AR25+BM25+CH25</f>
        <v>15</v>
      </c>
      <c r="K25" s="6">
        <f>Y25+AT25+BO25+CJ25</f>
        <v>0</v>
      </c>
      <c r="L25" s="6">
        <f>AA25+AV25+BQ25+CL25</f>
        <v>0</v>
      </c>
      <c r="M25" s="6">
        <f>AC25+AX25+BS25+CN25</f>
        <v>0</v>
      </c>
      <c r="N25" s="6">
        <f>AF25+BA25+BV25+CQ25</f>
        <v>35</v>
      </c>
      <c r="O25" s="6">
        <f>AH25+BC25+BX25+CS25</f>
        <v>0</v>
      </c>
      <c r="P25" s="6">
        <f>AJ25+BE25+BZ25+CU25</f>
        <v>0</v>
      </c>
      <c r="Q25" s="6">
        <f>AL25+BG25+CB25+CW25</f>
        <v>0</v>
      </c>
      <c r="R25" s="7">
        <f>AO25+BJ25+CE25+CZ25</f>
        <v>3</v>
      </c>
      <c r="S25" s="7">
        <f>AN25+BI25+CD25+CY25</f>
        <v>1.4</v>
      </c>
      <c r="T25" s="7">
        <v>2.4</v>
      </c>
      <c r="U25" s="11">
        <v>15</v>
      </c>
      <c r="V25" s="10" t="s">
        <v>55</v>
      </c>
      <c r="W25" s="11">
        <v>15</v>
      </c>
      <c r="X25" s="10" t="s">
        <v>54</v>
      </c>
      <c r="Y25" s="11"/>
      <c r="Z25" s="10"/>
      <c r="AA25" s="11"/>
      <c r="AB25" s="10"/>
      <c r="AC25" s="11"/>
      <c r="AD25" s="10"/>
      <c r="AE25" s="7">
        <v>1.6</v>
      </c>
      <c r="AF25" s="11">
        <v>35</v>
      </c>
      <c r="AG25" s="10" t="s">
        <v>54</v>
      </c>
      <c r="AH25" s="11"/>
      <c r="AI25" s="10"/>
      <c r="AJ25" s="11"/>
      <c r="AK25" s="10"/>
      <c r="AL25" s="11"/>
      <c r="AM25" s="10"/>
      <c r="AN25" s="7">
        <v>1.4</v>
      </c>
      <c r="AO25" s="7">
        <f>AE25+AN25</f>
        <v>3</v>
      </c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7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>AZ25+BI25</f>
        <v>0</v>
      </c>
      <c r="BK25" s="11"/>
      <c r="BL25" s="10"/>
      <c r="BM25" s="11"/>
      <c r="BN25" s="10"/>
      <c r="BO25" s="11"/>
      <c r="BP25" s="10"/>
      <c r="BQ25" s="11"/>
      <c r="BR25" s="10"/>
      <c r="BS25" s="11"/>
      <c r="BT25" s="10"/>
      <c r="BU25" s="7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>BU25+CD25</f>
        <v>0</v>
      </c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7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>CP25+CY25</f>
        <v>0</v>
      </c>
    </row>
    <row r="26" spans="1:104" ht="12.75">
      <c r="A26" s="6"/>
      <c r="B26" s="6"/>
      <c r="C26" s="6"/>
      <c r="D26" s="6" t="s">
        <v>70</v>
      </c>
      <c r="E26" s="3" t="s">
        <v>71</v>
      </c>
      <c r="F26" s="6">
        <f>COUNTIF(U26:CX26,"e")</f>
        <v>1</v>
      </c>
      <c r="G26" s="6">
        <f>COUNTIF(U26:CX26,"z")</f>
        <v>1</v>
      </c>
      <c r="H26" s="6">
        <f>SUM(I26:Q26)</f>
        <v>30</v>
      </c>
      <c r="I26" s="6">
        <f>U26+AP26+BK26+CF26</f>
        <v>15</v>
      </c>
      <c r="J26" s="6">
        <f>W26+AR26+BM26+CH26</f>
        <v>0</v>
      </c>
      <c r="K26" s="6">
        <f>Y26+AT26+BO26+CJ26</f>
        <v>0</v>
      </c>
      <c r="L26" s="6">
        <f>AA26+AV26+BQ26+CL26</f>
        <v>0</v>
      </c>
      <c r="M26" s="6">
        <f>AC26+AX26+BS26+CN26</f>
        <v>0</v>
      </c>
      <c r="N26" s="6">
        <f>AF26+BA26+BV26+CQ26</f>
        <v>15</v>
      </c>
      <c r="O26" s="6">
        <f>AH26+BC26+BX26+CS26</f>
        <v>0</v>
      </c>
      <c r="P26" s="6">
        <f>AJ26+BE26+BZ26+CU26</f>
        <v>0</v>
      </c>
      <c r="Q26" s="6">
        <f>AL26+BG26+CB26+CW26</f>
        <v>0</v>
      </c>
      <c r="R26" s="7">
        <f>AO26+BJ26+CE26+CZ26</f>
        <v>2</v>
      </c>
      <c r="S26" s="7">
        <f>AN26+BI26+CD26+CY26</f>
        <v>1</v>
      </c>
      <c r="T26" s="7">
        <v>1.28</v>
      </c>
      <c r="U26" s="11">
        <v>15</v>
      </c>
      <c r="V26" s="10" t="s">
        <v>55</v>
      </c>
      <c r="W26" s="11"/>
      <c r="X26" s="10"/>
      <c r="Y26" s="11"/>
      <c r="Z26" s="10"/>
      <c r="AA26" s="11"/>
      <c r="AB26" s="10"/>
      <c r="AC26" s="11"/>
      <c r="AD26" s="10"/>
      <c r="AE26" s="7">
        <v>1</v>
      </c>
      <c r="AF26" s="11">
        <v>15</v>
      </c>
      <c r="AG26" s="10" t="s">
        <v>54</v>
      </c>
      <c r="AH26" s="11"/>
      <c r="AI26" s="10"/>
      <c r="AJ26" s="11"/>
      <c r="AK26" s="10"/>
      <c r="AL26" s="11"/>
      <c r="AM26" s="10"/>
      <c r="AN26" s="7">
        <v>1</v>
      </c>
      <c r="AO26" s="7">
        <f>AE26+AN26</f>
        <v>2</v>
      </c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7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>AZ26+BI26</f>
        <v>0</v>
      </c>
      <c r="BK26" s="11"/>
      <c r="BL26" s="10"/>
      <c r="BM26" s="11"/>
      <c r="BN26" s="10"/>
      <c r="BO26" s="11"/>
      <c r="BP26" s="10"/>
      <c r="BQ26" s="11"/>
      <c r="BR26" s="10"/>
      <c r="BS26" s="11"/>
      <c r="BT26" s="10"/>
      <c r="BU26" s="7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>BU26+CD26</f>
        <v>0</v>
      </c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>CP26+CY26</f>
        <v>0</v>
      </c>
    </row>
    <row r="27" spans="1:104" ht="12.75">
      <c r="A27" s="6"/>
      <c r="B27" s="6"/>
      <c r="C27" s="6"/>
      <c r="D27" s="6" t="s">
        <v>72</v>
      </c>
      <c r="E27" s="3" t="s">
        <v>73</v>
      </c>
      <c r="F27" s="6">
        <f>COUNTIF(U27:CX27,"e")</f>
        <v>1</v>
      </c>
      <c r="G27" s="6">
        <f>COUNTIF(U27:CX27,"z")</f>
        <v>1</v>
      </c>
      <c r="H27" s="6">
        <f>SUM(I27:Q27)</f>
        <v>30</v>
      </c>
      <c r="I27" s="6">
        <f>U27+AP27+BK27+CF27</f>
        <v>15</v>
      </c>
      <c r="J27" s="6">
        <f>W27+AR27+BM27+CH27</f>
        <v>15</v>
      </c>
      <c r="K27" s="6">
        <f>Y27+AT27+BO27+CJ27</f>
        <v>0</v>
      </c>
      <c r="L27" s="6">
        <f>AA27+AV27+BQ27+CL27</f>
        <v>0</v>
      </c>
      <c r="M27" s="6">
        <f>AC27+AX27+BS27+CN27</f>
        <v>0</v>
      </c>
      <c r="N27" s="6">
        <f>AF27+BA27+BV27+CQ27</f>
        <v>0</v>
      </c>
      <c r="O27" s="6">
        <f>AH27+BC27+BX27+CS27</f>
        <v>0</v>
      </c>
      <c r="P27" s="6">
        <f>AJ27+BE27+BZ27+CU27</f>
        <v>0</v>
      </c>
      <c r="Q27" s="6">
        <f>AL27+BG27+CB27+CW27</f>
        <v>0</v>
      </c>
      <c r="R27" s="7">
        <f>AO27+BJ27+CE27+CZ27</f>
        <v>2</v>
      </c>
      <c r="S27" s="7">
        <f>AN27+BI27+CD27+CY27</f>
        <v>0</v>
      </c>
      <c r="T27" s="7">
        <v>1.24</v>
      </c>
      <c r="U27" s="11"/>
      <c r="V27" s="10"/>
      <c r="W27" s="11"/>
      <c r="X27" s="10"/>
      <c r="Y27" s="11"/>
      <c r="Z27" s="10"/>
      <c r="AA27" s="11"/>
      <c r="AB27" s="10"/>
      <c r="AC27" s="11"/>
      <c r="AD27" s="10"/>
      <c r="AE27" s="7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>AE27+AN27</f>
        <v>0</v>
      </c>
      <c r="AP27" s="11">
        <v>15</v>
      </c>
      <c r="AQ27" s="10" t="s">
        <v>55</v>
      </c>
      <c r="AR27" s="11">
        <v>15</v>
      </c>
      <c r="AS27" s="10" t="s">
        <v>54</v>
      </c>
      <c r="AT27" s="11"/>
      <c r="AU27" s="10"/>
      <c r="AV27" s="11"/>
      <c r="AW27" s="10"/>
      <c r="AX27" s="11"/>
      <c r="AY27" s="10"/>
      <c r="AZ27" s="7">
        <v>2</v>
      </c>
      <c r="BA27" s="11"/>
      <c r="BB27" s="10"/>
      <c r="BC27" s="11"/>
      <c r="BD27" s="10"/>
      <c r="BE27" s="11"/>
      <c r="BF27" s="10"/>
      <c r="BG27" s="11"/>
      <c r="BH27" s="10"/>
      <c r="BI27" s="7"/>
      <c r="BJ27" s="7">
        <f>AZ27+BI27</f>
        <v>2</v>
      </c>
      <c r="BK27" s="11"/>
      <c r="BL27" s="10"/>
      <c r="BM27" s="11"/>
      <c r="BN27" s="10"/>
      <c r="BO27" s="11"/>
      <c r="BP27" s="10"/>
      <c r="BQ27" s="11"/>
      <c r="BR27" s="10"/>
      <c r="BS27" s="11"/>
      <c r="BT27" s="10"/>
      <c r="BU27" s="7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>BU27+CD27</f>
        <v>0</v>
      </c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>CP27+CY27</f>
        <v>0</v>
      </c>
    </row>
    <row r="28" spans="1:104" ht="12.75">
      <c r="A28" s="6"/>
      <c r="B28" s="6"/>
      <c r="C28" s="6"/>
      <c r="D28" s="6" t="s">
        <v>74</v>
      </c>
      <c r="E28" s="3" t="s">
        <v>75</v>
      </c>
      <c r="F28" s="6">
        <f>COUNTIF(U28:CX28,"e")</f>
        <v>1</v>
      </c>
      <c r="G28" s="6">
        <f>COUNTIF(U28:CX28,"z")</f>
        <v>1</v>
      </c>
      <c r="H28" s="6">
        <f>SUM(I28:Q28)</f>
        <v>30</v>
      </c>
      <c r="I28" s="6">
        <f>U28+AP28+BK28+CF28</f>
        <v>15</v>
      </c>
      <c r="J28" s="6">
        <f>W28+AR28+BM28+CH28</f>
        <v>0</v>
      </c>
      <c r="K28" s="6">
        <f>Y28+AT28+BO28+CJ28</f>
        <v>0</v>
      </c>
      <c r="L28" s="6">
        <f>AA28+AV28+BQ28+CL28</f>
        <v>0</v>
      </c>
      <c r="M28" s="6">
        <f>AC28+AX28+BS28+CN28</f>
        <v>0</v>
      </c>
      <c r="N28" s="6">
        <f>AF28+BA28+BV28+CQ28</f>
        <v>15</v>
      </c>
      <c r="O28" s="6">
        <f>AH28+BC28+BX28+CS28</f>
        <v>0</v>
      </c>
      <c r="P28" s="6">
        <f>AJ28+BE28+BZ28+CU28</f>
        <v>0</v>
      </c>
      <c r="Q28" s="6">
        <f>AL28+BG28+CB28+CW28</f>
        <v>0</v>
      </c>
      <c r="R28" s="7">
        <f>AO28+BJ28+CE28+CZ28</f>
        <v>2</v>
      </c>
      <c r="S28" s="7">
        <f>AN28+BI28+CD28+CY28</f>
        <v>1</v>
      </c>
      <c r="T28" s="7">
        <v>1.28</v>
      </c>
      <c r="U28" s="11">
        <v>15</v>
      </c>
      <c r="V28" s="10" t="s">
        <v>55</v>
      </c>
      <c r="W28" s="11"/>
      <c r="X28" s="10"/>
      <c r="Y28" s="11"/>
      <c r="Z28" s="10"/>
      <c r="AA28" s="11"/>
      <c r="AB28" s="10"/>
      <c r="AC28" s="11"/>
      <c r="AD28" s="10"/>
      <c r="AE28" s="7">
        <v>1</v>
      </c>
      <c r="AF28" s="11">
        <v>15</v>
      </c>
      <c r="AG28" s="10" t="s">
        <v>54</v>
      </c>
      <c r="AH28" s="11"/>
      <c r="AI28" s="10"/>
      <c r="AJ28" s="11"/>
      <c r="AK28" s="10"/>
      <c r="AL28" s="11"/>
      <c r="AM28" s="10"/>
      <c r="AN28" s="7">
        <v>1</v>
      </c>
      <c r="AO28" s="7">
        <f>AE28+AN28</f>
        <v>2</v>
      </c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7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>AZ28+BI28</f>
        <v>0</v>
      </c>
      <c r="BK28" s="11"/>
      <c r="BL28" s="10"/>
      <c r="BM28" s="11"/>
      <c r="BN28" s="10"/>
      <c r="BO28" s="11"/>
      <c r="BP28" s="10"/>
      <c r="BQ28" s="11"/>
      <c r="BR28" s="10"/>
      <c r="BS28" s="11"/>
      <c r="BT28" s="10"/>
      <c r="BU28" s="7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>BU28+CD28</f>
        <v>0</v>
      </c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>CP28+CY28</f>
        <v>0</v>
      </c>
    </row>
    <row r="29" spans="1:104" ht="12.75">
      <c r="A29" s="6"/>
      <c r="B29" s="6"/>
      <c r="C29" s="6"/>
      <c r="D29" s="6" t="s">
        <v>76</v>
      </c>
      <c r="E29" s="3" t="s">
        <v>77</v>
      </c>
      <c r="F29" s="6">
        <f>COUNTIF(U29:CX29,"e")</f>
        <v>0</v>
      </c>
      <c r="G29" s="6">
        <f>COUNTIF(U29:CX29,"z")</f>
        <v>1</v>
      </c>
      <c r="H29" s="6">
        <f>SUM(I29:Q29)</f>
        <v>80</v>
      </c>
      <c r="I29" s="6">
        <f>U29+AP29+BK29+CF29</f>
        <v>0</v>
      </c>
      <c r="J29" s="6">
        <f>W29+AR29+BM29+CH29</f>
        <v>0</v>
      </c>
      <c r="K29" s="6">
        <f>Y29+AT29+BO29+CJ29</f>
        <v>0</v>
      </c>
      <c r="L29" s="6">
        <f>AA29+AV29+BQ29+CL29</f>
        <v>0</v>
      </c>
      <c r="M29" s="6">
        <f>AC29+AX29+BS29+CN29</f>
        <v>0</v>
      </c>
      <c r="N29" s="6">
        <f>AF29+BA29+BV29+CQ29</f>
        <v>80</v>
      </c>
      <c r="O29" s="6">
        <f>AH29+BC29+BX29+CS29</f>
        <v>0</v>
      </c>
      <c r="P29" s="6">
        <f>AJ29+BE29+BZ29+CU29</f>
        <v>0</v>
      </c>
      <c r="Q29" s="6">
        <f>AL29+BG29+CB29+CW29</f>
        <v>0</v>
      </c>
      <c r="R29" s="7">
        <f>AO29+BJ29+CE29+CZ29</f>
        <v>4</v>
      </c>
      <c r="S29" s="7">
        <f>AN29+BI29+CD29+CY29</f>
        <v>4</v>
      </c>
      <c r="T29" s="7">
        <v>3.2</v>
      </c>
      <c r="U29" s="11"/>
      <c r="V29" s="10"/>
      <c r="W29" s="11"/>
      <c r="X29" s="10"/>
      <c r="Y29" s="11"/>
      <c r="Z29" s="10"/>
      <c r="AA29" s="11"/>
      <c r="AB29" s="10"/>
      <c r="AC29" s="11"/>
      <c r="AD29" s="10"/>
      <c r="AE29" s="7"/>
      <c r="AF29" s="11"/>
      <c r="AG29" s="10"/>
      <c r="AH29" s="11"/>
      <c r="AI29" s="10"/>
      <c r="AJ29" s="11"/>
      <c r="AK29" s="10"/>
      <c r="AL29" s="11"/>
      <c r="AM29" s="10"/>
      <c r="AN29" s="7"/>
      <c r="AO29" s="7">
        <f>AE29+AN29</f>
        <v>0</v>
      </c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7"/>
      <c r="BA29" s="11">
        <v>80</v>
      </c>
      <c r="BB29" s="10" t="s">
        <v>54</v>
      </c>
      <c r="BC29" s="11"/>
      <c r="BD29" s="10"/>
      <c r="BE29" s="11"/>
      <c r="BF29" s="10"/>
      <c r="BG29" s="11"/>
      <c r="BH29" s="10"/>
      <c r="BI29" s="7">
        <v>4</v>
      </c>
      <c r="BJ29" s="7">
        <f>AZ29+BI29</f>
        <v>4</v>
      </c>
      <c r="BK29" s="11"/>
      <c r="BL29" s="10"/>
      <c r="BM29" s="11"/>
      <c r="BN29" s="10"/>
      <c r="BO29" s="11"/>
      <c r="BP29" s="10"/>
      <c r="BQ29" s="11"/>
      <c r="BR29" s="10"/>
      <c r="BS29" s="11"/>
      <c r="BT29" s="10"/>
      <c r="BU29" s="7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>BU29+CD29</f>
        <v>0</v>
      </c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7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>CP29+CY29</f>
        <v>0</v>
      </c>
    </row>
    <row r="30" spans="1:104" ht="15.75" customHeight="1">
      <c r="A30" s="6"/>
      <c r="B30" s="6"/>
      <c r="C30" s="6"/>
      <c r="D30" s="6"/>
      <c r="E30" s="6" t="s">
        <v>66</v>
      </c>
      <c r="F30" s="6">
        <f aca="true" t="shared" si="19" ref="F30:AK30">SUM(F25:F29)</f>
        <v>4</v>
      </c>
      <c r="G30" s="6">
        <f t="shared" si="19"/>
        <v>6</v>
      </c>
      <c r="H30" s="6">
        <f t="shared" si="19"/>
        <v>235</v>
      </c>
      <c r="I30" s="6">
        <f t="shared" si="19"/>
        <v>60</v>
      </c>
      <c r="J30" s="6">
        <f t="shared" si="19"/>
        <v>30</v>
      </c>
      <c r="K30" s="6">
        <f t="shared" si="19"/>
        <v>0</v>
      </c>
      <c r="L30" s="6">
        <f t="shared" si="19"/>
        <v>0</v>
      </c>
      <c r="M30" s="6">
        <f t="shared" si="19"/>
        <v>0</v>
      </c>
      <c r="N30" s="6">
        <f t="shared" si="19"/>
        <v>145</v>
      </c>
      <c r="O30" s="6">
        <f t="shared" si="19"/>
        <v>0</v>
      </c>
      <c r="P30" s="6">
        <f t="shared" si="19"/>
        <v>0</v>
      </c>
      <c r="Q30" s="6">
        <f t="shared" si="19"/>
        <v>0</v>
      </c>
      <c r="R30" s="7">
        <f t="shared" si="19"/>
        <v>13</v>
      </c>
      <c r="S30" s="7">
        <f t="shared" si="19"/>
        <v>7.4</v>
      </c>
      <c r="T30" s="7">
        <f t="shared" si="19"/>
        <v>9.4</v>
      </c>
      <c r="U30" s="11">
        <f t="shared" si="19"/>
        <v>45</v>
      </c>
      <c r="V30" s="10">
        <f t="shared" si="19"/>
        <v>0</v>
      </c>
      <c r="W30" s="11">
        <f t="shared" si="19"/>
        <v>15</v>
      </c>
      <c r="X30" s="10">
        <f t="shared" si="19"/>
        <v>0</v>
      </c>
      <c r="Y30" s="11">
        <f t="shared" si="19"/>
        <v>0</v>
      </c>
      <c r="Z30" s="10">
        <f t="shared" si="19"/>
        <v>0</v>
      </c>
      <c r="AA30" s="11">
        <f t="shared" si="19"/>
        <v>0</v>
      </c>
      <c r="AB30" s="10">
        <f t="shared" si="19"/>
        <v>0</v>
      </c>
      <c r="AC30" s="11">
        <f t="shared" si="19"/>
        <v>0</v>
      </c>
      <c r="AD30" s="10">
        <f t="shared" si="19"/>
        <v>0</v>
      </c>
      <c r="AE30" s="7">
        <f t="shared" si="19"/>
        <v>3.6</v>
      </c>
      <c r="AF30" s="11">
        <f t="shared" si="19"/>
        <v>65</v>
      </c>
      <c r="AG30" s="10">
        <f t="shared" si="19"/>
        <v>0</v>
      </c>
      <c r="AH30" s="11">
        <f t="shared" si="19"/>
        <v>0</v>
      </c>
      <c r="AI30" s="10">
        <f t="shared" si="19"/>
        <v>0</v>
      </c>
      <c r="AJ30" s="11">
        <f t="shared" si="19"/>
        <v>0</v>
      </c>
      <c r="AK30" s="10">
        <f t="shared" si="19"/>
        <v>0</v>
      </c>
      <c r="AL30" s="11">
        <f aca="true" t="shared" si="20" ref="AL30:BQ30">SUM(AL25:AL29)</f>
        <v>0</v>
      </c>
      <c r="AM30" s="10">
        <f t="shared" si="20"/>
        <v>0</v>
      </c>
      <c r="AN30" s="7">
        <f t="shared" si="20"/>
        <v>3.4</v>
      </c>
      <c r="AO30" s="7">
        <f t="shared" si="20"/>
        <v>7</v>
      </c>
      <c r="AP30" s="11">
        <f t="shared" si="20"/>
        <v>15</v>
      </c>
      <c r="AQ30" s="10">
        <f t="shared" si="20"/>
        <v>0</v>
      </c>
      <c r="AR30" s="11">
        <f t="shared" si="20"/>
        <v>15</v>
      </c>
      <c r="AS30" s="10">
        <f t="shared" si="20"/>
        <v>0</v>
      </c>
      <c r="AT30" s="11">
        <f t="shared" si="20"/>
        <v>0</v>
      </c>
      <c r="AU30" s="10">
        <f t="shared" si="20"/>
        <v>0</v>
      </c>
      <c r="AV30" s="11">
        <f t="shared" si="20"/>
        <v>0</v>
      </c>
      <c r="AW30" s="10">
        <f t="shared" si="20"/>
        <v>0</v>
      </c>
      <c r="AX30" s="11">
        <f t="shared" si="20"/>
        <v>0</v>
      </c>
      <c r="AY30" s="10">
        <f t="shared" si="20"/>
        <v>0</v>
      </c>
      <c r="AZ30" s="7">
        <f t="shared" si="20"/>
        <v>2</v>
      </c>
      <c r="BA30" s="11">
        <f t="shared" si="20"/>
        <v>80</v>
      </c>
      <c r="BB30" s="10">
        <f t="shared" si="20"/>
        <v>0</v>
      </c>
      <c r="BC30" s="11">
        <f t="shared" si="20"/>
        <v>0</v>
      </c>
      <c r="BD30" s="10">
        <f t="shared" si="20"/>
        <v>0</v>
      </c>
      <c r="BE30" s="11">
        <f t="shared" si="20"/>
        <v>0</v>
      </c>
      <c r="BF30" s="10">
        <f t="shared" si="20"/>
        <v>0</v>
      </c>
      <c r="BG30" s="11">
        <f t="shared" si="20"/>
        <v>0</v>
      </c>
      <c r="BH30" s="10">
        <f t="shared" si="20"/>
        <v>0</v>
      </c>
      <c r="BI30" s="7">
        <f t="shared" si="20"/>
        <v>4</v>
      </c>
      <c r="BJ30" s="7">
        <f t="shared" si="20"/>
        <v>6</v>
      </c>
      <c r="BK30" s="11">
        <f t="shared" si="20"/>
        <v>0</v>
      </c>
      <c r="BL30" s="10">
        <f t="shared" si="20"/>
        <v>0</v>
      </c>
      <c r="BM30" s="11">
        <f t="shared" si="20"/>
        <v>0</v>
      </c>
      <c r="BN30" s="10">
        <f t="shared" si="20"/>
        <v>0</v>
      </c>
      <c r="BO30" s="11">
        <f t="shared" si="20"/>
        <v>0</v>
      </c>
      <c r="BP30" s="10">
        <f t="shared" si="20"/>
        <v>0</v>
      </c>
      <c r="BQ30" s="11">
        <f t="shared" si="20"/>
        <v>0</v>
      </c>
      <c r="BR30" s="10">
        <f aca="true" t="shared" si="21" ref="BR30:CW30">SUM(BR25:BR29)</f>
        <v>0</v>
      </c>
      <c r="BS30" s="11">
        <f t="shared" si="21"/>
        <v>0</v>
      </c>
      <c r="BT30" s="10">
        <f t="shared" si="21"/>
        <v>0</v>
      </c>
      <c r="BU30" s="7">
        <f t="shared" si="21"/>
        <v>0</v>
      </c>
      <c r="BV30" s="11">
        <f t="shared" si="21"/>
        <v>0</v>
      </c>
      <c r="BW30" s="10">
        <f t="shared" si="21"/>
        <v>0</v>
      </c>
      <c r="BX30" s="11">
        <f t="shared" si="21"/>
        <v>0</v>
      </c>
      <c r="BY30" s="10">
        <f t="shared" si="21"/>
        <v>0</v>
      </c>
      <c r="BZ30" s="11">
        <f t="shared" si="21"/>
        <v>0</v>
      </c>
      <c r="CA30" s="10">
        <f t="shared" si="21"/>
        <v>0</v>
      </c>
      <c r="CB30" s="11">
        <f t="shared" si="21"/>
        <v>0</v>
      </c>
      <c r="CC30" s="10">
        <f t="shared" si="21"/>
        <v>0</v>
      </c>
      <c r="CD30" s="7">
        <f t="shared" si="21"/>
        <v>0</v>
      </c>
      <c r="CE30" s="7">
        <f t="shared" si="21"/>
        <v>0</v>
      </c>
      <c r="CF30" s="11">
        <f t="shared" si="21"/>
        <v>0</v>
      </c>
      <c r="CG30" s="10">
        <f t="shared" si="21"/>
        <v>0</v>
      </c>
      <c r="CH30" s="11">
        <f t="shared" si="21"/>
        <v>0</v>
      </c>
      <c r="CI30" s="10">
        <f t="shared" si="21"/>
        <v>0</v>
      </c>
      <c r="CJ30" s="11">
        <f t="shared" si="21"/>
        <v>0</v>
      </c>
      <c r="CK30" s="10">
        <f t="shared" si="21"/>
        <v>0</v>
      </c>
      <c r="CL30" s="11">
        <f t="shared" si="21"/>
        <v>0</v>
      </c>
      <c r="CM30" s="10">
        <f t="shared" si="21"/>
        <v>0</v>
      </c>
      <c r="CN30" s="11">
        <f t="shared" si="21"/>
        <v>0</v>
      </c>
      <c r="CO30" s="10">
        <f t="shared" si="21"/>
        <v>0</v>
      </c>
      <c r="CP30" s="7">
        <f t="shared" si="21"/>
        <v>0</v>
      </c>
      <c r="CQ30" s="11">
        <f t="shared" si="21"/>
        <v>0</v>
      </c>
      <c r="CR30" s="10">
        <f t="shared" si="21"/>
        <v>0</v>
      </c>
      <c r="CS30" s="11">
        <f t="shared" si="21"/>
        <v>0</v>
      </c>
      <c r="CT30" s="10">
        <f t="shared" si="21"/>
        <v>0</v>
      </c>
      <c r="CU30" s="11">
        <f t="shared" si="21"/>
        <v>0</v>
      </c>
      <c r="CV30" s="10">
        <f t="shared" si="21"/>
        <v>0</v>
      </c>
      <c r="CW30" s="11">
        <f t="shared" si="21"/>
        <v>0</v>
      </c>
      <c r="CX30" s="10">
        <f>SUM(CX25:CX29)</f>
        <v>0</v>
      </c>
      <c r="CY30" s="7">
        <f>SUM(CY25:CY29)</f>
        <v>0</v>
      </c>
      <c r="CZ30" s="7">
        <f>SUM(CZ25:CZ29)</f>
        <v>0</v>
      </c>
    </row>
    <row r="31" spans="1:104" ht="19.5" customHeight="1">
      <c r="A31" s="14" t="s">
        <v>78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4"/>
      <c r="CZ31" s="15"/>
    </row>
    <row r="32" spans="1:104" ht="12.75">
      <c r="A32" s="6"/>
      <c r="B32" s="6"/>
      <c r="C32" s="6"/>
      <c r="D32" s="6" t="s">
        <v>81</v>
      </c>
      <c r="E32" s="3" t="s">
        <v>82</v>
      </c>
      <c r="F32" s="6">
        <f aca="true" t="shared" si="22" ref="F32:F44">COUNTIF(U32:CX32,"e")</f>
        <v>0</v>
      </c>
      <c r="G32" s="6">
        <f aca="true" t="shared" si="23" ref="G32:G44">COUNTIF(U32:CX32,"z")</f>
        <v>3</v>
      </c>
      <c r="H32" s="6">
        <f aca="true" t="shared" si="24" ref="H32:H47">SUM(I32:Q32)</f>
        <v>45</v>
      </c>
      <c r="I32" s="6">
        <f aca="true" t="shared" si="25" ref="I32:I47">U32+AP32+BK32+CF32</f>
        <v>15</v>
      </c>
      <c r="J32" s="6">
        <f aca="true" t="shared" si="26" ref="J32:J47">W32+AR32+BM32+CH32</f>
        <v>15</v>
      </c>
      <c r="K32" s="6">
        <f aca="true" t="shared" si="27" ref="K32:K47">Y32+AT32+BO32+CJ32</f>
        <v>0</v>
      </c>
      <c r="L32" s="6">
        <f aca="true" t="shared" si="28" ref="L32:L47">AA32+AV32+BQ32+CL32</f>
        <v>0</v>
      </c>
      <c r="M32" s="6">
        <f aca="true" t="shared" si="29" ref="M32:M47">AC32+AX32+BS32+CN32</f>
        <v>0</v>
      </c>
      <c r="N32" s="6">
        <f aca="true" t="shared" si="30" ref="N32:N47">AF32+BA32+BV32+CQ32</f>
        <v>15</v>
      </c>
      <c r="O32" s="6">
        <f aca="true" t="shared" si="31" ref="O32:O47">AH32+BC32+BX32+CS32</f>
        <v>0</v>
      </c>
      <c r="P32" s="6">
        <f aca="true" t="shared" si="32" ref="P32:P47">AJ32+BE32+BZ32+CU32</f>
        <v>0</v>
      </c>
      <c r="Q32" s="6">
        <f aca="true" t="shared" si="33" ref="Q32:Q47">AL32+BG32+CB32+CW32</f>
        <v>0</v>
      </c>
      <c r="R32" s="7">
        <f aca="true" t="shared" si="34" ref="R32:R47">AO32+BJ32+CE32+CZ32</f>
        <v>2</v>
      </c>
      <c r="S32" s="7">
        <f aca="true" t="shared" si="35" ref="S32:S47">AN32+BI32+CD32+CY32</f>
        <v>0.6</v>
      </c>
      <c r="T32" s="7">
        <v>1.8</v>
      </c>
      <c r="U32" s="11">
        <v>15</v>
      </c>
      <c r="V32" s="10" t="s">
        <v>54</v>
      </c>
      <c r="W32" s="11">
        <v>15</v>
      </c>
      <c r="X32" s="10" t="s">
        <v>54</v>
      </c>
      <c r="Y32" s="11"/>
      <c r="Z32" s="10"/>
      <c r="AA32" s="11"/>
      <c r="AB32" s="10"/>
      <c r="AC32" s="11"/>
      <c r="AD32" s="10"/>
      <c r="AE32" s="7">
        <v>1.4</v>
      </c>
      <c r="AF32" s="11">
        <v>15</v>
      </c>
      <c r="AG32" s="10" t="s">
        <v>54</v>
      </c>
      <c r="AH32" s="11"/>
      <c r="AI32" s="10"/>
      <c r="AJ32" s="11"/>
      <c r="AK32" s="10"/>
      <c r="AL32" s="11"/>
      <c r="AM32" s="10"/>
      <c r="AN32" s="7">
        <v>0.6</v>
      </c>
      <c r="AO32" s="7">
        <f aca="true" t="shared" si="36" ref="AO32:AO47">AE32+AN32</f>
        <v>2</v>
      </c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7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aca="true" t="shared" si="37" ref="BJ32:BJ47">AZ32+BI32</f>
        <v>0</v>
      </c>
      <c r="BK32" s="11"/>
      <c r="BL32" s="10"/>
      <c r="BM32" s="11"/>
      <c r="BN32" s="10"/>
      <c r="BO32" s="11"/>
      <c r="BP32" s="10"/>
      <c r="BQ32" s="11"/>
      <c r="BR32" s="10"/>
      <c r="BS32" s="11"/>
      <c r="BT32" s="10"/>
      <c r="BU32" s="7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aca="true" t="shared" si="38" ref="CE32:CE47">BU32+CD32</f>
        <v>0</v>
      </c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aca="true" t="shared" si="39" ref="CZ32:CZ47">CP32+CY32</f>
        <v>0</v>
      </c>
    </row>
    <row r="33" spans="1:104" ht="12.75">
      <c r="A33" s="6"/>
      <c r="B33" s="6"/>
      <c r="C33" s="6"/>
      <c r="D33" s="6" t="s">
        <v>83</v>
      </c>
      <c r="E33" s="3" t="s">
        <v>84</v>
      </c>
      <c r="F33" s="6">
        <f t="shared" si="22"/>
        <v>1</v>
      </c>
      <c r="G33" s="6">
        <f t="shared" si="23"/>
        <v>0</v>
      </c>
      <c r="H33" s="6">
        <f t="shared" si="24"/>
        <v>15</v>
      </c>
      <c r="I33" s="6">
        <f t="shared" si="25"/>
        <v>15</v>
      </c>
      <c r="J33" s="6">
        <f t="shared" si="26"/>
        <v>0</v>
      </c>
      <c r="K33" s="6">
        <f t="shared" si="27"/>
        <v>0</v>
      </c>
      <c r="L33" s="6">
        <f t="shared" si="28"/>
        <v>0</v>
      </c>
      <c r="M33" s="6">
        <f t="shared" si="29"/>
        <v>0</v>
      </c>
      <c r="N33" s="6">
        <f t="shared" si="30"/>
        <v>0</v>
      </c>
      <c r="O33" s="6">
        <f t="shared" si="31"/>
        <v>0</v>
      </c>
      <c r="P33" s="6">
        <f t="shared" si="32"/>
        <v>0</v>
      </c>
      <c r="Q33" s="6">
        <f t="shared" si="33"/>
        <v>0</v>
      </c>
      <c r="R33" s="7">
        <f t="shared" si="34"/>
        <v>1</v>
      </c>
      <c r="S33" s="7">
        <f t="shared" si="35"/>
        <v>0</v>
      </c>
      <c r="T33" s="7">
        <v>0.68</v>
      </c>
      <c r="U33" s="11">
        <v>15</v>
      </c>
      <c r="V33" s="10" t="s">
        <v>55</v>
      </c>
      <c r="W33" s="11"/>
      <c r="X33" s="10"/>
      <c r="Y33" s="11"/>
      <c r="Z33" s="10"/>
      <c r="AA33" s="11"/>
      <c r="AB33" s="10"/>
      <c r="AC33" s="11"/>
      <c r="AD33" s="10"/>
      <c r="AE33" s="7">
        <v>1</v>
      </c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36"/>
        <v>1</v>
      </c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7"/>
      <c r="BA33" s="11"/>
      <c r="BB33" s="10"/>
      <c r="BC33" s="11"/>
      <c r="BD33" s="10"/>
      <c r="BE33" s="11"/>
      <c r="BF33" s="10"/>
      <c r="BG33" s="11"/>
      <c r="BH33" s="10"/>
      <c r="BI33" s="7"/>
      <c r="BJ33" s="7">
        <f t="shared" si="37"/>
        <v>0</v>
      </c>
      <c r="BK33" s="11"/>
      <c r="BL33" s="10"/>
      <c r="BM33" s="11"/>
      <c r="BN33" s="10"/>
      <c r="BO33" s="11"/>
      <c r="BP33" s="10"/>
      <c r="BQ33" s="11"/>
      <c r="BR33" s="10"/>
      <c r="BS33" s="11"/>
      <c r="BT33" s="10"/>
      <c r="BU33" s="7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38"/>
        <v>0</v>
      </c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39"/>
        <v>0</v>
      </c>
    </row>
    <row r="34" spans="1:104" ht="12.75">
      <c r="A34" s="6"/>
      <c r="B34" s="6"/>
      <c r="C34" s="6"/>
      <c r="D34" s="6" t="s">
        <v>85</v>
      </c>
      <c r="E34" s="3" t="s">
        <v>86</v>
      </c>
      <c r="F34" s="6">
        <f t="shared" si="22"/>
        <v>1</v>
      </c>
      <c r="G34" s="6">
        <f t="shared" si="23"/>
        <v>1</v>
      </c>
      <c r="H34" s="6">
        <f t="shared" si="24"/>
        <v>105</v>
      </c>
      <c r="I34" s="6">
        <f t="shared" si="25"/>
        <v>45</v>
      </c>
      <c r="J34" s="6">
        <f t="shared" si="26"/>
        <v>0</v>
      </c>
      <c r="K34" s="6">
        <f t="shared" si="27"/>
        <v>0</v>
      </c>
      <c r="L34" s="6">
        <f t="shared" si="28"/>
        <v>0</v>
      </c>
      <c r="M34" s="6">
        <f t="shared" si="29"/>
        <v>0</v>
      </c>
      <c r="N34" s="6">
        <f t="shared" si="30"/>
        <v>60</v>
      </c>
      <c r="O34" s="6">
        <f t="shared" si="31"/>
        <v>0</v>
      </c>
      <c r="P34" s="6">
        <f t="shared" si="32"/>
        <v>0</v>
      </c>
      <c r="Q34" s="6">
        <f t="shared" si="33"/>
        <v>0</v>
      </c>
      <c r="R34" s="7">
        <f t="shared" si="34"/>
        <v>5</v>
      </c>
      <c r="S34" s="7">
        <f t="shared" si="35"/>
        <v>3</v>
      </c>
      <c r="T34" s="7">
        <v>4.3</v>
      </c>
      <c r="U34" s="11">
        <v>45</v>
      </c>
      <c r="V34" s="10" t="s">
        <v>55</v>
      </c>
      <c r="W34" s="11"/>
      <c r="X34" s="10"/>
      <c r="Y34" s="11"/>
      <c r="Z34" s="10"/>
      <c r="AA34" s="11"/>
      <c r="AB34" s="10"/>
      <c r="AC34" s="11"/>
      <c r="AD34" s="10"/>
      <c r="AE34" s="7">
        <v>2</v>
      </c>
      <c r="AF34" s="11">
        <v>60</v>
      </c>
      <c r="AG34" s="10" t="s">
        <v>54</v>
      </c>
      <c r="AH34" s="11"/>
      <c r="AI34" s="10"/>
      <c r="AJ34" s="11"/>
      <c r="AK34" s="10"/>
      <c r="AL34" s="11"/>
      <c r="AM34" s="10"/>
      <c r="AN34" s="7">
        <v>3</v>
      </c>
      <c r="AO34" s="7">
        <f t="shared" si="36"/>
        <v>5</v>
      </c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7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37"/>
        <v>0</v>
      </c>
      <c r="BK34" s="11"/>
      <c r="BL34" s="10"/>
      <c r="BM34" s="11"/>
      <c r="BN34" s="10"/>
      <c r="BO34" s="11"/>
      <c r="BP34" s="10"/>
      <c r="BQ34" s="11"/>
      <c r="BR34" s="10"/>
      <c r="BS34" s="11"/>
      <c r="BT34" s="10"/>
      <c r="BU34" s="7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38"/>
        <v>0</v>
      </c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39"/>
        <v>0</v>
      </c>
    </row>
    <row r="35" spans="1:104" ht="12.75">
      <c r="A35" s="6"/>
      <c r="B35" s="6"/>
      <c r="C35" s="6"/>
      <c r="D35" s="6" t="s">
        <v>87</v>
      </c>
      <c r="E35" s="3" t="s">
        <v>88</v>
      </c>
      <c r="F35" s="6">
        <f t="shared" si="22"/>
        <v>0</v>
      </c>
      <c r="G35" s="6">
        <f t="shared" si="23"/>
        <v>1</v>
      </c>
      <c r="H35" s="6">
        <f t="shared" si="24"/>
        <v>15</v>
      </c>
      <c r="I35" s="6">
        <f t="shared" si="25"/>
        <v>15</v>
      </c>
      <c r="J35" s="6">
        <f t="shared" si="26"/>
        <v>0</v>
      </c>
      <c r="K35" s="6">
        <f t="shared" si="27"/>
        <v>0</v>
      </c>
      <c r="L35" s="6">
        <f t="shared" si="28"/>
        <v>0</v>
      </c>
      <c r="M35" s="6">
        <f t="shared" si="29"/>
        <v>0</v>
      </c>
      <c r="N35" s="6">
        <f t="shared" si="30"/>
        <v>0</v>
      </c>
      <c r="O35" s="6">
        <f t="shared" si="31"/>
        <v>0</v>
      </c>
      <c r="P35" s="6">
        <f t="shared" si="32"/>
        <v>0</v>
      </c>
      <c r="Q35" s="6">
        <f t="shared" si="33"/>
        <v>0</v>
      </c>
      <c r="R35" s="7">
        <f t="shared" si="34"/>
        <v>1</v>
      </c>
      <c r="S35" s="7">
        <f t="shared" si="35"/>
        <v>0</v>
      </c>
      <c r="T35" s="7">
        <v>0.6</v>
      </c>
      <c r="U35" s="11">
        <v>15</v>
      </c>
      <c r="V35" s="10" t="s">
        <v>54</v>
      </c>
      <c r="W35" s="11"/>
      <c r="X35" s="10"/>
      <c r="Y35" s="11"/>
      <c r="Z35" s="10"/>
      <c r="AA35" s="11"/>
      <c r="AB35" s="10"/>
      <c r="AC35" s="11"/>
      <c r="AD35" s="10"/>
      <c r="AE35" s="7">
        <v>1</v>
      </c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36"/>
        <v>1</v>
      </c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7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37"/>
        <v>0</v>
      </c>
      <c r="BK35" s="11"/>
      <c r="BL35" s="10"/>
      <c r="BM35" s="11"/>
      <c r="BN35" s="10"/>
      <c r="BO35" s="11"/>
      <c r="BP35" s="10"/>
      <c r="BQ35" s="11"/>
      <c r="BR35" s="10"/>
      <c r="BS35" s="11"/>
      <c r="BT35" s="10"/>
      <c r="BU35" s="7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38"/>
        <v>0</v>
      </c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39"/>
        <v>0</v>
      </c>
    </row>
    <row r="36" spans="1:104" ht="12.75">
      <c r="A36" s="6"/>
      <c r="B36" s="6"/>
      <c r="C36" s="6"/>
      <c r="D36" s="6" t="s">
        <v>89</v>
      </c>
      <c r="E36" s="3" t="s">
        <v>90</v>
      </c>
      <c r="F36" s="6">
        <f t="shared" si="22"/>
        <v>0</v>
      </c>
      <c r="G36" s="6">
        <f t="shared" si="23"/>
        <v>2</v>
      </c>
      <c r="H36" s="6">
        <f t="shared" si="24"/>
        <v>60</v>
      </c>
      <c r="I36" s="6">
        <f t="shared" si="25"/>
        <v>15</v>
      </c>
      <c r="J36" s="6">
        <f t="shared" si="26"/>
        <v>0</v>
      </c>
      <c r="K36" s="6">
        <f t="shared" si="27"/>
        <v>0</v>
      </c>
      <c r="L36" s="6">
        <f t="shared" si="28"/>
        <v>0</v>
      </c>
      <c r="M36" s="6">
        <f t="shared" si="29"/>
        <v>0</v>
      </c>
      <c r="N36" s="6">
        <f t="shared" si="30"/>
        <v>45</v>
      </c>
      <c r="O36" s="6">
        <f t="shared" si="31"/>
        <v>0</v>
      </c>
      <c r="P36" s="6">
        <f t="shared" si="32"/>
        <v>0</v>
      </c>
      <c r="Q36" s="6">
        <f t="shared" si="33"/>
        <v>0</v>
      </c>
      <c r="R36" s="7">
        <f t="shared" si="34"/>
        <v>4</v>
      </c>
      <c r="S36" s="7">
        <f t="shared" si="35"/>
        <v>3</v>
      </c>
      <c r="T36" s="7">
        <v>2.4</v>
      </c>
      <c r="U36" s="11"/>
      <c r="V36" s="10"/>
      <c r="W36" s="11"/>
      <c r="X36" s="10"/>
      <c r="Y36" s="11"/>
      <c r="Z36" s="10"/>
      <c r="AA36" s="11"/>
      <c r="AB36" s="10"/>
      <c r="AC36" s="11"/>
      <c r="AD36" s="10"/>
      <c r="AE36" s="7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36"/>
        <v>0</v>
      </c>
      <c r="AP36" s="11">
        <v>15</v>
      </c>
      <c r="AQ36" s="10" t="s">
        <v>54</v>
      </c>
      <c r="AR36" s="11"/>
      <c r="AS36" s="10"/>
      <c r="AT36" s="11"/>
      <c r="AU36" s="10"/>
      <c r="AV36" s="11"/>
      <c r="AW36" s="10"/>
      <c r="AX36" s="11"/>
      <c r="AY36" s="10"/>
      <c r="AZ36" s="7">
        <v>1</v>
      </c>
      <c r="BA36" s="11">
        <v>45</v>
      </c>
      <c r="BB36" s="10" t="s">
        <v>54</v>
      </c>
      <c r="BC36" s="11"/>
      <c r="BD36" s="10"/>
      <c r="BE36" s="11"/>
      <c r="BF36" s="10"/>
      <c r="BG36" s="11"/>
      <c r="BH36" s="10"/>
      <c r="BI36" s="7">
        <v>3</v>
      </c>
      <c r="BJ36" s="7">
        <f t="shared" si="37"/>
        <v>4</v>
      </c>
      <c r="BK36" s="11"/>
      <c r="BL36" s="10"/>
      <c r="BM36" s="11"/>
      <c r="BN36" s="10"/>
      <c r="BO36" s="11"/>
      <c r="BP36" s="10"/>
      <c r="BQ36" s="11"/>
      <c r="BR36" s="10"/>
      <c r="BS36" s="11"/>
      <c r="BT36" s="10"/>
      <c r="BU36" s="7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38"/>
        <v>0</v>
      </c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39"/>
        <v>0</v>
      </c>
    </row>
    <row r="37" spans="1:104" ht="12.75">
      <c r="A37" s="6"/>
      <c r="B37" s="6"/>
      <c r="C37" s="6"/>
      <c r="D37" s="6" t="s">
        <v>91</v>
      </c>
      <c r="E37" s="3" t="s">
        <v>92</v>
      </c>
      <c r="F37" s="6">
        <f t="shared" si="22"/>
        <v>0</v>
      </c>
      <c r="G37" s="6">
        <f t="shared" si="23"/>
        <v>1</v>
      </c>
      <c r="H37" s="6">
        <f t="shared" si="24"/>
        <v>30</v>
      </c>
      <c r="I37" s="6">
        <f t="shared" si="25"/>
        <v>0</v>
      </c>
      <c r="J37" s="6">
        <f t="shared" si="26"/>
        <v>0</v>
      </c>
      <c r="K37" s="6">
        <f t="shared" si="27"/>
        <v>0</v>
      </c>
      <c r="L37" s="6">
        <f t="shared" si="28"/>
        <v>0</v>
      </c>
      <c r="M37" s="6">
        <f t="shared" si="29"/>
        <v>0</v>
      </c>
      <c r="N37" s="6">
        <f t="shared" si="30"/>
        <v>0</v>
      </c>
      <c r="O37" s="6">
        <f t="shared" si="31"/>
        <v>30</v>
      </c>
      <c r="P37" s="6">
        <f t="shared" si="32"/>
        <v>0</v>
      </c>
      <c r="Q37" s="6">
        <f t="shared" si="33"/>
        <v>0</v>
      </c>
      <c r="R37" s="7">
        <f t="shared" si="34"/>
        <v>2</v>
      </c>
      <c r="S37" s="7">
        <f t="shared" si="35"/>
        <v>2</v>
      </c>
      <c r="T37" s="7">
        <v>1.2</v>
      </c>
      <c r="U37" s="11"/>
      <c r="V37" s="10"/>
      <c r="W37" s="11"/>
      <c r="X37" s="10"/>
      <c r="Y37" s="11"/>
      <c r="Z37" s="10"/>
      <c r="AA37" s="11"/>
      <c r="AB37" s="10"/>
      <c r="AC37" s="11"/>
      <c r="AD37" s="10"/>
      <c r="AE37" s="7"/>
      <c r="AF37" s="11"/>
      <c r="AG37" s="10"/>
      <c r="AH37" s="11">
        <v>30</v>
      </c>
      <c r="AI37" s="10" t="s">
        <v>54</v>
      </c>
      <c r="AJ37" s="11"/>
      <c r="AK37" s="10"/>
      <c r="AL37" s="11"/>
      <c r="AM37" s="10"/>
      <c r="AN37" s="7">
        <v>2</v>
      </c>
      <c r="AO37" s="7">
        <f t="shared" si="36"/>
        <v>2</v>
      </c>
      <c r="AP37" s="11"/>
      <c r="AQ37" s="10"/>
      <c r="AR37" s="11"/>
      <c r="AS37" s="10"/>
      <c r="AT37" s="11"/>
      <c r="AU37" s="10"/>
      <c r="AV37" s="11"/>
      <c r="AW37" s="10"/>
      <c r="AX37" s="11"/>
      <c r="AY37" s="10"/>
      <c r="AZ37" s="7"/>
      <c r="BA37" s="11"/>
      <c r="BB37" s="10"/>
      <c r="BC37" s="11"/>
      <c r="BD37" s="10"/>
      <c r="BE37" s="11"/>
      <c r="BF37" s="10"/>
      <c r="BG37" s="11"/>
      <c r="BH37" s="10"/>
      <c r="BI37" s="7"/>
      <c r="BJ37" s="7">
        <f t="shared" si="37"/>
        <v>0</v>
      </c>
      <c r="BK37" s="11"/>
      <c r="BL37" s="10"/>
      <c r="BM37" s="11"/>
      <c r="BN37" s="10"/>
      <c r="BO37" s="11"/>
      <c r="BP37" s="10"/>
      <c r="BQ37" s="11"/>
      <c r="BR37" s="10"/>
      <c r="BS37" s="11"/>
      <c r="BT37" s="10"/>
      <c r="BU37" s="7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38"/>
        <v>0</v>
      </c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39"/>
        <v>0</v>
      </c>
    </row>
    <row r="38" spans="1:104" ht="12.75">
      <c r="A38" s="6"/>
      <c r="B38" s="6"/>
      <c r="C38" s="6"/>
      <c r="D38" s="6" t="s">
        <v>93</v>
      </c>
      <c r="E38" s="3" t="s">
        <v>94</v>
      </c>
      <c r="F38" s="6">
        <f t="shared" si="22"/>
        <v>0</v>
      </c>
      <c r="G38" s="6">
        <f t="shared" si="23"/>
        <v>2</v>
      </c>
      <c r="H38" s="6">
        <f t="shared" si="24"/>
        <v>60</v>
      </c>
      <c r="I38" s="6">
        <f t="shared" si="25"/>
        <v>30</v>
      </c>
      <c r="J38" s="6">
        <f t="shared" si="26"/>
        <v>0</v>
      </c>
      <c r="K38" s="6">
        <f t="shared" si="27"/>
        <v>0</v>
      </c>
      <c r="L38" s="6">
        <f t="shared" si="28"/>
        <v>0</v>
      </c>
      <c r="M38" s="6">
        <f t="shared" si="29"/>
        <v>0</v>
      </c>
      <c r="N38" s="6">
        <f t="shared" si="30"/>
        <v>30</v>
      </c>
      <c r="O38" s="6">
        <f t="shared" si="31"/>
        <v>0</v>
      </c>
      <c r="P38" s="6">
        <f t="shared" si="32"/>
        <v>0</v>
      </c>
      <c r="Q38" s="6">
        <f t="shared" si="33"/>
        <v>0</v>
      </c>
      <c r="R38" s="7">
        <f t="shared" si="34"/>
        <v>3</v>
      </c>
      <c r="S38" s="7">
        <f t="shared" si="35"/>
        <v>1.5</v>
      </c>
      <c r="T38" s="7">
        <v>2.4</v>
      </c>
      <c r="U38" s="11">
        <v>30</v>
      </c>
      <c r="V38" s="10" t="s">
        <v>54</v>
      </c>
      <c r="W38" s="11"/>
      <c r="X38" s="10"/>
      <c r="Y38" s="11"/>
      <c r="Z38" s="10"/>
      <c r="AA38" s="11"/>
      <c r="AB38" s="10"/>
      <c r="AC38" s="11"/>
      <c r="AD38" s="10"/>
      <c r="AE38" s="7">
        <v>1.5</v>
      </c>
      <c r="AF38" s="11">
        <v>30</v>
      </c>
      <c r="AG38" s="10" t="s">
        <v>54</v>
      </c>
      <c r="AH38" s="11"/>
      <c r="AI38" s="10"/>
      <c r="AJ38" s="11"/>
      <c r="AK38" s="10"/>
      <c r="AL38" s="11"/>
      <c r="AM38" s="10"/>
      <c r="AN38" s="7">
        <v>1.5</v>
      </c>
      <c r="AO38" s="7">
        <f t="shared" si="36"/>
        <v>3</v>
      </c>
      <c r="AP38" s="11"/>
      <c r="AQ38" s="10"/>
      <c r="AR38" s="11"/>
      <c r="AS38" s="10"/>
      <c r="AT38" s="11"/>
      <c r="AU38" s="10"/>
      <c r="AV38" s="11"/>
      <c r="AW38" s="10"/>
      <c r="AX38" s="11"/>
      <c r="AY38" s="10"/>
      <c r="AZ38" s="7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37"/>
        <v>0</v>
      </c>
      <c r="BK38" s="11"/>
      <c r="BL38" s="10"/>
      <c r="BM38" s="11"/>
      <c r="BN38" s="10"/>
      <c r="BO38" s="11"/>
      <c r="BP38" s="10"/>
      <c r="BQ38" s="11"/>
      <c r="BR38" s="10"/>
      <c r="BS38" s="11"/>
      <c r="BT38" s="10"/>
      <c r="BU38" s="7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38"/>
        <v>0</v>
      </c>
      <c r="CF38" s="11"/>
      <c r="CG38" s="10"/>
      <c r="CH38" s="11"/>
      <c r="CI38" s="10"/>
      <c r="CJ38" s="11"/>
      <c r="CK38" s="10"/>
      <c r="CL38" s="11"/>
      <c r="CM38" s="10"/>
      <c r="CN38" s="11"/>
      <c r="CO38" s="10"/>
      <c r="CP38" s="7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39"/>
        <v>0</v>
      </c>
    </row>
    <row r="39" spans="1:104" ht="12.75">
      <c r="A39" s="6"/>
      <c r="B39" s="6"/>
      <c r="C39" s="6"/>
      <c r="D39" s="6" t="s">
        <v>95</v>
      </c>
      <c r="E39" s="3" t="s">
        <v>96</v>
      </c>
      <c r="F39" s="6">
        <f t="shared" si="22"/>
        <v>0</v>
      </c>
      <c r="G39" s="6">
        <f t="shared" si="23"/>
        <v>1</v>
      </c>
      <c r="H39" s="6">
        <f t="shared" si="24"/>
        <v>15</v>
      </c>
      <c r="I39" s="6">
        <f t="shared" si="25"/>
        <v>15</v>
      </c>
      <c r="J39" s="6">
        <f t="shared" si="26"/>
        <v>0</v>
      </c>
      <c r="K39" s="6">
        <f t="shared" si="27"/>
        <v>0</v>
      </c>
      <c r="L39" s="6">
        <f t="shared" si="28"/>
        <v>0</v>
      </c>
      <c r="M39" s="6">
        <f t="shared" si="29"/>
        <v>0</v>
      </c>
      <c r="N39" s="6">
        <f t="shared" si="30"/>
        <v>0</v>
      </c>
      <c r="O39" s="6">
        <f t="shared" si="31"/>
        <v>0</v>
      </c>
      <c r="P39" s="6">
        <f t="shared" si="32"/>
        <v>0</v>
      </c>
      <c r="Q39" s="6">
        <f t="shared" si="33"/>
        <v>0</v>
      </c>
      <c r="R39" s="7">
        <f t="shared" si="34"/>
        <v>1</v>
      </c>
      <c r="S39" s="7">
        <f t="shared" si="35"/>
        <v>0</v>
      </c>
      <c r="T39" s="7">
        <v>0.6</v>
      </c>
      <c r="U39" s="11"/>
      <c r="V39" s="10"/>
      <c r="W39" s="11"/>
      <c r="X39" s="10"/>
      <c r="Y39" s="11"/>
      <c r="Z39" s="10"/>
      <c r="AA39" s="11"/>
      <c r="AB39" s="10"/>
      <c r="AC39" s="11"/>
      <c r="AD39" s="10"/>
      <c r="AE39" s="7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si="36"/>
        <v>0</v>
      </c>
      <c r="AP39" s="11">
        <v>15</v>
      </c>
      <c r="AQ39" s="10" t="s">
        <v>54</v>
      </c>
      <c r="AR39" s="11"/>
      <c r="AS39" s="10"/>
      <c r="AT39" s="11"/>
      <c r="AU39" s="10"/>
      <c r="AV39" s="11"/>
      <c r="AW39" s="10"/>
      <c r="AX39" s="11"/>
      <c r="AY39" s="10"/>
      <c r="AZ39" s="7">
        <v>1</v>
      </c>
      <c r="BA39" s="11"/>
      <c r="BB39" s="10"/>
      <c r="BC39" s="11"/>
      <c r="BD39" s="10"/>
      <c r="BE39" s="11"/>
      <c r="BF39" s="10"/>
      <c r="BG39" s="11"/>
      <c r="BH39" s="10"/>
      <c r="BI39" s="7"/>
      <c r="BJ39" s="7">
        <f t="shared" si="37"/>
        <v>1</v>
      </c>
      <c r="BK39" s="11"/>
      <c r="BL39" s="10"/>
      <c r="BM39" s="11"/>
      <c r="BN39" s="10"/>
      <c r="BO39" s="11"/>
      <c r="BP39" s="10"/>
      <c r="BQ39" s="11"/>
      <c r="BR39" s="10"/>
      <c r="BS39" s="11"/>
      <c r="BT39" s="10"/>
      <c r="BU39" s="7"/>
      <c r="BV39" s="11"/>
      <c r="BW39" s="10"/>
      <c r="BX39" s="11"/>
      <c r="BY39" s="10"/>
      <c r="BZ39" s="11"/>
      <c r="CA39" s="10"/>
      <c r="CB39" s="11"/>
      <c r="CC39" s="10"/>
      <c r="CD39" s="7"/>
      <c r="CE39" s="7">
        <f t="shared" si="38"/>
        <v>0</v>
      </c>
      <c r="CF39" s="11"/>
      <c r="CG39" s="10"/>
      <c r="CH39" s="11"/>
      <c r="CI39" s="10"/>
      <c r="CJ39" s="11"/>
      <c r="CK39" s="10"/>
      <c r="CL39" s="11"/>
      <c r="CM39" s="10"/>
      <c r="CN39" s="11"/>
      <c r="CO39" s="10"/>
      <c r="CP39" s="7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39"/>
        <v>0</v>
      </c>
    </row>
    <row r="40" spans="1:104" ht="12.75">
      <c r="A40" s="6"/>
      <c r="B40" s="6"/>
      <c r="C40" s="6"/>
      <c r="D40" s="6" t="s">
        <v>97</v>
      </c>
      <c r="E40" s="3" t="s">
        <v>98</v>
      </c>
      <c r="F40" s="6">
        <f t="shared" si="22"/>
        <v>1</v>
      </c>
      <c r="G40" s="6">
        <f t="shared" si="23"/>
        <v>0</v>
      </c>
      <c r="H40" s="6">
        <f t="shared" si="24"/>
        <v>15</v>
      </c>
      <c r="I40" s="6">
        <f t="shared" si="25"/>
        <v>15</v>
      </c>
      <c r="J40" s="6">
        <f t="shared" si="26"/>
        <v>0</v>
      </c>
      <c r="K40" s="6">
        <f t="shared" si="27"/>
        <v>0</v>
      </c>
      <c r="L40" s="6">
        <f t="shared" si="28"/>
        <v>0</v>
      </c>
      <c r="M40" s="6">
        <f t="shared" si="29"/>
        <v>0</v>
      </c>
      <c r="N40" s="6">
        <f t="shared" si="30"/>
        <v>0</v>
      </c>
      <c r="O40" s="6">
        <f t="shared" si="31"/>
        <v>0</v>
      </c>
      <c r="P40" s="6">
        <f t="shared" si="32"/>
        <v>0</v>
      </c>
      <c r="Q40" s="6">
        <f t="shared" si="33"/>
        <v>0</v>
      </c>
      <c r="R40" s="7">
        <f t="shared" si="34"/>
        <v>1</v>
      </c>
      <c r="S40" s="7">
        <f t="shared" si="35"/>
        <v>0</v>
      </c>
      <c r="T40" s="7">
        <v>0.64</v>
      </c>
      <c r="U40" s="11"/>
      <c r="V40" s="10"/>
      <c r="W40" s="11"/>
      <c r="X40" s="10"/>
      <c r="Y40" s="11"/>
      <c r="Z40" s="10"/>
      <c r="AA40" s="11"/>
      <c r="AB40" s="10"/>
      <c r="AC40" s="11"/>
      <c r="AD40" s="10"/>
      <c r="AE40" s="7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36"/>
        <v>0</v>
      </c>
      <c r="AP40" s="11">
        <v>15</v>
      </c>
      <c r="AQ40" s="10" t="s">
        <v>55</v>
      </c>
      <c r="AR40" s="11"/>
      <c r="AS40" s="10"/>
      <c r="AT40" s="11"/>
      <c r="AU40" s="10"/>
      <c r="AV40" s="11"/>
      <c r="AW40" s="10"/>
      <c r="AX40" s="11"/>
      <c r="AY40" s="10"/>
      <c r="AZ40" s="7">
        <v>1</v>
      </c>
      <c r="BA40" s="11"/>
      <c r="BB40" s="10"/>
      <c r="BC40" s="11"/>
      <c r="BD40" s="10"/>
      <c r="BE40" s="11"/>
      <c r="BF40" s="10"/>
      <c r="BG40" s="11"/>
      <c r="BH40" s="10"/>
      <c r="BI40" s="7"/>
      <c r="BJ40" s="7">
        <f t="shared" si="37"/>
        <v>1</v>
      </c>
      <c r="BK40" s="11"/>
      <c r="BL40" s="10"/>
      <c r="BM40" s="11"/>
      <c r="BN40" s="10"/>
      <c r="BO40" s="11"/>
      <c r="BP40" s="10"/>
      <c r="BQ40" s="11"/>
      <c r="BR40" s="10"/>
      <c r="BS40" s="11"/>
      <c r="BT40" s="10"/>
      <c r="BU40" s="7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38"/>
        <v>0</v>
      </c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7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39"/>
        <v>0</v>
      </c>
    </row>
    <row r="41" spans="1:104" ht="12.75">
      <c r="A41" s="6"/>
      <c r="B41" s="6"/>
      <c r="C41" s="6"/>
      <c r="D41" s="6" t="s">
        <v>99</v>
      </c>
      <c r="E41" s="3" t="s">
        <v>100</v>
      </c>
      <c r="F41" s="6">
        <f t="shared" si="22"/>
        <v>0</v>
      </c>
      <c r="G41" s="6">
        <f t="shared" si="23"/>
        <v>1</v>
      </c>
      <c r="H41" s="6">
        <f t="shared" si="24"/>
        <v>15</v>
      </c>
      <c r="I41" s="6">
        <f t="shared" si="25"/>
        <v>15</v>
      </c>
      <c r="J41" s="6">
        <f t="shared" si="26"/>
        <v>0</v>
      </c>
      <c r="K41" s="6">
        <f t="shared" si="27"/>
        <v>0</v>
      </c>
      <c r="L41" s="6">
        <f t="shared" si="28"/>
        <v>0</v>
      </c>
      <c r="M41" s="6">
        <f t="shared" si="29"/>
        <v>0</v>
      </c>
      <c r="N41" s="6">
        <f t="shared" si="30"/>
        <v>0</v>
      </c>
      <c r="O41" s="6">
        <f t="shared" si="31"/>
        <v>0</v>
      </c>
      <c r="P41" s="6">
        <f t="shared" si="32"/>
        <v>0</v>
      </c>
      <c r="Q41" s="6">
        <f t="shared" si="33"/>
        <v>0</v>
      </c>
      <c r="R41" s="7">
        <f t="shared" si="34"/>
        <v>1</v>
      </c>
      <c r="S41" s="7">
        <f t="shared" si="35"/>
        <v>0</v>
      </c>
      <c r="T41" s="7">
        <v>0.6</v>
      </c>
      <c r="U41" s="11">
        <v>15</v>
      </c>
      <c r="V41" s="10" t="s">
        <v>54</v>
      </c>
      <c r="W41" s="11"/>
      <c r="X41" s="10"/>
      <c r="Y41" s="11"/>
      <c r="Z41" s="10"/>
      <c r="AA41" s="11"/>
      <c r="AB41" s="10"/>
      <c r="AC41" s="11"/>
      <c r="AD41" s="10"/>
      <c r="AE41" s="7">
        <v>1</v>
      </c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si="36"/>
        <v>1</v>
      </c>
      <c r="AP41" s="11"/>
      <c r="AQ41" s="10"/>
      <c r="AR41" s="11"/>
      <c r="AS41" s="10"/>
      <c r="AT41" s="11"/>
      <c r="AU41" s="10"/>
      <c r="AV41" s="11"/>
      <c r="AW41" s="10"/>
      <c r="AX41" s="11"/>
      <c r="AY41" s="10"/>
      <c r="AZ41" s="7"/>
      <c r="BA41" s="11"/>
      <c r="BB41" s="10"/>
      <c r="BC41" s="11"/>
      <c r="BD41" s="10"/>
      <c r="BE41" s="11"/>
      <c r="BF41" s="10"/>
      <c r="BG41" s="11"/>
      <c r="BH41" s="10"/>
      <c r="BI41" s="7"/>
      <c r="BJ41" s="7">
        <f t="shared" si="37"/>
        <v>0</v>
      </c>
      <c r="BK41" s="11"/>
      <c r="BL41" s="10"/>
      <c r="BM41" s="11"/>
      <c r="BN41" s="10"/>
      <c r="BO41" s="11"/>
      <c r="BP41" s="10"/>
      <c r="BQ41" s="11"/>
      <c r="BR41" s="10"/>
      <c r="BS41" s="11"/>
      <c r="BT41" s="10"/>
      <c r="BU41" s="7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si="38"/>
        <v>0</v>
      </c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39"/>
        <v>0</v>
      </c>
    </row>
    <row r="42" spans="1:104" ht="12.75">
      <c r="A42" s="6"/>
      <c r="B42" s="6"/>
      <c r="C42" s="6"/>
      <c r="D42" s="6" t="s">
        <v>101</v>
      </c>
      <c r="E42" s="3" t="s">
        <v>102</v>
      </c>
      <c r="F42" s="6">
        <f t="shared" si="22"/>
        <v>0</v>
      </c>
      <c r="G42" s="6">
        <f t="shared" si="23"/>
        <v>1</v>
      </c>
      <c r="H42" s="6">
        <f t="shared" si="24"/>
        <v>15</v>
      </c>
      <c r="I42" s="6">
        <f t="shared" si="25"/>
        <v>15</v>
      </c>
      <c r="J42" s="6">
        <f t="shared" si="26"/>
        <v>0</v>
      </c>
      <c r="K42" s="6">
        <f t="shared" si="27"/>
        <v>0</v>
      </c>
      <c r="L42" s="6">
        <f t="shared" si="28"/>
        <v>0</v>
      </c>
      <c r="M42" s="6">
        <f t="shared" si="29"/>
        <v>0</v>
      </c>
      <c r="N42" s="6">
        <f t="shared" si="30"/>
        <v>0</v>
      </c>
      <c r="O42" s="6">
        <f t="shared" si="31"/>
        <v>0</v>
      </c>
      <c r="P42" s="6">
        <f t="shared" si="32"/>
        <v>0</v>
      </c>
      <c r="Q42" s="6">
        <f t="shared" si="33"/>
        <v>0</v>
      </c>
      <c r="R42" s="7">
        <f t="shared" si="34"/>
        <v>1</v>
      </c>
      <c r="S42" s="7">
        <f t="shared" si="35"/>
        <v>0</v>
      </c>
      <c r="T42" s="7">
        <v>0.7</v>
      </c>
      <c r="U42" s="11"/>
      <c r="V42" s="10"/>
      <c r="W42" s="11"/>
      <c r="X42" s="10"/>
      <c r="Y42" s="11"/>
      <c r="Z42" s="10"/>
      <c r="AA42" s="11"/>
      <c r="AB42" s="10"/>
      <c r="AC42" s="11"/>
      <c r="AD42" s="10"/>
      <c r="AE42" s="7"/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36"/>
        <v>0</v>
      </c>
      <c r="AP42" s="11">
        <v>15</v>
      </c>
      <c r="AQ42" s="10" t="s">
        <v>54</v>
      </c>
      <c r="AR42" s="11"/>
      <c r="AS42" s="10"/>
      <c r="AT42" s="11"/>
      <c r="AU42" s="10"/>
      <c r="AV42" s="11"/>
      <c r="AW42" s="10"/>
      <c r="AX42" s="11"/>
      <c r="AY42" s="10"/>
      <c r="AZ42" s="7">
        <v>1</v>
      </c>
      <c r="BA42" s="11"/>
      <c r="BB42" s="10"/>
      <c r="BC42" s="11"/>
      <c r="BD42" s="10"/>
      <c r="BE42" s="11"/>
      <c r="BF42" s="10"/>
      <c r="BG42" s="11"/>
      <c r="BH42" s="10"/>
      <c r="BI42" s="7"/>
      <c r="BJ42" s="7">
        <f t="shared" si="37"/>
        <v>1</v>
      </c>
      <c r="BK42" s="11"/>
      <c r="BL42" s="10"/>
      <c r="BM42" s="11"/>
      <c r="BN42" s="10"/>
      <c r="BO42" s="11"/>
      <c r="BP42" s="10"/>
      <c r="BQ42" s="11"/>
      <c r="BR42" s="10"/>
      <c r="BS42" s="11"/>
      <c r="BT42" s="10"/>
      <c r="BU42" s="7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38"/>
        <v>0</v>
      </c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39"/>
        <v>0</v>
      </c>
    </row>
    <row r="43" spans="1:104" ht="12.75">
      <c r="A43" s="6"/>
      <c r="B43" s="6"/>
      <c r="C43" s="6"/>
      <c r="D43" s="6" t="s">
        <v>103</v>
      </c>
      <c r="E43" s="3" t="s">
        <v>104</v>
      </c>
      <c r="F43" s="6">
        <f t="shared" si="22"/>
        <v>0</v>
      </c>
      <c r="G43" s="6">
        <f t="shared" si="23"/>
        <v>1</v>
      </c>
      <c r="H43" s="6">
        <f t="shared" si="24"/>
        <v>270</v>
      </c>
      <c r="I43" s="6">
        <f t="shared" si="25"/>
        <v>0</v>
      </c>
      <c r="J43" s="6">
        <f t="shared" si="26"/>
        <v>0</v>
      </c>
      <c r="K43" s="6">
        <f t="shared" si="27"/>
        <v>0</v>
      </c>
      <c r="L43" s="6">
        <f t="shared" si="28"/>
        <v>0</v>
      </c>
      <c r="M43" s="6">
        <f t="shared" si="29"/>
        <v>0</v>
      </c>
      <c r="N43" s="6">
        <f t="shared" si="30"/>
        <v>270</v>
      </c>
      <c r="O43" s="6">
        <f t="shared" si="31"/>
        <v>0</v>
      </c>
      <c r="P43" s="6">
        <f t="shared" si="32"/>
        <v>0</v>
      </c>
      <c r="Q43" s="6">
        <f t="shared" si="33"/>
        <v>0</v>
      </c>
      <c r="R43" s="7">
        <f t="shared" si="34"/>
        <v>11</v>
      </c>
      <c r="S43" s="7">
        <f t="shared" si="35"/>
        <v>11</v>
      </c>
      <c r="T43" s="7">
        <v>11</v>
      </c>
      <c r="U43" s="11"/>
      <c r="V43" s="10"/>
      <c r="W43" s="11"/>
      <c r="X43" s="10"/>
      <c r="Y43" s="11"/>
      <c r="Z43" s="10"/>
      <c r="AA43" s="11"/>
      <c r="AB43" s="10"/>
      <c r="AC43" s="11"/>
      <c r="AD43" s="10"/>
      <c r="AE43" s="7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36"/>
        <v>0</v>
      </c>
      <c r="AP43" s="11"/>
      <c r="AQ43" s="10"/>
      <c r="AR43" s="11"/>
      <c r="AS43" s="10"/>
      <c r="AT43" s="11"/>
      <c r="AU43" s="10"/>
      <c r="AV43" s="11"/>
      <c r="AW43" s="10"/>
      <c r="AX43" s="11"/>
      <c r="AY43" s="10"/>
      <c r="AZ43" s="7"/>
      <c r="BA43" s="11">
        <v>270</v>
      </c>
      <c r="BB43" s="10" t="s">
        <v>54</v>
      </c>
      <c r="BC43" s="11"/>
      <c r="BD43" s="10"/>
      <c r="BE43" s="11"/>
      <c r="BF43" s="10"/>
      <c r="BG43" s="11"/>
      <c r="BH43" s="10"/>
      <c r="BI43" s="7">
        <v>11</v>
      </c>
      <c r="BJ43" s="7">
        <f t="shared" si="37"/>
        <v>11</v>
      </c>
      <c r="BK43" s="11"/>
      <c r="BL43" s="10"/>
      <c r="BM43" s="11"/>
      <c r="BN43" s="10"/>
      <c r="BO43" s="11"/>
      <c r="BP43" s="10"/>
      <c r="BQ43" s="11"/>
      <c r="BR43" s="10"/>
      <c r="BS43" s="11"/>
      <c r="BT43" s="10"/>
      <c r="BU43" s="7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38"/>
        <v>0</v>
      </c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39"/>
        <v>0</v>
      </c>
    </row>
    <row r="44" spans="1:104" ht="12.75">
      <c r="A44" s="6"/>
      <c r="B44" s="6"/>
      <c r="C44" s="6"/>
      <c r="D44" s="6" t="s">
        <v>105</v>
      </c>
      <c r="E44" s="3" t="s">
        <v>106</v>
      </c>
      <c r="F44" s="6">
        <f t="shared" si="22"/>
        <v>0</v>
      </c>
      <c r="G44" s="6">
        <f t="shared" si="23"/>
        <v>1</v>
      </c>
      <c r="H44" s="6">
        <f t="shared" si="24"/>
        <v>15</v>
      </c>
      <c r="I44" s="6">
        <f t="shared" si="25"/>
        <v>15</v>
      </c>
      <c r="J44" s="6">
        <f t="shared" si="26"/>
        <v>0</v>
      </c>
      <c r="K44" s="6">
        <f t="shared" si="27"/>
        <v>0</v>
      </c>
      <c r="L44" s="6">
        <f t="shared" si="28"/>
        <v>0</v>
      </c>
      <c r="M44" s="6">
        <f t="shared" si="29"/>
        <v>0</v>
      </c>
      <c r="N44" s="6">
        <f t="shared" si="30"/>
        <v>0</v>
      </c>
      <c r="O44" s="6">
        <f t="shared" si="31"/>
        <v>0</v>
      </c>
      <c r="P44" s="6">
        <f t="shared" si="32"/>
        <v>0</v>
      </c>
      <c r="Q44" s="6">
        <f t="shared" si="33"/>
        <v>0</v>
      </c>
      <c r="R44" s="7">
        <f t="shared" si="34"/>
        <v>1</v>
      </c>
      <c r="S44" s="7">
        <f t="shared" si="35"/>
        <v>0</v>
      </c>
      <c r="T44" s="7">
        <v>0.6</v>
      </c>
      <c r="U44" s="11">
        <v>15</v>
      </c>
      <c r="V44" s="10" t="s">
        <v>54</v>
      </c>
      <c r="W44" s="11"/>
      <c r="X44" s="10"/>
      <c r="Y44" s="11"/>
      <c r="Z44" s="10"/>
      <c r="AA44" s="11"/>
      <c r="AB44" s="10"/>
      <c r="AC44" s="11"/>
      <c r="AD44" s="10"/>
      <c r="AE44" s="7">
        <v>1</v>
      </c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36"/>
        <v>1</v>
      </c>
      <c r="AP44" s="11"/>
      <c r="AQ44" s="10"/>
      <c r="AR44" s="11"/>
      <c r="AS44" s="10"/>
      <c r="AT44" s="11"/>
      <c r="AU44" s="10"/>
      <c r="AV44" s="11"/>
      <c r="AW44" s="10"/>
      <c r="AX44" s="11"/>
      <c r="AY44" s="10"/>
      <c r="AZ44" s="7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37"/>
        <v>0</v>
      </c>
      <c r="BK44" s="11"/>
      <c r="BL44" s="10"/>
      <c r="BM44" s="11"/>
      <c r="BN44" s="10"/>
      <c r="BO44" s="11"/>
      <c r="BP44" s="10"/>
      <c r="BQ44" s="11"/>
      <c r="BR44" s="10"/>
      <c r="BS44" s="11"/>
      <c r="BT44" s="10"/>
      <c r="BU44" s="7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38"/>
        <v>0</v>
      </c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39"/>
        <v>0</v>
      </c>
    </row>
    <row r="45" spans="1:104" ht="12.75">
      <c r="A45" s="6">
        <v>8</v>
      </c>
      <c r="B45" s="6">
        <v>1</v>
      </c>
      <c r="C45" s="6"/>
      <c r="D45" s="6"/>
      <c r="E45" s="3" t="s">
        <v>107</v>
      </c>
      <c r="F45" s="6">
        <f>$B$45*COUNTIF(U45:CX45,"e")</f>
        <v>0</v>
      </c>
      <c r="G45" s="6">
        <f>$B$45*COUNTIF(U45:CX45,"z")</f>
        <v>1</v>
      </c>
      <c r="H45" s="6">
        <f t="shared" si="24"/>
        <v>15</v>
      </c>
      <c r="I45" s="6">
        <f t="shared" si="25"/>
        <v>15</v>
      </c>
      <c r="J45" s="6">
        <f t="shared" si="26"/>
        <v>0</v>
      </c>
      <c r="K45" s="6">
        <f t="shared" si="27"/>
        <v>0</v>
      </c>
      <c r="L45" s="6">
        <f t="shared" si="28"/>
        <v>0</v>
      </c>
      <c r="M45" s="6">
        <f t="shared" si="29"/>
        <v>0</v>
      </c>
      <c r="N45" s="6">
        <f t="shared" si="30"/>
        <v>0</v>
      </c>
      <c r="O45" s="6">
        <f t="shared" si="31"/>
        <v>0</v>
      </c>
      <c r="P45" s="6">
        <f t="shared" si="32"/>
        <v>0</v>
      </c>
      <c r="Q45" s="6">
        <f t="shared" si="33"/>
        <v>0</v>
      </c>
      <c r="R45" s="7">
        <f t="shared" si="34"/>
        <v>1</v>
      </c>
      <c r="S45" s="7">
        <f t="shared" si="35"/>
        <v>0</v>
      </c>
      <c r="T45" s="7">
        <f>$B$45*0.6</f>
        <v>0.6</v>
      </c>
      <c r="U45" s="11"/>
      <c r="V45" s="10"/>
      <c r="W45" s="11"/>
      <c r="X45" s="10"/>
      <c r="Y45" s="11"/>
      <c r="Z45" s="10"/>
      <c r="AA45" s="11"/>
      <c r="AB45" s="10"/>
      <c r="AC45" s="11"/>
      <c r="AD45" s="10"/>
      <c r="AE45" s="7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36"/>
        <v>0</v>
      </c>
      <c r="AP45" s="11">
        <f>$B$45*15</f>
        <v>15</v>
      </c>
      <c r="AQ45" s="10" t="s">
        <v>54</v>
      </c>
      <c r="AR45" s="11"/>
      <c r="AS45" s="10"/>
      <c r="AT45" s="11"/>
      <c r="AU45" s="10"/>
      <c r="AV45" s="11"/>
      <c r="AW45" s="10"/>
      <c r="AX45" s="11"/>
      <c r="AY45" s="10"/>
      <c r="AZ45" s="7">
        <f>$B$45*1</f>
        <v>1</v>
      </c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37"/>
        <v>1</v>
      </c>
      <c r="BK45" s="11"/>
      <c r="BL45" s="10"/>
      <c r="BM45" s="11"/>
      <c r="BN45" s="10"/>
      <c r="BO45" s="11"/>
      <c r="BP45" s="10"/>
      <c r="BQ45" s="11"/>
      <c r="BR45" s="10"/>
      <c r="BS45" s="11"/>
      <c r="BT45" s="10"/>
      <c r="BU45" s="7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38"/>
        <v>0</v>
      </c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39"/>
        <v>0</v>
      </c>
    </row>
    <row r="46" spans="1:104" ht="12.75">
      <c r="A46" s="6">
        <v>7</v>
      </c>
      <c r="B46" s="6">
        <v>1</v>
      </c>
      <c r="C46" s="6"/>
      <c r="D46" s="6"/>
      <c r="E46" s="3" t="s">
        <v>108</v>
      </c>
      <c r="F46" s="6">
        <f>$B$46*COUNTIF(U46:CX46,"e")</f>
        <v>0</v>
      </c>
      <c r="G46" s="6">
        <f>$B$46*COUNTIF(U46:CX46,"z")</f>
        <v>1</v>
      </c>
      <c r="H46" s="6">
        <f t="shared" si="24"/>
        <v>45</v>
      </c>
      <c r="I46" s="6">
        <f t="shared" si="25"/>
        <v>0</v>
      </c>
      <c r="J46" s="6">
        <f t="shared" si="26"/>
        <v>0</v>
      </c>
      <c r="K46" s="6">
        <f t="shared" si="27"/>
        <v>0</v>
      </c>
      <c r="L46" s="6">
        <f t="shared" si="28"/>
        <v>0</v>
      </c>
      <c r="M46" s="6">
        <f t="shared" si="29"/>
        <v>0</v>
      </c>
      <c r="N46" s="6">
        <f t="shared" si="30"/>
        <v>0</v>
      </c>
      <c r="O46" s="6">
        <f t="shared" si="31"/>
        <v>0</v>
      </c>
      <c r="P46" s="6">
        <f t="shared" si="32"/>
        <v>0</v>
      </c>
      <c r="Q46" s="6">
        <f t="shared" si="33"/>
        <v>45</v>
      </c>
      <c r="R46" s="7">
        <f t="shared" si="34"/>
        <v>10</v>
      </c>
      <c r="S46" s="7">
        <f t="shared" si="35"/>
        <v>10</v>
      </c>
      <c r="T46" s="7">
        <f>$B$46*1.8</f>
        <v>1.8</v>
      </c>
      <c r="U46" s="11"/>
      <c r="V46" s="10"/>
      <c r="W46" s="11"/>
      <c r="X46" s="10"/>
      <c r="Y46" s="11"/>
      <c r="Z46" s="10"/>
      <c r="AA46" s="11"/>
      <c r="AB46" s="10"/>
      <c r="AC46" s="11"/>
      <c r="AD46" s="10"/>
      <c r="AE46" s="7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36"/>
        <v>0</v>
      </c>
      <c r="AP46" s="11"/>
      <c r="AQ46" s="10"/>
      <c r="AR46" s="11"/>
      <c r="AS46" s="10"/>
      <c r="AT46" s="11"/>
      <c r="AU46" s="10"/>
      <c r="AV46" s="11"/>
      <c r="AW46" s="10"/>
      <c r="AX46" s="11"/>
      <c r="AY46" s="10"/>
      <c r="AZ46" s="7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37"/>
        <v>0</v>
      </c>
      <c r="BK46" s="11"/>
      <c r="BL46" s="10"/>
      <c r="BM46" s="11"/>
      <c r="BN46" s="10"/>
      <c r="BO46" s="11"/>
      <c r="BP46" s="10"/>
      <c r="BQ46" s="11"/>
      <c r="BR46" s="10"/>
      <c r="BS46" s="11"/>
      <c r="BT46" s="10"/>
      <c r="BU46" s="7"/>
      <c r="BV46" s="11"/>
      <c r="BW46" s="10"/>
      <c r="BX46" s="11"/>
      <c r="BY46" s="10"/>
      <c r="BZ46" s="11"/>
      <c r="CA46" s="10"/>
      <c r="CB46" s="11">
        <f>$B$46*45</f>
        <v>45</v>
      </c>
      <c r="CC46" s="10" t="s">
        <v>54</v>
      </c>
      <c r="CD46" s="7">
        <f>$B$46*10</f>
        <v>10</v>
      </c>
      <c r="CE46" s="7">
        <f t="shared" si="38"/>
        <v>10</v>
      </c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39"/>
        <v>0</v>
      </c>
    </row>
    <row r="47" spans="1:104" ht="12.75">
      <c r="A47" s="6"/>
      <c r="B47" s="6"/>
      <c r="C47" s="6"/>
      <c r="D47" s="6" t="s">
        <v>109</v>
      </c>
      <c r="E47" s="3" t="s">
        <v>110</v>
      </c>
      <c r="F47" s="6">
        <f>COUNTIF(U47:CX47,"e")</f>
        <v>0</v>
      </c>
      <c r="G47" s="6">
        <f>COUNTIF(U47:CX47,"z")</f>
        <v>1</v>
      </c>
      <c r="H47" s="6">
        <f t="shared" si="24"/>
        <v>0</v>
      </c>
      <c r="I47" s="6">
        <f t="shared" si="25"/>
        <v>0</v>
      </c>
      <c r="J47" s="6">
        <f t="shared" si="26"/>
        <v>0</v>
      </c>
      <c r="K47" s="6">
        <f t="shared" si="27"/>
        <v>0</v>
      </c>
      <c r="L47" s="6">
        <f t="shared" si="28"/>
        <v>0</v>
      </c>
      <c r="M47" s="6">
        <f t="shared" si="29"/>
        <v>0</v>
      </c>
      <c r="N47" s="6">
        <f t="shared" si="30"/>
        <v>0</v>
      </c>
      <c r="O47" s="6">
        <f t="shared" si="31"/>
        <v>0</v>
      </c>
      <c r="P47" s="6">
        <f t="shared" si="32"/>
        <v>0</v>
      </c>
      <c r="Q47" s="6">
        <f t="shared" si="33"/>
        <v>0</v>
      </c>
      <c r="R47" s="7">
        <f t="shared" si="34"/>
        <v>20</v>
      </c>
      <c r="S47" s="7">
        <f t="shared" si="35"/>
        <v>20</v>
      </c>
      <c r="T47" s="7">
        <v>0</v>
      </c>
      <c r="U47" s="11"/>
      <c r="V47" s="10"/>
      <c r="W47" s="11"/>
      <c r="X47" s="10"/>
      <c r="Y47" s="11"/>
      <c r="Z47" s="10"/>
      <c r="AA47" s="11"/>
      <c r="AB47" s="10"/>
      <c r="AC47" s="11"/>
      <c r="AD47" s="10"/>
      <c r="AE47" s="7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36"/>
        <v>0</v>
      </c>
      <c r="AP47" s="11"/>
      <c r="AQ47" s="10"/>
      <c r="AR47" s="11"/>
      <c r="AS47" s="10"/>
      <c r="AT47" s="11"/>
      <c r="AU47" s="10"/>
      <c r="AV47" s="11"/>
      <c r="AW47" s="10"/>
      <c r="AX47" s="11"/>
      <c r="AY47" s="10"/>
      <c r="AZ47" s="7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37"/>
        <v>0</v>
      </c>
      <c r="BK47" s="11"/>
      <c r="BL47" s="10"/>
      <c r="BM47" s="11"/>
      <c r="BN47" s="10"/>
      <c r="BO47" s="11"/>
      <c r="BP47" s="10"/>
      <c r="BQ47" s="11"/>
      <c r="BR47" s="10"/>
      <c r="BS47" s="11"/>
      <c r="BT47" s="10"/>
      <c r="BU47" s="7"/>
      <c r="BV47" s="11"/>
      <c r="BW47" s="10"/>
      <c r="BX47" s="11"/>
      <c r="BY47" s="10"/>
      <c r="BZ47" s="11">
        <v>0</v>
      </c>
      <c r="CA47" s="10" t="s">
        <v>54</v>
      </c>
      <c r="CB47" s="11"/>
      <c r="CC47" s="10"/>
      <c r="CD47" s="7">
        <v>20</v>
      </c>
      <c r="CE47" s="7">
        <f t="shared" si="38"/>
        <v>20</v>
      </c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39"/>
        <v>0</v>
      </c>
    </row>
    <row r="48" spans="1:104" ht="15.75" customHeight="1">
      <c r="A48" s="6"/>
      <c r="B48" s="6"/>
      <c r="C48" s="6"/>
      <c r="D48" s="6"/>
      <c r="E48" s="6" t="s">
        <v>66</v>
      </c>
      <c r="F48" s="6">
        <f aca="true" t="shared" si="40" ref="F48:AK48">SUM(F32:F47)</f>
        <v>3</v>
      </c>
      <c r="G48" s="6">
        <f t="shared" si="40"/>
        <v>18</v>
      </c>
      <c r="H48" s="6">
        <f t="shared" si="40"/>
        <v>735</v>
      </c>
      <c r="I48" s="6">
        <f t="shared" si="40"/>
        <v>225</v>
      </c>
      <c r="J48" s="6">
        <f t="shared" si="40"/>
        <v>15</v>
      </c>
      <c r="K48" s="6">
        <f t="shared" si="40"/>
        <v>0</v>
      </c>
      <c r="L48" s="6">
        <f t="shared" si="40"/>
        <v>0</v>
      </c>
      <c r="M48" s="6">
        <f t="shared" si="40"/>
        <v>0</v>
      </c>
      <c r="N48" s="6">
        <f t="shared" si="40"/>
        <v>420</v>
      </c>
      <c r="O48" s="6">
        <f t="shared" si="40"/>
        <v>30</v>
      </c>
      <c r="P48" s="6">
        <f t="shared" si="40"/>
        <v>0</v>
      </c>
      <c r="Q48" s="6">
        <f t="shared" si="40"/>
        <v>45</v>
      </c>
      <c r="R48" s="7">
        <f t="shared" si="40"/>
        <v>65</v>
      </c>
      <c r="S48" s="7">
        <f t="shared" si="40"/>
        <v>51.1</v>
      </c>
      <c r="T48" s="7">
        <f t="shared" si="40"/>
        <v>29.92</v>
      </c>
      <c r="U48" s="11">
        <f t="shared" si="40"/>
        <v>150</v>
      </c>
      <c r="V48" s="10">
        <f t="shared" si="40"/>
        <v>0</v>
      </c>
      <c r="W48" s="11">
        <f t="shared" si="40"/>
        <v>15</v>
      </c>
      <c r="X48" s="10">
        <f t="shared" si="40"/>
        <v>0</v>
      </c>
      <c r="Y48" s="11">
        <f t="shared" si="40"/>
        <v>0</v>
      </c>
      <c r="Z48" s="10">
        <f t="shared" si="40"/>
        <v>0</v>
      </c>
      <c r="AA48" s="11">
        <f t="shared" si="40"/>
        <v>0</v>
      </c>
      <c r="AB48" s="10">
        <f t="shared" si="40"/>
        <v>0</v>
      </c>
      <c r="AC48" s="11">
        <f t="shared" si="40"/>
        <v>0</v>
      </c>
      <c r="AD48" s="10">
        <f t="shared" si="40"/>
        <v>0</v>
      </c>
      <c r="AE48" s="7">
        <f t="shared" si="40"/>
        <v>8.9</v>
      </c>
      <c r="AF48" s="11">
        <f t="shared" si="40"/>
        <v>105</v>
      </c>
      <c r="AG48" s="10">
        <f t="shared" si="40"/>
        <v>0</v>
      </c>
      <c r="AH48" s="11">
        <f t="shared" si="40"/>
        <v>30</v>
      </c>
      <c r="AI48" s="10">
        <f t="shared" si="40"/>
        <v>0</v>
      </c>
      <c r="AJ48" s="11">
        <f t="shared" si="40"/>
        <v>0</v>
      </c>
      <c r="AK48" s="10">
        <f t="shared" si="40"/>
        <v>0</v>
      </c>
      <c r="AL48" s="11">
        <f aca="true" t="shared" si="41" ref="AL48:BQ48">SUM(AL32:AL47)</f>
        <v>0</v>
      </c>
      <c r="AM48" s="10">
        <f t="shared" si="41"/>
        <v>0</v>
      </c>
      <c r="AN48" s="7">
        <f t="shared" si="41"/>
        <v>7.1</v>
      </c>
      <c r="AO48" s="7">
        <f t="shared" si="41"/>
        <v>16</v>
      </c>
      <c r="AP48" s="11">
        <f t="shared" si="41"/>
        <v>75</v>
      </c>
      <c r="AQ48" s="10">
        <f t="shared" si="41"/>
        <v>0</v>
      </c>
      <c r="AR48" s="11">
        <f t="shared" si="41"/>
        <v>0</v>
      </c>
      <c r="AS48" s="10">
        <f t="shared" si="41"/>
        <v>0</v>
      </c>
      <c r="AT48" s="11">
        <f t="shared" si="41"/>
        <v>0</v>
      </c>
      <c r="AU48" s="10">
        <f t="shared" si="41"/>
        <v>0</v>
      </c>
      <c r="AV48" s="11">
        <f t="shared" si="41"/>
        <v>0</v>
      </c>
      <c r="AW48" s="10">
        <f t="shared" si="41"/>
        <v>0</v>
      </c>
      <c r="AX48" s="11">
        <f t="shared" si="41"/>
        <v>0</v>
      </c>
      <c r="AY48" s="10">
        <f t="shared" si="41"/>
        <v>0</v>
      </c>
      <c r="AZ48" s="7">
        <f t="shared" si="41"/>
        <v>5</v>
      </c>
      <c r="BA48" s="11">
        <f t="shared" si="41"/>
        <v>315</v>
      </c>
      <c r="BB48" s="10">
        <f t="shared" si="41"/>
        <v>0</v>
      </c>
      <c r="BC48" s="11">
        <f t="shared" si="41"/>
        <v>0</v>
      </c>
      <c r="BD48" s="10">
        <f t="shared" si="41"/>
        <v>0</v>
      </c>
      <c r="BE48" s="11">
        <f t="shared" si="41"/>
        <v>0</v>
      </c>
      <c r="BF48" s="10">
        <f t="shared" si="41"/>
        <v>0</v>
      </c>
      <c r="BG48" s="11">
        <f t="shared" si="41"/>
        <v>0</v>
      </c>
      <c r="BH48" s="10">
        <f t="shared" si="41"/>
        <v>0</v>
      </c>
      <c r="BI48" s="7">
        <f t="shared" si="41"/>
        <v>14</v>
      </c>
      <c r="BJ48" s="7">
        <f t="shared" si="41"/>
        <v>19</v>
      </c>
      <c r="BK48" s="11">
        <f t="shared" si="41"/>
        <v>0</v>
      </c>
      <c r="BL48" s="10">
        <f t="shared" si="41"/>
        <v>0</v>
      </c>
      <c r="BM48" s="11">
        <f t="shared" si="41"/>
        <v>0</v>
      </c>
      <c r="BN48" s="10">
        <f t="shared" si="41"/>
        <v>0</v>
      </c>
      <c r="BO48" s="11">
        <f t="shared" si="41"/>
        <v>0</v>
      </c>
      <c r="BP48" s="10">
        <f t="shared" si="41"/>
        <v>0</v>
      </c>
      <c r="BQ48" s="11">
        <f t="shared" si="41"/>
        <v>0</v>
      </c>
      <c r="BR48" s="10">
        <f aca="true" t="shared" si="42" ref="BR48:CW48">SUM(BR32:BR47)</f>
        <v>0</v>
      </c>
      <c r="BS48" s="11">
        <f t="shared" si="42"/>
        <v>0</v>
      </c>
      <c r="BT48" s="10">
        <f t="shared" si="42"/>
        <v>0</v>
      </c>
      <c r="BU48" s="7">
        <f t="shared" si="42"/>
        <v>0</v>
      </c>
      <c r="BV48" s="11">
        <f t="shared" si="42"/>
        <v>0</v>
      </c>
      <c r="BW48" s="10">
        <f t="shared" si="42"/>
        <v>0</v>
      </c>
      <c r="BX48" s="11">
        <f t="shared" si="42"/>
        <v>0</v>
      </c>
      <c r="BY48" s="10">
        <f t="shared" si="42"/>
        <v>0</v>
      </c>
      <c r="BZ48" s="11">
        <f t="shared" si="42"/>
        <v>0</v>
      </c>
      <c r="CA48" s="10">
        <f t="shared" si="42"/>
        <v>0</v>
      </c>
      <c r="CB48" s="11">
        <f t="shared" si="42"/>
        <v>45</v>
      </c>
      <c r="CC48" s="10">
        <f t="shared" si="42"/>
        <v>0</v>
      </c>
      <c r="CD48" s="7">
        <f t="shared" si="42"/>
        <v>30</v>
      </c>
      <c r="CE48" s="7">
        <f t="shared" si="42"/>
        <v>30</v>
      </c>
      <c r="CF48" s="11">
        <f t="shared" si="42"/>
        <v>0</v>
      </c>
      <c r="CG48" s="10">
        <f t="shared" si="42"/>
        <v>0</v>
      </c>
      <c r="CH48" s="11">
        <f t="shared" si="42"/>
        <v>0</v>
      </c>
      <c r="CI48" s="10">
        <f t="shared" si="42"/>
        <v>0</v>
      </c>
      <c r="CJ48" s="11">
        <f t="shared" si="42"/>
        <v>0</v>
      </c>
      <c r="CK48" s="10">
        <f t="shared" si="42"/>
        <v>0</v>
      </c>
      <c r="CL48" s="11">
        <f t="shared" si="42"/>
        <v>0</v>
      </c>
      <c r="CM48" s="10">
        <f t="shared" si="42"/>
        <v>0</v>
      </c>
      <c r="CN48" s="11">
        <f t="shared" si="42"/>
        <v>0</v>
      </c>
      <c r="CO48" s="10">
        <f t="shared" si="42"/>
        <v>0</v>
      </c>
      <c r="CP48" s="7">
        <f t="shared" si="42"/>
        <v>0</v>
      </c>
      <c r="CQ48" s="11">
        <f t="shared" si="42"/>
        <v>0</v>
      </c>
      <c r="CR48" s="10">
        <f t="shared" si="42"/>
        <v>0</v>
      </c>
      <c r="CS48" s="11">
        <f t="shared" si="42"/>
        <v>0</v>
      </c>
      <c r="CT48" s="10">
        <f t="shared" si="42"/>
        <v>0</v>
      </c>
      <c r="CU48" s="11">
        <f t="shared" si="42"/>
        <v>0</v>
      </c>
      <c r="CV48" s="10">
        <f t="shared" si="42"/>
        <v>0</v>
      </c>
      <c r="CW48" s="11">
        <f t="shared" si="42"/>
        <v>0</v>
      </c>
      <c r="CX48" s="10">
        <f>SUM(CX32:CX47)</f>
        <v>0</v>
      </c>
      <c r="CY48" s="7">
        <f>SUM(CY32:CY47)</f>
        <v>0</v>
      </c>
      <c r="CZ48" s="7">
        <f>SUM(CZ32:CZ47)</f>
        <v>0</v>
      </c>
    </row>
    <row r="49" spans="1:104" ht="19.5" customHeight="1">
      <c r="A49" s="14" t="s">
        <v>111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4"/>
      <c r="CZ49" s="15"/>
    </row>
    <row r="50" spans="1:104" ht="12.75">
      <c r="A50" s="13">
        <v>50</v>
      </c>
      <c r="B50" s="13">
        <v>1</v>
      </c>
      <c r="C50" s="13"/>
      <c r="D50" s="6" t="s">
        <v>112</v>
      </c>
      <c r="E50" s="3" t="s">
        <v>113</v>
      </c>
      <c r="F50" s="6">
        <f aca="true" t="shared" si="43" ref="F50:F57">COUNTIF(U50:CX50,"e")</f>
        <v>1</v>
      </c>
      <c r="G50" s="6">
        <f aca="true" t="shared" si="44" ref="G50:G57">COUNTIF(U50:CX50,"z")</f>
        <v>0</v>
      </c>
      <c r="H50" s="6">
        <f aca="true" t="shared" si="45" ref="H50:H57">SUM(I50:Q50)</f>
        <v>30</v>
      </c>
      <c r="I50" s="6">
        <f aca="true" t="shared" si="46" ref="I50:I57">U50+AP50+BK50+CF50</f>
        <v>0</v>
      </c>
      <c r="J50" s="6">
        <f aca="true" t="shared" si="47" ref="J50:J57">W50+AR50+BM50+CH50</f>
        <v>0</v>
      </c>
      <c r="K50" s="6">
        <f aca="true" t="shared" si="48" ref="K50:K57">Y50+AT50+BO50+CJ50</f>
        <v>30</v>
      </c>
      <c r="L50" s="6">
        <f aca="true" t="shared" si="49" ref="L50:L57">AA50+AV50+BQ50+CL50</f>
        <v>0</v>
      </c>
      <c r="M50" s="6">
        <f aca="true" t="shared" si="50" ref="M50:M57">AC50+AX50+BS50+CN50</f>
        <v>0</v>
      </c>
      <c r="N50" s="6">
        <f aca="true" t="shared" si="51" ref="N50:N57">AF50+BA50+BV50+CQ50</f>
        <v>0</v>
      </c>
      <c r="O50" s="6">
        <f aca="true" t="shared" si="52" ref="O50:O57">AH50+BC50+BX50+CS50</f>
        <v>0</v>
      </c>
      <c r="P50" s="6">
        <f aca="true" t="shared" si="53" ref="P50:P57">AJ50+BE50+BZ50+CU50</f>
        <v>0</v>
      </c>
      <c r="Q50" s="6">
        <f aca="true" t="shared" si="54" ref="Q50:Q57">AL50+BG50+CB50+CW50</f>
        <v>0</v>
      </c>
      <c r="R50" s="7">
        <f aca="true" t="shared" si="55" ref="R50:R57">AO50+BJ50+CE50+CZ50</f>
        <v>3</v>
      </c>
      <c r="S50" s="7">
        <f aca="true" t="shared" si="56" ref="S50:S57">AN50+BI50+CD50+CY50</f>
        <v>0</v>
      </c>
      <c r="T50" s="7">
        <v>1.3</v>
      </c>
      <c r="U50" s="11"/>
      <c r="V50" s="10"/>
      <c r="W50" s="11"/>
      <c r="X50" s="10"/>
      <c r="Y50" s="11">
        <v>30</v>
      </c>
      <c r="Z50" s="10" t="s">
        <v>55</v>
      </c>
      <c r="AA50" s="11"/>
      <c r="AB50" s="10"/>
      <c r="AC50" s="11"/>
      <c r="AD50" s="10"/>
      <c r="AE50" s="7">
        <v>3</v>
      </c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aca="true" t="shared" si="57" ref="AO50:AO57">AE50+AN50</f>
        <v>3</v>
      </c>
      <c r="AP50" s="11"/>
      <c r="AQ50" s="10"/>
      <c r="AR50" s="11"/>
      <c r="AS50" s="10"/>
      <c r="AT50" s="11"/>
      <c r="AU50" s="10"/>
      <c r="AV50" s="11"/>
      <c r="AW50" s="10"/>
      <c r="AX50" s="11"/>
      <c r="AY50" s="10"/>
      <c r="AZ50" s="7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aca="true" t="shared" si="58" ref="BJ50:BJ57">AZ50+BI50</f>
        <v>0</v>
      </c>
      <c r="BK50" s="11"/>
      <c r="BL50" s="10"/>
      <c r="BM50" s="11"/>
      <c r="BN50" s="10"/>
      <c r="BO50" s="11"/>
      <c r="BP50" s="10"/>
      <c r="BQ50" s="11"/>
      <c r="BR50" s="10"/>
      <c r="BS50" s="11"/>
      <c r="BT50" s="10"/>
      <c r="BU50" s="7"/>
      <c r="BV50" s="11"/>
      <c r="BW50" s="10"/>
      <c r="BX50" s="11"/>
      <c r="BY50" s="10"/>
      <c r="BZ50" s="11"/>
      <c r="CA50" s="10"/>
      <c r="CB50" s="11"/>
      <c r="CC50" s="10"/>
      <c r="CD50" s="7"/>
      <c r="CE50" s="7">
        <f aca="true" t="shared" si="59" ref="CE50:CE57">BU50+CD50</f>
        <v>0</v>
      </c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7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aca="true" t="shared" si="60" ref="CZ50:CZ57">CP50+CY50</f>
        <v>0</v>
      </c>
    </row>
    <row r="51" spans="1:104" ht="12.75">
      <c r="A51" s="13">
        <v>50</v>
      </c>
      <c r="B51" s="13">
        <v>1</v>
      </c>
      <c r="C51" s="13"/>
      <c r="D51" s="6" t="s">
        <v>114</v>
      </c>
      <c r="E51" s="3" t="s">
        <v>115</v>
      </c>
      <c r="F51" s="6">
        <f t="shared" si="43"/>
        <v>1</v>
      </c>
      <c r="G51" s="6">
        <f t="shared" si="44"/>
        <v>0</v>
      </c>
      <c r="H51" s="6">
        <f t="shared" si="45"/>
        <v>30</v>
      </c>
      <c r="I51" s="6">
        <f t="shared" si="46"/>
        <v>0</v>
      </c>
      <c r="J51" s="6">
        <f t="shared" si="47"/>
        <v>0</v>
      </c>
      <c r="K51" s="6">
        <f t="shared" si="48"/>
        <v>30</v>
      </c>
      <c r="L51" s="6">
        <f t="shared" si="49"/>
        <v>0</v>
      </c>
      <c r="M51" s="6">
        <f t="shared" si="50"/>
        <v>0</v>
      </c>
      <c r="N51" s="6">
        <f t="shared" si="51"/>
        <v>0</v>
      </c>
      <c r="O51" s="6">
        <f t="shared" si="52"/>
        <v>0</v>
      </c>
      <c r="P51" s="6">
        <f t="shared" si="53"/>
        <v>0</v>
      </c>
      <c r="Q51" s="6">
        <f t="shared" si="54"/>
        <v>0</v>
      </c>
      <c r="R51" s="7">
        <f t="shared" si="55"/>
        <v>3</v>
      </c>
      <c r="S51" s="7">
        <f t="shared" si="56"/>
        <v>0</v>
      </c>
      <c r="T51" s="7">
        <v>1.3</v>
      </c>
      <c r="U51" s="11"/>
      <c r="V51" s="10"/>
      <c r="W51" s="11"/>
      <c r="X51" s="10"/>
      <c r="Y51" s="11">
        <v>30</v>
      </c>
      <c r="Z51" s="10" t="s">
        <v>55</v>
      </c>
      <c r="AA51" s="11"/>
      <c r="AB51" s="10"/>
      <c r="AC51" s="11"/>
      <c r="AD51" s="10"/>
      <c r="AE51" s="7">
        <v>3</v>
      </c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57"/>
        <v>3</v>
      </c>
      <c r="AP51" s="11"/>
      <c r="AQ51" s="10"/>
      <c r="AR51" s="11"/>
      <c r="AS51" s="10"/>
      <c r="AT51" s="11"/>
      <c r="AU51" s="10"/>
      <c r="AV51" s="11"/>
      <c r="AW51" s="10"/>
      <c r="AX51" s="11"/>
      <c r="AY51" s="10"/>
      <c r="AZ51" s="7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58"/>
        <v>0</v>
      </c>
      <c r="BK51" s="11"/>
      <c r="BL51" s="10"/>
      <c r="BM51" s="11"/>
      <c r="BN51" s="10"/>
      <c r="BO51" s="11"/>
      <c r="BP51" s="10"/>
      <c r="BQ51" s="11"/>
      <c r="BR51" s="10"/>
      <c r="BS51" s="11"/>
      <c r="BT51" s="10"/>
      <c r="BU51" s="7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59"/>
        <v>0</v>
      </c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7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60"/>
        <v>0</v>
      </c>
    </row>
    <row r="52" spans="1:104" ht="12.75">
      <c r="A52" s="13">
        <v>1</v>
      </c>
      <c r="B52" s="13">
        <v>1</v>
      </c>
      <c r="C52" s="13"/>
      <c r="D52" s="6" t="s">
        <v>116</v>
      </c>
      <c r="E52" s="3" t="s">
        <v>117</v>
      </c>
      <c r="F52" s="6">
        <f t="shared" si="43"/>
        <v>0</v>
      </c>
      <c r="G52" s="6">
        <f t="shared" si="44"/>
        <v>2</v>
      </c>
      <c r="H52" s="6">
        <f t="shared" si="45"/>
        <v>30</v>
      </c>
      <c r="I52" s="6">
        <f t="shared" si="46"/>
        <v>15</v>
      </c>
      <c r="J52" s="6">
        <f t="shared" si="47"/>
        <v>0</v>
      </c>
      <c r="K52" s="6">
        <f t="shared" si="48"/>
        <v>0</v>
      </c>
      <c r="L52" s="6">
        <f t="shared" si="49"/>
        <v>0</v>
      </c>
      <c r="M52" s="6">
        <f t="shared" si="50"/>
        <v>0</v>
      </c>
      <c r="N52" s="6">
        <f t="shared" si="51"/>
        <v>15</v>
      </c>
      <c r="O52" s="6">
        <f t="shared" si="52"/>
        <v>0</v>
      </c>
      <c r="P52" s="6">
        <f t="shared" si="53"/>
        <v>0</v>
      </c>
      <c r="Q52" s="6">
        <f t="shared" si="54"/>
        <v>0</v>
      </c>
      <c r="R52" s="7">
        <f t="shared" si="55"/>
        <v>2</v>
      </c>
      <c r="S52" s="7">
        <f t="shared" si="56"/>
        <v>1</v>
      </c>
      <c r="T52" s="7">
        <v>1.2</v>
      </c>
      <c r="U52" s="11"/>
      <c r="V52" s="10"/>
      <c r="W52" s="11"/>
      <c r="X52" s="10"/>
      <c r="Y52" s="11"/>
      <c r="Z52" s="10"/>
      <c r="AA52" s="11"/>
      <c r="AB52" s="10"/>
      <c r="AC52" s="11"/>
      <c r="AD52" s="10"/>
      <c r="AE52" s="7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57"/>
        <v>0</v>
      </c>
      <c r="AP52" s="11">
        <v>15</v>
      </c>
      <c r="AQ52" s="10" t="s">
        <v>54</v>
      </c>
      <c r="AR52" s="11"/>
      <c r="AS52" s="10"/>
      <c r="AT52" s="11"/>
      <c r="AU52" s="10"/>
      <c r="AV52" s="11"/>
      <c r="AW52" s="10"/>
      <c r="AX52" s="11"/>
      <c r="AY52" s="10"/>
      <c r="AZ52" s="7">
        <v>1</v>
      </c>
      <c r="BA52" s="11">
        <v>15</v>
      </c>
      <c r="BB52" s="10" t="s">
        <v>54</v>
      </c>
      <c r="BC52" s="11"/>
      <c r="BD52" s="10"/>
      <c r="BE52" s="11"/>
      <c r="BF52" s="10"/>
      <c r="BG52" s="11"/>
      <c r="BH52" s="10"/>
      <c r="BI52" s="7">
        <v>1</v>
      </c>
      <c r="BJ52" s="7">
        <f t="shared" si="58"/>
        <v>2</v>
      </c>
      <c r="BK52" s="11"/>
      <c r="BL52" s="10"/>
      <c r="BM52" s="11"/>
      <c r="BN52" s="10"/>
      <c r="BO52" s="11"/>
      <c r="BP52" s="10"/>
      <c r="BQ52" s="11"/>
      <c r="BR52" s="10"/>
      <c r="BS52" s="11"/>
      <c r="BT52" s="10"/>
      <c r="BU52" s="7"/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59"/>
        <v>0</v>
      </c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60"/>
        <v>0</v>
      </c>
    </row>
    <row r="53" spans="1:104" ht="12.75">
      <c r="A53" s="13">
        <v>1</v>
      </c>
      <c r="B53" s="13">
        <v>1</v>
      </c>
      <c r="C53" s="13"/>
      <c r="D53" s="6" t="s">
        <v>118</v>
      </c>
      <c r="E53" s="3" t="s">
        <v>119</v>
      </c>
      <c r="F53" s="6">
        <f t="shared" si="43"/>
        <v>0</v>
      </c>
      <c r="G53" s="6">
        <f t="shared" si="44"/>
        <v>2</v>
      </c>
      <c r="H53" s="6">
        <f t="shared" si="45"/>
        <v>30</v>
      </c>
      <c r="I53" s="6">
        <f t="shared" si="46"/>
        <v>15</v>
      </c>
      <c r="J53" s="6">
        <f t="shared" si="47"/>
        <v>0</v>
      </c>
      <c r="K53" s="6">
        <f t="shared" si="48"/>
        <v>0</v>
      </c>
      <c r="L53" s="6">
        <f t="shared" si="49"/>
        <v>0</v>
      </c>
      <c r="M53" s="6">
        <f t="shared" si="50"/>
        <v>0</v>
      </c>
      <c r="N53" s="6">
        <f t="shared" si="51"/>
        <v>15</v>
      </c>
      <c r="O53" s="6">
        <f t="shared" si="52"/>
        <v>0</v>
      </c>
      <c r="P53" s="6">
        <f t="shared" si="53"/>
        <v>0</v>
      </c>
      <c r="Q53" s="6">
        <f t="shared" si="54"/>
        <v>0</v>
      </c>
      <c r="R53" s="7">
        <f t="shared" si="55"/>
        <v>2</v>
      </c>
      <c r="S53" s="7">
        <f t="shared" si="56"/>
        <v>1</v>
      </c>
      <c r="T53" s="7">
        <v>1.2</v>
      </c>
      <c r="U53" s="11"/>
      <c r="V53" s="10"/>
      <c r="W53" s="11"/>
      <c r="X53" s="10"/>
      <c r="Y53" s="11"/>
      <c r="Z53" s="10"/>
      <c r="AA53" s="11"/>
      <c r="AB53" s="10"/>
      <c r="AC53" s="11"/>
      <c r="AD53" s="10"/>
      <c r="AE53" s="7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57"/>
        <v>0</v>
      </c>
      <c r="AP53" s="11">
        <v>15</v>
      </c>
      <c r="AQ53" s="10" t="s">
        <v>54</v>
      </c>
      <c r="AR53" s="11"/>
      <c r="AS53" s="10"/>
      <c r="AT53" s="11"/>
      <c r="AU53" s="10"/>
      <c r="AV53" s="11"/>
      <c r="AW53" s="10"/>
      <c r="AX53" s="11"/>
      <c r="AY53" s="10"/>
      <c r="AZ53" s="7">
        <v>1</v>
      </c>
      <c r="BA53" s="11">
        <v>15</v>
      </c>
      <c r="BB53" s="10" t="s">
        <v>54</v>
      </c>
      <c r="BC53" s="11"/>
      <c r="BD53" s="10"/>
      <c r="BE53" s="11"/>
      <c r="BF53" s="10"/>
      <c r="BG53" s="11"/>
      <c r="BH53" s="10"/>
      <c r="BI53" s="7">
        <v>1</v>
      </c>
      <c r="BJ53" s="7">
        <f t="shared" si="58"/>
        <v>2</v>
      </c>
      <c r="BK53" s="11"/>
      <c r="BL53" s="10"/>
      <c r="BM53" s="11"/>
      <c r="BN53" s="10"/>
      <c r="BO53" s="11"/>
      <c r="BP53" s="10"/>
      <c r="BQ53" s="11"/>
      <c r="BR53" s="10"/>
      <c r="BS53" s="11"/>
      <c r="BT53" s="10"/>
      <c r="BU53" s="7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59"/>
        <v>0</v>
      </c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60"/>
        <v>0</v>
      </c>
    </row>
    <row r="54" spans="1:104" ht="12.75">
      <c r="A54" s="13">
        <v>8</v>
      </c>
      <c r="B54" s="13">
        <v>1</v>
      </c>
      <c r="C54" s="13"/>
      <c r="D54" s="6" t="s">
        <v>120</v>
      </c>
      <c r="E54" s="3" t="s">
        <v>121</v>
      </c>
      <c r="F54" s="6">
        <f t="shared" si="43"/>
        <v>0</v>
      </c>
      <c r="G54" s="6">
        <f t="shared" si="44"/>
        <v>1</v>
      </c>
      <c r="H54" s="6">
        <f t="shared" si="45"/>
        <v>15</v>
      </c>
      <c r="I54" s="6">
        <f t="shared" si="46"/>
        <v>15</v>
      </c>
      <c r="J54" s="6">
        <f t="shared" si="47"/>
        <v>0</v>
      </c>
      <c r="K54" s="6">
        <f t="shared" si="48"/>
        <v>0</v>
      </c>
      <c r="L54" s="6">
        <f t="shared" si="49"/>
        <v>0</v>
      </c>
      <c r="M54" s="6">
        <f t="shared" si="50"/>
        <v>0</v>
      </c>
      <c r="N54" s="6">
        <f t="shared" si="51"/>
        <v>0</v>
      </c>
      <c r="O54" s="6">
        <f t="shared" si="52"/>
        <v>0</v>
      </c>
      <c r="P54" s="6">
        <f t="shared" si="53"/>
        <v>0</v>
      </c>
      <c r="Q54" s="6">
        <f t="shared" si="54"/>
        <v>0</v>
      </c>
      <c r="R54" s="7">
        <f t="shared" si="55"/>
        <v>1</v>
      </c>
      <c r="S54" s="7">
        <f t="shared" si="56"/>
        <v>0</v>
      </c>
      <c r="T54" s="7">
        <v>0.6</v>
      </c>
      <c r="U54" s="11"/>
      <c r="V54" s="10"/>
      <c r="W54" s="11"/>
      <c r="X54" s="10"/>
      <c r="Y54" s="11"/>
      <c r="Z54" s="10"/>
      <c r="AA54" s="11"/>
      <c r="AB54" s="10"/>
      <c r="AC54" s="11"/>
      <c r="AD54" s="10"/>
      <c r="AE54" s="7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57"/>
        <v>0</v>
      </c>
      <c r="AP54" s="11">
        <v>15</v>
      </c>
      <c r="AQ54" s="10" t="s">
        <v>54</v>
      </c>
      <c r="AR54" s="11"/>
      <c r="AS54" s="10"/>
      <c r="AT54" s="11"/>
      <c r="AU54" s="10"/>
      <c r="AV54" s="11"/>
      <c r="AW54" s="10"/>
      <c r="AX54" s="11"/>
      <c r="AY54" s="10"/>
      <c r="AZ54" s="7">
        <v>1</v>
      </c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58"/>
        <v>1</v>
      </c>
      <c r="BK54" s="11"/>
      <c r="BL54" s="10"/>
      <c r="BM54" s="11"/>
      <c r="BN54" s="10"/>
      <c r="BO54" s="11"/>
      <c r="BP54" s="10"/>
      <c r="BQ54" s="11"/>
      <c r="BR54" s="10"/>
      <c r="BS54" s="11"/>
      <c r="BT54" s="10"/>
      <c r="BU54" s="7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59"/>
        <v>0</v>
      </c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60"/>
        <v>0</v>
      </c>
    </row>
    <row r="55" spans="1:104" ht="12.75">
      <c r="A55" s="13">
        <v>8</v>
      </c>
      <c r="B55" s="13">
        <v>1</v>
      </c>
      <c r="C55" s="13"/>
      <c r="D55" s="6" t="s">
        <v>122</v>
      </c>
      <c r="E55" s="3" t="s">
        <v>123</v>
      </c>
      <c r="F55" s="6">
        <f t="shared" si="43"/>
        <v>0</v>
      </c>
      <c r="G55" s="6">
        <f t="shared" si="44"/>
        <v>1</v>
      </c>
      <c r="H55" s="6">
        <f t="shared" si="45"/>
        <v>15</v>
      </c>
      <c r="I55" s="6">
        <f t="shared" si="46"/>
        <v>15</v>
      </c>
      <c r="J55" s="6">
        <f t="shared" si="47"/>
        <v>0</v>
      </c>
      <c r="K55" s="6">
        <f t="shared" si="48"/>
        <v>0</v>
      </c>
      <c r="L55" s="6">
        <f t="shared" si="49"/>
        <v>0</v>
      </c>
      <c r="M55" s="6">
        <f t="shared" si="50"/>
        <v>0</v>
      </c>
      <c r="N55" s="6">
        <f t="shared" si="51"/>
        <v>0</v>
      </c>
      <c r="O55" s="6">
        <f t="shared" si="52"/>
        <v>0</v>
      </c>
      <c r="P55" s="6">
        <f t="shared" si="53"/>
        <v>0</v>
      </c>
      <c r="Q55" s="6">
        <f t="shared" si="54"/>
        <v>0</v>
      </c>
      <c r="R55" s="7">
        <f t="shared" si="55"/>
        <v>1</v>
      </c>
      <c r="S55" s="7">
        <f t="shared" si="56"/>
        <v>0</v>
      </c>
      <c r="T55" s="7">
        <v>0.6</v>
      </c>
      <c r="U55" s="11"/>
      <c r="V55" s="10"/>
      <c r="W55" s="11"/>
      <c r="X55" s="10"/>
      <c r="Y55" s="11"/>
      <c r="Z55" s="10"/>
      <c r="AA55" s="11"/>
      <c r="AB55" s="10"/>
      <c r="AC55" s="11"/>
      <c r="AD55" s="10"/>
      <c r="AE55" s="7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57"/>
        <v>0</v>
      </c>
      <c r="AP55" s="11">
        <v>15</v>
      </c>
      <c r="AQ55" s="10" t="s">
        <v>54</v>
      </c>
      <c r="AR55" s="11"/>
      <c r="AS55" s="10"/>
      <c r="AT55" s="11"/>
      <c r="AU55" s="10"/>
      <c r="AV55" s="11"/>
      <c r="AW55" s="10"/>
      <c r="AX55" s="11"/>
      <c r="AY55" s="10"/>
      <c r="AZ55" s="7">
        <v>1</v>
      </c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58"/>
        <v>1</v>
      </c>
      <c r="BK55" s="11"/>
      <c r="BL55" s="10"/>
      <c r="BM55" s="11"/>
      <c r="BN55" s="10"/>
      <c r="BO55" s="11"/>
      <c r="BP55" s="10"/>
      <c r="BQ55" s="11"/>
      <c r="BR55" s="10"/>
      <c r="BS55" s="11"/>
      <c r="BT55" s="10"/>
      <c r="BU55" s="7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59"/>
        <v>0</v>
      </c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60"/>
        <v>0</v>
      </c>
    </row>
    <row r="56" spans="1:104" ht="12.75">
      <c r="A56" s="13">
        <v>7</v>
      </c>
      <c r="B56" s="13">
        <v>1</v>
      </c>
      <c r="C56" s="13"/>
      <c r="D56" s="6" t="s">
        <v>124</v>
      </c>
      <c r="E56" s="3" t="s">
        <v>125</v>
      </c>
      <c r="F56" s="6">
        <f t="shared" si="43"/>
        <v>0</v>
      </c>
      <c r="G56" s="6">
        <f t="shared" si="44"/>
        <v>1</v>
      </c>
      <c r="H56" s="6">
        <f t="shared" si="45"/>
        <v>45</v>
      </c>
      <c r="I56" s="6">
        <f t="shared" si="46"/>
        <v>0</v>
      </c>
      <c r="J56" s="6">
        <f t="shared" si="47"/>
        <v>0</v>
      </c>
      <c r="K56" s="6">
        <f t="shared" si="48"/>
        <v>0</v>
      </c>
      <c r="L56" s="6">
        <f t="shared" si="49"/>
        <v>0</v>
      </c>
      <c r="M56" s="6">
        <f t="shared" si="50"/>
        <v>0</v>
      </c>
      <c r="N56" s="6">
        <f t="shared" si="51"/>
        <v>0</v>
      </c>
      <c r="O56" s="6">
        <f t="shared" si="52"/>
        <v>0</v>
      </c>
      <c r="P56" s="6">
        <f t="shared" si="53"/>
        <v>0</v>
      </c>
      <c r="Q56" s="6">
        <f t="shared" si="54"/>
        <v>45</v>
      </c>
      <c r="R56" s="7">
        <f t="shared" si="55"/>
        <v>10</v>
      </c>
      <c r="S56" s="7">
        <f t="shared" si="56"/>
        <v>10</v>
      </c>
      <c r="T56" s="7">
        <v>1.8</v>
      </c>
      <c r="U56" s="11"/>
      <c r="V56" s="10"/>
      <c r="W56" s="11"/>
      <c r="X56" s="10"/>
      <c r="Y56" s="11"/>
      <c r="Z56" s="10"/>
      <c r="AA56" s="11"/>
      <c r="AB56" s="10"/>
      <c r="AC56" s="11"/>
      <c r="AD56" s="10"/>
      <c r="AE56" s="7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57"/>
        <v>0</v>
      </c>
      <c r="AP56" s="11"/>
      <c r="AQ56" s="10"/>
      <c r="AR56" s="11"/>
      <c r="AS56" s="10"/>
      <c r="AT56" s="11"/>
      <c r="AU56" s="10"/>
      <c r="AV56" s="11"/>
      <c r="AW56" s="10"/>
      <c r="AX56" s="11"/>
      <c r="AY56" s="10"/>
      <c r="AZ56" s="7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58"/>
        <v>0</v>
      </c>
      <c r="BK56" s="11"/>
      <c r="BL56" s="10"/>
      <c r="BM56" s="11"/>
      <c r="BN56" s="10"/>
      <c r="BO56" s="11"/>
      <c r="BP56" s="10"/>
      <c r="BQ56" s="11"/>
      <c r="BR56" s="10"/>
      <c r="BS56" s="11"/>
      <c r="BT56" s="10"/>
      <c r="BU56" s="7"/>
      <c r="BV56" s="11"/>
      <c r="BW56" s="10"/>
      <c r="BX56" s="11"/>
      <c r="BY56" s="10"/>
      <c r="BZ56" s="11"/>
      <c r="CA56" s="10"/>
      <c r="CB56" s="11">
        <v>45</v>
      </c>
      <c r="CC56" s="10" t="s">
        <v>54</v>
      </c>
      <c r="CD56" s="7">
        <v>10</v>
      </c>
      <c r="CE56" s="7">
        <f t="shared" si="59"/>
        <v>10</v>
      </c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60"/>
        <v>0</v>
      </c>
    </row>
    <row r="57" spans="1:104" ht="12.75">
      <c r="A57" s="13">
        <v>7</v>
      </c>
      <c r="B57" s="13">
        <v>1</v>
      </c>
      <c r="C57" s="13"/>
      <c r="D57" s="6" t="s">
        <v>126</v>
      </c>
      <c r="E57" s="3" t="s">
        <v>127</v>
      </c>
      <c r="F57" s="6">
        <f t="shared" si="43"/>
        <v>0</v>
      </c>
      <c r="G57" s="6">
        <f t="shared" si="44"/>
        <v>1</v>
      </c>
      <c r="H57" s="6">
        <f t="shared" si="45"/>
        <v>45</v>
      </c>
      <c r="I57" s="6">
        <f t="shared" si="46"/>
        <v>0</v>
      </c>
      <c r="J57" s="6">
        <f t="shared" si="47"/>
        <v>0</v>
      </c>
      <c r="K57" s="6">
        <f t="shared" si="48"/>
        <v>0</v>
      </c>
      <c r="L57" s="6">
        <f t="shared" si="49"/>
        <v>0</v>
      </c>
      <c r="M57" s="6">
        <f t="shared" si="50"/>
        <v>0</v>
      </c>
      <c r="N57" s="6">
        <f t="shared" si="51"/>
        <v>0</v>
      </c>
      <c r="O57" s="6">
        <f t="shared" si="52"/>
        <v>0</v>
      </c>
      <c r="P57" s="6">
        <f t="shared" si="53"/>
        <v>0</v>
      </c>
      <c r="Q57" s="6">
        <f t="shared" si="54"/>
        <v>45</v>
      </c>
      <c r="R57" s="7">
        <f t="shared" si="55"/>
        <v>10</v>
      </c>
      <c r="S57" s="7">
        <f t="shared" si="56"/>
        <v>10</v>
      </c>
      <c r="T57" s="7">
        <v>1.8</v>
      </c>
      <c r="U57" s="11"/>
      <c r="V57" s="10"/>
      <c r="W57" s="11"/>
      <c r="X57" s="10"/>
      <c r="Y57" s="11"/>
      <c r="Z57" s="10"/>
      <c r="AA57" s="11"/>
      <c r="AB57" s="10"/>
      <c r="AC57" s="11"/>
      <c r="AD57" s="10"/>
      <c r="AE57" s="7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57"/>
        <v>0</v>
      </c>
      <c r="AP57" s="11"/>
      <c r="AQ57" s="10"/>
      <c r="AR57" s="11"/>
      <c r="AS57" s="10"/>
      <c r="AT57" s="11"/>
      <c r="AU57" s="10"/>
      <c r="AV57" s="11"/>
      <c r="AW57" s="10"/>
      <c r="AX57" s="11"/>
      <c r="AY57" s="10"/>
      <c r="AZ57" s="7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58"/>
        <v>0</v>
      </c>
      <c r="BK57" s="11"/>
      <c r="BL57" s="10"/>
      <c r="BM57" s="11"/>
      <c r="BN57" s="10"/>
      <c r="BO57" s="11"/>
      <c r="BP57" s="10"/>
      <c r="BQ57" s="11"/>
      <c r="BR57" s="10"/>
      <c r="BS57" s="11"/>
      <c r="BT57" s="10"/>
      <c r="BU57" s="7"/>
      <c r="BV57" s="11"/>
      <c r="BW57" s="10"/>
      <c r="BX57" s="11"/>
      <c r="BY57" s="10"/>
      <c r="BZ57" s="11"/>
      <c r="CA57" s="10"/>
      <c r="CB57" s="11">
        <v>45</v>
      </c>
      <c r="CC57" s="10" t="s">
        <v>54</v>
      </c>
      <c r="CD57" s="7">
        <v>10</v>
      </c>
      <c r="CE57" s="7">
        <f t="shared" si="59"/>
        <v>10</v>
      </c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60"/>
        <v>0</v>
      </c>
    </row>
    <row r="58" spans="1:104" ht="19.5" customHeight="1">
      <c r="A58" s="14" t="s">
        <v>128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4"/>
      <c r="CZ58" s="15"/>
    </row>
    <row r="59" spans="1:104" ht="12.75">
      <c r="A59" s="6"/>
      <c r="B59" s="6"/>
      <c r="C59" s="6"/>
      <c r="D59" s="6" t="s">
        <v>129</v>
      </c>
      <c r="E59" s="3" t="s">
        <v>130</v>
      </c>
      <c r="F59" s="6">
        <f>COUNTIF(U59:CX59,"e")</f>
        <v>0</v>
      </c>
      <c r="G59" s="6">
        <f>COUNTIF(U59:CX59,"z")</f>
        <v>1</v>
      </c>
      <c r="H59" s="6">
        <f>SUM(I59:Q59)</f>
        <v>5</v>
      </c>
      <c r="I59" s="6">
        <f>U59+AP59+BK59+CF59</f>
        <v>5</v>
      </c>
      <c r="J59" s="6">
        <f>W59+AR59+BM59+CH59</f>
        <v>0</v>
      </c>
      <c r="K59" s="6">
        <f>Y59+AT59+BO59+CJ59</f>
        <v>0</v>
      </c>
      <c r="L59" s="6">
        <f>AA59+AV59+BQ59+CL59</f>
        <v>0</v>
      </c>
      <c r="M59" s="6">
        <f>AC59+AX59+BS59+CN59</f>
        <v>0</v>
      </c>
      <c r="N59" s="6">
        <f>AF59+BA59+BV59+CQ59</f>
        <v>0</v>
      </c>
      <c r="O59" s="6">
        <f>AH59+BC59+BX59+CS59</f>
        <v>0</v>
      </c>
      <c r="P59" s="6">
        <f>AJ59+BE59+BZ59+CU59</f>
        <v>0</v>
      </c>
      <c r="Q59" s="6">
        <f>AL59+BG59+CB59+CW59</f>
        <v>0</v>
      </c>
      <c r="R59" s="7">
        <f>AO59+BJ59+CE59+CZ59</f>
        <v>0</v>
      </c>
      <c r="S59" s="7">
        <f>AN59+BI59+CD59+CY59</f>
        <v>0</v>
      </c>
      <c r="T59" s="7">
        <v>0</v>
      </c>
      <c r="U59" s="11">
        <v>5</v>
      </c>
      <c r="V59" s="10" t="s">
        <v>54</v>
      </c>
      <c r="W59" s="11"/>
      <c r="X59" s="10"/>
      <c r="Y59" s="11"/>
      <c r="Z59" s="10"/>
      <c r="AA59" s="11"/>
      <c r="AB59" s="10"/>
      <c r="AC59" s="11"/>
      <c r="AD59" s="10"/>
      <c r="AE59" s="7">
        <v>0</v>
      </c>
      <c r="AF59" s="11"/>
      <c r="AG59" s="10"/>
      <c r="AH59" s="11"/>
      <c r="AI59" s="10"/>
      <c r="AJ59" s="11"/>
      <c r="AK59" s="10"/>
      <c r="AL59" s="11"/>
      <c r="AM59" s="10"/>
      <c r="AN59" s="7"/>
      <c r="AO59" s="7">
        <f>AE59+AN59</f>
        <v>0</v>
      </c>
      <c r="AP59" s="11"/>
      <c r="AQ59" s="10"/>
      <c r="AR59" s="11"/>
      <c r="AS59" s="10"/>
      <c r="AT59" s="11"/>
      <c r="AU59" s="10"/>
      <c r="AV59" s="11"/>
      <c r="AW59" s="10"/>
      <c r="AX59" s="11"/>
      <c r="AY59" s="10"/>
      <c r="AZ59" s="7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>AZ59+BI59</f>
        <v>0</v>
      </c>
      <c r="BK59" s="11"/>
      <c r="BL59" s="10"/>
      <c r="BM59" s="11"/>
      <c r="BN59" s="10"/>
      <c r="BO59" s="11"/>
      <c r="BP59" s="10"/>
      <c r="BQ59" s="11"/>
      <c r="BR59" s="10"/>
      <c r="BS59" s="11"/>
      <c r="BT59" s="10"/>
      <c r="BU59" s="7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>BU59+CD59</f>
        <v>0</v>
      </c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>CP59+CY59</f>
        <v>0</v>
      </c>
    </row>
    <row r="60" spans="1:104" ht="15.75" customHeight="1">
      <c r="A60" s="6"/>
      <c r="B60" s="6"/>
      <c r="C60" s="6"/>
      <c r="D60" s="6"/>
      <c r="E60" s="6" t="s">
        <v>66</v>
      </c>
      <c r="F60" s="6">
        <f aca="true" t="shared" si="61" ref="F60:AK60">SUM(F59:F59)</f>
        <v>0</v>
      </c>
      <c r="G60" s="6">
        <f t="shared" si="61"/>
        <v>1</v>
      </c>
      <c r="H60" s="6">
        <f t="shared" si="61"/>
        <v>5</v>
      </c>
      <c r="I60" s="6">
        <f t="shared" si="61"/>
        <v>5</v>
      </c>
      <c r="J60" s="6">
        <f t="shared" si="61"/>
        <v>0</v>
      </c>
      <c r="K60" s="6">
        <f t="shared" si="61"/>
        <v>0</v>
      </c>
      <c r="L60" s="6">
        <f t="shared" si="61"/>
        <v>0</v>
      </c>
      <c r="M60" s="6">
        <f t="shared" si="61"/>
        <v>0</v>
      </c>
      <c r="N60" s="6">
        <f t="shared" si="61"/>
        <v>0</v>
      </c>
      <c r="O60" s="6">
        <f t="shared" si="61"/>
        <v>0</v>
      </c>
      <c r="P60" s="6">
        <f t="shared" si="61"/>
        <v>0</v>
      </c>
      <c r="Q60" s="6">
        <f t="shared" si="61"/>
        <v>0</v>
      </c>
      <c r="R60" s="7">
        <f t="shared" si="61"/>
        <v>0</v>
      </c>
      <c r="S60" s="7">
        <f t="shared" si="61"/>
        <v>0</v>
      </c>
      <c r="T60" s="7">
        <f t="shared" si="61"/>
        <v>0</v>
      </c>
      <c r="U60" s="11">
        <f t="shared" si="61"/>
        <v>5</v>
      </c>
      <c r="V60" s="10">
        <f t="shared" si="61"/>
        <v>0</v>
      </c>
      <c r="W60" s="11">
        <f t="shared" si="61"/>
        <v>0</v>
      </c>
      <c r="X60" s="10">
        <f t="shared" si="61"/>
        <v>0</v>
      </c>
      <c r="Y60" s="11">
        <f t="shared" si="61"/>
        <v>0</v>
      </c>
      <c r="Z60" s="10">
        <f t="shared" si="61"/>
        <v>0</v>
      </c>
      <c r="AA60" s="11">
        <f t="shared" si="61"/>
        <v>0</v>
      </c>
      <c r="AB60" s="10">
        <f t="shared" si="61"/>
        <v>0</v>
      </c>
      <c r="AC60" s="11">
        <f t="shared" si="61"/>
        <v>0</v>
      </c>
      <c r="AD60" s="10">
        <f t="shared" si="61"/>
        <v>0</v>
      </c>
      <c r="AE60" s="7">
        <f t="shared" si="61"/>
        <v>0</v>
      </c>
      <c r="AF60" s="11">
        <f t="shared" si="61"/>
        <v>0</v>
      </c>
      <c r="AG60" s="10">
        <f t="shared" si="61"/>
        <v>0</v>
      </c>
      <c r="AH60" s="11">
        <f t="shared" si="61"/>
        <v>0</v>
      </c>
      <c r="AI60" s="10">
        <f t="shared" si="61"/>
        <v>0</v>
      </c>
      <c r="AJ60" s="11">
        <f t="shared" si="61"/>
        <v>0</v>
      </c>
      <c r="AK60" s="10">
        <f t="shared" si="61"/>
        <v>0</v>
      </c>
      <c r="AL60" s="11">
        <f aca="true" t="shared" si="62" ref="AL60:BQ60">SUM(AL59:AL59)</f>
        <v>0</v>
      </c>
      <c r="AM60" s="10">
        <f t="shared" si="62"/>
        <v>0</v>
      </c>
      <c r="AN60" s="7">
        <f t="shared" si="62"/>
        <v>0</v>
      </c>
      <c r="AO60" s="7">
        <f t="shared" si="62"/>
        <v>0</v>
      </c>
      <c r="AP60" s="11">
        <f t="shared" si="62"/>
        <v>0</v>
      </c>
      <c r="AQ60" s="10">
        <f t="shared" si="62"/>
        <v>0</v>
      </c>
      <c r="AR60" s="11">
        <f t="shared" si="62"/>
        <v>0</v>
      </c>
      <c r="AS60" s="10">
        <f t="shared" si="62"/>
        <v>0</v>
      </c>
      <c r="AT60" s="11">
        <f t="shared" si="62"/>
        <v>0</v>
      </c>
      <c r="AU60" s="10">
        <f t="shared" si="62"/>
        <v>0</v>
      </c>
      <c r="AV60" s="11">
        <f t="shared" si="62"/>
        <v>0</v>
      </c>
      <c r="AW60" s="10">
        <f t="shared" si="62"/>
        <v>0</v>
      </c>
      <c r="AX60" s="11">
        <f t="shared" si="62"/>
        <v>0</v>
      </c>
      <c r="AY60" s="10">
        <f t="shared" si="62"/>
        <v>0</v>
      </c>
      <c r="AZ60" s="7">
        <f t="shared" si="62"/>
        <v>0</v>
      </c>
      <c r="BA60" s="11">
        <f t="shared" si="62"/>
        <v>0</v>
      </c>
      <c r="BB60" s="10">
        <f t="shared" si="62"/>
        <v>0</v>
      </c>
      <c r="BC60" s="11">
        <f t="shared" si="62"/>
        <v>0</v>
      </c>
      <c r="BD60" s="10">
        <f t="shared" si="62"/>
        <v>0</v>
      </c>
      <c r="BE60" s="11">
        <f t="shared" si="62"/>
        <v>0</v>
      </c>
      <c r="BF60" s="10">
        <f t="shared" si="62"/>
        <v>0</v>
      </c>
      <c r="BG60" s="11">
        <f t="shared" si="62"/>
        <v>0</v>
      </c>
      <c r="BH60" s="10">
        <f t="shared" si="62"/>
        <v>0</v>
      </c>
      <c r="BI60" s="7">
        <f t="shared" si="62"/>
        <v>0</v>
      </c>
      <c r="BJ60" s="7">
        <f t="shared" si="62"/>
        <v>0</v>
      </c>
      <c r="BK60" s="11">
        <f t="shared" si="62"/>
        <v>0</v>
      </c>
      <c r="BL60" s="10">
        <f t="shared" si="62"/>
        <v>0</v>
      </c>
      <c r="BM60" s="11">
        <f t="shared" si="62"/>
        <v>0</v>
      </c>
      <c r="BN60" s="10">
        <f t="shared" si="62"/>
        <v>0</v>
      </c>
      <c r="BO60" s="11">
        <f t="shared" si="62"/>
        <v>0</v>
      </c>
      <c r="BP60" s="10">
        <f t="shared" si="62"/>
        <v>0</v>
      </c>
      <c r="BQ60" s="11">
        <f t="shared" si="62"/>
        <v>0</v>
      </c>
      <c r="BR60" s="10">
        <f aca="true" t="shared" si="63" ref="BR60:CW60">SUM(BR59:BR59)</f>
        <v>0</v>
      </c>
      <c r="BS60" s="11">
        <f t="shared" si="63"/>
        <v>0</v>
      </c>
      <c r="BT60" s="10">
        <f t="shared" si="63"/>
        <v>0</v>
      </c>
      <c r="BU60" s="7">
        <f t="shared" si="63"/>
        <v>0</v>
      </c>
      <c r="BV60" s="11">
        <f t="shared" si="63"/>
        <v>0</v>
      </c>
      <c r="BW60" s="10">
        <f t="shared" si="63"/>
        <v>0</v>
      </c>
      <c r="BX60" s="11">
        <f t="shared" si="63"/>
        <v>0</v>
      </c>
      <c r="BY60" s="10">
        <f t="shared" si="63"/>
        <v>0</v>
      </c>
      <c r="BZ60" s="11">
        <f t="shared" si="63"/>
        <v>0</v>
      </c>
      <c r="CA60" s="10">
        <f t="shared" si="63"/>
        <v>0</v>
      </c>
      <c r="CB60" s="11">
        <f t="shared" si="63"/>
        <v>0</v>
      </c>
      <c r="CC60" s="10">
        <f t="shared" si="63"/>
        <v>0</v>
      </c>
      <c r="CD60" s="7">
        <f t="shared" si="63"/>
        <v>0</v>
      </c>
      <c r="CE60" s="7">
        <f t="shared" si="63"/>
        <v>0</v>
      </c>
      <c r="CF60" s="11">
        <f t="shared" si="63"/>
        <v>0</v>
      </c>
      <c r="CG60" s="10">
        <f t="shared" si="63"/>
        <v>0</v>
      </c>
      <c r="CH60" s="11">
        <f t="shared" si="63"/>
        <v>0</v>
      </c>
      <c r="CI60" s="10">
        <f t="shared" si="63"/>
        <v>0</v>
      </c>
      <c r="CJ60" s="11">
        <f t="shared" si="63"/>
        <v>0</v>
      </c>
      <c r="CK60" s="10">
        <f t="shared" si="63"/>
        <v>0</v>
      </c>
      <c r="CL60" s="11">
        <f t="shared" si="63"/>
        <v>0</v>
      </c>
      <c r="CM60" s="10">
        <f t="shared" si="63"/>
        <v>0</v>
      </c>
      <c r="CN60" s="11">
        <f t="shared" si="63"/>
        <v>0</v>
      </c>
      <c r="CO60" s="10">
        <f t="shared" si="63"/>
        <v>0</v>
      </c>
      <c r="CP60" s="7">
        <f t="shared" si="63"/>
        <v>0</v>
      </c>
      <c r="CQ60" s="11">
        <f t="shared" si="63"/>
        <v>0</v>
      </c>
      <c r="CR60" s="10">
        <f t="shared" si="63"/>
        <v>0</v>
      </c>
      <c r="CS60" s="11">
        <f t="shared" si="63"/>
        <v>0</v>
      </c>
      <c r="CT60" s="10">
        <f t="shared" si="63"/>
        <v>0</v>
      </c>
      <c r="CU60" s="11">
        <f t="shared" si="63"/>
        <v>0</v>
      </c>
      <c r="CV60" s="10">
        <f t="shared" si="63"/>
        <v>0</v>
      </c>
      <c r="CW60" s="11">
        <f t="shared" si="63"/>
        <v>0</v>
      </c>
      <c r="CX60" s="10">
        <f>SUM(CX59:CX59)</f>
        <v>0</v>
      </c>
      <c r="CY60" s="7">
        <f>SUM(CY59:CY59)</f>
        <v>0</v>
      </c>
      <c r="CZ60" s="7">
        <f>SUM(CZ59:CZ59)</f>
        <v>0</v>
      </c>
    </row>
    <row r="61" spans="1:104" ht="19.5" customHeight="1">
      <c r="A61" s="14" t="s">
        <v>131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4"/>
      <c r="CZ61" s="15"/>
    </row>
    <row r="62" spans="1:104" ht="12.75">
      <c r="A62" s="6"/>
      <c r="B62" s="6"/>
      <c r="C62" s="6"/>
      <c r="D62" s="6" t="s">
        <v>132</v>
      </c>
      <c r="E62" s="3" t="s">
        <v>133</v>
      </c>
      <c r="F62" s="6">
        <f>COUNTIF(U62:CX62,"e")</f>
        <v>0</v>
      </c>
      <c r="G62" s="6">
        <f>COUNTIF(U62:CX62,"z")</f>
        <v>1</v>
      </c>
      <c r="H62" s="6">
        <f>SUM(I62:Q62)</f>
        <v>2</v>
      </c>
      <c r="I62" s="6">
        <f>U62+AP62+BK62+CF62</f>
        <v>2</v>
      </c>
      <c r="J62" s="6">
        <f>W62+AR62+BM62+CH62</f>
        <v>0</v>
      </c>
      <c r="K62" s="6">
        <f>Y62+AT62+BO62+CJ62</f>
        <v>0</v>
      </c>
      <c r="L62" s="6">
        <f>AA62+AV62+BQ62+CL62</f>
        <v>0</v>
      </c>
      <c r="M62" s="6">
        <f>AC62+AX62+BS62+CN62</f>
        <v>0</v>
      </c>
      <c r="N62" s="6">
        <f>AF62+BA62+BV62+CQ62</f>
        <v>0</v>
      </c>
      <c r="O62" s="6">
        <f>AH62+BC62+BX62+CS62</f>
        <v>0</v>
      </c>
      <c r="P62" s="6">
        <f>AJ62+BE62+BZ62+CU62</f>
        <v>0</v>
      </c>
      <c r="Q62" s="6">
        <f>AL62+BG62+CB62+CW62</f>
        <v>0</v>
      </c>
      <c r="R62" s="7">
        <f>AO62+BJ62+CE62+CZ62</f>
        <v>0</v>
      </c>
      <c r="S62" s="7">
        <f>AN62+BI62+CD62+CY62</f>
        <v>0</v>
      </c>
      <c r="T62" s="7">
        <v>0</v>
      </c>
      <c r="U62" s="11">
        <v>2</v>
      </c>
      <c r="V62" s="10" t="s">
        <v>54</v>
      </c>
      <c r="W62" s="11"/>
      <c r="X62" s="10"/>
      <c r="Y62" s="11"/>
      <c r="Z62" s="10"/>
      <c r="AA62" s="11"/>
      <c r="AB62" s="10"/>
      <c r="AC62" s="11"/>
      <c r="AD62" s="10"/>
      <c r="AE62" s="7">
        <v>0</v>
      </c>
      <c r="AF62" s="11"/>
      <c r="AG62" s="10"/>
      <c r="AH62" s="11"/>
      <c r="AI62" s="10"/>
      <c r="AJ62" s="11"/>
      <c r="AK62" s="10"/>
      <c r="AL62" s="11"/>
      <c r="AM62" s="10"/>
      <c r="AN62" s="7"/>
      <c r="AO62" s="7">
        <f>AE62+AN62</f>
        <v>0</v>
      </c>
      <c r="AP62" s="11"/>
      <c r="AQ62" s="10"/>
      <c r="AR62" s="11"/>
      <c r="AS62" s="10"/>
      <c r="AT62" s="11"/>
      <c r="AU62" s="10"/>
      <c r="AV62" s="11"/>
      <c r="AW62" s="10"/>
      <c r="AX62" s="11"/>
      <c r="AY62" s="10"/>
      <c r="AZ62" s="7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>AZ62+BI62</f>
        <v>0</v>
      </c>
      <c r="BK62" s="11"/>
      <c r="BL62" s="10"/>
      <c r="BM62" s="11"/>
      <c r="BN62" s="10"/>
      <c r="BO62" s="11"/>
      <c r="BP62" s="10"/>
      <c r="BQ62" s="11"/>
      <c r="BR62" s="10"/>
      <c r="BS62" s="11"/>
      <c r="BT62" s="10"/>
      <c r="BU62" s="7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>BU62+CD62</f>
        <v>0</v>
      </c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>CP62+CY62</f>
        <v>0</v>
      </c>
    </row>
    <row r="63" spans="1:104" ht="15.75" customHeight="1">
      <c r="A63" s="6"/>
      <c r="B63" s="6"/>
      <c r="C63" s="6"/>
      <c r="D63" s="6"/>
      <c r="E63" s="6" t="s">
        <v>66</v>
      </c>
      <c r="F63" s="6">
        <f aca="true" t="shared" si="64" ref="F63:AK63">SUM(F62:F62)</f>
        <v>0</v>
      </c>
      <c r="G63" s="6">
        <f t="shared" si="64"/>
        <v>1</v>
      </c>
      <c r="H63" s="6">
        <f t="shared" si="64"/>
        <v>2</v>
      </c>
      <c r="I63" s="6">
        <f t="shared" si="64"/>
        <v>2</v>
      </c>
      <c r="J63" s="6">
        <f t="shared" si="64"/>
        <v>0</v>
      </c>
      <c r="K63" s="6">
        <f t="shared" si="64"/>
        <v>0</v>
      </c>
      <c r="L63" s="6">
        <f t="shared" si="64"/>
        <v>0</v>
      </c>
      <c r="M63" s="6">
        <f t="shared" si="64"/>
        <v>0</v>
      </c>
      <c r="N63" s="6">
        <f t="shared" si="64"/>
        <v>0</v>
      </c>
      <c r="O63" s="6">
        <f t="shared" si="64"/>
        <v>0</v>
      </c>
      <c r="P63" s="6">
        <f t="shared" si="64"/>
        <v>0</v>
      </c>
      <c r="Q63" s="6">
        <f t="shared" si="64"/>
        <v>0</v>
      </c>
      <c r="R63" s="7">
        <f t="shared" si="64"/>
        <v>0</v>
      </c>
      <c r="S63" s="7">
        <f t="shared" si="64"/>
        <v>0</v>
      </c>
      <c r="T63" s="7">
        <f t="shared" si="64"/>
        <v>0</v>
      </c>
      <c r="U63" s="11">
        <f t="shared" si="64"/>
        <v>2</v>
      </c>
      <c r="V63" s="10">
        <f t="shared" si="64"/>
        <v>0</v>
      </c>
      <c r="W63" s="11">
        <f t="shared" si="64"/>
        <v>0</v>
      </c>
      <c r="X63" s="10">
        <f t="shared" si="64"/>
        <v>0</v>
      </c>
      <c r="Y63" s="11">
        <f t="shared" si="64"/>
        <v>0</v>
      </c>
      <c r="Z63" s="10">
        <f t="shared" si="64"/>
        <v>0</v>
      </c>
      <c r="AA63" s="11">
        <f t="shared" si="64"/>
        <v>0</v>
      </c>
      <c r="AB63" s="10">
        <f t="shared" si="64"/>
        <v>0</v>
      </c>
      <c r="AC63" s="11">
        <f t="shared" si="64"/>
        <v>0</v>
      </c>
      <c r="AD63" s="10">
        <f t="shared" si="64"/>
        <v>0</v>
      </c>
      <c r="AE63" s="7">
        <f t="shared" si="64"/>
        <v>0</v>
      </c>
      <c r="AF63" s="11">
        <f t="shared" si="64"/>
        <v>0</v>
      </c>
      <c r="AG63" s="10">
        <f t="shared" si="64"/>
        <v>0</v>
      </c>
      <c r="AH63" s="11">
        <f t="shared" si="64"/>
        <v>0</v>
      </c>
      <c r="AI63" s="10">
        <f t="shared" si="64"/>
        <v>0</v>
      </c>
      <c r="AJ63" s="11">
        <f t="shared" si="64"/>
        <v>0</v>
      </c>
      <c r="AK63" s="10">
        <f t="shared" si="64"/>
        <v>0</v>
      </c>
      <c r="AL63" s="11">
        <f aca="true" t="shared" si="65" ref="AL63:BQ63">SUM(AL62:AL62)</f>
        <v>0</v>
      </c>
      <c r="AM63" s="10">
        <f t="shared" si="65"/>
        <v>0</v>
      </c>
      <c r="AN63" s="7">
        <f t="shared" si="65"/>
        <v>0</v>
      </c>
      <c r="AO63" s="7">
        <f t="shared" si="65"/>
        <v>0</v>
      </c>
      <c r="AP63" s="11">
        <f t="shared" si="65"/>
        <v>0</v>
      </c>
      <c r="AQ63" s="10">
        <f t="shared" si="65"/>
        <v>0</v>
      </c>
      <c r="AR63" s="11">
        <f t="shared" si="65"/>
        <v>0</v>
      </c>
      <c r="AS63" s="10">
        <f t="shared" si="65"/>
        <v>0</v>
      </c>
      <c r="AT63" s="11">
        <f t="shared" si="65"/>
        <v>0</v>
      </c>
      <c r="AU63" s="10">
        <f t="shared" si="65"/>
        <v>0</v>
      </c>
      <c r="AV63" s="11">
        <f t="shared" si="65"/>
        <v>0</v>
      </c>
      <c r="AW63" s="10">
        <f t="shared" si="65"/>
        <v>0</v>
      </c>
      <c r="AX63" s="11">
        <f t="shared" si="65"/>
        <v>0</v>
      </c>
      <c r="AY63" s="10">
        <f t="shared" si="65"/>
        <v>0</v>
      </c>
      <c r="AZ63" s="7">
        <f t="shared" si="65"/>
        <v>0</v>
      </c>
      <c r="BA63" s="11">
        <f t="shared" si="65"/>
        <v>0</v>
      </c>
      <c r="BB63" s="10">
        <f t="shared" si="65"/>
        <v>0</v>
      </c>
      <c r="BC63" s="11">
        <f t="shared" si="65"/>
        <v>0</v>
      </c>
      <c r="BD63" s="10">
        <f t="shared" si="65"/>
        <v>0</v>
      </c>
      <c r="BE63" s="11">
        <f t="shared" si="65"/>
        <v>0</v>
      </c>
      <c r="BF63" s="10">
        <f t="shared" si="65"/>
        <v>0</v>
      </c>
      <c r="BG63" s="11">
        <f t="shared" si="65"/>
        <v>0</v>
      </c>
      <c r="BH63" s="10">
        <f t="shared" si="65"/>
        <v>0</v>
      </c>
      <c r="BI63" s="7">
        <f t="shared" si="65"/>
        <v>0</v>
      </c>
      <c r="BJ63" s="7">
        <f t="shared" si="65"/>
        <v>0</v>
      </c>
      <c r="BK63" s="11">
        <f t="shared" si="65"/>
        <v>0</v>
      </c>
      <c r="BL63" s="10">
        <f t="shared" si="65"/>
        <v>0</v>
      </c>
      <c r="BM63" s="11">
        <f t="shared" si="65"/>
        <v>0</v>
      </c>
      <c r="BN63" s="10">
        <f t="shared" si="65"/>
        <v>0</v>
      </c>
      <c r="BO63" s="11">
        <f t="shared" si="65"/>
        <v>0</v>
      </c>
      <c r="BP63" s="10">
        <f t="shared" si="65"/>
        <v>0</v>
      </c>
      <c r="BQ63" s="11">
        <f t="shared" si="65"/>
        <v>0</v>
      </c>
      <c r="BR63" s="10">
        <f aca="true" t="shared" si="66" ref="BR63:CW63">SUM(BR62:BR62)</f>
        <v>0</v>
      </c>
      <c r="BS63" s="11">
        <f t="shared" si="66"/>
        <v>0</v>
      </c>
      <c r="BT63" s="10">
        <f t="shared" si="66"/>
        <v>0</v>
      </c>
      <c r="BU63" s="7">
        <f t="shared" si="66"/>
        <v>0</v>
      </c>
      <c r="BV63" s="11">
        <f t="shared" si="66"/>
        <v>0</v>
      </c>
      <c r="BW63" s="10">
        <f t="shared" si="66"/>
        <v>0</v>
      </c>
      <c r="BX63" s="11">
        <f t="shared" si="66"/>
        <v>0</v>
      </c>
      <c r="BY63" s="10">
        <f t="shared" si="66"/>
        <v>0</v>
      </c>
      <c r="BZ63" s="11">
        <f t="shared" si="66"/>
        <v>0</v>
      </c>
      <c r="CA63" s="10">
        <f t="shared" si="66"/>
        <v>0</v>
      </c>
      <c r="CB63" s="11">
        <f t="shared" si="66"/>
        <v>0</v>
      </c>
      <c r="CC63" s="10">
        <f t="shared" si="66"/>
        <v>0</v>
      </c>
      <c r="CD63" s="7">
        <f t="shared" si="66"/>
        <v>0</v>
      </c>
      <c r="CE63" s="7">
        <f t="shared" si="66"/>
        <v>0</v>
      </c>
      <c r="CF63" s="11">
        <f t="shared" si="66"/>
        <v>0</v>
      </c>
      <c r="CG63" s="10">
        <f t="shared" si="66"/>
        <v>0</v>
      </c>
      <c r="CH63" s="11">
        <f t="shared" si="66"/>
        <v>0</v>
      </c>
      <c r="CI63" s="10">
        <f t="shared" si="66"/>
        <v>0</v>
      </c>
      <c r="CJ63" s="11">
        <f t="shared" si="66"/>
        <v>0</v>
      </c>
      <c r="CK63" s="10">
        <f t="shared" si="66"/>
        <v>0</v>
      </c>
      <c r="CL63" s="11">
        <f t="shared" si="66"/>
        <v>0</v>
      </c>
      <c r="CM63" s="10">
        <f t="shared" si="66"/>
        <v>0</v>
      </c>
      <c r="CN63" s="11">
        <f t="shared" si="66"/>
        <v>0</v>
      </c>
      <c r="CO63" s="10">
        <f t="shared" si="66"/>
        <v>0</v>
      </c>
      <c r="CP63" s="7">
        <f t="shared" si="66"/>
        <v>0</v>
      </c>
      <c r="CQ63" s="11">
        <f t="shared" si="66"/>
        <v>0</v>
      </c>
      <c r="CR63" s="10">
        <f t="shared" si="66"/>
        <v>0</v>
      </c>
      <c r="CS63" s="11">
        <f t="shared" si="66"/>
        <v>0</v>
      </c>
      <c r="CT63" s="10">
        <f t="shared" si="66"/>
        <v>0</v>
      </c>
      <c r="CU63" s="11">
        <f t="shared" si="66"/>
        <v>0</v>
      </c>
      <c r="CV63" s="10">
        <f t="shared" si="66"/>
        <v>0</v>
      </c>
      <c r="CW63" s="11">
        <f t="shared" si="66"/>
        <v>0</v>
      </c>
      <c r="CX63" s="10">
        <f>SUM(CX62:CX62)</f>
        <v>0</v>
      </c>
      <c r="CY63" s="7">
        <f>SUM(CY62:CY62)</f>
        <v>0</v>
      </c>
      <c r="CZ63" s="7">
        <f>SUM(CZ62:CZ62)</f>
        <v>0</v>
      </c>
    </row>
    <row r="64" spans="1:104" ht="19.5" customHeight="1">
      <c r="A64" s="6"/>
      <c r="B64" s="6"/>
      <c r="C64" s="6"/>
      <c r="D64" s="6"/>
      <c r="E64" s="8" t="s">
        <v>134</v>
      </c>
      <c r="F64" s="6">
        <f aca="true" t="shared" si="67" ref="F64:AK64">F23+F30+F48+F60</f>
        <v>9</v>
      </c>
      <c r="G64" s="6">
        <f t="shared" si="67"/>
        <v>32</v>
      </c>
      <c r="H64" s="6">
        <f t="shared" si="67"/>
        <v>1140</v>
      </c>
      <c r="I64" s="6">
        <f t="shared" si="67"/>
        <v>380</v>
      </c>
      <c r="J64" s="6">
        <f t="shared" si="67"/>
        <v>60</v>
      </c>
      <c r="K64" s="6">
        <f t="shared" si="67"/>
        <v>30</v>
      </c>
      <c r="L64" s="6">
        <f t="shared" si="67"/>
        <v>0</v>
      </c>
      <c r="M64" s="6">
        <f t="shared" si="67"/>
        <v>0</v>
      </c>
      <c r="N64" s="6">
        <f t="shared" si="67"/>
        <v>595</v>
      </c>
      <c r="O64" s="6">
        <f t="shared" si="67"/>
        <v>30</v>
      </c>
      <c r="P64" s="6">
        <f t="shared" si="67"/>
        <v>0</v>
      </c>
      <c r="Q64" s="6">
        <f t="shared" si="67"/>
        <v>45</v>
      </c>
      <c r="R64" s="7">
        <f t="shared" si="67"/>
        <v>90</v>
      </c>
      <c r="S64" s="7">
        <f t="shared" si="67"/>
        <v>60.5</v>
      </c>
      <c r="T64" s="7">
        <f t="shared" si="67"/>
        <v>46.1</v>
      </c>
      <c r="U64" s="11">
        <f t="shared" si="67"/>
        <v>245</v>
      </c>
      <c r="V64" s="10">
        <f t="shared" si="67"/>
        <v>0</v>
      </c>
      <c r="W64" s="11">
        <f t="shared" si="67"/>
        <v>30</v>
      </c>
      <c r="X64" s="10">
        <f t="shared" si="67"/>
        <v>0</v>
      </c>
      <c r="Y64" s="11">
        <f t="shared" si="67"/>
        <v>30</v>
      </c>
      <c r="Z64" s="10">
        <f t="shared" si="67"/>
        <v>0</v>
      </c>
      <c r="AA64" s="11">
        <f t="shared" si="67"/>
        <v>0</v>
      </c>
      <c r="AB64" s="10">
        <f t="shared" si="67"/>
        <v>0</v>
      </c>
      <c r="AC64" s="11">
        <f t="shared" si="67"/>
        <v>0</v>
      </c>
      <c r="AD64" s="10">
        <f t="shared" si="67"/>
        <v>0</v>
      </c>
      <c r="AE64" s="7">
        <f t="shared" si="67"/>
        <v>18.5</v>
      </c>
      <c r="AF64" s="11">
        <f t="shared" si="67"/>
        <v>185</v>
      </c>
      <c r="AG64" s="10">
        <f t="shared" si="67"/>
        <v>0</v>
      </c>
      <c r="AH64" s="11">
        <f t="shared" si="67"/>
        <v>30</v>
      </c>
      <c r="AI64" s="10">
        <f t="shared" si="67"/>
        <v>0</v>
      </c>
      <c r="AJ64" s="11">
        <f t="shared" si="67"/>
        <v>0</v>
      </c>
      <c r="AK64" s="10">
        <f t="shared" si="67"/>
        <v>0</v>
      </c>
      <c r="AL64" s="11">
        <f aca="true" t="shared" si="68" ref="AL64:BQ64">AL23+AL30+AL48+AL60</f>
        <v>0</v>
      </c>
      <c r="AM64" s="10">
        <f t="shared" si="68"/>
        <v>0</v>
      </c>
      <c r="AN64" s="7">
        <f t="shared" si="68"/>
        <v>11.5</v>
      </c>
      <c r="AO64" s="7">
        <f t="shared" si="68"/>
        <v>30</v>
      </c>
      <c r="AP64" s="11">
        <f t="shared" si="68"/>
        <v>135</v>
      </c>
      <c r="AQ64" s="10">
        <f t="shared" si="68"/>
        <v>0</v>
      </c>
      <c r="AR64" s="11">
        <f t="shared" si="68"/>
        <v>30</v>
      </c>
      <c r="AS64" s="10">
        <f t="shared" si="68"/>
        <v>0</v>
      </c>
      <c r="AT64" s="11">
        <f t="shared" si="68"/>
        <v>0</v>
      </c>
      <c r="AU64" s="10">
        <f t="shared" si="68"/>
        <v>0</v>
      </c>
      <c r="AV64" s="11">
        <f t="shared" si="68"/>
        <v>0</v>
      </c>
      <c r="AW64" s="10">
        <f t="shared" si="68"/>
        <v>0</v>
      </c>
      <c r="AX64" s="11">
        <f t="shared" si="68"/>
        <v>0</v>
      </c>
      <c r="AY64" s="10">
        <f t="shared" si="68"/>
        <v>0</v>
      </c>
      <c r="AZ64" s="7">
        <f t="shared" si="68"/>
        <v>11</v>
      </c>
      <c r="BA64" s="11">
        <f t="shared" si="68"/>
        <v>410</v>
      </c>
      <c r="BB64" s="10">
        <f t="shared" si="68"/>
        <v>0</v>
      </c>
      <c r="BC64" s="11">
        <f t="shared" si="68"/>
        <v>0</v>
      </c>
      <c r="BD64" s="10">
        <f t="shared" si="68"/>
        <v>0</v>
      </c>
      <c r="BE64" s="11">
        <f t="shared" si="68"/>
        <v>0</v>
      </c>
      <c r="BF64" s="10">
        <f t="shared" si="68"/>
        <v>0</v>
      </c>
      <c r="BG64" s="11">
        <f t="shared" si="68"/>
        <v>0</v>
      </c>
      <c r="BH64" s="10">
        <f t="shared" si="68"/>
        <v>0</v>
      </c>
      <c r="BI64" s="7">
        <f t="shared" si="68"/>
        <v>19</v>
      </c>
      <c r="BJ64" s="7">
        <f t="shared" si="68"/>
        <v>30</v>
      </c>
      <c r="BK64" s="11">
        <f t="shared" si="68"/>
        <v>0</v>
      </c>
      <c r="BL64" s="10">
        <f t="shared" si="68"/>
        <v>0</v>
      </c>
      <c r="BM64" s="11">
        <f t="shared" si="68"/>
        <v>0</v>
      </c>
      <c r="BN64" s="10">
        <f t="shared" si="68"/>
        <v>0</v>
      </c>
      <c r="BO64" s="11">
        <f t="shared" si="68"/>
        <v>0</v>
      </c>
      <c r="BP64" s="10">
        <f t="shared" si="68"/>
        <v>0</v>
      </c>
      <c r="BQ64" s="11">
        <f t="shared" si="68"/>
        <v>0</v>
      </c>
      <c r="BR64" s="10">
        <f aca="true" t="shared" si="69" ref="BR64:CZ64">BR23+BR30+BR48+BR60</f>
        <v>0</v>
      </c>
      <c r="BS64" s="11">
        <f t="shared" si="69"/>
        <v>0</v>
      </c>
      <c r="BT64" s="10">
        <f t="shared" si="69"/>
        <v>0</v>
      </c>
      <c r="BU64" s="7">
        <f t="shared" si="69"/>
        <v>0</v>
      </c>
      <c r="BV64" s="11">
        <f t="shared" si="69"/>
        <v>0</v>
      </c>
      <c r="BW64" s="10">
        <f t="shared" si="69"/>
        <v>0</v>
      </c>
      <c r="BX64" s="11">
        <f t="shared" si="69"/>
        <v>0</v>
      </c>
      <c r="BY64" s="10">
        <f t="shared" si="69"/>
        <v>0</v>
      </c>
      <c r="BZ64" s="11">
        <f t="shared" si="69"/>
        <v>0</v>
      </c>
      <c r="CA64" s="10">
        <f t="shared" si="69"/>
        <v>0</v>
      </c>
      <c r="CB64" s="11">
        <f t="shared" si="69"/>
        <v>45</v>
      </c>
      <c r="CC64" s="10">
        <f t="shared" si="69"/>
        <v>0</v>
      </c>
      <c r="CD64" s="7">
        <f t="shared" si="69"/>
        <v>30</v>
      </c>
      <c r="CE64" s="7">
        <f t="shared" si="69"/>
        <v>30</v>
      </c>
      <c r="CF64" s="11">
        <f t="shared" si="69"/>
        <v>0</v>
      </c>
      <c r="CG64" s="10">
        <f t="shared" si="69"/>
        <v>0</v>
      </c>
      <c r="CH64" s="11">
        <f t="shared" si="69"/>
        <v>0</v>
      </c>
      <c r="CI64" s="10">
        <f t="shared" si="69"/>
        <v>0</v>
      </c>
      <c r="CJ64" s="11">
        <f t="shared" si="69"/>
        <v>0</v>
      </c>
      <c r="CK64" s="10">
        <f t="shared" si="69"/>
        <v>0</v>
      </c>
      <c r="CL64" s="11">
        <f t="shared" si="69"/>
        <v>0</v>
      </c>
      <c r="CM64" s="10">
        <f t="shared" si="69"/>
        <v>0</v>
      </c>
      <c r="CN64" s="11">
        <f t="shared" si="69"/>
        <v>0</v>
      </c>
      <c r="CO64" s="10">
        <f t="shared" si="69"/>
        <v>0</v>
      </c>
      <c r="CP64" s="7">
        <f t="shared" si="69"/>
        <v>0</v>
      </c>
      <c r="CQ64" s="11">
        <f t="shared" si="69"/>
        <v>0</v>
      </c>
      <c r="CR64" s="10">
        <f t="shared" si="69"/>
        <v>0</v>
      </c>
      <c r="CS64" s="11">
        <f t="shared" si="69"/>
        <v>0</v>
      </c>
      <c r="CT64" s="10">
        <f t="shared" si="69"/>
        <v>0</v>
      </c>
      <c r="CU64" s="11">
        <f t="shared" si="69"/>
        <v>0</v>
      </c>
      <c r="CV64" s="10">
        <f t="shared" si="69"/>
        <v>0</v>
      </c>
      <c r="CW64" s="11">
        <f t="shared" si="69"/>
        <v>0</v>
      </c>
      <c r="CX64" s="10">
        <f t="shared" si="69"/>
        <v>0</v>
      </c>
      <c r="CY64" s="7">
        <f t="shared" si="69"/>
        <v>0</v>
      </c>
      <c r="CZ64" s="7">
        <f t="shared" si="69"/>
        <v>0</v>
      </c>
    </row>
    <row r="66" spans="4:5" ht="12.75">
      <c r="D66" s="3" t="s">
        <v>22</v>
      </c>
      <c r="E66" s="3" t="s">
        <v>135</v>
      </c>
    </row>
    <row r="67" spans="4:5" ht="12.75">
      <c r="D67" s="3" t="s">
        <v>26</v>
      </c>
      <c r="E67" s="3" t="s">
        <v>136</v>
      </c>
    </row>
    <row r="68" spans="4:5" ht="12.75">
      <c r="D68" s="12" t="s">
        <v>32</v>
      </c>
      <c r="E68" s="12"/>
    </row>
    <row r="69" spans="4:5" ht="12.75">
      <c r="D69" s="3" t="s">
        <v>34</v>
      </c>
      <c r="E69" s="3" t="s">
        <v>137</v>
      </c>
    </row>
    <row r="70" spans="4:5" ht="12.75">
      <c r="D70" s="3" t="s">
        <v>35</v>
      </c>
      <c r="E70" s="3" t="s">
        <v>138</v>
      </c>
    </row>
    <row r="71" spans="4:5" ht="12.75">
      <c r="D71" s="3" t="s">
        <v>36</v>
      </c>
      <c r="E71" s="3" t="s">
        <v>139</v>
      </c>
    </row>
    <row r="72" spans="4:29" ht="12.75">
      <c r="D72" s="3" t="s">
        <v>37</v>
      </c>
      <c r="E72" s="3" t="s">
        <v>140</v>
      </c>
      <c r="M72" s="9"/>
      <c r="U72" s="9"/>
      <c r="AC72" s="9"/>
    </row>
    <row r="73" spans="4:5" ht="12.75">
      <c r="D73" s="3" t="s">
        <v>38</v>
      </c>
      <c r="E73" s="3" t="s">
        <v>141</v>
      </c>
    </row>
    <row r="74" spans="4:5" ht="12.75">
      <c r="D74" s="12" t="s">
        <v>33</v>
      </c>
      <c r="E74" s="12"/>
    </row>
    <row r="75" spans="4:5" ht="12.75">
      <c r="D75" s="3" t="s">
        <v>39</v>
      </c>
      <c r="E75" s="3" t="s">
        <v>142</v>
      </c>
    </row>
    <row r="76" spans="4:5" ht="12.75">
      <c r="D76" s="3" t="s">
        <v>37</v>
      </c>
      <c r="E76" s="3" t="s">
        <v>140</v>
      </c>
    </row>
    <row r="77" spans="4:5" ht="12.75">
      <c r="D77" s="3" t="s">
        <v>40</v>
      </c>
      <c r="E77" s="3" t="s">
        <v>143</v>
      </c>
    </row>
    <row r="78" spans="4:5" ht="12.75">
      <c r="D78" s="3" t="s">
        <v>41</v>
      </c>
      <c r="E78" s="3" t="s">
        <v>144</v>
      </c>
    </row>
  </sheetData>
  <sheetProtection/>
  <mergeCells count="97">
    <mergeCell ref="A11:CY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  <mergeCell ref="I14:M14"/>
    <mergeCell ref="N14:Q14"/>
    <mergeCell ref="R12:R15"/>
    <mergeCell ref="S12:S15"/>
    <mergeCell ref="T12:T15"/>
    <mergeCell ref="U12:BJ12"/>
    <mergeCell ref="U13:AO13"/>
    <mergeCell ref="U14:AD14"/>
    <mergeCell ref="U15:V15"/>
    <mergeCell ref="W15:X15"/>
    <mergeCell ref="Y15:Z15"/>
    <mergeCell ref="AA15:AB15"/>
    <mergeCell ref="AC15:AD15"/>
    <mergeCell ref="AE14:AE15"/>
    <mergeCell ref="AF14:AM14"/>
    <mergeCell ref="AF15:AG15"/>
    <mergeCell ref="AH15:AI15"/>
    <mergeCell ref="AJ15:AK15"/>
    <mergeCell ref="AL15:AM15"/>
    <mergeCell ref="AN14:AN15"/>
    <mergeCell ref="AO14:AO15"/>
    <mergeCell ref="AP13:BJ13"/>
    <mergeCell ref="AP14:AY14"/>
    <mergeCell ref="AP15:AQ15"/>
    <mergeCell ref="AR15:AS15"/>
    <mergeCell ref="AT15:AU15"/>
    <mergeCell ref="AV15:AW15"/>
    <mergeCell ref="AX15:AY15"/>
    <mergeCell ref="AZ14:AZ15"/>
    <mergeCell ref="BA14:BH14"/>
    <mergeCell ref="BA15:BB15"/>
    <mergeCell ref="BC15:BD15"/>
    <mergeCell ref="BE15:BF15"/>
    <mergeCell ref="BG15:BH15"/>
    <mergeCell ref="BI14:BI15"/>
    <mergeCell ref="BJ14:BJ15"/>
    <mergeCell ref="BK12:CZ12"/>
    <mergeCell ref="BK13:CE13"/>
    <mergeCell ref="BK14:BT14"/>
    <mergeCell ref="BK15:BL15"/>
    <mergeCell ref="BM15:BN15"/>
    <mergeCell ref="BO15:BP15"/>
    <mergeCell ref="BQ15:BR15"/>
    <mergeCell ref="BS15:BT15"/>
    <mergeCell ref="BU14:BU15"/>
    <mergeCell ref="BV14:CC14"/>
    <mergeCell ref="BV15:BW15"/>
    <mergeCell ref="BX15:BY15"/>
    <mergeCell ref="BZ15:CA15"/>
    <mergeCell ref="CB15:CC15"/>
    <mergeCell ref="CD14:CD15"/>
    <mergeCell ref="CE14:CE15"/>
    <mergeCell ref="CF13:CZ13"/>
    <mergeCell ref="CF14:CO14"/>
    <mergeCell ref="CF15:CG15"/>
    <mergeCell ref="CH15:CI15"/>
    <mergeCell ref="CJ15:CK15"/>
    <mergeCell ref="CL15:CM15"/>
    <mergeCell ref="CN15:CO15"/>
    <mergeCell ref="CP14:CP15"/>
    <mergeCell ref="CQ14:CX14"/>
    <mergeCell ref="CQ15:CR15"/>
    <mergeCell ref="CS15:CT15"/>
    <mergeCell ref="CU15:CV15"/>
    <mergeCell ref="CW15:CX15"/>
    <mergeCell ref="CY14:CY15"/>
    <mergeCell ref="CZ14:CZ15"/>
    <mergeCell ref="A16:CZ16"/>
    <mergeCell ref="A24:CZ24"/>
    <mergeCell ref="A31:CZ31"/>
    <mergeCell ref="A49:CZ49"/>
    <mergeCell ref="C50:C51"/>
    <mergeCell ref="A50:A51"/>
    <mergeCell ref="B50:B51"/>
    <mergeCell ref="C52:C53"/>
    <mergeCell ref="A52:A53"/>
    <mergeCell ref="B52:B53"/>
    <mergeCell ref="C54:C55"/>
    <mergeCell ref="A54:A55"/>
    <mergeCell ref="B54:B55"/>
    <mergeCell ref="D74:E74"/>
    <mergeCell ref="C56:C57"/>
    <mergeCell ref="A56:A57"/>
    <mergeCell ref="B56:B57"/>
    <mergeCell ref="A58:CZ58"/>
    <mergeCell ref="A61:CZ61"/>
    <mergeCell ref="D68:E68"/>
  </mergeCells>
  <printOptions/>
  <pageMargins left="0.75" right="0.75" top="1" bottom="1" header="0.5" footer="0.5"/>
  <pageSetup fitToHeight="1" fitToWidth="1" horizontalDpi="600" verticalDpi="600" orientation="landscape" paperSize="8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86"/>
  <sheetViews>
    <sheetView zoomScalePageLayoutView="0" workbookViewId="0" topLeftCell="A1">
      <selection activeCell="AQ9" sqref="AQ9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7" width="4.28125" style="0" customWidth="1"/>
    <col min="18" max="20" width="4.710937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57421875" style="0" customWidth="1"/>
    <col min="26" max="26" width="2.00390625" style="0" customWidth="1"/>
    <col min="27" max="27" width="3.57421875" style="0" customWidth="1"/>
    <col min="28" max="28" width="2.00390625" style="0" customWidth="1"/>
    <col min="29" max="29" width="3.57421875" style="0" customWidth="1"/>
    <col min="30" max="30" width="2.00390625" style="0" customWidth="1"/>
    <col min="31" max="31" width="3.8515625" style="0" customWidth="1"/>
    <col min="32" max="32" width="3.57421875" style="0" customWidth="1"/>
    <col min="33" max="33" width="2.00390625" style="0" customWidth="1"/>
    <col min="34" max="34" width="3.57421875" style="0" customWidth="1"/>
    <col min="35" max="35" width="2.00390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1" width="3.8515625" style="0" customWidth="1"/>
    <col min="42" max="42" width="3.57421875" style="0" customWidth="1"/>
    <col min="43" max="43" width="2.00390625" style="0" customWidth="1"/>
    <col min="44" max="44" width="3.57421875" style="0" customWidth="1"/>
    <col min="45" max="45" width="2.00390625" style="0" customWidth="1"/>
    <col min="46" max="46" width="3.57421875" style="0" customWidth="1"/>
    <col min="47" max="47" width="2.00390625" style="0" customWidth="1"/>
    <col min="48" max="48" width="3.57421875" style="0" customWidth="1"/>
    <col min="49" max="49" width="2.00390625" style="0" customWidth="1"/>
    <col min="50" max="50" width="3.57421875" style="0" customWidth="1"/>
    <col min="51" max="51" width="2.00390625" style="0" customWidth="1"/>
    <col min="52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2" width="3.8515625" style="0" customWidth="1"/>
    <col min="63" max="63" width="3.57421875" style="0" customWidth="1"/>
    <col min="64" max="64" width="2.00390625" style="0" customWidth="1"/>
    <col min="65" max="65" width="3.57421875" style="0" customWidth="1"/>
    <col min="66" max="66" width="2.00390625" style="0" customWidth="1"/>
    <col min="67" max="67" width="3.57421875" style="0" customWidth="1"/>
    <col min="68" max="68" width="2.00390625" style="0" customWidth="1"/>
    <col min="69" max="69" width="3.57421875" style="0" customWidth="1"/>
    <col min="70" max="70" width="2.00390625" style="0" customWidth="1"/>
    <col min="71" max="71" width="3.57421875" style="0" customWidth="1"/>
    <col min="72" max="72" width="2.00390625" style="0" customWidth="1"/>
    <col min="73" max="73" width="3.8515625" style="0" customWidth="1"/>
    <col min="74" max="74" width="3.57421875" style="0" customWidth="1"/>
    <col min="75" max="75" width="2.00390625" style="0" customWidth="1"/>
    <col min="76" max="76" width="3.57421875" style="0" customWidth="1"/>
    <col min="77" max="77" width="2.00390625" style="0" customWidth="1"/>
    <col min="78" max="78" width="3.57421875" style="0" customWidth="1"/>
    <col min="79" max="79" width="2.00390625" style="0" customWidth="1"/>
    <col min="80" max="80" width="3.57421875" style="0" customWidth="1"/>
    <col min="81" max="81" width="2.00390625" style="0" customWidth="1"/>
    <col min="82" max="83" width="3.8515625" style="0" customWidth="1"/>
    <col min="84" max="84" width="3.57421875" style="0" hidden="1" customWidth="1"/>
    <col min="85" max="85" width="2.00390625" style="0" hidden="1" customWidth="1"/>
    <col min="86" max="86" width="3.57421875" style="0" hidden="1" customWidth="1"/>
    <col min="87" max="87" width="2.00390625" style="0" hidden="1" customWidth="1"/>
    <col min="88" max="88" width="3.57421875" style="0" hidden="1" customWidth="1"/>
    <col min="89" max="89" width="2.00390625" style="0" hidden="1" customWidth="1"/>
    <col min="90" max="90" width="3.57421875" style="0" hidden="1" customWidth="1"/>
    <col min="91" max="91" width="2.00390625" style="0" hidden="1" customWidth="1"/>
    <col min="92" max="92" width="3.57421875" style="0" hidden="1" customWidth="1"/>
    <col min="93" max="93" width="2.00390625" style="0" hidden="1" customWidth="1"/>
    <col min="94" max="94" width="3.8515625" style="0" hidden="1" customWidth="1"/>
    <col min="95" max="95" width="3.57421875" style="0" hidden="1" customWidth="1"/>
    <col min="96" max="96" width="2.00390625" style="0" hidden="1" customWidth="1"/>
    <col min="97" max="97" width="3.57421875" style="0" hidden="1" customWidth="1"/>
    <col min="98" max="98" width="2.00390625" style="0" hidden="1" customWidth="1"/>
    <col min="99" max="99" width="3.57421875" style="0" hidden="1" customWidth="1"/>
    <col min="100" max="100" width="2.00390625" style="0" hidden="1" customWidth="1"/>
    <col min="101" max="101" width="3.57421875" style="0" hidden="1" customWidth="1"/>
    <col min="102" max="102" width="2.00390625" style="0" hidden="1" customWidth="1"/>
    <col min="103" max="104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43" ht="12.75">
      <c r="E7" t="s">
        <v>11</v>
      </c>
      <c r="F7" s="1" t="s">
        <v>12</v>
      </c>
      <c r="AQ7" t="s">
        <v>13</v>
      </c>
    </row>
    <row r="8" spans="5:43" ht="12.75">
      <c r="E8" t="s">
        <v>14</v>
      </c>
      <c r="F8" s="1" t="s">
        <v>79</v>
      </c>
      <c r="AQ8" t="s">
        <v>16</v>
      </c>
    </row>
    <row r="9" spans="5:43" ht="12.75">
      <c r="E9" t="s">
        <v>17</v>
      </c>
      <c r="F9" s="1" t="s">
        <v>18</v>
      </c>
      <c r="AQ9" t="s">
        <v>229</v>
      </c>
    </row>
    <row r="11" spans="1:103" ht="12.75">
      <c r="A11" s="21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</row>
    <row r="12" spans="1:104" ht="12" customHeight="1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20" t="s">
        <v>42</v>
      </c>
      <c r="S12" s="20" t="s">
        <v>43</v>
      </c>
      <c r="T12" s="20" t="s">
        <v>44</v>
      </c>
      <c r="U12" s="18" t="s">
        <v>45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 t="s">
        <v>50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</row>
    <row r="13" spans="1:104" ht="12" customHeight="1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20"/>
      <c r="S13" s="20"/>
      <c r="T13" s="20"/>
      <c r="U13" s="18" t="s">
        <v>46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 t="s">
        <v>49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 t="s">
        <v>51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 t="s">
        <v>52</v>
      </c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</row>
    <row r="14" spans="1:104" ht="24" customHeight="1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/>
      <c r="M14" s="16"/>
      <c r="N14" s="16" t="s">
        <v>33</v>
      </c>
      <c r="O14" s="16"/>
      <c r="P14" s="16"/>
      <c r="Q14" s="16"/>
      <c r="R14" s="20"/>
      <c r="S14" s="20"/>
      <c r="T14" s="20"/>
      <c r="U14" s="19" t="s">
        <v>32</v>
      </c>
      <c r="V14" s="19"/>
      <c r="W14" s="19"/>
      <c r="X14" s="19"/>
      <c r="Y14" s="19"/>
      <c r="Z14" s="19"/>
      <c r="AA14" s="19"/>
      <c r="AB14" s="19"/>
      <c r="AC14" s="19"/>
      <c r="AD14" s="19"/>
      <c r="AE14" s="17" t="s">
        <v>47</v>
      </c>
      <c r="AF14" s="19" t="s">
        <v>33</v>
      </c>
      <c r="AG14" s="19"/>
      <c r="AH14" s="19"/>
      <c r="AI14" s="19"/>
      <c r="AJ14" s="19"/>
      <c r="AK14" s="19"/>
      <c r="AL14" s="19"/>
      <c r="AM14" s="19"/>
      <c r="AN14" s="17" t="s">
        <v>47</v>
      </c>
      <c r="AO14" s="17" t="s">
        <v>48</v>
      </c>
      <c r="AP14" s="19" t="s">
        <v>32</v>
      </c>
      <c r="AQ14" s="19"/>
      <c r="AR14" s="19"/>
      <c r="AS14" s="19"/>
      <c r="AT14" s="19"/>
      <c r="AU14" s="19"/>
      <c r="AV14" s="19"/>
      <c r="AW14" s="19"/>
      <c r="AX14" s="19"/>
      <c r="AY14" s="19"/>
      <c r="AZ14" s="17" t="s">
        <v>47</v>
      </c>
      <c r="BA14" s="19" t="s">
        <v>33</v>
      </c>
      <c r="BB14" s="19"/>
      <c r="BC14" s="19"/>
      <c r="BD14" s="19"/>
      <c r="BE14" s="19"/>
      <c r="BF14" s="19"/>
      <c r="BG14" s="19"/>
      <c r="BH14" s="19"/>
      <c r="BI14" s="17" t="s">
        <v>47</v>
      </c>
      <c r="BJ14" s="17" t="s">
        <v>48</v>
      </c>
      <c r="BK14" s="19" t="s">
        <v>32</v>
      </c>
      <c r="BL14" s="19"/>
      <c r="BM14" s="19"/>
      <c r="BN14" s="19"/>
      <c r="BO14" s="19"/>
      <c r="BP14" s="19"/>
      <c r="BQ14" s="19"/>
      <c r="BR14" s="19"/>
      <c r="BS14" s="19"/>
      <c r="BT14" s="19"/>
      <c r="BU14" s="17" t="s">
        <v>47</v>
      </c>
      <c r="BV14" s="19" t="s">
        <v>33</v>
      </c>
      <c r="BW14" s="19"/>
      <c r="BX14" s="19"/>
      <c r="BY14" s="19"/>
      <c r="BZ14" s="19"/>
      <c r="CA14" s="19"/>
      <c r="CB14" s="19"/>
      <c r="CC14" s="19"/>
      <c r="CD14" s="17" t="s">
        <v>47</v>
      </c>
      <c r="CE14" s="17" t="s">
        <v>48</v>
      </c>
      <c r="CF14" s="19" t="s">
        <v>32</v>
      </c>
      <c r="CG14" s="19"/>
      <c r="CH14" s="19"/>
      <c r="CI14" s="19"/>
      <c r="CJ14" s="19"/>
      <c r="CK14" s="19"/>
      <c r="CL14" s="19"/>
      <c r="CM14" s="19"/>
      <c r="CN14" s="19"/>
      <c r="CO14" s="19"/>
      <c r="CP14" s="17" t="s">
        <v>47</v>
      </c>
      <c r="CQ14" s="19" t="s">
        <v>33</v>
      </c>
      <c r="CR14" s="19"/>
      <c r="CS14" s="19"/>
      <c r="CT14" s="19"/>
      <c r="CU14" s="19"/>
      <c r="CV14" s="19"/>
      <c r="CW14" s="19"/>
      <c r="CX14" s="19"/>
      <c r="CY14" s="17" t="s">
        <v>47</v>
      </c>
      <c r="CZ14" s="17" t="s">
        <v>48</v>
      </c>
    </row>
    <row r="15" spans="1:104" ht="24" customHeight="1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37</v>
      </c>
      <c r="P15" s="5" t="s">
        <v>40</v>
      </c>
      <c r="Q15" s="5" t="s">
        <v>41</v>
      </c>
      <c r="R15" s="20"/>
      <c r="S15" s="20"/>
      <c r="T15" s="20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6" t="s">
        <v>37</v>
      </c>
      <c r="AB15" s="16"/>
      <c r="AC15" s="16" t="s">
        <v>38</v>
      </c>
      <c r="AD15" s="16"/>
      <c r="AE15" s="17"/>
      <c r="AF15" s="16" t="s">
        <v>39</v>
      </c>
      <c r="AG15" s="16"/>
      <c r="AH15" s="16" t="s">
        <v>37</v>
      </c>
      <c r="AI15" s="16"/>
      <c r="AJ15" s="16" t="s">
        <v>40</v>
      </c>
      <c r="AK15" s="16"/>
      <c r="AL15" s="16" t="s">
        <v>41</v>
      </c>
      <c r="AM15" s="16"/>
      <c r="AN15" s="17"/>
      <c r="AO15" s="17"/>
      <c r="AP15" s="16" t="s">
        <v>34</v>
      </c>
      <c r="AQ15" s="16"/>
      <c r="AR15" s="16" t="s">
        <v>35</v>
      </c>
      <c r="AS15" s="16"/>
      <c r="AT15" s="16" t="s">
        <v>36</v>
      </c>
      <c r="AU15" s="16"/>
      <c r="AV15" s="16" t="s">
        <v>37</v>
      </c>
      <c r="AW15" s="16"/>
      <c r="AX15" s="16" t="s">
        <v>38</v>
      </c>
      <c r="AY15" s="16"/>
      <c r="AZ15" s="17"/>
      <c r="BA15" s="16" t="s">
        <v>39</v>
      </c>
      <c r="BB15" s="16"/>
      <c r="BC15" s="16" t="s">
        <v>37</v>
      </c>
      <c r="BD15" s="16"/>
      <c r="BE15" s="16" t="s">
        <v>40</v>
      </c>
      <c r="BF15" s="16"/>
      <c r="BG15" s="16" t="s">
        <v>41</v>
      </c>
      <c r="BH15" s="16"/>
      <c r="BI15" s="17"/>
      <c r="BJ15" s="17"/>
      <c r="BK15" s="16" t="s">
        <v>34</v>
      </c>
      <c r="BL15" s="16"/>
      <c r="BM15" s="16" t="s">
        <v>35</v>
      </c>
      <c r="BN15" s="16"/>
      <c r="BO15" s="16" t="s">
        <v>36</v>
      </c>
      <c r="BP15" s="16"/>
      <c r="BQ15" s="16" t="s">
        <v>37</v>
      </c>
      <c r="BR15" s="16"/>
      <c r="BS15" s="16" t="s">
        <v>38</v>
      </c>
      <c r="BT15" s="16"/>
      <c r="BU15" s="17"/>
      <c r="BV15" s="16" t="s">
        <v>39</v>
      </c>
      <c r="BW15" s="16"/>
      <c r="BX15" s="16" t="s">
        <v>37</v>
      </c>
      <c r="BY15" s="16"/>
      <c r="BZ15" s="16" t="s">
        <v>40</v>
      </c>
      <c r="CA15" s="16"/>
      <c r="CB15" s="16" t="s">
        <v>41</v>
      </c>
      <c r="CC15" s="16"/>
      <c r="CD15" s="17"/>
      <c r="CE15" s="17"/>
      <c r="CF15" s="16" t="s">
        <v>34</v>
      </c>
      <c r="CG15" s="16"/>
      <c r="CH15" s="16" t="s">
        <v>35</v>
      </c>
      <c r="CI15" s="16"/>
      <c r="CJ15" s="16" t="s">
        <v>36</v>
      </c>
      <c r="CK15" s="16"/>
      <c r="CL15" s="16" t="s">
        <v>37</v>
      </c>
      <c r="CM15" s="16"/>
      <c r="CN15" s="16" t="s">
        <v>38</v>
      </c>
      <c r="CO15" s="16"/>
      <c r="CP15" s="17"/>
      <c r="CQ15" s="16" t="s">
        <v>39</v>
      </c>
      <c r="CR15" s="16"/>
      <c r="CS15" s="16" t="s">
        <v>37</v>
      </c>
      <c r="CT15" s="16"/>
      <c r="CU15" s="16" t="s">
        <v>40</v>
      </c>
      <c r="CV15" s="16"/>
      <c r="CW15" s="16" t="s">
        <v>41</v>
      </c>
      <c r="CX15" s="16"/>
      <c r="CY15" s="17"/>
      <c r="CZ15" s="17"/>
    </row>
    <row r="16" spans="1:104" ht="19.5" customHeight="1">
      <c r="A16" s="14" t="s">
        <v>53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4"/>
      <c r="CZ16" s="15"/>
    </row>
    <row r="17" spans="1:104" ht="12.75">
      <c r="A17" s="6"/>
      <c r="B17" s="6"/>
      <c r="C17" s="6"/>
      <c r="D17" s="6" t="s">
        <v>56</v>
      </c>
      <c r="E17" s="3" t="s">
        <v>57</v>
      </c>
      <c r="F17" s="6">
        <f>COUNTIF(U17:CX17,"e")</f>
        <v>1</v>
      </c>
      <c r="G17" s="6">
        <f>COUNTIF(U17:CX17,"z")</f>
        <v>1</v>
      </c>
      <c r="H17" s="6">
        <f aca="true" t="shared" si="0" ref="H17:H22">SUM(I17:Q17)</f>
        <v>30</v>
      </c>
      <c r="I17" s="6">
        <f aca="true" t="shared" si="1" ref="I17:I22">U17+AP17+BK17+CF17</f>
        <v>15</v>
      </c>
      <c r="J17" s="6">
        <f aca="true" t="shared" si="2" ref="J17:J22">W17+AR17+BM17+CH17</f>
        <v>0</v>
      </c>
      <c r="K17" s="6">
        <f aca="true" t="shared" si="3" ref="K17:K22">Y17+AT17+BO17+CJ17</f>
        <v>0</v>
      </c>
      <c r="L17" s="6">
        <f aca="true" t="shared" si="4" ref="L17:L22">AA17+AV17+BQ17+CL17</f>
        <v>0</v>
      </c>
      <c r="M17" s="6">
        <f aca="true" t="shared" si="5" ref="M17:M22">AC17+AX17+BS17+CN17</f>
        <v>0</v>
      </c>
      <c r="N17" s="6">
        <f aca="true" t="shared" si="6" ref="N17:N22">AF17+BA17+BV17+CQ17</f>
        <v>15</v>
      </c>
      <c r="O17" s="6">
        <f aca="true" t="shared" si="7" ref="O17:O22">AH17+BC17+BX17+CS17</f>
        <v>0</v>
      </c>
      <c r="P17" s="6">
        <f aca="true" t="shared" si="8" ref="P17:P22">AJ17+BE17+BZ17+CU17</f>
        <v>0</v>
      </c>
      <c r="Q17" s="6">
        <f aca="true" t="shared" si="9" ref="Q17:Q22">AL17+BG17+CB17+CW17</f>
        <v>0</v>
      </c>
      <c r="R17" s="7">
        <f aca="true" t="shared" si="10" ref="R17:R22">AO17+BJ17+CE17+CZ17</f>
        <v>2</v>
      </c>
      <c r="S17" s="7">
        <f aca="true" t="shared" si="11" ref="S17:S22">AN17+BI17+CD17+CY17</f>
        <v>1</v>
      </c>
      <c r="T17" s="7">
        <v>1.28</v>
      </c>
      <c r="U17" s="11">
        <v>15</v>
      </c>
      <c r="V17" s="10" t="s">
        <v>55</v>
      </c>
      <c r="W17" s="11"/>
      <c r="X17" s="10"/>
      <c r="Y17" s="11"/>
      <c r="Z17" s="10"/>
      <c r="AA17" s="11"/>
      <c r="AB17" s="10"/>
      <c r="AC17" s="11"/>
      <c r="AD17" s="10"/>
      <c r="AE17" s="7">
        <v>1</v>
      </c>
      <c r="AF17" s="11">
        <v>15</v>
      </c>
      <c r="AG17" s="10" t="s">
        <v>54</v>
      </c>
      <c r="AH17" s="11"/>
      <c r="AI17" s="10"/>
      <c r="AJ17" s="11"/>
      <c r="AK17" s="10"/>
      <c r="AL17" s="11"/>
      <c r="AM17" s="10"/>
      <c r="AN17" s="7">
        <v>1</v>
      </c>
      <c r="AO17" s="7">
        <f aca="true" t="shared" si="12" ref="AO17:AO22">AE17+AN17</f>
        <v>2</v>
      </c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7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aca="true" t="shared" si="13" ref="BJ17:BJ22">AZ17+BI17</f>
        <v>0</v>
      </c>
      <c r="BK17" s="11"/>
      <c r="BL17" s="10"/>
      <c r="BM17" s="11"/>
      <c r="BN17" s="10"/>
      <c r="BO17" s="11"/>
      <c r="BP17" s="10"/>
      <c r="BQ17" s="11"/>
      <c r="BR17" s="10"/>
      <c r="BS17" s="11"/>
      <c r="BT17" s="10"/>
      <c r="BU17" s="7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aca="true" t="shared" si="14" ref="CE17:CE22">BU17+CD17</f>
        <v>0</v>
      </c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aca="true" t="shared" si="15" ref="CZ17:CZ22">CP17+CY17</f>
        <v>0</v>
      </c>
    </row>
    <row r="18" spans="1:104" ht="12.75">
      <c r="A18" s="6">
        <v>50</v>
      </c>
      <c r="B18" s="6">
        <v>1</v>
      </c>
      <c r="C18" s="6"/>
      <c r="D18" s="6"/>
      <c r="E18" s="3" t="s">
        <v>58</v>
      </c>
      <c r="F18" s="6">
        <f>$B$18*COUNTIF(U18:CX18,"e")</f>
        <v>1</v>
      </c>
      <c r="G18" s="6">
        <f>$B$18*COUNTIF(U18:CX18,"z")</f>
        <v>0</v>
      </c>
      <c r="H18" s="6">
        <f t="shared" si="0"/>
        <v>30</v>
      </c>
      <c r="I18" s="6">
        <f t="shared" si="1"/>
        <v>0</v>
      </c>
      <c r="J18" s="6">
        <f t="shared" si="2"/>
        <v>0</v>
      </c>
      <c r="K18" s="6">
        <f t="shared" si="3"/>
        <v>30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3</v>
      </c>
      <c r="S18" s="7">
        <f t="shared" si="11"/>
        <v>0</v>
      </c>
      <c r="T18" s="7">
        <f>$B$18*1.3</f>
        <v>1.3</v>
      </c>
      <c r="U18" s="11"/>
      <c r="V18" s="10"/>
      <c r="W18" s="11"/>
      <c r="X18" s="10"/>
      <c r="Y18" s="11">
        <f>$B$18*30</f>
        <v>30</v>
      </c>
      <c r="Z18" s="10" t="s">
        <v>55</v>
      </c>
      <c r="AA18" s="11"/>
      <c r="AB18" s="10"/>
      <c r="AC18" s="11"/>
      <c r="AD18" s="10"/>
      <c r="AE18" s="7">
        <f>$B$18*3</f>
        <v>3</v>
      </c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3</v>
      </c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7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7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4"/>
        <v>0</v>
      </c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</row>
    <row r="19" spans="1:104" ht="12.75">
      <c r="A19" s="6"/>
      <c r="B19" s="6"/>
      <c r="C19" s="6"/>
      <c r="D19" s="6" t="s">
        <v>59</v>
      </c>
      <c r="E19" s="3" t="s">
        <v>60</v>
      </c>
      <c r="F19" s="6">
        <f>COUNTIF(U19:CX19,"e")</f>
        <v>0</v>
      </c>
      <c r="G19" s="6">
        <f>COUNTIF(U19:CX19,"z")</f>
        <v>1</v>
      </c>
      <c r="H19" s="6">
        <f t="shared" si="0"/>
        <v>15</v>
      </c>
      <c r="I19" s="6">
        <f t="shared" si="1"/>
        <v>15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1</v>
      </c>
      <c r="S19" s="7">
        <f t="shared" si="11"/>
        <v>0</v>
      </c>
      <c r="T19" s="7">
        <v>0.6</v>
      </c>
      <c r="U19" s="11">
        <v>15</v>
      </c>
      <c r="V19" s="10" t="s">
        <v>54</v>
      </c>
      <c r="W19" s="11"/>
      <c r="X19" s="10"/>
      <c r="Y19" s="11"/>
      <c r="Z19" s="10"/>
      <c r="AA19" s="11"/>
      <c r="AB19" s="10"/>
      <c r="AC19" s="11"/>
      <c r="AD19" s="10"/>
      <c r="AE19" s="7">
        <v>1</v>
      </c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1</v>
      </c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7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11"/>
      <c r="BP19" s="10"/>
      <c r="BQ19" s="11"/>
      <c r="BR19" s="10"/>
      <c r="BS19" s="11"/>
      <c r="BT19" s="10"/>
      <c r="BU19" s="7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</row>
    <row r="20" spans="1:104" ht="12.75">
      <c r="A20" s="6"/>
      <c r="B20" s="6"/>
      <c r="C20" s="6"/>
      <c r="D20" s="6" t="s">
        <v>61</v>
      </c>
      <c r="E20" s="3" t="s">
        <v>62</v>
      </c>
      <c r="F20" s="6">
        <f>COUNTIF(U20:CX20,"e")</f>
        <v>0</v>
      </c>
      <c r="G20" s="6">
        <f>COUNTIF(U20:CX20,"z")</f>
        <v>1</v>
      </c>
      <c r="H20" s="6">
        <f t="shared" si="0"/>
        <v>15</v>
      </c>
      <c r="I20" s="6">
        <f t="shared" si="1"/>
        <v>15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1</v>
      </c>
      <c r="S20" s="7">
        <f t="shared" si="11"/>
        <v>0</v>
      </c>
      <c r="T20" s="7">
        <v>0.6</v>
      </c>
      <c r="U20" s="11">
        <v>15</v>
      </c>
      <c r="V20" s="10" t="s">
        <v>54</v>
      </c>
      <c r="W20" s="11"/>
      <c r="X20" s="10"/>
      <c r="Y20" s="11"/>
      <c r="Z20" s="10"/>
      <c r="AA20" s="11"/>
      <c r="AB20" s="10"/>
      <c r="AC20" s="11"/>
      <c r="AD20" s="10"/>
      <c r="AE20" s="7">
        <v>1</v>
      </c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1</v>
      </c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7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7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</row>
    <row r="21" spans="1:104" ht="12.75">
      <c r="A21" s="6">
        <v>1</v>
      </c>
      <c r="B21" s="6">
        <v>1</v>
      </c>
      <c r="C21" s="6"/>
      <c r="D21" s="6"/>
      <c r="E21" s="3" t="s">
        <v>63</v>
      </c>
      <c r="F21" s="6">
        <f>$B$21*COUNTIF(U21:CX21,"e")</f>
        <v>0</v>
      </c>
      <c r="G21" s="6">
        <f>$B$21*COUNTIF(U21:CX21,"z")</f>
        <v>2</v>
      </c>
      <c r="H21" s="6">
        <f t="shared" si="0"/>
        <v>30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15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2</v>
      </c>
      <c r="S21" s="7">
        <f t="shared" si="11"/>
        <v>1</v>
      </c>
      <c r="T21" s="7">
        <f>$B$21*1.2</f>
        <v>1.2</v>
      </c>
      <c r="U21" s="11"/>
      <c r="V21" s="10"/>
      <c r="W21" s="11"/>
      <c r="X21" s="10"/>
      <c r="Y21" s="11"/>
      <c r="Z21" s="10"/>
      <c r="AA21" s="11"/>
      <c r="AB21" s="10"/>
      <c r="AC21" s="11"/>
      <c r="AD21" s="10"/>
      <c r="AE21" s="7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>
        <f>$B$21*15</f>
        <v>15</v>
      </c>
      <c r="AQ21" s="10" t="s">
        <v>54</v>
      </c>
      <c r="AR21" s="11"/>
      <c r="AS21" s="10"/>
      <c r="AT21" s="11"/>
      <c r="AU21" s="10"/>
      <c r="AV21" s="11"/>
      <c r="AW21" s="10"/>
      <c r="AX21" s="11"/>
      <c r="AY21" s="10"/>
      <c r="AZ21" s="7">
        <f>$B$21*1</f>
        <v>1</v>
      </c>
      <c r="BA21" s="11">
        <f>$B$21*15</f>
        <v>15</v>
      </c>
      <c r="BB21" s="10" t="s">
        <v>54</v>
      </c>
      <c r="BC21" s="11"/>
      <c r="BD21" s="10"/>
      <c r="BE21" s="11"/>
      <c r="BF21" s="10"/>
      <c r="BG21" s="11"/>
      <c r="BH21" s="10"/>
      <c r="BI21" s="7">
        <f>$B$21*1</f>
        <v>1</v>
      </c>
      <c r="BJ21" s="7">
        <f t="shared" si="13"/>
        <v>2</v>
      </c>
      <c r="BK21" s="11"/>
      <c r="BL21" s="10"/>
      <c r="BM21" s="11"/>
      <c r="BN21" s="10"/>
      <c r="BO21" s="11"/>
      <c r="BP21" s="10"/>
      <c r="BQ21" s="11"/>
      <c r="BR21" s="10"/>
      <c r="BS21" s="11"/>
      <c r="BT21" s="10"/>
      <c r="BU21" s="7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</row>
    <row r="22" spans="1:104" ht="12.75">
      <c r="A22" s="6"/>
      <c r="B22" s="6"/>
      <c r="C22" s="6"/>
      <c r="D22" s="6" t="s">
        <v>64</v>
      </c>
      <c r="E22" s="3" t="s">
        <v>65</v>
      </c>
      <c r="F22" s="6">
        <f>COUNTIF(U22:CX22,"e")</f>
        <v>0</v>
      </c>
      <c r="G22" s="6">
        <f>COUNTIF(U22:CX22,"z")</f>
        <v>2</v>
      </c>
      <c r="H22" s="6">
        <f t="shared" si="0"/>
        <v>45</v>
      </c>
      <c r="I22" s="6">
        <f t="shared" si="1"/>
        <v>30</v>
      </c>
      <c r="J22" s="6">
        <f t="shared" si="2"/>
        <v>15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3</v>
      </c>
      <c r="S22" s="7">
        <f t="shared" si="11"/>
        <v>0</v>
      </c>
      <c r="T22" s="7">
        <v>1.8</v>
      </c>
      <c r="U22" s="11"/>
      <c r="V22" s="10"/>
      <c r="W22" s="11"/>
      <c r="X22" s="10"/>
      <c r="Y22" s="11"/>
      <c r="Z22" s="10"/>
      <c r="AA22" s="11"/>
      <c r="AB22" s="10"/>
      <c r="AC22" s="11"/>
      <c r="AD22" s="10"/>
      <c r="AE22" s="7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>
        <v>30</v>
      </c>
      <c r="AQ22" s="10" t="s">
        <v>54</v>
      </c>
      <c r="AR22" s="11">
        <v>15</v>
      </c>
      <c r="AS22" s="10" t="s">
        <v>54</v>
      </c>
      <c r="AT22" s="11"/>
      <c r="AU22" s="10"/>
      <c r="AV22" s="11"/>
      <c r="AW22" s="10"/>
      <c r="AX22" s="11"/>
      <c r="AY22" s="10"/>
      <c r="AZ22" s="7">
        <v>3</v>
      </c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3</v>
      </c>
      <c r="BK22" s="11"/>
      <c r="BL22" s="10"/>
      <c r="BM22" s="11"/>
      <c r="BN22" s="10"/>
      <c r="BO22" s="11"/>
      <c r="BP22" s="10"/>
      <c r="BQ22" s="11"/>
      <c r="BR22" s="10"/>
      <c r="BS22" s="11"/>
      <c r="BT22" s="10"/>
      <c r="BU22" s="7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</row>
    <row r="23" spans="1:104" ht="15.75" customHeight="1">
      <c r="A23" s="6"/>
      <c r="B23" s="6"/>
      <c r="C23" s="6"/>
      <c r="D23" s="6"/>
      <c r="E23" s="6" t="s">
        <v>66</v>
      </c>
      <c r="F23" s="6">
        <f aca="true" t="shared" si="16" ref="F23:AK23">SUM(F17:F22)</f>
        <v>2</v>
      </c>
      <c r="G23" s="6">
        <f t="shared" si="16"/>
        <v>7</v>
      </c>
      <c r="H23" s="6">
        <f t="shared" si="16"/>
        <v>165</v>
      </c>
      <c r="I23" s="6">
        <f t="shared" si="16"/>
        <v>90</v>
      </c>
      <c r="J23" s="6">
        <f t="shared" si="16"/>
        <v>15</v>
      </c>
      <c r="K23" s="6">
        <f t="shared" si="16"/>
        <v>30</v>
      </c>
      <c r="L23" s="6">
        <f t="shared" si="16"/>
        <v>0</v>
      </c>
      <c r="M23" s="6">
        <f t="shared" si="16"/>
        <v>0</v>
      </c>
      <c r="N23" s="6">
        <f t="shared" si="16"/>
        <v>30</v>
      </c>
      <c r="O23" s="6">
        <f t="shared" si="16"/>
        <v>0</v>
      </c>
      <c r="P23" s="6">
        <f t="shared" si="16"/>
        <v>0</v>
      </c>
      <c r="Q23" s="6">
        <f t="shared" si="16"/>
        <v>0</v>
      </c>
      <c r="R23" s="7">
        <f t="shared" si="16"/>
        <v>12</v>
      </c>
      <c r="S23" s="7">
        <f t="shared" si="16"/>
        <v>2</v>
      </c>
      <c r="T23" s="7">
        <f t="shared" si="16"/>
        <v>6.78</v>
      </c>
      <c r="U23" s="11">
        <f t="shared" si="16"/>
        <v>45</v>
      </c>
      <c r="V23" s="10">
        <f t="shared" si="16"/>
        <v>0</v>
      </c>
      <c r="W23" s="11">
        <f t="shared" si="16"/>
        <v>0</v>
      </c>
      <c r="X23" s="10">
        <f t="shared" si="16"/>
        <v>0</v>
      </c>
      <c r="Y23" s="11">
        <f t="shared" si="16"/>
        <v>30</v>
      </c>
      <c r="Z23" s="10">
        <f t="shared" si="16"/>
        <v>0</v>
      </c>
      <c r="AA23" s="11">
        <f t="shared" si="16"/>
        <v>0</v>
      </c>
      <c r="AB23" s="10">
        <f t="shared" si="16"/>
        <v>0</v>
      </c>
      <c r="AC23" s="11">
        <f t="shared" si="16"/>
        <v>0</v>
      </c>
      <c r="AD23" s="10">
        <f t="shared" si="16"/>
        <v>0</v>
      </c>
      <c r="AE23" s="7">
        <f t="shared" si="16"/>
        <v>6</v>
      </c>
      <c r="AF23" s="11">
        <f t="shared" si="16"/>
        <v>15</v>
      </c>
      <c r="AG23" s="10">
        <f t="shared" si="16"/>
        <v>0</v>
      </c>
      <c r="AH23" s="11">
        <f t="shared" si="16"/>
        <v>0</v>
      </c>
      <c r="AI23" s="10">
        <f t="shared" si="16"/>
        <v>0</v>
      </c>
      <c r="AJ23" s="11">
        <f t="shared" si="16"/>
        <v>0</v>
      </c>
      <c r="AK23" s="10">
        <f t="shared" si="16"/>
        <v>0</v>
      </c>
      <c r="AL23" s="11">
        <f aca="true" t="shared" si="17" ref="AL23:BQ23">SUM(AL17:AL22)</f>
        <v>0</v>
      </c>
      <c r="AM23" s="10">
        <f t="shared" si="17"/>
        <v>0</v>
      </c>
      <c r="AN23" s="7">
        <f t="shared" si="17"/>
        <v>1</v>
      </c>
      <c r="AO23" s="7">
        <f t="shared" si="17"/>
        <v>7</v>
      </c>
      <c r="AP23" s="11">
        <f t="shared" si="17"/>
        <v>45</v>
      </c>
      <c r="AQ23" s="10">
        <f t="shared" si="17"/>
        <v>0</v>
      </c>
      <c r="AR23" s="11">
        <f t="shared" si="17"/>
        <v>15</v>
      </c>
      <c r="AS23" s="10">
        <f t="shared" si="17"/>
        <v>0</v>
      </c>
      <c r="AT23" s="11">
        <f t="shared" si="17"/>
        <v>0</v>
      </c>
      <c r="AU23" s="10">
        <f t="shared" si="17"/>
        <v>0</v>
      </c>
      <c r="AV23" s="11">
        <f t="shared" si="17"/>
        <v>0</v>
      </c>
      <c r="AW23" s="10">
        <f t="shared" si="17"/>
        <v>0</v>
      </c>
      <c r="AX23" s="11">
        <f t="shared" si="17"/>
        <v>0</v>
      </c>
      <c r="AY23" s="10">
        <f t="shared" si="17"/>
        <v>0</v>
      </c>
      <c r="AZ23" s="7">
        <f t="shared" si="17"/>
        <v>4</v>
      </c>
      <c r="BA23" s="11">
        <f t="shared" si="17"/>
        <v>15</v>
      </c>
      <c r="BB23" s="10">
        <f t="shared" si="17"/>
        <v>0</v>
      </c>
      <c r="BC23" s="11">
        <f t="shared" si="17"/>
        <v>0</v>
      </c>
      <c r="BD23" s="10">
        <f t="shared" si="17"/>
        <v>0</v>
      </c>
      <c r="BE23" s="11">
        <f t="shared" si="17"/>
        <v>0</v>
      </c>
      <c r="BF23" s="10">
        <f t="shared" si="17"/>
        <v>0</v>
      </c>
      <c r="BG23" s="11">
        <f t="shared" si="17"/>
        <v>0</v>
      </c>
      <c r="BH23" s="10">
        <f t="shared" si="17"/>
        <v>0</v>
      </c>
      <c r="BI23" s="7">
        <f t="shared" si="17"/>
        <v>1</v>
      </c>
      <c r="BJ23" s="7">
        <f t="shared" si="17"/>
        <v>5</v>
      </c>
      <c r="BK23" s="11">
        <f t="shared" si="17"/>
        <v>0</v>
      </c>
      <c r="BL23" s="10">
        <f t="shared" si="17"/>
        <v>0</v>
      </c>
      <c r="BM23" s="11">
        <f t="shared" si="17"/>
        <v>0</v>
      </c>
      <c r="BN23" s="10">
        <f t="shared" si="17"/>
        <v>0</v>
      </c>
      <c r="BO23" s="11">
        <f t="shared" si="17"/>
        <v>0</v>
      </c>
      <c r="BP23" s="10">
        <f t="shared" si="17"/>
        <v>0</v>
      </c>
      <c r="BQ23" s="11">
        <f t="shared" si="17"/>
        <v>0</v>
      </c>
      <c r="BR23" s="10">
        <f aca="true" t="shared" si="18" ref="BR23:CW23">SUM(BR17:BR22)</f>
        <v>0</v>
      </c>
      <c r="BS23" s="11">
        <f t="shared" si="18"/>
        <v>0</v>
      </c>
      <c r="BT23" s="10">
        <f t="shared" si="18"/>
        <v>0</v>
      </c>
      <c r="BU23" s="7">
        <f t="shared" si="18"/>
        <v>0</v>
      </c>
      <c r="BV23" s="11">
        <f t="shared" si="18"/>
        <v>0</v>
      </c>
      <c r="BW23" s="10">
        <f t="shared" si="18"/>
        <v>0</v>
      </c>
      <c r="BX23" s="11">
        <f t="shared" si="18"/>
        <v>0</v>
      </c>
      <c r="BY23" s="10">
        <f t="shared" si="18"/>
        <v>0</v>
      </c>
      <c r="BZ23" s="11">
        <f t="shared" si="18"/>
        <v>0</v>
      </c>
      <c r="CA23" s="10">
        <f t="shared" si="18"/>
        <v>0</v>
      </c>
      <c r="CB23" s="11">
        <f t="shared" si="18"/>
        <v>0</v>
      </c>
      <c r="CC23" s="10">
        <f t="shared" si="18"/>
        <v>0</v>
      </c>
      <c r="CD23" s="7">
        <f t="shared" si="18"/>
        <v>0</v>
      </c>
      <c r="CE23" s="7">
        <f t="shared" si="18"/>
        <v>0</v>
      </c>
      <c r="CF23" s="11">
        <f t="shared" si="18"/>
        <v>0</v>
      </c>
      <c r="CG23" s="10">
        <f t="shared" si="18"/>
        <v>0</v>
      </c>
      <c r="CH23" s="11">
        <f t="shared" si="18"/>
        <v>0</v>
      </c>
      <c r="CI23" s="10">
        <f t="shared" si="18"/>
        <v>0</v>
      </c>
      <c r="CJ23" s="11">
        <f t="shared" si="18"/>
        <v>0</v>
      </c>
      <c r="CK23" s="10">
        <f t="shared" si="18"/>
        <v>0</v>
      </c>
      <c r="CL23" s="11">
        <f t="shared" si="18"/>
        <v>0</v>
      </c>
      <c r="CM23" s="10">
        <f t="shared" si="18"/>
        <v>0</v>
      </c>
      <c r="CN23" s="11">
        <f t="shared" si="18"/>
        <v>0</v>
      </c>
      <c r="CO23" s="10">
        <f t="shared" si="18"/>
        <v>0</v>
      </c>
      <c r="CP23" s="7">
        <f t="shared" si="18"/>
        <v>0</v>
      </c>
      <c r="CQ23" s="11">
        <f t="shared" si="18"/>
        <v>0</v>
      </c>
      <c r="CR23" s="10">
        <f t="shared" si="18"/>
        <v>0</v>
      </c>
      <c r="CS23" s="11">
        <f t="shared" si="18"/>
        <v>0</v>
      </c>
      <c r="CT23" s="10">
        <f t="shared" si="18"/>
        <v>0</v>
      </c>
      <c r="CU23" s="11">
        <f t="shared" si="18"/>
        <v>0</v>
      </c>
      <c r="CV23" s="10">
        <f t="shared" si="18"/>
        <v>0</v>
      </c>
      <c r="CW23" s="11">
        <f t="shared" si="18"/>
        <v>0</v>
      </c>
      <c r="CX23" s="10">
        <f>SUM(CX17:CX22)</f>
        <v>0</v>
      </c>
      <c r="CY23" s="7">
        <f>SUM(CY17:CY22)</f>
        <v>0</v>
      </c>
      <c r="CZ23" s="7">
        <f>SUM(CZ17:CZ22)</f>
        <v>0</v>
      </c>
    </row>
    <row r="24" spans="1:104" ht="19.5" customHeight="1">
      <c r="A24" s="14" t="s">
        <v>67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4"/>
      <c r="CZ24" s="15"/>
    </row>
    <row r="25" spans="1:104" ht="12.75">
      <c r="A25" s="6"/>
      <c r="B25" s="6"/>
      <c r="C25" s="6"/>
      <c r="D25" s="6" t="s">
        <v>68</v>
      </c>
      <c r="E25" s="3" t="s">
        <v>69</v>
      </c>
      <c r="F25" s="6">
        <f>COUNTIF(U25:CX25,"e")</f>
        <v>1</v>
      </c>
      <c r="G25" s="6">
        <f>COUNTIF(U25:CX25,"z")</f>
        <v>2</v>
      </c>
      <c r="H25" s="6">
        <f>SUM(I25:Q25)</f>
        <v>65</v>
      </c>
      <c r="I25" s="6">
        <f>U25+AP25+BK25+CF25</f>
        <v>15</v>
      </c>
      <c r="J25" s="6">
        <f>W25+AR25+BM25+CH25</f>
        <v>15</v>
      </c>
      <c r="K25" s="6">
        <f>Y25+AT25+BO25+CJ25</f>
        <v>0</v>
      </c>
      <c r="L25" s="6">
        <f>AA25+AV25+BQ25+CL25</f>
        <v>0</v>
      </c>
      <c r="M25" s="6">
        <f>AC25+AX25+BS25+CN25</f>
        <v>0</v>
      </c>
      <c r="N25" s="6">
        <f>AF25+BA25+BV25+CQ25</f>
        <v>35</v>
      </c>
      <c r="O25" s="6">
        <f>AH25+BC25+BX25+CS25</f>
        <v>0</v>
      </c>
      <c r="P25" s="6">
        <f>AJ25+BE25+BZ25+CU25</f>
        <v>0</v>
      </c>
      <c r="Q25" s="6">
        <f>AL25+BG25+CB25+CW25</f>
        <v>0</v>
      </c>
      <c r="R25" s="7">
        <f>AO25+BJ25+CE25+CZ25</f>
        <v>3</v>
      </c>
      <c r="S25" s="7">
        <f>AN25+BI25+CD25+CY25</f>
        <v>1.4</v>
      </c>
      <c r="T25" s="7">
        <v>2.4</v>
      </c>
      <c r="U25" s="11">
        <v>15</v>
      </c>
      <c r="V25" s="10" t="s">
        <v>55</v>
      </c>
      <c r="W25" s="11">
        <v>15</v>
      </c>
      <c r="X25" s="10" t="s">
        <v>54</v>
      </c>
      <c r="Y25" s="11"/>
      <c r="Z25" s="10"/>
      <c r="AA25" s="11"/>
      <c r="AB25" s="10"/>
      <c r="AC25" s="11"/>
      <c r="AD25" s="10"/>
      <c r="AE25" s="7">
        <v>1.6</v>
      </c>
      <c r="AF25" s="11">
        <v>35</v>
      </c>
      <c r="AG25" s="10" t="s">
        <v>54</v>
      </c>
      <c r="AH25" s="11"/>
      <c r="AI25" s="10"/>
      <c r="AJ25" s="11"/>
      <c r="AK25" s="10"/>
      <c r="AL25" s="11"/>
      <c r="AM25" s="10"/>
      <c r="AN25" s="7">
        <v>1.4</v>
      </c>
      <c r="AO25" s="7">
        <f>AE25+AN25</f>
        <v>3</v>
      </c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7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>AZ25+BI25</f>
        <v>0</v>
      </c>
      <c r="BK25" s="11"/>
      <c r="BL25" s="10"/>
      <c r="BM25" s="11"/>
      <c r="BN25" s="10"/>
      <c r="BO25" s="11"/>
      <c r="BP25" s="10"/>
      <c r="BQ25" s="11"/>
      <c r="BR25" s="10"/>
      <c r="BS25" s="11"/>
      <c r="BT25" s="10"/>
      <c r="BU25" s="7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>BU25+CD25</f>
        <v>0</v>
      </c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7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>CP25+CY25</f>
        <v>0</v>
      </c>
    </row>
    <row r="26" spans="1:104" ht="12.75">
      <c r="A26" s="6"/>
      <c r="B26" s="6"/>
      <c r="C26" s="6"/>
      <c r="D26" s="6" t="s">
        <v>70</v>
      </c>
      <c r="E26" s="3" t="s">
        <v>71</v>
      </c>
      <c r="F26" s="6">
        <f>COUNTIF(U26:CX26,"e")</f>
        <v>1</v>
      </c>
      <c r="G26" s="6">
        <f>COUNTIF(U26:CX26,"z")</f>
        <v>1</v>
      </c>
      <c r="H26" s="6">
        <f>SUM(I26:Q26)</f>
        <v>30</v>
      </c>
      <c r="I26" s="6">
        <f>U26+AP26+BK26+CF26</f>
        <v>15</v>
      </c>
      <c r="J26" s="6">
        <f>W26+AR26+BM26+CH26</f>
        <v>0</v>
      </c>
      <c r="K26" s="6">
        <f>Y26+AT26+BO26+CJ26</f>
        <v>0</v>
      </c>
      <c r="L26" s="6">
        <f>AA26+AV26+BQ26+CL26</f>
        <v>0</v>
      </c>
      <c r="M26" s="6">
        <f>AC26+AX26+BS26+CN26</f>
        <v>0</v>
      </c>
      <c r="N26" s="6">
        <f>AF26+BA26+BV26+CQ26</f>
        <v>15</v>
      </c>
      <c r="O26" s="6">
        <f>AH26+BC26+BX26+CS26</f>
        <v>0</v>
      </c>
      <c r="P26" s="6">
        <f>AJ26+BE26+BZ26+CU26</f>
        <v>0</v>
      </c>
      <c r="Q26" s="6">
        <f>AL26+BG26+CB26+CW26</f>
        <v>0</v>
      </c>
      <c r="R26" s="7">
        <f>AO26+BJ26+CE26+CZ26</f>
        <v>2</v>
      </c>
      <c r="S26" s="7">
        <f>AN26+BI26+CD26+CY26</f>
        <v>1</v>
      </c>
      <c r="T26" s="7">
        <v>1.28</v>
      </c>
      <c r="U26" s="11">
        <v>15</v>
      </c>
      <c r="V26" s="10" t="s">
        <v>55</v>
      </c>
      <c r="W26" s="11"/>
      <c r="X26" s="10"/>
      <c r="Y26" s="11"/>
      <c r="Z26" s="10"/>
      <c r="AA26" s="11"/>
      <c r="AB26" s="10"/>
      <c r="AC26" s="11"/>
      <c r="AD26" s="10"/>
      <c r="AE26" s="7">
        <v>1</v>
      </c>
      <c r="AF26" s="11">
        <v>15</v>
      </c>
      <c r="AG26" s="10" t="s">
        <v>54</v>
      </c>
      <c r="AH26" s="11"/>
      <c r="AI26" s="10"/>
      <c r="AJ26" s="11"/>
      <c r="AK26" s="10"/>
      <c r="AL26" s="11"/>
      <c r="AM26" s="10"/>
      <c r="AN26" s="7">
        <v>1</v>
      </c>
      <c r="AO26" s="7">
        <f>AE26+AN26</f>
        <v>2</v>
      </c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7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>AZ26+BI26</f>
        <v>0</v>
      </c>
      <c r="BK26" s="11"/>
      <c r="BL26" s="10"/>
      <c r="BM26" s="11"/>
      <c r="BN26" s="10"/>
      <c r="BO26" s="11"/>
      <c r="BP26" s="10"/>
      <c r="BQ26" s="11"/>
      <c r="BR26" s="10"/>
      <c r="BS26" s="11"/>
      <c r="BT26" s="10"/>
      <c r="BU26" s="7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>BU26+CD26</f>
        <v>0</v>
      </c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>CP26+CY26</f>
        <v>0</v>
      </c>
    </row>
    <row r="27" spans="1:104" ht="12.75">
      <c r="A27" s="6"/>
      <c r="B27" s="6"/>
      <c r="C27" s="6"/>
      <c r="D27" s="6" t="s">
        <v>72</v>
      </c>
      <c r="E27" s="3" t="s">
        <v>73</v>
      </c>
      <c r="F27" s="6">
        <f>COUNTIF(U27:CX27,"e")</f>
        <v>1</v>
      </c>
      <c r="G27" s="6">
        <f>COUNTIF(U27:CX27,"z")</f>
        <v>1</v>
      </c>
      <c r="H27" s="6">
        <f>SUM(I27:Q27)</f>
        <v>30</v>
      </c>
      <c r="I27" s="6">
        <f>U27+AP27+BK27+CF27</f>
        <v>15</v>
      </c>
      <c r="J27" s="6">
        <f>W27+AR27+BM27+CH27</f>
        <v>15</v>
      </c>
      <c r="K27" s="6">
        <f>Y27+AT27+BO27+CJ27</f>
        <v>0</v>
      </c>
      <c r="L27" s="6">
        <f>AA27+AV27+BQ27+CL27</f>
        <v>0</v>
      </c>
      <c r="M27" s="6">
        <f>AC27+AX27+BS27+CN27</f>
        <v>0</v>
      </c>
      <c r="N27" s="6">
        <f>AF27+BA27+BV27+CQ27</f>
        <v>0</v>
      </c>
      <c r="O27" s="6">
        <f>AH27+BC27+BX27+CS27</f>
        <v>0</v>
      </c>
      <c r="P27" s="6">
        <f>AJ27+BE27+BZ27+CU27</f>
        <v>0</v>
      </c>
      <c r="Q27" s="6">
        <f>AL27+BG27+CB27+CW27</f>
        <v>0</v>
      </c>
      <c r="R27" s="7">
        <f>AO27+BJ27+CE27+CZ27</f>
        <v>2</v>
      </c>
      <c r="S27" s="7">
        <f>AN27+BI27+CD27+CY27</f>
        <v>0</v>
      </c>
      <c r="T27" s="7">
        <v>1.24</v>
      </c>
      <c r="U27" s="11"/>
      <c r="V27" s="10"/>
      <c r="W27" s="11"/>
      <c r="X27" s="10"/>
      <c r="Y27" s="11"/>
      <c r="Z27" s="10"/>
      <c r="AA27" s="11"/>
      <c r="AB27" s="10"/>
      <c r="AC27" s="11"/>
      <c r="AD27" s="10"/>
      <c r="AE27" s="7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>AE27+AN27</f>
        <v>0</v>
      </c>
      <c r="AP27" s="11">
        <v>15</v>
      </c>
      <c r="AQ27" s="10" t="s">
        <v>55</v>
      </c>
      <c r="AR27" s="11">
        <v>15</v>
      </c>
      <c r="AS27" s="10" t="s">
        <v>54</v>
      </c>
      <c r="AT27" s="11"/>
      <c r="AU27" s="10"/>
      <c r="AV27" s="11"/>
      <c r="AW27" s="10"/>
      <c r="AX27" s="11"/>
      <c r="AY27" s="10"/>
      <c r="AZ27" s="7">
        <v>2</v>
      </c>
      <c r="BA27" s="11"/>
      <c r="BB27" s="10"/>
      <c r="BC27" s="11"/>
      <c r="BD27" s="10"/>
      <c r="BE27" s="11"/>
      <c r="BF27" s="10"/>
      <c r="BG27" s="11"/>
      <c r="BH27" s="10"/>
      <c r="BI27" s="7"/>
      <c r="BJ27" s="7">
        <f>AZ27+BI27</f>
        <v>2</v>
      </c>
      <c r="BK27" s="11"/>
      <c r="BL27" s="10"/>
      <c r="BM27" s="11"/>
      <c r="BN27" s="10"/>
      <c r="BO27" s="11"/>
      <c r="BP27" s="10"/>
      <c r="BQ27" s="11"/>
      <c r="BR27" s="10"/>
      <c r="BS27" s="11"/>
      <c r="BT27" s="10"/>
      <c r="BU27" s="7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>BU27+CD27</f>
        <v>0</v>
      </c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>CP27+CY27</f>
        <v>0</v>
      </c>
    </row>
    <row r="28" spans="1:104" ht="12.75">
      <c r="A28" s="6"/>
      <c r="B28" s="6"/>
      <c r="C28" s="6"/>
      <c r="D28" s="6" t="s">
        <v>74</v>
      </c>
      <c r="E28" s="3" t="s">
        <v>75</v>
      </c>
      <c r="F28" s="6">
        <f>COUNTIF(U28:CX28,"e")</f>
        <v>1</v>
      </c>
      <c r="G28" s="6">
        <f>COUNTIF(U28:CX28,"z")</f>
        <v>1</v>
      </c>
      <c r="H28" s="6">
        <f>SUM(I28:Q28)</f>
        <v>30</v>
      </c>
      <c r="I28" s="6">
        <f>U28+AP28+BK28+CF28</f>
        <v>15</v>
      </c>
      <c r="J28" s="6">
        <f>W28+AR28+BM28+CH28</f>
        <v>0</v>
      </c>
      <c r="K28" s="6">
        <f>Y28+AT28+BO28+CJ28</f>
        <v>0</v>
      </c>
      <c r="L28" s="6">
        <f>AA28+AV28+BQ28+CL28</f>
        <v>0</v>
      </c>
      <c r="M28" s="6">
        <f>AC28+AX28+BS28+CN28</f>
        <v>0</v>
      </c>
      <c r="N28" s="6">
        <f>AF28+BA28+BV28+CQ28</f>
        <v>15</v>
      </c>
      <c r="O28" s="6">
        <f>AH28+BC28+BX28+CS28</f>
        <v>0</v>
      </c>
      <c r="P28" s="6">
        <f>AJ28+BE28+BZ28+CU28</f>
        <v>0</v>
      </c>
      <c r="Q28" s="6">
        <f>AL28+BG28+CB28+CW28</f>
        <v>0</v>
      </c>
      <c r="R28" s="7">
        <f>AO28+BJ28+CE28+CZ28</f>
        <v>2</v>
      </c>
      <c r="S28" s="7">
        <f>AN28+BI28+CD28+CY28</f>
        <v>1</v>
      </c>
      <c r="T28" s="7">
        <v>1.28</v>
      </c>
      <c r="U28" s="11">
        <v>15</v>
      </c>
      <c r="V28" s="10" t="s">
        <v>55</v>
      </c>
      <c r="W28" s="11"/>
      <c r="X28" s="10"/>
      <c r="Y28" s="11"/>
      <c r="Z28" s="10"/>
      <c r="AA28" s="11"/>
      <c r="AB28" s="10"/>
      <c r="AC28" s="11"/>
      <c r="AD28" s="10"/>
      <c r="AE28" s="7">
        <v>1</v>
      </c>
      <c r="AF28" s="11">
        <v>15</v>
      </c>
      <c r="AG28" s="10" t="s">
        <v>54</v>
      </c>
      <c r="AH28" s="11"/>
      <c r="AI28" s="10"/>
      <c r="AJ28" s="11"/>
      <c r="AK28" s="10"/>
      <c r="AL28" s="11"/>
      <c r="AM28" s="10"/>
      <c r="AN28" s="7">
        <v>1</v>
      </c>
      <c r="AO28" s="7">
        <f>AE28+AN28</f>
        <v>2</v>
      </c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7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>AZ28+BI28</f>
        <v>0</v>
      </c>
      <c r="BK28" s="11"/>
      <c r="BL28" s="10"/>
      <c r="BM28" s="11"/>
      <c r="BN28" s="10"/>
      <c r="BO28" s="11"/>
      <c r="BP28" s="10"/>
      <c r="BQ28" s="11"/>
      <c r="BR28" s="10"/>
      <c r="BS28" s="11"/>
      <c r="BT28" s="10"/>
      <c r="BU28" s="7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>BU28+CD28</f>
        <v>0</v>
      </c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>CP28+CY28</f>
        <v>0</v>
      </c>
    </row>
    <row r="29" spans="1:104" ht="12.75">
      <c r="A29" s="6"/>
      <c r="B29" s="6"/>
      <c r="C29" s="6"/>
      <c r="D29" s="6" t="s">
        <v>76</v>
      </c>
      <c r="E29" s="3" t="s">
        <v>77</v>
      </c>
      <c r="F29" s="6">
        <f>COUNTIF(U29:CX29,"e")</f>
        <v>0</v>
      </c>
      <c r="G29" s="6">
        <f>COUNTIF(U29:CX29,"z")</f>
        <v>1</v>
      </c>
      <c r="H29" s="6">
        <f>SUM(I29:Q29)</f>
        <v>80</v>
      </c>
      <c r="I29" s="6">
        <f>U29+AP29+BK29+CF29</f>
        <v>0</v>
      </c>
      <c r="J29" s="6">
        <f>W29+AR29+BM29+CH29</f>
        <v>0</v>
      </c>
      <c r="K29" s="6">
        <f>Y29+AT29+BO29+CJ29</f>
        <v>0</v>
      </c>
      <c r="L29" s="6">
        <f>AA29+AV29+BQ29+CL29</f>
        <v>0</v>
      </c>
      <c r="M29" s="6">
        <f>AC29+AX29+BS29+CN29</f>
        <v>0</v>
      </c>
      <c r="N29" s="6">
        <f>AF29+BA29+BV29+CQ29</f>
        <v>80</v>
      </c>
      <c r="O29" s="6">
        <f>AH29+BC29+BX29+CS29</f>
        <v>0</v>
      </c>
      <c r="P29" s="6">
        <f>AJ29+BE29+BZ29+CU29</f>
        <v>0</v>
      </c>
      <c r="Q29" s="6">
        <f>AL29+BG29+CB29+CW29</f>
        <v>0</v>
      </c>
      <c r="R29" s="7">
        <f>AO29+BJ29+CE29+CZ29</f>
        <v>4</v>
      </c>
      <c r="S29" s="7">
        <f>AN29+BI29+CD29+CY29</f>
        <v>4</v>
      </c>
      <c r="T29" s="7">
        <v>3.2</v>
      </c>
      <c r="U29" s="11"/>
      <c r="V29" s="10"/>
      <c r="W29" s="11"/>
      <c r="X29" s="10"/>
      <c r="Y29" s="11"/>
      <c r="Z29" s="10"/>
      <c r="AA29" s="11"/>
      <c r="AB29" s="10"/>
      <c r="AC29" s="11"/>
      <c r="AD29" s="10"/>
      <c r="AE29" s="7"/>
      <c r="AF29" s="11"/>
      <c r="AG29" s="10"/>
      <c r="AH29" s="11"/>
      <c r="AI29" s="10"/>
      <c r="AJ29" s="11"/>
      <c r="AK29" s="10"/>
      <c r="AL29" s="11"/>
      <c r="AM29" s="10"/>
      <c r="AN29" s="7"/>
      <c r="AO29" s="7">
        <f>AE29+AN29</f>
        <v>0</v>
      </c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7"/>
      <c r="BA29" s="11">
        <v>80</v>
      </c>
      <c r="BB29" s="10" t="s">
        <v>54</v>
      </c>
      <c r="BC29" s="11"/>
      <c r="BD29" s="10"/>
      <c r="BE29" s="11"/>
      <c r="BF29" s="10"/>
      <c r="BG29" s="11"/>
      <c r="BH29" s="10"/>
      <c r="BI29" s="7">
        <v>4</v>
      </c>
      <c r="BJ29" s="7">
        <f>AZ29+BI29</f>
        <v>4</v>
      </c>
      <c r="BK29" s="11"/>
      <c r="BL29" s="10"/>
      <c r="BM29" s="11"/>
      <c r="BN29" s="10"/>
      <c r="BO29" s="11"/>
      <c r="BP29" s="10"/>
      <c r="BQ29" s="11"/>
      <c r="BR29" s="10"/>
      <c r="BS29" s="11"/>
      <c r="BT29" s="10"/>
      <c r="BU29" s="7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>BU29+CD29</f>
        <v>0</v>
      </c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7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>CP29+CY29</f>
        <v>0</v>
      </c>
    </row>
    <row r="30" spans="1:104" ht="15.75" customHeight="1">
      <c r="A30" s="6"/>
      <c r="B30" s="6"/>
      <c r="C30" s="6"/>
      <c r="D30" s="6"/>
      <c r="E30" s="6" t="s">
        <v>66</v>
      </c>
      <c r="F30" s="6">
        <f aca="true" t="shared" si="19" ref="F30:AK30">SUM(F25:F29)</f>
        <v>4</v>
      </c>
      <c r="G30" s="6">
        <f t="shared" si="19"/>
        <v>6</v>
      </c>
      <c r="H30" s="6">
        <f t="shared" si="19"/>
        <v>235</v>
      </c>
      <c r="I30" s="6">
        <f t="shared" si="19"/>
        <v>60</v>
      </c>
      <c r="J30" s="6">
        <f t="shared" si="19"/>
        <v>30</v>
      </c>
      <c r="K30" s="6">
        <f t="shared" si="19"/>
        <v>0</v>
      </c>
      <c r="L30" s="6">
        <f t="shared" si="19"/>
        <v>0</v>
      </c>
      <c r="M30" s="6">
        <f t="shared" si="19"/>
        <v>0</v>
      </c>
      <c r="N30" s="6">
        <f t="shared" si="19"/>
        <v>145</v>
      </c>
      <c r="O30" s="6">
        <f t="shared" si="19"/>
        <v>0</v>
      </c>
      <c r="P30" s="6">
        <f t="shared" si="19"/>
        <v>0</v>
      </c>
      <c r="Q30" s="6">
        <f t="shared" si="19"/>
        <v>0</v>
      </c>
      <c r="R30" s="7">
        <f t="shared" si="19"/>
        <v>13</v>
      </c>
      <c r="S30" s="7">
        <f t="shared" si="19"/>
        <v>7.4</v>
      </c>
      <c r="T30" s="7">
        <f t="shared" si="19"/>
        <v>9.4</v>
      </c>
      <c r="U30" s="11">
        <f t="shared" si="19"/>
        <v>45</v>
      </c>
      <c r="V30" s="10">
        <f t="shared" si="19"/>
        <v>0</v>
      </c>
      <c r="W30" s="11">
        <f t="shared" si="19"/>
        <v>15</v>
      </c>
      <c r="X30" s="10">
        <f t="shared" si="19"/>
        <v>0</v>
      </c>
      <c r="Y30" s="11">
        <f t="shared" si="19"/>
        <v>0</v>
      </c>
      <c r="Z30" s="10">
        <f t="shared" si="19"/>
        <v>0</v>
      </c>
      <c r="AA30" s="11">
        <f t="shared" si="19"/>
        <v>0</v>
      </c>
      <c r="AB30" s="10">
        <f t="shared" si="19"/>
        <v>0</v>
      </c>
      <c r="AC30" s="11">
        <f t="shared" si="19"/>
        <v>0</v>
      </c>
      <c r="AD30" s="10">
        <f t="shared" si="19"/>
        <v>0</v>
      </c>
      <c r="AE30" s="7">
        <f t="shared" si="19"/>
        <v>3.6</v>
      </c>
      <c r="AF30" s="11">
        <f t="shared" si="19"/>
        <v>65</v>
      </c>
      <c r="AG30" s="10">
        <f t="shared" si="19"/>
        <v>0</v>
      </c>
      <c r="AH30" s="11">
        <f t="shared" si="19"/>
        <v>0</v>
      </c>
      <c r="AI30" s="10">
        <f t="shared" si="19"/>
        <v>0</v>
      </c>
      <c r="AJ30" s="11">
        <f t="shared" si="19"/>
        <v>0</v>
      </c>
      <c r="AK30" s="10">
        <f t="shared" si="19"/>
        <v>0</v>
      </c>
      <c r="AL30" s="11">
        <f aca="true" t="shared" si="20" ref="AL30:BQ30">SUM(AL25:AL29)</f>
        <v>0</v>
      </c>
      <c r="AM30" s="10">
        <f t="shared" si="20"/>
        <v>0</v>
      </c>
      <c r="AN30" s="7">
        <f t="shared" si="20"/>
        <v>3.4</v>
      </c>
      <c r="AO30" s="7">
        <f t="shared" si="20"/>
        <v>7</v>
      </c>
      <c r="AP30" s="11">
        <f t="shared" si="20"/>
        <v>15</v>
      </c>
      <c r="AQ30" s="10">
        <f t="shared" si="20"/>
        <v>0</v>
      </c>
      <c r="AR30" s="11">
        <f t="shared" si="20"/>
        <v>15</v>
      </c>
      <c r="AS30" s="10">
        <f t="shared" si="20"/>
        <v>0</v>
      </c>
      <c r="AT30" s="11">
        <f t="shared" si="20"/>
        <v>0</v>
      </c>
      <c r="AU30" s="10">
        <f t="shared" si="20"/>
        <v>0</v>
      </c>
      <c r="AV30" s="11">
        <f t="shared" si="20"/>
        <v>0</v>
      </c>
      <c r="AW30" s="10">
        <f t="shared" si="20"/>
        <v>0</v>
      </c>
      <c r="AX30" s="11">
        <f t="shared" si="20"/>
        <v>0</v>
      </c>
      <c r="AY30" s="10">
        <f t="shared" si="20"/>
        <v>0</v>
      </c>
      <c r="AZ30" s="7">
        <f t="shared" si="20"/>
        <v>2</v>
      </c>
      <c r="BA30" s="11">
        <f t="shared" si="20"/>
        <v>80</v>
      </c>
      <c r="BB30" s="10">
        <f t="shared" si="20"/>
        <v>0</v>
      </c>
      <c r="BC30" s="11">
        <f t="shared" si="20"/>
        <v>0</v>
      </c>
      <c r="BD30" s="10">
        <f t="shared" si="20"/>
        <v>0</v>
      </c>
      <c r="BE30" s="11">
        <f t="shared" si="20"/>
        <v>0</v>
      </c>
      <c r="BF30" s="10">
        <f t="shared" si="20"/>
        <v>0</v>
      </c>
      <c r="BG30" s="11">
        <f t="shared" si="20"/>
        <v>0</v>
      </c>
      <c r="BH30" s="10">
        <f t="shared" si="20"/>
        <v>0</v>
      </c>
      <c r="BI30" s="7">
        <f t="shared" si="20"/>
        <v>4</v>
      </c>
      <c r="BJ30" s="7">
        <f t="shared" si="20"/>
        <v>6</v>
      </c>
      <c r="BK30" s="11">
        <f t="shared" si="20"/>
        <v>0</v>
      </c>
      <c r="BL30" s="10">
        <f t="shared" si="20"/>
        <v>0</v>
      </c>
      <c r="BM30" s="11">
        <f t="shared" si="20"/>
        <v>0</v>
      </c>
      <c r="BN30" s="10">
        <f t="shared" si="20"/>
        <v>0</v>
      </c>
      <c r="BO30" s="11">
        <f t="shared" si="20"/>
        <v>0</v>
      </c>
      <c r="BP30" s="10">
        <f t="shared" si="20"/>
        <v>0</v>
      </c>
      <c r="BQ30" s="11">
        <f t="shared" si="20"/>
        <v>0</v>
      </c>
      <c r="BR30" s="10">
        <f aca="true" t="shared" si="21" ref="BR30:CW30">SUM(BR25:BR29)</f>
        <v>0</v>
      </c>
      <c r="BS30" s="11">
        <f t="shared" si="21"/>
        <v>0</v>
      </c>
      <c r="BT30" s="10">
        <f t="shared" si="21"/>
        <v>0</v>
      </c>
      <c r="BU30" s="7">
        <f t="shared" si="21"/>
        <v>0</v>
      </c>
      <c r="BV30" s="11">
        <f t="shared" si="21"/>
        <v>0</v>
      </c>
      <c r="BW30" s="10">
        <f t="shared" si="21"/>
        <v>0</v>
      </c>
      <c r="BX30" s="11">
        <f t="shared" si="21"/>
        <v>0</v>
      </c>
      <c r="BY30" s="10">
        <f t="shared" si="21"/>
        <v>0</v>
      </c>
      <c r="BZ30" s="11">
        <f t="shared" si="21"/>
        <v>0</v>
      </c>
      <c r="CA30" s="10">
        <f t="shared" si="21"/>
        <v>0</v>
      </c>
      <c r="CB30" s="11">
        <f t="shared" si="21"/>
        <v>0</v>
      </c>
      <c r="CC30" s="10">
        <f t="shared" si="21"/>
        <v>0</v>
      </c>
      <c r="CD30" s="7">
        <f t="shared" si="21"/>
        <v>0</v>
      </c>
      <c r="CE30" s="7">
        <f t="shared" si="21"/>
        <v>0</v>
      </c>
      <c r="CF30" s="11">
        <f t="shared" si="21"/>
        <v>0</v>
      </c>
      <c r="CG30" s="10">
        <f t="shared" si="21"/>
        <v>0</v>
      </c>
      <c r="CH30" s="11">
        <f t="shared" si="21"/>
        <v>0</v>
      </c>
      <c r="CI30" s="10">
        <f t="shared" si="21"/>
        <v>0</v>
      </c>
      <c r="CJ30" s="11">
        <f t="shared" si="21"/>
        <v>0</v>
      </c>
      <c r="CK30" s="10">
        <f t="shared" si="21"/>
        <v>0</v>
      </c>
      <c r="CL30" s="11">
        <f t="shared" si="21"/>
        <v>0</v>
      </c>
      <c r="CM30" s="10">
        <f t="shared" si="21"/>
        <v>0</v>
      </c>
      <c r="CN30" s="11">
        <f t="shared" si="21"/>
        <v>0</v>
      </c>
      <c r="CO30" s="10">
        <f t="shared" si="21"/>
        <v>0</v>
      </c>
      <c r="CP30" s="7">
        <f t="shared" si="21"/>
        <v>0</v>
      </c>
      <c r="CQ30" s="11">
        <f t="shared" si="21"/>
        <v>0</v>
      </c>
      <c r="CR30" s="10">
        <f t="shared" si="21"/>
        <v>0</v>
      </c>
      <c r="CS30" s="11">
        <f t="shared" si="21"/>
        <v>0</v>
      </c>
      <c r="CT30" s="10">
        <f t="shared" si="21"/>
        <v>0</v>
      </c>
      <c r="CU30" s="11">
        <f t="shared" si="21"/>
        <v>0</v>
      </c>
      <c r="CV30" s="10">
        <f t="shared" si="21"/>
        <v>0</v>
      </c>
      <c r="CW30" s="11">
        <f t="shared" si="21"/>
        <v>0</v>
      </c>
      <c r="CX30" s="10">
        <f>SUM(CX25:CX29)</f>
        <v>0</v>
      </c>
      <c r="CY30" s="7">
        <f>SUM(CY25:CY29)</f>
        <v>0</v>
      </c>
      <c r="CZ30" s="7">
        <f>SUM(CZ25:CZ29)</f>
        <v>0</v>
      </c>
    </row>
    <row r="31" spans="1:104" ht="19.5" customHeight="1">
      <c r="A31" s="14" t="s">
        <v>78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4"/>
      <c r="CZ31" s="15"/>
    </row>
    <row r="32" spans="1:104" ht="12.75">
      <c r="A32" s="6"/>
      <c r="B32" s="6"/>
      <c r="C32" s="6"/>
      <c r="D32" s="6" t="s">
        <v>145</v>
      </c>
      <c r="E32" s="3" t="s">
        <v>146</v>
      </c>
      <c r="F32" s="6">
        <f>COUNTIF(U32:CX32,"e")</f>
        <v>1</v>
      </c>
      <c r="G32" s="6">
        <f>COUNTIF(U32:CX32,"z")</f>
        <v>1</v>
      </c>
      <c r="H32" s="6">
        <f aca="true" t="shared" si="22" ref="H32:H51">SUM(I32:Q32)</f>
        <v>40</v>
      </c>
      <c r="I32" s="6">
        <f aca="true" t="shared" si="23" ref="I32:I51">U32+AP32+BK32+CF32</f>
        <v>25</v>
      </c>
      <c r="J32" s="6">
        <f aca="true" t="shared" si="24" ref="J32:J51">W32+AR32+BM32+CH32</f>
        <v>0</v>
      </c>
      <c r="K32" s="6">
        <f aca="true" t="shared" si="25" ref="K32:K51">Y32+AT32+BO32+CJ32</f>
        <v>0</v>
      </c>
      <c r="L32" s="6">
        <f aca="true" t="shared" si="26" ref="L32:L51">AA32+AV32+BQ32+CL32</f>
        <v>0</v>
      </c>
      <c r="M32" s="6">
        <f aca="true" t="shared" si="27" ref="M32:M51">AC32+AX32+BS32+CN32</f>
        <v>0</v>
      </c>
      <c r="N32" s="6">
        <f aca="true" t="shared" si="28" ref="N32:N51">AF32+BA32+BV32+CQ32</f>
        <v>15</v>
      </c>
      <c r="O32" s="6">
        <f aca="true" t="shared" si="29" ref="O32:O51">AH32+BC32+BX32+CS32</f>
        <v>0</v>
      </c>
      <c r="P32" s="6">
        <f aca="true" t="shared" si="30" ref="P32:P51">AJ32+BE32+BZ32+CU32</f>
        <v>0</v>
      </c>
      <c r="Q32" s="6">
        <f aca="true" t="shared" si="31" ref="Q32:Q51">AL32+BG32+CB32+CW32</f>
        <v>0</v>
      </c>
      <c r="R32" s="7">
        <f aca="true" t="shared" si="32" ref="R32:R51">AO32+BJ32+CE32+CZ32</f>
        <v>2</v>
      </c>
      <c r="S32" s="7">
        <f aca="true" t="shared" si="33" ref="S32:S51">AN32+BI32+CD32+CY32</f>
        <v>0.8</v>
      </c>
      <c r="T32" s="7">
        <v>1.7</v>
      </c>
      <c r="U32" s="11">
        <v>25</v>
      </c>
      <c r="V32" s="10" t="s">
        <v>55</v>
      </c>
      <c r="W32" s="11"/>
      <c r="X32" s="10"/>
      <c r="Y32" s="11"/>
      <c r="Z32" s="10"/>
      <c r="AA32" s="11"/>
      <c r="AB32" s="10"/>
      <c r="AC32" s="11"/>
      <c r="AD32" s="10"/>
      <c r="AE32" s="7">
        <v>1.2</v>
      </c>
      <c r="AF32" s="11">
        <v>15</v>
      </c>
      <c r="AG32" s="10" t="s">
        <v>54</v>
      </c>
      <c r="AH32" s="11"/>
      <c r="AI32" s="10"/>
      <c r="AJ32" s="11"/>
      <c r="AK32" s="10"/>
      <c r="AL32" s="11"/>
      <c r="AM32" s="10"/>
      <c r="AN32" s="7">
        <v>0.8</v>
      </c>
      <c r="AO32" s="7">
        <f aca="true" t="shared" si="34" ref="AO32:AO51">AE32+AN32</f>
        <v>2</v>
      </c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7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aca="true" t="shared" si="35" ref="BJ32:BJ51">AZ32+BI32</f>
        <v>0</v>
      </c>
      <c r="BK32" s="11"/>
      <c r="BL32" s="10"/>
      <c r="BM32" s="11"/>
      <c r="BN32" s="10"/>
      <c r="BO32" s="11"/>
      <c r="BP32" s="10"/>
      <c r="BQ32" s="11"/>
      <c r="BR32" s="10"/>
      <c r="BS32" s="11"/>
      <c r="BT32" s="10"/>
      <c r="BU32" s="7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aca="true" t="shared" si="36" ref="CE32:CE51">BU32+CD32</f>
        <v>0</v>
      </c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aca="true" t="shared" si="37" ref="CZ32:CZ51">CP32+CY32</f>
        <v>0</v>
      </c>
    </row>
    <row r="33" spans="1:104" ht="12.75">
      <c r="A33" s="6">
        <v>9</v>
      </c>
      <c r="B33" s="6">
        <v>1</v>
      </c>
      <c r="C33" s="6"/>
      <c r="D33" s="6"/>
      <c r="E33" s="3" t="s">
        <v>147</v>
      </c>
      <c r="F33" s="6">
        <f>$B$33*COUNTIF(U33:CX33,"e")</f>
        <v>0</v>
      </c>
      <c r="G33" s="6">
        <f>$B$33*COUNTIF(U33:CX33,"z")</f>
        <v>2</v>
      </c>
      <c r="H33" s="6">
        <f t="shared" si="22"/>
        <v>35</v>
      </c>
      <c r="I33" s="6">
        <f t="shared" si="23"/>
        <v>15</v>
      </c>
      <c r="J33" s="6">
        <f t="shared" si="24"/>
        <v>0</v>
      </c>
      <c r="K33" s="6">
        <f t="shared" si="25"/>
        <v>0</v>
      </c>
      <c r="L33" s="6">
        <f t="shared" si="26"/>
        <v>0</v>
      </c>
      <c r="M33" s="6">
        <f t="shared" si="27"/>
        <v>0</v>
      </c>
      <c r="N33" s="6">
        <f t="shared" si="28"/>
        <v>20</v>
      </c>
      <c r="O33" s="6">
        <f t="shared" si="29"/>
        <v>0</v>
      </c>
      <c r="P33" s="6">
        <f t="shared" si="30"/>
        <v>0</v>
      </c>
      <c r="Q33" s="6">
        <f t="shared" si="31"/>
        <v>0</v>
      </c>
      <c r="R33" s="7">
        <f t="shared" si="32"/>
        <v>2</v>
      </c>
      <c r="S33" s="7">
        <f t="shared" si="33"/>
        <v>1</v>
      </c>
      <c r="T33" s="7">
        <f>$B$33*1.4</f>
        <v>1.4</v>
      </c>
      <c r="U33" s="11">
        <f>$B$33*15</f>
        <v>15</v>
      </c>
      <c r="V33" s="10" t="s">
        <v>54</v>
      </c>
      <c r="W33" s="11"/>
      <c r="X33" s="10"/>
      <c r="Y33" s="11"/>
      <c r="Z33" s="10"/>
      <c r="AA33" s="11"/>
      <c r="AB33" s="10"/>
      <c r="AC33" s="11"/>
      <c r="AD33" s="10"/>
      <c r="AE33" s="7">
        <f>$B$33*1</f>
        <v>1</v>
      </c>
      <c r="AF33" s="11">
        <f>$B$33*20</f>
        <v>20</v>
      </c>
      <c r="AG33" s="10" t="s">
        <v>54</v>
      </c>
      <c r="AH33" s="11"/>
      <c r="AI33" s="10"/>
      <c r="AJ33" s="11"/>
      <c r="AK33" s="10"/>
      <c r="AL33" s="11"/>
      <c r="AM33" s="10"/>
      <c r="AN33" s="7">
        <f>$B$33*1</f>
        <v>1</v>
      </c>
      <c r="AO33" s="7">
        <f t="shared" si="34"/>
        <v>2</v>
      </c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7"/>
      <c r="BA33" s="11"/>
      <c r="BB33" s="10"/>
      <c r="BC33" s="11"/>
      <c r="BD33" s="10"/>
      <c r="BE33" s="11"/>
      <c r="BF33" s="10"/>
      <c r="BG33" s="11"/>
      <c r="BH33" s="10"/>
      <c r="BI33" s="7"/>
      <c r="BJ33" s="7">
        <f t="shared" si="35"/>
        <v>0</v>
      </c>
      <c r="BK33" s="11"/>
      <c r="BL33" s="10"/>
      <c r="BM33" s="11"/>
      <c r="BN33" s="10"/>
      <c r="BO33" s="11"/>
      <c r="BP33" s="10"/>
      <c r="BQ33" s="11"/>
      <c r="BR33" s="10"/>
      <c r="BS33" s="11"/>
      <c r="BT33" s="10"/>
      <c r="BU33" s="7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36"/>
        <v>0</v>
      </c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37"/>
        <v>0</v>
      </c>
    </row>
    <row r="34" spans="1:104" ht="12.75">
      <c r="A34" s="6"/>
      <c r="B34" s="6"/>
      <c r="C34" s="6"/>
      <c r="D34" s="6" t="s">
        <v>148</v>
      </c>
      <c r="E34" s="3" t="s">
        <v>149</v>
      </c>
      <c r="F34" s="6">
        <f aca="true" t="shared" si="38" ref="F34:F42">COUNTIF(U34:CX34,"e")</f>
        <v>1</v>
      </c>
      <c r="G34" s="6">
        <f aca="true" t="shared" si="39" ref="G34:G42">COUNTIF(U34:CX34,"z")</f>
        <v>0</v>
      </c>
      <c r="H34" s="6">
        <f t="shared" si="22"/>
        <v>30</v>
      </c>
      <c r="I34" s="6">
        <f t="shared" si="23"/>
        <v>30</v>
      </c>
      <c r="J34" s="6">
        <f t="shared" si="24"/>
        <v>0</v>
      </c>
      <c r="K34" s="6">
        <f t="shared" si="25"/>
        <v>0</v>
      </c>
      <c r="L34" s="6">
        <f t="shared" si="26"/>
        <v>0</v>
      </c>
      <c r="M34" s="6">
        <f t="shared" si="27"/>
        <v>0</v>
      </c>
      <c r="N34" s="6">
        <f t="shared" si="28"/>
        <v>0</v>
      </c>
      <c r="O34" s="6">
        <f t="shared" si="29"/>
        <v>0</v>
      </c>
      <c r="P34" s="6">
        <f t="shared" si="30"/>
        <v>0</v>
      </c>
      <c r="Q34" s="6">
        <f t="shared" si="31"/>
        <v>0</v>
      </c>
      <c r="R34" s="7">
        <f t="shared" si="32"/>
        <v>2</v>
      </c>
      <c r="S34" s="7">
        <f t="shared" si="33"/>
        <v>0</v>
      </c>
      <c r="T34" s="7">
        <v>1.3</v>
      </c>
      <c r="U34" s="11">
        <v>30</v>
      </c>
      <c r="V34" s="10" t="s">
        <v>55</v>
      </c>
      <c r="W34" s="11"/>
      <c r="X34" s="10"/>
      <c r="Y34" s="11"/>
      <c r="Z34" s="10"/>
      <c r="AA34" s="11"/>
      <c r="AB34" s="10"/>
      <c r="AC34" s="11"/>
      <c r="AD34" s="10"/>
      <c r="AE34" s="7">
        <v>2</v>
      </c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34"/>
        <v>2</v>
      </c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7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35"/>
        <v>0</v>
      </c>
      <c r="BK34" s="11"/>
      <c r="BL34" s="10"/>
      <c r="BM34" s="11"/>
      <c r="BN34" s="10"/>
      <c r="BO34" s="11"/>
      <c r="BP34" s="10"/>
      <c r="BQ34" s="11"/>
      <c r="BR34" s="10"/>
      <c r="BS34" s="11"/>
      <c r="BT34" s="10"/>
      <c r="BU34" s="7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36"/>
        <v>0</v>
      </c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37"/>
        <v>0</v>
      </c>
    </row>
    <row r="35" spans="1:104" ht="12.75">
      <c r="A35" s="6"/>
      <c r="B35" s="6"/>
      <c r="C35" s="6"/>
      <c r="D35" s="6" t="s">
        <v>150</v>
      </c>
      <c r="E35" s="3" t="s">
        <v>151</v>
      </c>
      <c r="F35" s="6">
        <f t="shared" si="38"/>
        <v>0</v>
      </c>
      <c r="G35" s="6">
        <f t="shared" si="39"/>
        <v>2</v>
      </c>
      <c r="H35" s="6">
        <f t="shared" si="22"/>
        <v>45</v>
      </c>
      <c r="I35" s="6">
        <f t="shared" si="23"/>
        <v>0</v>
      </c>
      <c r="J35" s="6">
        <f t="shared" si="24"/>
        <v>0</v>
      </c>
      <c r="K35" s="6">
        <f t="shared" si="25"/>
        <v>0</v>
      </c>
      <c r="L35" s="6">
        <f t="shared" si="26"/>
        <v>0</v>
      </c>
      <c r="M35" s="6">
        <f t="shared" si="27"/>
        <v>15</v>
      </c>
      <c r="N35" s="6">
        <f t="shared" si="28"/>
        <v>30</v>
      </c>
      <c r="O35" s="6">
        <f t="shared" si="29"/>
        <v>0</v>
      </c>
      <c r="P35" s="6">
        <f t="shared" si="30"/>
        <v>0</v>
      </c>
      <c r="Q35" s="6">
        <f t="shared" si="31"/>
        <v>0</v>
      </c>
      <c r="R35" s="7">
        <f t="shared" si="32"/>
        <v>3</v>
      </c>
      <c r="S35" s="7">
        <f t="shared" si="33"/>
        <v>2</v>
      </c>
      <c r="T35" s="7">
        <v>1.8</v>
      </c>
      <c r="U35" s="11"/>
      <c r="V35" s="10"/>
      <c r="W35" s="11"/>
      <c r="X35" s="10"/>
      <c r="Y35" s="11"/>
      <c r="Z35" s="10"/>
      <c r="AA35" s="11"/>
      <c r="AB35" s="10"/>
      <c r="AC35" s="11">
        <v>15</v>
      </c>
      <c r="AD35" s="10" t="s">
        <v>54</v>
      </c>
      <c r="AE35" s="7">
        <v>1</v>
      </c>
      <c r="AF35" s="11">
        <v>30</v>
      </c>
      <c r="AG35" s="10" t="s">
        <v>54</v>
      </c>
      <c r="AH35" s="11"/>
      <c r="AI35" s="10"/>
      <c r="AJ35" s="11"/>
      <c r="AK35" s="10"/>
      <c r="AL35" s="11"/>
      <c r="AM35" s="10"/>
      <c r="AN35" s="7">
        <v>2</v>
      </c>
      <c r="AO35" s="7">
        <f t="shared" si="34"/>
        <v>3</v>
      </c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7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35"/>
        <v>0</v>
      </c>
      <c r="BK35" s="11"/>
      <c r="BL35" s="10"/>
      <c r="BM35" s="11"/>
      <c r="BN35" s="10"/>
      <c r="BO35" s="11"/>
      <c r="BP35" s="10"/>
      <c r="BQ35" s="11"/>
      <c r="BR35" s="10"/>
      <c r="BS35" s="11"/>
      <c r="BT35" s="10"/>
      <c r="BU35" s="7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36"/>
        <v>0</v>
      </c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37"/>
        <v>0</v>
      </c>
    </row>
    <row r="36" spans="1:104" ht="12.75">
      <c r="A36" s="6"/>
      <c r="B36" s="6"/>
      <c r="C36" s="6"/>
      <c r="D36" s="6" t="s">
        <v>152</v>
      </c>
      <c r="E36" s="3" t="s">
        <v>153</v>
      </c>
      <c r="F36" s="6">
        <f t="shared" si="38"/>
        <v>0</v>
      </c>
      <c r="G36" s="6">
        <f t="shared" si="39"/>
        <v>1</v>
      </c>
      <c r="H36" s="6">
        <f t="shared" si="22"/>
        <v>15</v>
      </c>
      <c r="I36" s="6">
        <f t="shared" si="23"/>
        <v>15</v>
      </c>
      <c r="J36" s="6">
        <f t="shared" si="24"/>
        <v>0</v>
      </c>
      <c r="K36" s="6">
        <f t="shared" si="25"/>
        <v>0</v>
      </c>
      <c r="L36" s="6">
        <f t="shared" si="26"/>
        <v>0</v>
      </c>
      <c r="M36" s="6">
        <f t="shared" si="27"/>
        <v>0</v>
      </c>
      <c r="N36" s="6">
        <f t="shared" si="28"/>
        <v>0</v>
      </c>
      <c r="O36" s="6">
        <f t="shared" si="29"/>
        <v>0</v>
      </c>
      <c r="P36" s="6">
        <f t="shared" si="30"/>
        <v>0</v>
      </c>
      <c r="Q36" s="6">
        <f t="shared" si="31"/>
        <v>0</v>
      </c>
      <c r="R36" s="7">
        <f t="shared" si="32"/>
        <v>1</v>
      </c>
      <c r="S36" s="7">
        <f t="shared" si="33"/>
        <v>0</v>
      </c>
      <c r="T36" s="7">
        <v>0.6</v>
      </c>
      <c r="U36" s="11">
        <v>15</v>
      </c>
      <c r="V36" s="10" t="s">
        <v>54</v>
      </c>
      <c r="W36" s="11"/>
      <c r="X36" s="10"/>
      <c r="Y36" s="11"/>
      <c r="Z36" s="10"/>
      <c r="AA36" s="11"/>
      <c r="AB36" s="10"/>
      <c r="AC36" s="11"/>
      <c r="AD36" s="10"/>
      <c r="AE36" s="7">
        <v>1</v>
      </c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34"/>
        <v>1</v>
      </c>
      <c r="AP36" s="11"/>
      <c r="AQ36" s="10"/>
      <c r="AR36" s="11"/>
      <c r="AS36" s="10"/>
      <c r="AT36" s="11"/>
      <c r="AU36" s="10"/>
      <c r="AV36" s="11"/>
      <c r="AW36" s="10"/>
      <c r="AX36" s="11"/>
      <c r="AY36" s="10"/>
      <c r="AZ36" s="7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35"/>
        <v>0</v>
      </c>
      <c r="BK36" s="11"/>
      <c r="BL36" s="10"/>
      <c r="BM36" s="11"/>
      <c r="BN36" s="10"/>
      <c r="BO36" s="11"/>
      <c r="BP36" s="10"/>
      <c r="BQ36" s="11"/>
      <c r="BR36" s="10"/>
      <c r="BS36" s="11"/>
      <c r="BT36" s="10"/>
      <c r="BU36" s="7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36"/>
        <v>0</v>
      </c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37"/>
        <v>0</v>
      </c>
    </row>
    <row r="37" spans="1:104" ht="12.75">
      <c r="A37" s="6"/>
      <c r="B37" s="6"/>
      <c r="C37" s="6"/>
      <c r="D37" s="6" t="s">
        <v>154</v>
      </c>
      <c r="E37" s="3" t="s">
        <v>155</v>
      </c>
      <c r="F37" s="6">
        <f t="shared" si="38"/>
        <v>0</v>
      </c>
      <c r="G37" s="6">
        <f t="shared" si="39"/>
        <v>2</v>
      </c>
      <c r="H37" s="6">
        <f t="shared" si="22"/>
        <v>30</v>
      </c>
      <c r="I37" s="6">
        <f t="shared" si="23"/>
        <v>15</v>
      </c>
      <c r="J37" s="6">
        <f t="shared" si="24"/>
        <v>15</v>
      </c>
      <c r="K37" s="6">
        <f t="shared" si="25"/>
        <v>0</v>
      </c>
      <c r="L37" s="6">
        <f t="shared" si="26"/>
        <v>0</v>
      </c>
      <c r="M37" s="6">
        <f t="shared" si="27"/>
        <v>0</v>
      </c>
      <c r="N37" s="6">
        <f t="shared" si="28"/>
        <v>0</v>
      </c>
      <c r="O37" s="6">
        <f t="shared" si="29"/>
        <v>0</v>
      </c>
      <c r="P37" s="6">
        <f t="shared" si="30"/>
        <v>0</v>
      </c>
      <c r="Q37" s="6">
        <f t="shared" si="31"/>
        <v>0</v>
      </c>
      <c r="R37" s="7">
        <f t="shared" si="32"/>
        <v>2</v>
      </c>
      <c r="S37" s="7">
        <f t="shared" si="33"/>
        <v>0</v>
      </c>
      <c r="T37" s="7">
        <v>1.2</v>
      </c>
      <c r="U37" s="11">
        <v>15</v>
      </c>
      <c r="V37" s="10" t="s">
        <v>54</v>
      </c>
      <c r="W37" s="11">
        <v>15</v>
      </c>
      <c r="X37" s="10" t="s">
        <v>54</v>
      </c>
      <c r="Y37" s="11"/>
      <c r="Z37" s="10"/>
      <c r="AA37" s="11"/>
      <c r="AB37" s="10"/>
      <c r="AC37" s="11"/>
      <c r="AD37" s="10"/>
      <c r="AE37" s="7">
        <v>2</v>
      </c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34"/>
        <v>2</v>
      </c>
      <c r="AP37" s="11"/>
      <c r="AQ37" s="10"/>
      <c r="AR37" s="11"/>
      <c r="AS37" s="10"/>
      <c r="AT37" s="11"/>
      <c r="AU37" s="10"/>
      <c r="AV37" s="11"/>
      <c r="AW37" s="10"/>
      <c r="AX37" s="11"/>
      <c r="AY37" s="10"/>
      <c r="AZ37" s="7"/>
      <c r="BA37" s="11"/>
      <c r="BB37" s="10"/>
      <c r="BC37" s="11"/>
      <c r="BD37" s="10"/>
      <c r="BE37" s="11"/>
      <c r="BF37" s="10"/>
      <c r="BG37" s="11"/>
      <c r="BH37" s="10"/>
      <c r="BI37" s="7"/>
      <c r="BJ37" s="7">
        <f t="shared" si="35"/>
        <v>0</v>
      </c>
      <c r="BK37" s="11"/>
      <c r="BL37" s="10"/>
      <c r="BM37" s="11"/>
      <c r="BN37" s="10"/>
      <c r="BO37" s="11"/>
      <c r="BP37" s="10"/>
      <c r="BQ37" s="11"/>
      <c r="BR37" s="10"/>
      <c r="BS37" s="11"/>
      <c r="BT37" s="10"/>
      <c r="BU37" s="7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36"/>
        <v>0</v>
      </c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37"/>
        <v>0</v>
      </c>
    </row>
    <row r="38" spans="1:104" ht="12.75">
      <c r="A38" s="6"/>
      <c r="B38" s="6"/>
      <c r="C38" s="6"/>
      <c r="D38" s="6" t="s">
        <v>156</v>
      </c>
      <c r="E38" s="3" t="s">
        <v>157</v>
      </c>
      <c r="F38" s="6">
        <f t="shared" si="38"/>
        <v>0</v>
      </c>
      <c r="G38" s="6">
        <f t="shared" si="39"/>
        <v>1</v>
      </c>
      <c r="H38" s="6">
        <f t="shared" si="22"/>
        <v>30</v>
      </c>
      <c r="I38" s="6">
        <f t="shared" si="23"/>
        <v>0</v>
      </c>
      <c r="J38" s="6">
        <f t="shared" si="24"/>
        <v>0</v>
      </c>
      <c r="K38" s="6">
        <f t="shared" si="25"/>
        <v>0</v>
      </c>
      <c r="L38" s="6">
        <f t="shared" si="26"/>
        <v>30</v>
      </c>
      <c r="M38" s="6">
        <f t="shared" si="27"/>
        <v>0</v>
      </c>
      <c r="N38" s="6">
        <f t="shared" si="28"/>
        <v>0</v>
      </c>
      <c r="O38" s="6">
        <f t="shared" si="29"/>
        <v>0</v>
      </c>
      <c r="P38" s="6">
        <f t="shared" si="30"/>
        <v>0</v>
      </c>
      <c r="Q38" s="6">
        <f t="shared" si="31"/>
        <v>0</v>
      </c>
      <c r="R38" s="7">
        <f t="shared" si="32"/>
        <v>2</v>
      </c>
      <c r="S38" s="7">
        <f t="shared" si="33"/>
        <v>0</v>
      </c>
      <c r="T38" s="7">
        <v>1.2</v>
      </c>
      <c r="U38" s="11"/>
      <c r="V38" s="10"/>
      <c r="W38" s="11"/>
      <c r="X38" s="10"/>
      <c r="Y38" s="11"/>
      <c r="Z38" s="10"/>
      <c r="AA38" s="11">
        <v>30</v>
      </c>
      <c r="AB38" s="10" t="s">
        <v>54</v>
      </c>
      <c r="AC38" s="11"/>
      <c r="AD38" s="10"/>
      <c r="AE38" s="7">
        <v>2</v>
      </c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34"/>
        <v>2</v>
      </c>
      <c r="AP38" s="11"/>
      <c r="AQ38" s="10"/>
      <c r="AR38" s="11"/>
      <c r="AS38" s="10"/>
      <c r="AT38" s="11"/>
      <c r="AU38" s="10"/>
      <c r="AV38" s="11"/>
      <c r="AW38" s="10"/>
      <c r="AX38" s="11"/>
      <c r="AY38" s="10"/>
      <c r="AZ38" s="7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35"/>
        <v>0</v>
      </c>
      <c r="BK38" s="11"/>
      <c r="BL38" s="10"/>
      <c r="BM38" s="11"/>
      <c r="BN38" s="10"/>
      <c r="BO38" s="11"/>
      <c r="BP38" s="10"/>
      <c r="BQ38" s="11"/>
      <c r="BR38" s="10"/>
      <c r="BS38" s="11"/>
      <c r="BT38" s="10"/>
      <c r="BU38" s="7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36"/>
        <v>0</v>
      </c>
      <c r="CF38" s="11"/>
      <c r="CG38" s="10"/>
      <c r="CH38" s="11"/>
      <c r="CI38" s="10"/>
      <c r="CJ38" s="11"/>
      <c r="CK38" s="10"/>
      <c r="CL38" s="11"/>
      <c r="CM38" s="10"/>
      <c r="CN38" s="11"/>
      <c r="CO38" s="10"/>
      <c r="CP38" s="7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37"/>
        <v>0</v>
      </c>
    </row>
    <row r="39" spans="1:104" ht="12.75">
      <c r="A39" s="6"/>
      <c r="B39" s="6"/>
      <c r="C39" s="6"/>
      <c r="D39" s="6" t="s">
        <v>158</v>
      </c>
      <c r="E39" s="3" t="s">
        <v>159</v>
      </c>
      <c r="F39" s="6">
        <f t="shared" si="38"/>
        <v>0</v>
      </c>
      <c r="G39" s="6">
        <f t="shared" si="39"/>
        <v>3</v>
      </c>
      <c r="H39" s="6">
        <f t="shared" si="22"/>
        <v>40</v>
      </c>
      <c r="I39" s="6">
        <f t="shared" si="23"/>
        <v>15</v>
      </c>
      <c r="J39" s="6">
        <f t="shared" si="24"/>
        <v>15</v>
      </c>
      <c r="K39" s="6">
        <f t="shared" si="25"/>
        <v>0</v>
      </c>
      <c r="L39" s="6">
        <f t="shared" si="26"/>
        <v>0</v>
      </c>
      <c r="M39" s="6">
        <f t="shared" si="27"/>
        <v>0</v>
      </c>
      <c r="N39" s="6">
        <f t="shared" si="28"/>
        <v>10</v>
      </c>
      <c r="O39" s="6">
        <f t="shared" si="29"/>
        <v>0</v>
      </c>
      <c r="P39" s="6">
        <f t="shared" si="30"/>
        <v>0</v>
      </c>
      <c r="Q39" s="6">
        <f t="shared" si="31"/>
        <v>0</v>
      </c>
      <c r="R39" s="7">
        <f t="shared" si="32"/>
        <v>2</v>
      </c>
      <c r="S39" s="7">
        <f t="shared" si="33"/>
        <v>0.4</v>
      </c>
      <c r="T39" s="7">
        <v>1.6</v>
      </c>
      <c r="U39" s="11">
        <v>15</v>
      </c>
      <c r="V39" s="10" t="s">
        <v>54</v>
      </c>
      <c r="W39" s="11">
        <v>15</v>
      </c>
      <c r="X39" s="10" t="s">
        <v>54</v>
      </c>
      <c r="Y39" s="11"/>
      <c r="Z39" s="10"/>
      <c r="AA39" s="11"/>
      <c r="AB39" s="10"/>
      <c r="AC39" s="11"/>
      <c r="AD39" s="10"/>
      <c r="AE39" s="7">
        <v>1.6</v>
      </c>
      <c r="AF39" s="11">
        <v>10</v>
      </c>
      <c r="AG39" s="10" t="s">
        <v>54</v>
      </c>
      <c r="AH39" s="11"/>
      <c r="AI39" s="10"/>
      <c r="AJ39" s="11"/>
      <c r="AK39" s="10"/>
      <c r="AL39" s="11"/>
      <c r="AM39" s="10"/>
      <c r="AN39" s="7">
        <v>0.4</v>
      </c>
      <c r="AO39" s="7">
        <f t="shared" si="34"/>
        <v>2</v>
      </c>
      <c r="AP39" s="11"/>
      <c r="AQ39" s="10"/>
      <c r="AR39" s="11"/>
      <c r="AS39" s="10"/>
      <c r="AT39" s="11"/>
      <c r="AU39" s="10"/>
      <c r="AV39" s="11"/>
      <c r="AW39" s="10"/>
      <c r="AX39" s="11"/>
      <c r="AY39" s="10"/>
      <c r="AZ39" s="7"/>
      <c r="BA39" s="11"/>
      <c r="BB39" s="10"/>
      <c r="BC39" s="11"/>
      <c r="BD39" s="10"/>
      <c r="BE39" s="11"/>
      <c r="BF39" s="10"/>
      <c r="BG39" s="11"/>
      <c r="BH39" s="10"/>
      <c r="BI39" s="7"/>
      <c r="BJ39" s="7">
        <f t="shared" si="35"/>
        <v>0</v>
      </c>
      <c r="BK39" s="11"/>
      <c r="BL39" s="10"/>
      <c r="BM39" s="11"/>
      <c r="BN39" s="10"/>
      <c r="BO39" s="11"/>
      <c r="BP39" s="10"/>
      <c r="BQ39" s="11"/>
      <c r="BR39" s="10"/>
      <c r="BS39" s="11"/>
      <c r="BT39" s="10"/>
      <c r="BU39" s="7"/>
      <c r="BV39" s="11"/>
      <c r="BW39" s="10"/>
      <c r="BX39" s="11"/>
      <c r="BY39" s="10"/>
      <c r="BZ39" s="11"/>
      <c r="CA39" s="10"/>
      <c r="CB39" s="11"/>
      <c r="CC39" s="10"/>
      <c r="CD39" s="7"/>
      <c r="CE39" s="7">
        <f t="shared" si="36"/>
        <v>0</v>
      </c>
      <c r="CF39" s="11"/>
      <c r="CG39" s="10"/>
      <c r="CH39" s="11"/>
      <c r="CI39" s="10"/>
      <c r="CJ39" s="11"/>
      <c r="CK39" s="10"/>
      <c r="CL39" s="11"/>
      <c r="CM39" s="10"/>
      <c r="CN39" s="11"/>
      <c r="CO39" s="10"/>
      <c r="CP39" s="7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37"/>
        <v>0</v>
      </c>
    </row>
    <row r="40" spans="1:104" ht="12.75">
      <c r="A40" s="6"/>
      <c r="B40" s="6"/>
      <c r="C40" s="6"/>
      <c r="D40" s="6" t="s">
        <v>160</v>
      </c>
      <c r="E40" s="3" t="s">
        <v>161</v>
      </c>
      <c r="F40" s="6">
        <f t="shared" si="38"/>
        <v>0</v>
      </c>
      <c r="G40" s="6">
        <f t="shared" si="39"/>
        <v>1</v>
      </c>
      <c r="H40" s="6">
        <f t="shared" si="22"/>
        <v>15</v>
      </c>
      <c r="I40" s="6">
        <f t="shared" si="23"/>
        <v>15</v>
      </c>
      <c r="J40" s="6">
        <f t="shared" si="24"/>
        <v>0</v>
      </c>
      <c r="K40" s="6">
        <f t="shared" si="25"/>
        <v>0</v>
      </c>
      <c r="L40" s="6">
        <f t="shared" si="26"/>
        <v>0</v>
      </c>
      <c r="M40" s="6">
        <f t="shared" si="27"/>
        <v>0</v>
      </c>
      <c r="N40" s="6">
        <f t="shared" si="28"/>
        <v>0</v>
      </c>
      <c r="O40" s="6">
        <f t="shared" si="29"/>
        <v>0</v>
      </c>
      <c r="P40" s="6">
        <f t="shared" si="30"/>
        <v>0</v>
      </c>
      <c r="Q40" s="6">
        <f t="shared" si="31"/>
        <v>0</v>
      </c>
      <c r="R40" s="7">
        <f t="shared" si="32"/>
        <v>1</v>
      </c>
      <c r="S40" s="7">
        <f t="shared" si="33"/>
        <v>0</v>
      </c>
      <c r="T40" s="7">
        <v>0.6</v>
      </c>
      <c r="U40" s="11"/>
      <c r="V40" s="10"/>
      <c r="W40" s="11"/>
      <c r="X40" s="10"/>
      <c r="Y40" s="11"/>
      <c r="Z40" s="10"/>
      <c r="AA40" s="11"/>
      <c r="AB40" s="10"/>
      <c r="AC40" s="11"/>
      <c r="AD40" s="10"/>
      <c r="AE40" s="7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34"/>
        <v>0</v>
      </c>
      <c r="AP40" s="11">
        <v>15</v>
      </c>
      <c r="AQ40" s="10" t="s">
        <v>54</v>
      </c>
      <c r="AR40" s="11"/>
      <c r="AS40" s="10"/>
      <c r="AT40" s="11"/>
      <c r="AU40" s="10"/>
      <c r="AV40" s="11"/>
      <c r="AW40" s="10"/>
      <c r="AX40" s="11"/>
      <c r="AY40" s="10"/>
      <c r="AZ40" s="7">
        <v>1</v>
      </c>
      <c r="BA40" s="11"/>
      <c r="BB40" s="10"/>
      <c r="BC40" s="11"/>
      <c r="BD40" s="10"/>
      <c r="BE40" s="11"/>
      <c r="BF40" s="10"/>
      <c r="BG40" s="11"/>
      <c r="BH40" s="10"/>
      <c r="BI40" s="7"/>
      <c r="BJ40" s="7">
        <f t="shared" si="35"/>
        <v>1</v>
      </c>
      <c r="BK40" s="11"/>
      <c r="BL40" s="10"/>
      <c r="BM40" s="11"/>
      <c r="BN40" s="10"/>
      <c r="BO40" s="11"/>
      <c r="BP40" s="10"/>
      <c r="BQ40" s="11"/>
      <c r="BR40" s="10"/>
      <c r="BS40" s="11"/>
      <c r="BT40" s="10"/>
      <c r="BU40" s="7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36"/>
        <v>0</v>
      </c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7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37"/>
        <v>0</v>
      </c>
    </row>
    <row r="41" spans="1:104" ht="12.75">
      <c r="A41" s="6"/>
      <c r="B41" s="6"/>
      <c r="C41" s="6"/>
      <c r="D41" s="6" t="s">
        <v>162</v>
      </c>
      <c r="E41" s="3" t="s">
        <v>163</v>
      </c>
      <c r="F41" s="6">
        <f t="shared" si="38"/>
        <v>0</v>
      </c>
      <c r="G41" s="6">
        <f t="shared" si="39"/>
        <v>2</v>
      </c>
      <c r="H41" s="6">
        <f t="shared" si="22"/>
        <v>30</v>
      </c>
      <c r="I41" s="6">
        <f t="shared" si="23"/>
        <v>15</v>
      </c>
      <c r="J41" s="6">
        <f t="shared" si="24"/>
        <v>0</v>
      </c>
      <c r="K41" s="6">
        <f t="shared" si="25"/>
        <v>0</v>
      </c>
      <c r="L41" s="6">
        <f t="shared" si="26"/>
        <v>0</v>
      </c>
      <c r="M41" s="6">
        <f t="shared" si="27"/>
        <v>0</v>
      </c>
      <c r="N41" s="6">
        <f t="shared" si="28"/>
        <v>15</v>
      </c>
      <c r="O41" s="6">
        <f t="shared" si="29"/>
        <v>0</v>
      </c>
      <c r="P41" s="6">
        <f t="shared" si="30"/>
        <v>0</v>
      </c>
      <c r="Q41" s="6">
        <f t="shared" si="31"/>
        <v>0</v>
      </c>
      <c r="R41" s="7">
        <f t="shared" si="32"/>
        <v>2</v>
      </c>
      <c r="S41" s="7">
        <f t="shared" si="33"/>
        <v>1</v>
      </c>
      <c r="T41" s="7">
        <v>1.2</v>
      </c>
      <c r="U41" s="11"/>
      <c r="V41" s="10"/>
      <c r="W41" s="11"/>
      <c r="X41" s="10"/>
      <c r="Y41" s="11"/>
      <c r="Z41" s="10"/>
      <c r="AA41" s="11"/>
      <c r="AB41" s="10"/>
      <c r="AC41" s="11"/>
      <c r="AD41" s="10"/>
      <c r="AE41" s="7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si="34"/>
        <v>0</v>
      </c>
      <c r="AP41" s="11">
        <v>15</v>
      </c>
      <c r="AQ41" s="10" t="s">
        <v>54</v>
      </c>
      <c r="AR41" s="11"/>
      <c r="AS41" s="10"/>
      <c r="AT41" s="11"/>
      <c r="AU41" s="10"/>
      <c r="AV41" s="11"/>
      <c r="AW41" s="10"/>
      <c r="AX41" s="11"/>
      <c r="AY41" s="10"/>
      <c r="AZ41" s="7">
        <v>1</v>
      </c>
      <c r="BA41" s="11">
        <v>15</v>
      </c>
      <c r="BB41" s="10" t="s">
        <v>54</v>
      </c>
      <c r="BC41" s="11"/>
      <c r="BD41" s="10"/>
      <c r="BE41" s="11"/>
      <c r="BF41" s="10"/>
      <c r="BG41" s="11"/>
      <c r="BH41" s="10"/>
      <c r="BI41" s="7">
        <v>1</v>
      </c>
      <c r="BJ41" s="7">
        <f t="shared" si="35"/>
        <v>2</v>
      </c>
      <c r="BK41" s="11"/>
      <c r="BL41" s="10"/>
      <c r="BM41" s="11"/>
      <c r="BN41" s="10"/>
      <c r="BO41" s="11"/>
      <c r="BP41" s="10"/>
      <c r="BQ41" s="11"/>
      <c r="BR41" s="10"/>
      <c r="BS41" s="11"/>
      <c r="BT41" s="10"/>
      <c r="BU41" s="7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si="36"/>
        <v>0</v>
      </c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37"/>
        <v>0</v>
      </c>
    </row>
    <row r="42" spans="1:104" ht="12.75">
      <c r="A42" s="6"/>
      <c r="B42" s="6"/>
      <c r="C42" s="6"/>
      <c r="D42" s="6" t="s">
        <v>164</v>
      </c>
      <c r="E42" s="3" t="s">
        <v>165</v>
      </c>
      <c r="F42" s="6">
        <f t="shared" si="38"/>
        <v>0</v>
      </c>
      <c r="G42" s="6">
        <f t="shared" si="39"/>
        <v>1</v>
      </c>
      <c r="H42" s="6">
        <f t="shared" si="22"/>
        <v>15</v>
      </c>
      <c r="I42" s="6">
        <f t="shared" si="23"/>
        <v>0</v>
      </c>
      <c r="J42" s="6">
        <f t="shared" si="24"/>
        <v>15</v>
      </c>
      <c r="K42" s="6">
        <f t="shared" si="25"/>
        <v>0</v>
      </c>
      <c r="L42" s="6">
        <f t="shared" si="26"/>
        <v>0</v>
      </c>
      <c r="M42" s="6">
        <f t="shared" si="27"/>
        <v>0</v>
      </c>
      <c r="N42" s="6">
        <f t="shared" si="28"/>
        <v>0</v>
      </c>
      <c r="O42" s="6">
        <f t="shared" si="29"/>
        <v>0</v>
      </c>
      <c r="P42" s="6">
        <f t="shared" si="30"/>
        <v>0</v>
      </c>
      <c r="Q42" s="6">
        <f t="shared" si="31"/>
        <v>0</v>
      </c>
      <c r="R42" s="7">
        <f t="shared" si="32"/>
        <v>1</v>
      </c>
      <c r="S42" s="7">
        <f t="shared" si="33"/>
        <v>0</v>
      </c>
      <c r="T42" s="7">
        <v>0.6</v>
      </c>
      <c r="U42" s="11"/>
      <c r="V42" s="10"/>
      <c r="W42" s="11"/>
      <c r="X42" s="10"/>
      <c r="Y42" s="11"/>
      <c r="Z42" s="10"/>
      <c r="AA42" s="11"/>
      <c r="AB42" s="10"/>
      <c r="AC42" s="11"/>
      <c r="AD42" s="10"/>
      <c r="AE42" s="7"/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34"/>
        <v>0</v>
      </c>
      <c r="AP42" s="11"/>
      <c r="AQ42" s="10"/>
      <c r="AR42" s="11">
        <v>15</v>
      </c>
      <c r="AS42" s="10" t="s">
        <v>54</v>
      </c>
      <c r="AT42" s="11"/>
      <c r="AU42" s="10"/>
      <c r="AV42" s="11"/>
      <c r="AW42" s="10"/>
      <c r="AX42" s="11"/>
      <c r="AY42" s="10"/>
      <c r="AZ42" s="7">
        <v>1</v>
      </c>
      <c r="BA42" s="11"/>
      <c r="BB42" s="10"/>
      <c r="BC42" s="11"/>
      <c r="BD42" s="10"/>
      <c r="BE42" s="11"/>
      <c r="BF42" s="10"/>
      <c r="BG42" s="11"/>
      <c r="BH42" s="10"/>
      <c r="BI42" s="7"/>
      <c r="BJ42" s="7">
        <f t="shared" si="35"/>
        <v>1</v>
      </c>
      <c r="BK42" s="11"/>
      <c r="BL42" s="10"/>
      <c r="BM42" s="11"/>
      <c r="BN42" s="10"/>
      <c r="BO42" s="11"/>
      <c r="BP42" s="10"/>
      <c r="BQ42" s="11"/>
      <c r="BR42" s="10"/>
      <c r="BS42" s="11"/>
      <c r="BT42" s="10"/>
      <c r="BU42" s="7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36"/>
        <v>0</v>
      </c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37"/>
        <v>0</v>
      </c>
    </row>
    <row r="43" spans="1:104" ht="12.75">
      <c r="A43" s="6">
        <v>4</v>
      </c>
      <c r="B43" s="6">
        <v>1</v>
      </c>
      <c r="C43" s="6"/>
      <c r="D43" s="6"/>
      <c r="E43" s="3" t="s">
        <v>166</v>
      </c>
      <c r="F43" s="6">
        <f>$B$43*COUNTIF(U43:CX43,"e")</f>
        <v>0</v>
      </c>
      <c r="G43" s="6">
        <f>$B$43*COUNTIF(U43:CX43,"z")</f>
        <v>2</v>
      </c>
      <c r="H43" s="6">
        <f t="shared" si="22"/>
        <v>35</v>
      </c>
      <c r="I43" s="6">
        <f t="shared" si="23"/>
        <v>15</v>
      </c>
      <c r="J43" s="6">
        <f t="shared" si="24"/>
        <v>0</v>
      </c>
      <c r="K43" s="6">
        <f t="shared" si="25"/>
        <v>0</v>
      </c>
      <c r="L43" s="6">
        <f t="shared" si="26"/>
        <v>0</v>
      </c>
      <c r="M43" s="6">
        <f t="shared" si="27"/>
        <v>0</v>
      </c>
      <c r="N43" s="6">
        <f t="shared" si="28"/>
        <v>20</v>
      </c>
      <c r="O43" s="6">
        <f t="shared" si="29"/>
        <v>0</v>
      </c>
      <c r="P43" s="6">
        <f t="shared" si="30"/>
        <v>0</v>
      </c>
      <c r="Q43" s="6">
        <f t="shared" si="31"/>
        <v>0</v>
      </c>
      <c r="R43" s="7">
        <f t="shared" si="32"/>
        <v>2</v>
      </c>
      <c r="S43" s="7">
        <f t="shared" si="33"/>
        <v>1</v>
      </c>
      <c r="T43" s="7">
        <f>$B$43*1.4</f>
        <v>1.4</v>
      </c>
      <c r="U43" s="11"/>
      <c r="V43" s="10"/>
      <c r="W43" s="11"/>
      <c r="X43" s="10"/>
      <c r="Y43" s="11"/>
      <c r="Z43" s="10"/>
      <c r="AA43" s="11"/>
      <c r="AB43" s="10"/>
      <c r="AC43" s="11"/>
      <c r="AD43" s="10"/>
      <c r="AE43" s="7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34"/>
        <v>0</v>
      </c>
      <c r="AP43" s="11">
        <f>$B$43*15</f>
        <v>15</v>
      </c>
      <c r="AQ43" s="10" t="s">
        <v>54</v>
      </c>
      <c r="AR43" s="11"/>
      <c r="AS43" s="10"/>
      <c r="AT43" s="11"/>
      <c r="AU43" s="10"/>
      <c r="AV43" s="11"/>
      <c r="AW43" s="10"/>
      <c r="AX43" s="11"/>
      <c r="AY43" s="10"/>
      <c r="AZ43" s="7">
        <f>$B$43*1</f>
        <v>1</v>
      </c>
      <c r="BA43" s="11">
        <f>$B$43*20</f>
        <v>20</v>
      </c>
      <c r="BB43" s="10" t="s">
        <v>54</v>
      </c>
      <c r="BC43" s="11"/>
      <c r="BD43" s="10"/>
      <c r="BE43" s="11"/>
      <c r="BF43" s="10"/>
      <c r="BG43" s="11"/>
      <c r="BH43" s="10"/>
      <c r="BI43" s="7">
        <f>$B$43*1</f>
        <v>1</v>
      </c>
      <c r="BJ43" s="7">
        <f t="shared" si="35"/>
        <v>2</v>
      </c>
      <c r="BK43" s="11"/>
      <c r="BL43" s="10"/>
      <c r="BM43" s="11"/>
      <c r="BN43" s="10"/>
      <c r="BO43" s="11"/>
      <c r="BP43" s="10"/>
      <c r="BQ43" s="11"/>
      <c r="BR43" s="10"/>
      <c r="BS43" s="11"/>
      <c r="BT43" s="10"/>
      <c r="BU43" s="7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36"/>
        <v>0</v>
      </c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37"/>
        <v>0</v>
      </c>
    </row>
    <row r="44" spans="1:104" ht="12.75">
      <c r="A44" s="6"/>
      <c r="B44" s="6"/>
      <c r="C44" s="6"/>
      <c r="D44" s="6" t="s">
        <v>167</v>
      </c>
      <c r="E44" s="3" t="s">
        <v>168</v>
      </c>
      <c r="F44" s="6">
        <f>COUNTIF(U44:CX44,"e")</f>
        <v>1</v>
      </c>
      <c r="G44" s="6">
        <f>COUNTIF(U44:CX44,"z")</f>
        <v>1</v>
      </c>
      <c r="H44" s="6">
        <f t="shared" si="22"/>
        <v>50</v>
      </c>
      <c r="I44" s="6">
        <f t="shared" si="23"/>
        <v>15</v>
      </c>
      <c r="J44" s="6">
        <f t="shared" si="24"/>
        <v>0</v>
      </c>
      <c r="K44" s="6">
        <f t="shared" si="25"/>
        <v>0</v>
      </c>
      <c r="L44" s="6">
        <f t="shared" si="26"/>
        <v>0</v>
      </c>
      <c r="M44" s="6">
        <f t="shared" si="27"/>
        <v>0</v>
      </c>
      <c r="N44" s="6">
        <f t="shared" si="28"/>
        <v>35</v>
      </c>
      <c r="O44" s="6">
        <f t="shared" si="29"/>
        <v>0</v>
      </c>
      <c r="P44" s="6">
        <f t="shared" si="30"/>
        <v>0</v>
      </c>
      <c r="Q44" s="6">
        <f t="shared" si="31"/>
        <v>0</v>
      </c>
      <c r="R44" s="7">
        <f t="shared" si="32"/>
        <v>3</v>
      </c>
      <c r="S44" s="7">
        <f t="shared" si="33"/>
        <v>2</v>
      </c>
      <c r="T44" s="7">
        <v>2.08</v>
      </c>
      <c r="U44" s="11"/>
      <c r="V44" s="10"/>
      <c r="W44" s="11"/>
      <c r="X44" s="10"/>
      <c r="Y44" s="11"/>
      <c r="Z44" s="10"/>
      <c r="AA44" s="11"/>
      <c r="AB44" s="10"/>
      <c r="AC44" s="11"/>
      <c r="AD44" s="10"/>
      <c r="AE44" s="7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34"/>
        <v>0</v>
      </c>
      <c r="AP44" s="11">
        <v>15</v>
      </c>
      <c r="AQ44" s="10" t="s">
        <v>55</v>
      </c>
      <c r="AR44" s="11"/>
      <c r="AS44" s="10"/>
      <c r="AT44" s="11"/>
      <c r="AU44" s="10"/>
      <c r="AV44" s="11"/>
      <c r="AW44" s="10"/>
      <c r="AX44" s="11"/>
      <c r="AY44" s="10"/>
      <c r="AZ44" s="7">
        <v>1</v>
      </c>
      <c r="BA44" s="11">
        <v>35</v>
      </c>
      <c r="BB44" s="10" t="s">
        <v>54</v>
      </c>
      <c r="BC44" s="11"/>
      <c r="BD44" s="10"/>
      <c r="BE44" s="11"/>
      <c r="BF44" s="10"/>
      <c r="BG44" s="11"/>
      <c r="BH44" s="10"/>
      <c r="BI44" s="7">
        <v>2</v>
      </c>
      <c r="BJ44" s="7">
        <f t="shared" si="35"/>
        <v>3</v>
      </c>
      <c r="BK44" s="11"/>
      <c r="BL44" s="10"/>
      <c r="BM44" s="11"/>
      <c r="BN44" s="10"/>
      <c r="BO44" s="11"/>
      <c r="BP44" s="10"/>
      <c r="BQ44" s="11"/>
      <c r="BR44" s="10"/>
      <c r="BS44" s="11"/>
      <c r="BT44" s="10"/>
      <c r="BU44" s="7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36"/>
        <v>0</v>
      </c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37"/>
        <v>0</v>
      </c>
    </row>
    <row r="45" spans="1:104" ht="12.75">
      <c r="A45" s="6"/>
      <c r="B45" s="6"/>
      <c r="C45" s="6"/>
      <c r="D45" s="6" t="s">
        <v>169</v>
      </c>
      <c r="E45" s="3" t="s">
        <v>170</v>
      </c>
      <c r="F45" s="6">
        <f>COUNTIF(U45:CX45,"e")</f>
        <v>0</v>
      </c>
      <c r="G45" s="6">
        <f>COUNTIF(U45:CX45,"z")</f>
        <v>1</v>
      </c>
      <c r="H45" s="6">
        <f t="shared" si="22"/>
        <v>25</v>
      </c>
      <c r="I45" s="6">
        <f t="shared" si="23"/>
        <v>0</v>
      </c>
      <c r="J45" s="6">
        <f t="shared" si="24"/>
        <v>0</v>
      </c>
      <c r="K45" s="6">
        <f t="shared" si="25"/>
        <v>0</v>
      </c>
      <c r="L45" s="6">
        <f t="shared" si="26"/>
        <v>0</v>
      </c>
      <c r="M45" s="6">
        <f t="shared" si="27"/>
        <v>0</v>
      </c>
      <c r="N45" s="6">
        <f t="shared" si="28"/>
        <v>25</v>
      </c>
      <c r="O45" s="6">
        <f t="shared" si="29"/>
        <v>0</v>
      </c>
      <c r="P45" s="6">
        <f t="shared" si="30"/>
        <v>0</v>
      </c>
      <c r="Q45" s="6">
        <f t="shared" si="31"/>
        <v>0</v>
      </c>
      <c r="R45" s="7">
        <f t="shared" si="32"/>
        <v>2</v>
      </c>
      <c r="S45" s="7">
        <f t="shared" si="33"/>
        <v>2</v>
      </c>
      <c r="T45" s="7">
        <v>1</v>
      </c>
      <c r="U45" s="11"/>
      <c r="V45" s="10"/>
      <c r="W45" s="11"/>
      <c r="X45" s="10"/>
      <c r="Y45" s="11"/>
      <c r="Z45" s="10"/>
      <c r="AA45" s="11"/>
      <c r="AB45" s="10"/>
      <c r="AC45" s="11"/>
      <c r="AD45" s="10"/>
      <c r="AE45" s="7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34"/>
        <v>0</v>
      </c>
      <c r="AP45" s="11"/>
      <c r="AQ45" s="10"/>
      <c r="AR45" s="11"/>
      <c r="AS45" s="10"/>
      <c r="AT45" s="11"/>
      <c r="AU45" s="10"/>
      <c r="AV45" s="11"/>
      <c r="AW45" s="10"/>
      <c r="AX45" s="11"/>
      <c r="AY45" s="10"/>
      <c r="AZ45" s="7"/>
      <c r="BA45" s="11">
        <v>25</v>
      </c>
      <c r="BB45" s="10" t="s">
        <v>54</v>
      </c>
      <c r="BC45" s="11"/>
      <c r="BD45" s="10"/>
      <c r="BE45" s="11"/>
      <c r="BF45" s="10"/>
      <c r="BG45" s="11"/>
      <c r="BH45" s="10"/>
      <c r="BI45" s="7">
        <v>2</v>
      </c>
      <c r="BJ45" s="7">
        <f t="shared" si="35"/>
        <v>2</v>
      </c>
      <c r="BK45" s="11"/>
      <c r="BL45" s="10"/>
      <c r="BM45" s="11"/>
      <c r="BN45" s="10"/>
      <c r="BO45" s="11"/>
      <c r="BP45" s="10"/>
      <c r="BQ45" s="11"/>
      <c r="BR45" s="10"/>
      <c r="BS45" s="11"/>
      <c r="BT45" s="10"/>
      <c r="BU45" s="7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36"/>
        <v>0</v>
      </c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37"/>
        <v>0</v>
      </c>
    </row>
    <row r="46" spans="1:104" ht="12.75">
      <c r="A46" s="6">
        <v>5</v>
      </c>
      <c r="B46" s="6">
        <v>1</v>
      </c>
      <c r="C46" s="6"/>
      <c r="D46" s="6"/>
      <c r="E46" s="3" t="s">
        <v>171</v>
      </c>
      <c r="F46" s="6">
        <f>$B$46*COUNTIF(U46:CX46,"e")</f>
        <v>0</v>
      </c>
      <c r="G46" s="6">
        <f>$B$46*COUNTIF(U46:CX46,"z")</f>
        <v>2</v>
      </c>
      <c r="H46" s="6">
        <f t="shared" si="22"/>
        <v>30</v>
      </c>
      <c r="I46" s="6">
        <f t="shared" si="23"/>
        <v>15</v>
      </c>
      <c r="J46" s="6">
        <f t="shared" si="24"/>
        <v>0</v>
      </c>
      <c r="K46" s="6">
        <f t="shared" si="25"/>
        <v>0</v>
      </c>
      <c r="L46" s="6">
        <f t="shared" si="26"/>
        <v>0</v>
      </c>
      <c r="M46" s="6">
        <f t="shared" si="27"/>
        <v>0</v>
      </c>
      <c r="N46" s="6">
        <f t="shared" si="28"/>
        <v>15</v>
      </c>
      <c r="O46" s="6">
        <f t="shared" si="29"/>
        <v>0</v>
      </c>
      <c r="P46" s="6">
        <f t="shared" si="30"/>
        <v>0</v>
      </c>
      <c r="Q46" s="6">
        <f t="shared" si="31"/>
        <v>0</v>
      </c>
      <c r="R46" s="7">
        <f t="shared" si="32"/>
        <v>2</v>
      </c>
      <c r="S46" s="7">
        <f t="shared" si="33"/>
        <v>1</v>
      </c>
      <c r="T46" s="7">
        <f>$B$46*1.2</f>
        <v>1.2</v>
      </c>
      <c r="U46" s="11"/>
      <c r="V46" s="10"/>
      <c r="W46" s="11"/>
      <c r="X46" s="10"/>
      <c r="Y46" s="11"/>
      <c r="Z46" s="10"/>
      <c r="AA46" s="11"/>
      <c r="AB46" s="10"/>
      <c r="AC46" s="11"/>
      <c r="AD46" s="10"/>
      <c r="AE46" s="7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34"/>
        <v>0</v>
      </c>
      <c r="AP46" s="11">
        <f>$B$46*15</f>
        <v>15</v>
      </c>
      <c r="AQ46" s="10" t="s">
        <v>54</v>
      </c>
      <c r="AR46" s="11"/>
      <c r="AS46" s="10"/>
      <c r="AT46" s="11"/>
      <c r="AU46" s="10"/>
      <c r="AV46" s="11"/>
      <c r="AW46" s="10"/>
      <c r="AX46" s="11"/>
      <c r="AY46" s="10"/>
      <c r="AZ46" s="7">
        <f>$B$46*1</f>
        <v>1</v>
      </c>
      <c r="BA46" s="11">
        <f>$B$46*15</f>
        <v>15</v>
      </c>
      <c r="BB46" s="10" t="s">
        <v>54</v>
      </c>
      <c r="BC46" s="11"/>
      <c r="BD46" s="10"/>
      <c r="BE46" s="11"/>
      <c r="BF46" s="10"/>
      <c r="BG46" s="11"/>
      <c r="BH46" s="10"/>
      <c r="BI46" s="7">
        <f>$B$46*1</f>
        <v>1</v>
      </c>
      <c r="BJ46" s="7">
        <f t="shared" si="35"/>
        <v>2</v>
      </c>
      <c r="BK46" s="11"/>
      <c r="BL46" s="10"/>
      <c r="BM46" s="11"/>
      <c r="BN46" s="10"/>
      <c r="BO46" s="11"/>
      <c r="BP46" s="10"/>
      <c r="BQ46" s="11"/>
      <c r="BR46" s="10"/>
      <c r="BS46" s="11"/>
      <c r="BT46" s="10"/>
      <c r="BU46" s="7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36"/>
        <v>0</v>
      </c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37"/>
        <v>0</v>
      </c>
    </row>
    <row r="47" spans="1:104" ht="12.75">
      <c r="A47" s="6">
        <v>6</v>
      </c>
      <c r="B47" s="6">
        <v>1</v>
      </c>
      <c r="C47" s="6"/>
      <c r="D47" s="6"/>
      <c r="E47" s="3" t="s">
        <v>172</v>
      </c>
      <c r="F47" s="6">
        <f>$B$47*COUNTIF(U47:CX47,"e")</f>
        <v>0</v>
      </c>
      <c r="G47" s="6">
        <f>$B$47*COUNTIF(U47:CX47,"z")</f>
        <v>1</v>
      </c>
      <c r="H47" s="6">
        <f t="shared" si="22"/>
        <v>15</v>
      </c>
      <c r="I47" s="6">
        <f t="shared" si="23"/>
        <v>15</v>
      </c>
      <c r="J47" s="6">
        <f t="shared" si="24"/>
        <v>0</v>
      </c>
      <c r="K47" s="6">
        <f t="shared" si="25"/>
        <v>0</v>
      </c>
      <c r="L47" s="6">
        <f t="shared" si="26"/>
        <v>0</v>
      </c>
      <c r="M47" s="6">
        <f t="shared" si="27"/>
        <v>0</v>
      </c>
      <c r="N47" s="6">
        <f t="shared" si="28"/>
        <v>0</v>
      </c>
      <c r="O47" s="6">
        <f t="shared" si="29"/>
        <v>0</v>
      </c>
      <c r="P47" s="6">
        <f t="shared" si="30"/>
        <v>0</v>
      </c>
      <c r="Q47" s="6">
        <f t="shared" si="31"/>
        <v>0</v>
      </c>
      <c r="R47" s="7">
        <f t="shared" si="32"/>
        <v>1</v>
      </c>
      <c r="S47" s="7">
        <f t="shared" si="33"/>
        <v>0</v>
      </c>
      <c r="T47" s="7">
        <f>$B$47*0.6</f>
        <v>0.6</v>
      </c>
      <c r="U47" s="11"/>
      <c r="V47" s="10"/>
      <c r="W47" s="11"/>
      <c r="X47" s="10"/>
      <c r="Y47" s="11"/>
      <c r="Z47" s="10"/>
      <c r="AA47" s="11"/>
      <c r="AB47" s="10"/>
      <c r="AC47" s="11"/>
      <c r="AD47" s="10"/>
      <c r="AE47" s="7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34"/>
        <v>0</v>
      </c>
      <c r="AP47" s="11">
        <f>$B$47*15</f>
        <v>15</v>
      </c>
      <c r="AQ47" s="10" t="s">
        <v>54</v>
      </c>
      <c r="AR47" s="11"/>
      <c r="AS47" s="10"/>
      <c r="AT47" s="11"/>
      <c r="AU47" s="10"/>
      <c r="AV47" s="11"/>
      <c r="AW47" s="10"/>
      <c r="AX47" s="11"/>
      <c r="AY47" s="10"/>
      <c r="AZ47" s="7">
        <f>$B$47*1</f>
        <v>1</v>
      </c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35"/>
        <v>1</v>
      </c>
      <c r="BK47" s="11"/>
      <c r="BL47" s="10"/>
      <c r="BM47" s="11"/>
      <c r="BN47" s="10"/>
      <c r="BO47" s="11"/>
      <c r="BP47" s="10"/>
      <c r="BQ47" s="11"/>
      <c r="BR47" s="10"/>
      <c r="BS47" s="11"/>
      <c r="BT47" s="10"/>
      <c r="BU47" s="7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36"/>
        <v>0</v>
      </c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37"/>
        <v>0</v>
      </c>
    </row>
    <row r="48" spans="1:104" ht="12.75">
      <c r="A48" s="6"/>
      <c r="B48" s="6"/>
      <c r="C48" s="6"/>
      <c r="D48" s="6" t="s">
        <v>173</v>
      </c>
      <c r="E48" s="3" t="s">
        <v>104</v>
      </c>
      <c r="F48" s="6">
        <f>COUNTIF(U48:CX48,"e")</f>
        <v>0</v>
      </c>
      <c r="G48" s="6">
        <f>COUNTIF(U48:CX48,"z")</f>
        <v>1</v>
      </c>
      <c r="H48" s="6">
        <f t="shared" si="22"/>
        <v>90</v>
      </c>
      <c r="I48" s="6">
        <f t="shared" si="23"/>
        <v>0</v>
      </c>
      <c r="J48" s="6">
        <f t="shared" si="24"/>
        <v>0</v>
      </c>
      <c r="K48" s="6">
        <f t="shared" si="25"/>
        <v>0</v>
      </c>
      <c r="L48" s="6">
        <f t="shared" si="26"/>
        <v>0</v>
      </c>
      <c r="M48" s="6">
        <f t="shared" si="27"/>
        <v>0</v>
      </c>
      <c r="N48" s="6">
        <f t="shared" si="28"/>
        <v>90</v>
      </c>
      <c r="O48" s="6">
        <f t="shared" si="29"/>
        <v>0</v>
      </c>
      <c r="P48" s="6">
        <f t="shared" si="30"/>
        <v>0</v>
      </c>
      <c r="Q48" s="6">
        <f t="shared" si="31"/>
        <v>0</v>
      </c>
      <c r="R48" s="7">
        <f t="shared" si="32"/>
        <v>5</v>
      </c>
      <c r="S48" s="7">
        <f t="shared" si="33"/>
        <v>5</v>
      </c>
      <c r="T48" s="7">
        <v>3.6</v>
      </c>
      <c r="U48" s="11"/>
      <c r="V48" s="10"/>
      <c r="W48" s="11"/>
      <c r="X48" s="10"/>
      <c r="Y48" s="11"/>
      <c r="Z48" s="10"/>
      <c r="AA48" s="11"/>
      <c r="AB48" s="10"/>
      <c r="AC48" s="11"/>
      <c r="AD48" s="10"/>
      <c r="AE48" s="7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34"/>
        <v>0</v>
      </c>
      <c r="AP48" s="11"/>
      <c r="AQ48" s="10"/>
      <c r="AR48" s="11"/>
      <c r="AS48" s="10"/>
      <c r="AT48" s="11"/>
      <c r="AU48" s="10"/>
      <c r="AV48" s="11"/>
      <c r="AW48" s="10"/>
      <c r="AX48" s="11"/>
      <c r="AY48" s="10"/>
      <c r="AZ48" s="7"/>
      <c r="BA48" s="11">
        <v>90</v>
      </c>
      <c r="BB48" s="10" t="s">
        <v>54</v>
      </c>
      <c r="BC48" s="11"/>
      <c r="BD48" s="10"/>
      <c r="BE48" s="11"/>
      <c r="BF48" s="10"/>
      <c r="BG48" s="11"/>
      <c r="BH48" s="10"/>
      <c r="BI48" s="7">
        <v>5</v>
      </c>
      <c r="BJ48" s="7">
        <f t="shared" si="35"/>
        <v>5</v>
      </c>
      <c r="BK48" s="11"/>
      <c r="BL48" s="10"/>
      <c r="BM48" s="11"/>
      <c r="BN48" s="10"/>
      <c r="BO48" s="11"/>
      <c r="BP48" s="10"/>
      <c r="BQ48" s="11"/>
      <c r="BR48" s="10"/>
      <c r="BS48" s="11"/>
      <c r="BT48" s="10"/>
      <c r="BU48" s="7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36"/>
        <v>0</v>
      </c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37"/>
        <v>0</v>
      </c>
    </row>
    <row r="49" spans="1:104" ht="12.75">
      <c r="A49" s="6"/>
      <c r="B49" s="6"/>
      <c r="C49" s="6"/>
      <c r="D49" s="6" t="s">
        <v>174</v>
      </c>
      <c r="E49" s="3" t="s">
        <v>175</v>
      </c>
      <c r="F49" s="6">
        <f>COUNTIF(U49:CX49,"e")</f>
        <v>0</v>
      </c>
      <c r="G49" s="6">
        <f>COUNTIF(U49:CX49,"z")</f>
        <v>1</v>
      </c>
      <c r="H49" s="6">
        <f t="shared" si="22"/>
        <v>120</v>
      </c>
      <c r="I49" s="6">
        <f t="shared" si="23"/>
        <v>0</v>
      </c>
      <c r="J49" s="6">
        <f t="shared" si="24"/>
        <v>0</v>
      </c>
      <c r="K49" s="6">
        <f t="shared" si="25"/>
        <v>0</v>
      </c>
      <c r="L49" s="6">
        <f t="shared" si="26"/>
        <v>0</v>
      </c>
      <c r="M49" s="6">
        <f t="shared" si="27"/>
        <v>0</v>
      </c>
      <c r="N49" s="6">
        <f t="shared" si="28"/>
        <v>120</v>
      </c>
      <c r="O49" s="6">
        <f t="shared" si="29"/>
        <v>0</v>
      </c>
      <c r="P49" s="6">
        <f t="shared" si="30"/>
        <v>0</v>
      </c>
      <c r="Q49" s="6">
        <f t="shared" si="31"/>
        <v>0</v>
      </c>
      <c r="R49" s="7">
        <f t="shared" si="32"/>
        <v>7</v>
      </c>
      <c r="S49" s="7">
        <f t="shared" si="33"/>
        <v>7</v>
      </c>
      <c r="T49" s="7">
        <v>4.8</v>
      </c>
      <c r="U49" s="11"/>
      <c r="V49" s="10"/>
      <c r="W49" s="11"/>
      <c r="X49" s="10"/>
      <c r="Y49" s="11"/>
      <c r="Z49" s="10"/>
      <c r="AA49" s="11"/>
      <c r="AB49" s="10"/>
      <c r="AC49" s="11"/>
      <c r="AD49" s="10"/>
      <c r="AE49" s="7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34"/>
        <v>0</v>
      </c>
      <c r="AP49" s="11"/>
      <c r="AQ49" s="10"/>
      <c r="AR49" s="11"/>
      <c r="AS49" s="10"/>
      <c r="AT49" s="11"/>
      <c r="AU49" s="10"/>
      <c r="AV49" s="11"/>
      <c r="AW49" s="10"/>
      <c r="AX49" s="11"/>
      <c r="AY49" s="10"/>
      <c r="AZ49" s="7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35"/>
        <v>0</v>
      </c>
      <c r="BK49" s="11"/>
      <c r="BL49" s="10"/>
      <c r="BM49" s="11"/>
      <c r="BN49" s="10"/>
      <c r="BO49" s="11"/>
      <c r="BP49" s="10"/>
      <c r="BQ49" s="11"/>
      <c r="BR49" s="10"/>
      <c r="BS49" s="11"/>
      <c r="BT49" s="10"/>
      <c r="BU49" s="7"/>
      <c r="BV49" s="11">
        <v>120</v>
      </c>
      <c r="BW49" s="10" t="s">
        <v>54</v>
      </c>
      <c r="BX49" s="11"/>
      <c r="BY49" s="10"/>
      <c r="BZ49" s="11"/>
      <c r="CA49" s="10"/>
      <c r="CB49" s="11"/>
      <c r="CC49" s="10"/>
      <c r="CD49" s="7">
        <v>7</v>
      </c>
      <c r="CE49" s="7">
        <f t="shared" si="36"/>
        <v>7</v>
      </c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37"/>
        <v>0</v>
      </c>
    </row>
    <row r="50" spans="1:104" ht="12.75">
      <c r="A50" s="6"/>
      <c r="B50" s="6"/>
      <c r="C50" s="6"/>
      <c r="D50" s="6" t="s">
        <v>176</v>
      </c>
      <c r="E50" s="3" t="s">
        <v>177</v>
      </c>
      <c r="F50" s="6">
        <f>COUNTIF(U50:CX50,"e")</f>
        <v>0</v>
      </c>
      <c r="G50" s="6">
        <f>COUNTIF(U50:CX50,"z")</f>
        <v>1</v>
      </c>
      <c r="H50" s="6">
        <f t="shared" si="22"/>
        <v>45</v>
      </c>
      <c r="I50" s="6">
        <f t="shared" si="23"/>
        <v>0</v>
      </c>
      <c r="J50" s="6">
        <f t="shared" si="24"/>
        <v>0</v>
      </c>
      <c r="K50" s="6">
        <f t="shared" si="25"/>
        <v>0</v>
      </c>
      <c r="L50" s="6">
        <f t="shared" si="26"/>
        <v>0</v>
      </c>
      <c r="M50" s="6">
        <f t="shared" si="27"/>
        <v>0</v>
      </c>
      <c r="N50" s="6">
        <f t="shared" si="28"/>
        <v>0</v>
      </c>
      <c r="O50" s="6">
        <f t="shared" si="29"/>
        <v>0</v>
      </c>
      <c r="P50" s="6">
        <f t="shared" si="30"/>
        <v>0</v>
      </c>
      <c r="Q50" s="6">
        <f t="shared" si="31"/>
        <v>45</v>
      </c>
      <c r="R50" s="7">
        <f t="shared" si="32"/>
        <v>3</v>
      </c>
      <c r="S50" s="7">
        <f t="shared" si="33"/>
        <v>3</v>
      </c>
      <c r="T50" s="7">
        <v>1.8</v>
      </c>
      <c r="U50" s="11"/>
      <c r="V50" s="10"/>
      <c r="W50" s="11"/>
      <c r="X50" s="10"/>
      <c r="Y50" s="11"/>
      <c r="Z50" s="10"/>
      <c r="AA50" s="11"/>
      <c r="AB50" s="10"/>
      <c r="AC50" s="11"/>
      <c r="AD50" s="10"/>
      <c r="AE50" s="7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34"/>
        <v>0</v>
      </c>
      <c r="AP50" s="11"/>
      <c r="AQ50" s="10"/>
      <c r="AR50" s="11"/>
      <c r="AS50" s="10"/>
      <c r="AT50" s="11"/>
      <c r="AU50" s="10"/>
      <c r="AV50" s="11"/>
      <c r="AW50" s="10"/>
      <c r="AX50" s="11"/>
      <c r="AY50" s="10"/>
      <c r="AZ50" s="7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35"/>
        <v>0</v>
      </c>
      <c r="BK50" s="11"/>
      <c r="BL50" s="10"/>
      <c r="BM50" s="11"/>
      <c r="BN50" s="10"/>
      <c r="BO50" s="11"/>
      <c r="BP50" s="10"/>
      <c r="BQ50" s="11"/>
      <c r="BR50" s="10"/>
      <c r="BS50" s="11"/>
      <c r="BT50" s="10"/>
      <c r="BU50" s="7"/>
      <c r="BV50" s="11"/>
      <c r="BW50" s="10"/>
      <c r="BX50" s="11"/>
      <c r="BY50" s="10"/>
      <c r="BZ50" s="11"/>
      <c r="CA50" s="10"/>
      <c r="CB50" s="11">
        <v>45</v>
      </c>
      <c r="CC50" s="10" t="s">
        <v>54</v>
      </c>
      <c r="CD50" s="7">
        <v>3</v>
      </c>
      <c r="CE50" s="7">
        <f t="shared" si="36"/>
        <v>3</v>
      </c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7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37"/>
        <v>0</v>
      </c>
    </row>
    <row r="51" spans="1:104" ht="12.75">
      <c r="A51" s="6"/>
      <c r="B51" s="6"/>
      <c r="C51" s="6"/>
      <c r="D51" s="6" t="s">
        <v>178</v>
      </c>
      <c r="E51" s="3" t="s">
        <v>110</v>
      </c>
      <c r="F51" s="6">
        <f>COUNTIF(U51:CX51,"e")</f>
        <v>0</v>
      </c>
      <c r="G51" s="6">
        <f>COUNTIF(U51:CX51,"z")</f>
        <v>1</v>
      </c>
      <c r="H51" s="6">
        <f t="shared" si="22"/>
        <v>0</v>
      </c>
      <c r="I51" s="6">
        <f t="shared" si="23"/>
        <v>0</v>
      </c>
      <c r="J51" s="6">
        <f t="shared" si="24"/>
        <v>0</v>
      </c>
      <c r="K51" s="6">
        <f t="shared" si="25"/>
        <v>0</v>
      </c>
      <c r="L51" s="6">
        <f t="shared" si="26"/>
        <v>0</v>
      </c>
      <c r="M51" s="6">
        <f t="shared" si="27"/>
        <v>0</v>
      </c>
      <c r="N51" s="6">
        <f t="shared" si="28"/>
        <v>0</v>
      </c>
      <c r="O51" s="6">
        <f t="shared" si="29"/>
        <v>0</v>
      </c>
      <c r="P51" s="6">
        <f t="shared" si="30"/>
        <v>0</v>
      </c>
      <c r="Q51" s="6">
        <f t="shared" si="31"/>
        <v>0</v>
      </c>
      <c r="R51" s="7">
        <f t="shared" si="32"/>
        <v>20</v>
      </c>
      <c r="S51" s="7">
        <f t="shared" si="33"/>
        <v>20</v>
      </c>
      <c r="T51" s="7">
        <v>0</v>
      </c>
      <c r="U51" s="11"/>
      <c r="V51" s="10"/>
      <c r="W51" s="11"/>
      <c r="X51" s="10"/>
      <c r="Y51" s="11"/>
      <c r="Z51" s="10"/>
      <c r="AA51" s="11"/>
      <c r="AB51" s="10"/>
      <c r="AC51" s="11"/>
      <c r="AD51" s="10"/>
      <c r="AE51" s="7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34"/>
        <v>0</v>
      </c>
      <c r="AP51" s="11"/>
      <c r="AQ51" s="10"/>
      <c r="AR51" s="11"/>
      <c r="AS51" s="10"/>
      <c r="AT51" s="11"/>
      <c r="AU51" s="10"/>
      <c r="AV51" s="11"/>
      <c r="AW51" s="10"/>
      <c r="AX51" s="11"/>
      <c r="AY51" s="10"/>
      <c r="AZ51" s="7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35"/>
        <v>0</v>
      </c>
      <c r="BK51" s="11"/>
      <c r="BL51" s="10"/>
      <c r="BM51" s="11"/>
      <c r="BN51" s="10"/>
      <c r="BO51" s="11"/>
      <c r="BP51" s="10"/>
      <c r="BQ51" s="11"/>
      <c r="BR51" s="10"/>
      <c r="BS51" s="11"/>
      <c r="BT51" s="10"/>
      <c r="BU51" s="7"/>
      <c r="BV51" s="11"/>
      <c r="BW51" s="10"/>
      <c r="BX51" s="11"/>
      <c r="BY51" s="10"/>
      <c r="BZ51" s="11">
        <v>0</v>
      </c>
      <c r="CA51" s="10" t="s">
        <v>54</v>
      </c>
      <c r="CB51" s="11"/>
      <c r="CC51" s="10"/>
      <c r="CD51" s="7">
        <v>20</v>
      </c>
      <c r="CE51" s="7">
        <f t="shared" si="36"/>
        <v>20</v>
      </c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7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37"/>
        <v>0</v>
      </c>
    </row>
    <row r="52" spans="1:104" ht="15.75" customHeight="1">
      <c r="A52" s="6"/>
      <c r="B52" s="6"/>
      <c r="C52" s="6"/>
      <c r="D52" s="6"/>
      <c r="E52" s="6" t="s">
        <v>66</v>
      </c>
      <c r="F52" s="6">
        <f aca="true" t="shared" si="40" ref="F52:AK52">SUM(F32:F51)</f>
        <v>3</v>
      </c>
      <c r="G52" s="6">
        <f t="shared" si="40"/>
        <v>27</v>
      </c>
      <c r="H52" s="6">
        <f t="shared" si="40"/>
        <v>735</v>
      </c>
      <c r="I52" s="6">
        <f t="shared" si="40"/>
        <v>205</v>
      </c>
      <c r="J52" s="6">
        <f t="shared" si="40"/>
        <v>45</v>
      </c>
      <c r="K52" s="6">
        <f t="shared" si="40"/>
        <v>0</v>
      </c>
      <c r="L52" s="6">
        <f t="shared" si="40"/>
        <v>30</v>
      </c>
      <c r="M52" s="6">
        <f t="shared" si="40"/>
        <v>15</v>
      </c>
      <c r="N52" s="6">
        <f t="shared" si="40"/>
        <v>395</v>
      </c>
      <c r="O52" s="6">
        <f t="shared" si="40"/>
        <v>0</v>
      </c>
      <c r="P52" s="6">
        <f t="shared" si="40"/>
        <v>0</v>
      </c>
      <c r="Q52" s="6">
        <f t="shared" si="40"/>
        <v>45</v>
      </c>
      <c r="R52" s="7">
        <f t="shared" si="40"/>
        <v>65</v>
      </c>
      <c r="S52" s="7">
        <f t="shared" si="40"/>
        <v>46.2</v>
      </c>
      <c r="T52" s="7">
        <f t="shared" si="40"/>
        <v>29.680000000000003</v>
      </c>
      <c r="U52" s="11">
        <f t="shared" si="40"/>
        <v>115</v>
      </c>
      <c r="V52" s="10">
        <f t="shared" si="40"/>
        <v>0</v>
      </c>
      <c r="W52" s="11">
        <f t="shared" si="40"/>
        <v>30</v>
      </c>
      <c r="X52" s="10">
        <f t="shared" si="40"/>
        <v>0</v>
      </c>
      <c r="Y52" s="11">
        <f t="shared" si="40"/>
        <v>0</v>
      </c>
      <c r="Z52" s="10">
        <f t="shared" si="40"/>
        <v>0</v>
      </c>
      <c r="AA52" s="11">
        <f t="shared" si="40"/>
        <v>30</v>
      </c>
      <c r="AB52" s="10">
        <f t="shared" si="40"/>
        <v>0</v>
      </c>
      <c r="AC52" s="11">
        <f t="shared" si="40"/>
        <v>15</v>
      </c>
      <c r="AD52" s="10">
        <f t="shared" si="40"/>
        <v>0</v>
      </c>
      <c r="AE52" s="7">
        <f t="shared" si="40"/>
        <v>11.799999999999999</v>
      </c>
      <c r="AF52" s="11">
        <f t="shared" si="40"/>
        <v>75</v>
      </c>
      <c r="AG52" s="10">
        <f t="shared" si="40"/>
        <v>0</v>
      </c>
      <c r="AH52" s="11">
        <f t="shared" si="40"/>
        <v>0</v>
      </c>
      <c r="AI52" s="10">
        <f t="shared" si="40"/>
        <v>0</v>
      </c>
      <c r="AJ52" s="11">
        <f t="shared" si="40"/>
        <v>0</v>
      </c>
      <c r="AK52" s="10">
        <f t="shared" si="40"/>
        <v>0</v>
      </c>
      <c r="AL52" s="11">
        <f aca="true" t="shared" si="41" ref="AL52:BQ52">SUM(AL32:AL51)</f>
        <v>0</v>
      </c>
      <c r="AM52" s="10">
        <f t="shared" si="41"/>
        <v>0</v>
      </c>
      <c r="AN52" s="7">
        <f t="shared" si="41"/>
        <v>4.2</v>
      </c>
      <c r="AO52" s="7">
        <f t="shared" si="41"/>
        <v>16</v>
      </c>
      <c r="AP52" s="11">
        <f t="shared" si="41"/>
        <v>90</v>
      </c>
      <c r="AQ52" s="10">
        <f t="shared" si="41"/>
        <v>0</v>
      </c>
      <c r="AR52" s="11">
        <f t="shared" si="41"/>
        <v>15</v>
      </c>
      <c r="AS52" s="10">
        <f t="shared" si="41"/>
        <v>0</v>
      </c>
      <c r="AT52" s="11">
        <f t="shared" si="41"/>
        <v>0</v>
      </c>
      <c r="AU52" s="10">
        <f t="shared" si="41"/>
        <v>0</v>
      </c>
      <c r="AV52" s="11">
        <f t="shared" si="41"/>
        <v>0</v>
      </c>
      <c r="AW52" s="10">
        <f t="shared" si="41"/>
        <v>0</v>
      </c>
      <c r="AX52" s="11">
        <f t="shared" si="41"/>
        <v>0</v>
      </c>
      <c r="AY52" s="10">
        <f t="shared" si="41"/>
        <v>0</v>
      </c>
      <c r="AZ52" s="7">
        <f t="shared" si="41"/>
        <v>7</v>
      </c>
      <c r="BA52" s="11">
        <f t="shared" si="41"/>
        <v>200</v>
      </c>
      <c r="BB52" s="10">
        <f t="shared" si="41"/>
        <v>0</v>
      </c>
      <c r="BC52" s="11">
        <f t="shared" si="41"/>
        <v>0</v>
      </c>
      <c r="BD52" s="10">
        <f t="shared" si="41"/>
        <v>0</v>
      </c>
      <c r="BE52" s="11">
        <f t="shared" si="41"/>
        <v>0</v>
      </c>
      <c r="BF52" s="10">
        <f t="shared" si="41"/>
        <v>0</v>
      </c>
      <c r="BG52" s="11">
        <f t="shared" si="41"/>
        <v>0</v>
      </c>
      <c r="BH52" s="10">
        <f t="shared" si="41"/>
        <v>0</v>
      </c>
      <c r="BI52" s="7">
        <f t="shared" si="41"/>
        <v>12</v>
      </c>
      <c r="BJ52" s="7">
        <f t="shared" si="41"/>
        <v>19</v>
      </c>
      <c r="BK52" s="11">
        <f t="shared" si="41"/>
        <v>0</v>
      </c>
      <c r="BL52" s="10">
        <f t="shared" si="41"/>
        <v>0</v>
      </c>
      <c r="BM52" s="11">
        <f t="shared" si="41"/>
        <v>0</v>
      </c>
      <c r="BN52" s="10">
        <f t="shared" si="41"/>
        <v>0</v>
      </c>
      <c r="BO52" s="11">
        <f t="shared" si="41"/>
        <v>0</v>
      </c>
      <c r="BP52" s="10">
        <f t="shared" si="41"/>
        <v>0</v>
      </c>
      <c r="BQ52" s="11">
        <f t="shared" si="41"/>
        <v>0</v>
      </c>
      <c r="BR52" s="10">
        <f aca="true" t="shared" si="42" ref="BR52:CW52">SUM(BR32:BR51)</f>
        <v>0</v>
      </c>
      <c r="BS52" s="11">
        <f t="shared" si="42"/>
        <v>0</v>
      </c>
      <c r="BT52" s="10">
        <f t="shared" si="42"/>
        <v>0</v>
      </c>
      <c r="BU52" s="7">
        <f t="shared" si="42"/>
        <v>0</v>
      </c>
      <c r="BV52" s="11">
        <f t="shared" si="42"/>
        <v>120</v>
      </c>
      <c r="BW52" s="10">
        <f t="shared" si="42"/>
        <v>0</v>
      </c>
      <c r="BX52" s="11">
        <f t="shared" si="42"/>
        <v>0</v>
      </c>
      <c r="BY52" s="10">
        <f t="shared" si="42"/>
        <v>0</v>
      </c>
      <c r="BZ52" s="11">
        <f t="shared" si="42"/>
        <v>0</v>
      </c>
      <c r="CA52" s="10">
        <f t="shared" si="42"/>
        <v>0</v>
      </c>
      <c r="CB52" s="11">
        <f t="shared" si="42"/>
        <v>45</v>
      </c>
      <c r="CC52" s="10">
        <f t="shared" si="42"/>
        <v>0</v>
      </c>
      <c r="CD52" s="7">
        <f t="shared" si="42"/>
        <v>30</v>
      </c>
      <c r="CE52" s="7">
        <f t="shared" si="42"/>
        <v>30</v>
      </c>
      <c r="CF52" s="11">
        <f t="shared" si="42"/>
        <v>0</v>
      </c>
      <c r="CG52" s="10">
        <f t="shared" si="42"/>
        <v>0</v>
      </c>
      <c r="CH52" s="11">
        <f t="shared" si="42"/>
        <v>0</v>
      </c>
      <c r="CI52" s="10">
        <f t="shared" si="42"/>
        <v>0</v>
      </c>
      <c r="CJ52" s="11">
        <f t="shared" si="42"/>
        <v>0</v>
      </c>
      <c r="CK52" s="10">
        <f t="shared" si="42"/>
        <v>0</v>
      </c>
      <c r="CL52" s="11">
        <f t="shared" si="42"/>
        <v>0</v>
      </c>
      <c r="CM52" s="10">
        <f t="shared" si="42"/>
        <v>0</v>
      </c>
      <c r="CN52" s="11">
        <f t="shared" si="42"/>
        <v>0</v>
      </c>
      <c r="CO52" s="10">
        <f t="shared" si="42"/>
        <v>0</v>
      </c>
      <c r="CP52" s="7">
        <f t="shared" si="42"/>
        <v>0</v>
      </c>
      <c r="CQ52" s="11">
        <f t="shared" si="42"/>
        <v>0</v>
      </c>
      <c r="CR52" s="10">
        <f t="shared" si="42"/>
        <v>0</v>
      </c>
      <c r="CS52" s="11">
        <f t="shared" si="42"/>
        <v>0</v>
      </c>
      <c r="CT52" s="10">
        <f t="shared" si="42"/>
        <v>0</v>
      </c>
      <c r="CU52" s="11">
        <f t="shared" si="42"/>
        <v>0</v>
      </c>
      <c r="CV52" s="10">
        <f t="shared" si="42"/>
        <v>0</v>
      </c>
      <c r="CW52" s="11">
        <f t="shared" si="42"/>
        <v>0</v>
      </c>
      <c r="CX52" s="10">
        <f>SUM(CX32:CX51)</f>
        <v>0</v>
      </c>
      <c r="CY52" s="7">
        <f>SUM(CY32:CY51)</f>
        <v>0</v>
      </c>
      <c r="CZ52" s="7">
        <f>SUM(CZ32:CZ51)</f>
        <v>0</v>
      </c>
    </row>
    <row r="53" spans="1:104" ht="19.5" customHeight="1">
      <c r="A53" s="14" t="s">
        <v>111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4"/>
      <c r="CZ53" s="15"/>
    </row>
    <row r="54" spans="1:104" ht="12.75">
      <c r="A54" s="13">
        <v>50</v>
      </c>
      <c r="B54" s="13">
        <v>1</v>
      </c>
      <c r="C54" s="13"/>
      <c r="D54" s="6" t="s">
        <v>112</v>
      </c>
      <c r="E54" s="3" t="s">
        <v>113</v>
      </c>
      <c r="F54" s="6">
        <f aca="true" t="shared" si="43" ref="F54:F65">COUNTIF(U54:CX54,"e")</f>
        <v>1</v>
      </c>
      <c r="G54" s="6">
        <f aca="true" t="shared" si="44" ref="G54:G65">COUNTIF(U54:CX54,"z")</f>
        <v>0</v>
      </c>
      <c r="H54" s="6">
        <f aca="true" t="shared" si="45" ref="H54:H65">SUM(I54:Q54)</f>
        <v>30</v>
      </c>
      <c r="I54" s="6">
        <f aca="true" t="shared" si="46" ref="I54:I65">U54+AP54+BK54+CF54</f>
        <v>0</v>
      </c>
      <c r="J54" s="6">
        <f aca="true" t="shared" si="47" ref="J54:J65">W54+AR54+BM54+CH54</f>
        <v>0</v>
      </c>
      <c r="K54" s="6">
        <f aca="true" t="shared" si="48" ref="K54:K65">Y54+AT54+BO54+CJ54</f>
        <v>30</v>
      </c>
      <c r="L54" s="6">
        <f aca="true" t="shared" si="49" ref="L54:L65">AA54+AV54+BQ54+CL54</f>
        <v>0</v>
      </c>
      <c r="M54" s="6">
        <f aca="true" t="shared" si="50" ref="M54:M65">AC54+AX54+BS54+CN54</f>
        <v>0</v>
      </c>
      <c r="N54" s="6">
        <f aca="true" t="shared" si="51" ref="N54:N65">AF54+BA54+BV54+CQ54</f>
        <v>0</v>
      </c>
      <c r="O54" s="6">
        <f aca="true" t="shared" si="52" ref="O54:O65">AH54+BC54+BX54+CS54</f>
        <v>0</v>
      </c>
      <c r="P54" s="6">
        <f aca="true" t="shared" si="53" ref="P54:P65">AJ54+BE54+BZ54+CU54</f>
        <v>0</v>
      </c>
      <c r="Q54" s="6">
        <f aca="true" t="shared" si="54" ref="Q54:Q65">AL54+BG54+CB54+CW54</f>
        <v>0</v>
      </c>
      <c r="R54" s="7">
        <f aca="true" t="shared" si="55" ref="R54:R65">AO54+BJ54+CE54+CZ54</f>
        <v>3</v>
      </c>
      <c r="S54" s="7">
        <f aca="true" t="shared" si="56" ref="S54:S65">AN54+BI54+CD54+CY54</f>
        <v>0</v>
      </c>
      <c r="T54" s="7">
        <v>1.3</v>
      </c>
      <c r="U54" s="11"/>
      <c r="V54" s="10"/>
      <c r="W54" s="11"/>
      <c r="X54" s="10"/>
      <c r="Y54" s="11">
        <v>30</v>
      </c>
      <c r="Z54" s="10" t="s">
        <v>55</v>
      </c>
      <c r="AA54" s="11"/>
      <c r="AB54" s="10"/>
      <c r="AC54" s="11"/>
      <c r="AD54" s="10"/>
      <c r="AE54" s="7">
        <v>3</v>
      </c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aca="true" t="shared" si="57" ref="AO54:AO65">AE54+AN54</f>
        <v>3</v>
      </c>
      <c r="AP54" s="11"/>
      <c r="AQ54" s="10"/>
      <c r="AR54" s="11"/>
      <c r="AS54" s="10"/>
      <c r="AT54" s="11"/>
      <c r="AU54" s="10"/>
      <c r="AV54" s="11"/>
      <c r="AW54" s="10"/>
      <c r="AX54" s="11"/>
      <c r="AY54" s="10"/>
      <c r="AZ54" s="7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aca="true" t="shared" si="58" ref="BJ54:BJ65">AZ54+BI54</f>
        <v>0</v>
      </c>
      <c r="BK54" s="11"/>
      <c r="BL54" s="10"/>
      <c r="BM54" s="11"/>
      <c r="BN54" s="10"/>
      <c r="BO54" s="11"/>
      <c r="BP54" s="10"/>
      <c r="BQ54" s="11"/>
      <c r="BR54" s="10"/>
      <c r="BS54" s="11"/>
      <c r="BT54" s="10"/>
      <c r="BU54" s="7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aca="true" t="shared" si="59" ref="CE54:CE65">BU54+CD54</f>
        <v>0</v>
      </c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aca="true" t="shared" si="60" ref="CZ54:CZ65">CP54+CY54</f>
        <v>0</v>
      </c>
    </row>
    <row r="55" spans="1:104" ht="12.75">
      <c r="A55" s="13">
        <v>50</v>
      </c>
      <c r="B55" s="13">
        <v>1</v>
      </c>
      <c r="C55" s="13"/>
      <c r="D55" s="6" t="s">
        <v>114</v>
      </c>
      <c r="E55" s="3" t="s">
        <v>115</v>
      </c>
      <c r="F55" s="6">
        <f t="shared" si="43"/>
        <v>1</v>
      </c>
      <c r="G55" s="6">
        <f t="shared" si="44"/>
        <v>0</v>
      </c>
      <c r="H55" s="6">
        <f t="shared" si="45"/>
        <v>30</v>
      </c>
      <c r="I55" s="6">
        <f t="shared" si="46"/>
        <v>0</v>
      </c>
      <c r="J55" s="6">
        <f t="shared" si="47"/>
        <v>0</v>
      </c>
      <c r="K55" s="6">
        <f t="shared" si="48"/>
        <v>30</v>
      </c>
      <c r="L55" s="6">
        <f t="shared" si="49"/>
        <v>0</v>
      </c>
      <c r="M55" s="6">
        <f t="shared" si="50"/>
        <v>0</v>
      </c>
      <c r="N55" s="6">
        <f t="shared" si="51"/>
        <v>0</v>
      </c>
      <c r="O55" s="6">
        <f t="shared" si="52"/>
        <v>0</v>
      </c>
      <c r="P55" s="6">
        <f t="shared" si="53"/>
        <v>0</v>
      </c>
      <c r="Q55" s="6">
        <f t="shared" si="54"/>
        <v>0</v>
      </c>
      <c r="R55" s="7">
        <f t="shared" si="55"/>
        <v>3</v>
      </c>
      <c r="S55" s="7">
        <f t="shared" si="56"/>
        <v>0</v>
      </c>
      <c r="T55" s="7">
        <v>1.3</v>
      </c>
      <c r="U55" s="11"/>
      <c r="V55" s="10"/>
      <c r="W55" s="11"/>
      <c r="X55" s="10"/>
      <c r="Y55" s="11">
        <v>30</v>
      </c>
      <c r="Z55" s="10" t="s">
        <v>55</v>
      </c>
      <c r="AA55" s="11"/>
      <c r="AB55" s="10"/>
      <c r="AC55" s="11"/>
      <c r="AD55" s="10"/>
      <c r="AE55" s="7">
        <v>3</v>
      </c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57"/>
        <v>3</v>
      </c>
      <c r="AP55" s="11"/>
      <c r="AQ55" s="10"/>
      <c r="AR55" s="11"/>
      <c r="AS55" s="10"/>
      <c r="AT55" s="11"/>
      <c r="AU55" s="10"/>
      <c r="AV55" s="11"/>
      <c r="AW55" s="10"/>
      <c r="AX55" s="11"/>
      <c r="AY55" s="10"/>
      <c r="AZ55" s="7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58"/>
        <v>0</v>
      </c>
      <c r="BK55" s="11"/>
      <c r="BL55" s="10"/>
      <c r="BM55" s="11"/>
      <c r="BN55" s="10"/>
      <c r="BO55" s="11"/>
      <c r="BP55" s="10"/>
      <c r="BQ55" s="11"/>
      <c r="BR55" s="10"/>
      <c r="BS55" s="11"/>
      <c r="BT55" s="10"/>
      <c r="BU55" s="7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59"/>
        <v>0</v>
      </c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60"/>
        <v>0</v>
      </c>
    </row>
    <row r="56" spans="1:104" ht="12.75">
      <c r="A56" s="13">
        <v>1</v>
      </c>
      <c r="B56" s="13">
        <v>1</v>
      </c>
      <c r="C56" s="13"/>
      <c r="D56" s="6" t="s">
        <v>116</v>
      </c>
      <c r="E56" s="3" t="s">
        <v>117</v>
      </c>
      <c r="F56" s="6">
        <f t="shared" si="43"/>
        <v>0</v>
      </c>
      <c r="G56" s="6">
        <f t="shared" si="44"/>
        <v>2</v>
      </c>
      <c r="H56" s="6">
        <f t="shared" si="45"/>
        <v>30</v>
      </c>
      <c r="I56" s="6">
        <f t="shared" si="46"/>
        <v>15</v>
      </c>
      <c r="J56" s="6">
        <f t="shared" si="47"/>
        <v>0</v>
      </c>
      <c r="K56" s="6">
        <f t="shared" si="48"/>
        <v>0</v>
      </c>
      <c r="L56" s="6">
        <f t="shared" si="49"/>
        <v>0</v>
      </c>
      <c r="M56" s="6">
        <f t="shared" si="50"/>
        <v>0</v>
      </c>
      <c r="N56" s="6">
        <f t="shared" si="51"/>
        <v>15</v>
      </c>
      <c r="O56" s="6">
        <f t="shared" si="52"/>
        <v>0</v>
      </c>
      <c r="P56" s="6">
        <f t="shared" si="53"/>
        <v>0</v>
      </c>
      <c r="Q56" s="6">
        <f t="shared" si="54"/>
        <v>0</v>
      </c>
      <c r="R56" s="7">
        <f t="shared" si="55"/>
        <v>2</v>
      </c>
      <c r="S56" s="7">
        <f t="shared" si="56"/>
        <v>1</v>
      </c>
      <c r="T56" s="7">
        <v>1.2</v>
      </c>
      <c r="U56" s="11"/>
      <c r="V56" s="10"/>
      <c r="W56" s="11"/>
      <c r="X56" s="10"/>
      <c r="Y56" s="11"/>
      <c r="Z56" s="10"/>
      <c r="AA56" s="11"/>
      <c r="AB56" s="10"/>
      <c r="AC56" s="11"/>
      <c r="AD56" s="10"/>
      <c r="AE56" s="7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57"/>
        <v>0</v>
      </c>
      <c r="AP56" s="11">
        <v>15</v>
      </c>
      <c r="AQ56" s="10" t="s">
        <v>54</v>
      </c>
      <c r="AR56" s="11"/>
      <c r="AS56" s="10"/>
      <c r="AT56" s="11"/>
      <c r="AU56" s="10"/>
      <c r="AV56" s="11"/>
      <c r="AW56" s="10"/>
      <c r="AX56" s="11"/>
      <c r="AY56" s="10"/>
      <c r="AZ56" s="7">
        <v>1</v>
      </c>
      <c r="BA56" s="11">
        <v>15</v>
      </c>
      <c r="BB56" s="10" t="s">
        <v>54</v>
      </c>
      <c r="BC56" s="11"/>
      <c r="BD56" s="10"/>
      <c r="BE56" s="11"/>
      <c r="BF56" s="10"/>
      <c r="BG56" s="11"/>
      <c r="BH56" s="10"/>
      <c r="BI56" s="7">
        <v>1</v>
      </c>
      <c r="BJ56" s="7">
        <f t="shared" si="58"/>
        <v>2</v>
      </c>
      <c r="BK56" s="11"/>
      <c r="BL56" s="10"/>
      <c r="BM56" s="11"/>
      <c r="BN56" s="10"/>
      <c r="BO56" s="11"/>
      <c r="BP56" s="10"/>
      <c r="BQ56" s="11"/>
      <c r="BR56" s="10"/>
      <c r="BS56" s="11"/>
      <c r="BT56" s="10"/>
      <c r="BU56" s="7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59"/>
        <v>0</v>
      </c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60"/>
        <v>0</v>
      </c>
    </row>
    <row r="57" spans="1:104" ht="12.75">
      <c r="A57" s="13">
        <v>1</v>
      </c>
      <c r="B57" s="13">
        <v>1</v>
      </c>
      <c r="C57" s="13"/>
      <c r="D57" s="6" t="s">
        <v>118</v>
      </c>
      <c r="E57" s="3" t="s">
        <v>119</v>
      </c>
      <c r="F57" s="6">
        <f t="shared" si="43"/>
        <v>0</v>
      </c>
      <c r="G57" s="6">
        <f t="shared" si="44"/>
        <v>2</v>
      </c>
      <c r="H57" s="6">
        <f t="shared" si="45"/>
        <v>30</v>
      </c>
      <c r="I57" s="6">
        <f t="shared" si="46"/>
        <v>15</v>
      </c>
      <c r="J57" s="6">
        <f t="shared" si="47"/>
        <v>0</v>
      </c>
      <c r="K57" s="6">
        <f t="shared" si="48"/>
        <v>0</v>
      </c>
      <c r="L57" s="6">
        <f t="shared" si="49"/>
        <v>0</v>
      </c>
      <c r="M57" s="6">
        <f t="shared" si="50"/>
        <v>0</v>
      </c>
      <c r="N57" s="6">
        <f t="shared" si="51"/>
        <v>15</v>
      </c>
      <c r="O57" s="6">
        <f t="shared" si="52"/>
        <v>0</v>
      </c>
      <c r="P57" s="6">
        <f t="shared" si="53"/>
        <v>0</v>
      </c>
      <c r="Q57" s="6">
        <f t="shared" si="54"/>
        <v>0</v>
      </c>
      <c r="R57" s="7">
        <f t="shared" si="55"/>
        <v>2</v>
      </c>
      <c r="S57" s="7">
        <f t="shared" si="56"/>
        <v>1</v>
      </c>
      <c r="T57" s="7">
        <v>1.2</v>
      </c>
      <c r="U57" s="11"/>
      <c r="V57" s="10"/>
      <c r="W57" s="11"/>
      <c r="X57" s="10"/>
      <c r="Y57" s="11"/>
      <c r="Z57" s="10"/>
      <c r="AA57" s="11"/>
      <c r="AB57" s="10"/>
      <c r="AC57" s="11"/>
      <c r="AD57" s="10"/>
      <c r="AE57" s="7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57"/>
        <v>0</v>
      </c>
      <c r="AP57" s="11">
        <v>15</v>
      </c>
      <c r="AQ57" s="10" t="s">
        <v>54</v>
      </c>
      <c r="AR57" s="11"/>
      <c r="AS57" s="10"/>
      <c r="AT57" s="11"/>
      <c r="AU57" s="10"/>
      <c r="AV57" s="11"/>
      <c r="AW57" s="10"/>
      <c r="AX57" s="11"/>
      <c r="AY57" s="10"/>
      <c r="AZ57" s="7">
        <v>1</v>
      </c>
      <c r="BA57" s="11">
        <v>15</v>
      </c>
      <c r="BB57" s="10" t="s">
        <v>54</v>
      </c>
      <c r="BC57" s="11"/>
      <c r="BD57" s="10"/>
      <c r="BE57" s="11"/>
      <c r="BF57" s="10"/>
      <c r="BG57" s="11"/>
      <c r="BH57" s="10"/>
      <c r="BI57" s="7">
        <v>1</v>
      </c>
      <c r="BJ57" s="7">
        <f t="shared" si="58"/>
        <v>2</v>
      </c>
      <c r="BK57" s="11"/>
      <c r="BL57" s="10"/>
      <c r="BM57" s="11"/>
      <c r="BN57" s="10"/>
      <c r="BO57" s="11"/>
      <c r="BP57" s="10"/>
      <c r="BQ57" s="11"/>
      <c r="BR57" s="10"/>
      <c r="BS57" s="11"/>
      <c r="BT57" s="10"/>
      <c r="BU57" s="7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59"/>
        <v>0</v>
      </c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60"/>
        <v>0</v>
      </c>
    </row>
    <row r="58" spans="1:104" ht="12.75">
      <c r="A58" s="13">
        <v>9</v>
      </c>
      <c r="B58" s="13">
        <v>1</v>
      </c>
      <c r="C58" s="13"/>
      <c r="D58" s="6" t="s">
        <v>179</v>
      </c>
      <c r="E58" s="3" t="s">
        <v>180</v>
      </c>
      <c r="F58" s="6">
        <f t="shared" si="43"/>
        <v>0</v>
      </c>
      <c r="G58" s="6">
        <f t="shared" si="44"/>
        <v>2</v>
      </c>
      <c r="H58" s="6">
        <f t="shared" si="45"/>
        <v>35</v>
      </c>
      <c r="I58" s="6">
        <f t="shared" si="46"/>
        <v>15</v>
      </c>
      <c r="J58" s="6">
        <f t="shared" si="47"/>
        <v>0</v>
      </c>
      <c r="K58" s="6">
        <f t="shared" si="48"/>
        <v>0</v>
      </c>
      <c r="L58" s="6">
        <f t="shared" si="49"/>
        <v>0</v>
      </c>
      <c r="M58" s="6">
        <f t="shared" si="50"/>
        <v>0</v>
      </c>
      <c r="N58" s="6">
        <f t="shared" si="51"/>
        <v>20</v>
      </c>
      <c r="O58" s="6">
        <f t="shared" si="52"/>
        <v>0</v>
      </c>
      <c r="P58" s="6">
        <f t="shared" si="53"/>
        <v>0</v>
      </c>
      <c r="Q58" s="6">
        <f t="shared" si="54"/>
        <v>0</v>
      </c>
      <c r="R58" s="7">
        <f t="shared" si="55"/>
        <v>2</v>
      </c>
      <c r="S58" s="7">
        <f t="shared" si="56"/>
        <v>1</v>
      </c>
      <c r="T58" s="7">
        <v>1.4</v>
      </c>
      <c r="U58" s="11">
        <v>15</v>
      </c>
      <c r="V58" s="10" t="s">
        <v>54</v>
      </c>
      <c r="W58" s="11"/>
      <c r="X58" s="10"/>
      <c r="Y58" s="11"/>
      <c r="Z58" s="10"/>
      <c r="AA58" s="11"/>
      <c r="AB58" s="10"/>
      <c r="AC58" s="11"/>
      <c r="AD58" s="10"/>
      <c r="AE58" s="7">
        <v>1</v>
      </c>
      <c r="AF58" s="11">
        <v>20</v>
      </c>
      <c r="AG58" s="10" t="s">
        <v>54</v>
      </c>
      <c r="AH58" s="11"/>
      <c r="AI58" s="10"/>
      <c r="AJ58" s="11"/>
      <c r="AK58" s="10"/>
      <c r="AL58" s="11"/>
      <c r="AM58" s="10"/>
      <c r="AN58" s="7">
        <v>1</v>
      </c>
      <c r="AO58" s="7">
        <f t="shared" si="57"/>
        <v>2</v>
      </c>
      <c r="AP58" s="11"/>
      <c r="AQ58" s="10"/>
      <c r="AR58" s="11"/>
      <c r="AS58" s="10"/>
      <c r="AT58" s="11"/>
      <c r="AU58" s="10"/>
      <c r="AV58" s="11"/>
      <c r="AW58" s="10"/>
      <c r="AX58" s="11"/>
      <c r="AY58" s="10"/>
      <c r="AZ58" s="7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58"/>
        <v>0</v>
      </c>
      <c r="BK58" s="11"/>
      <c r="BL58" s="10"/>
      <c r="BM58" s="11"/>
      <c r="BN58" s="10"/>
      <c r="BO58" s="11"/>
      <c r="BP58" s="10"/>
      <c r="BQ58" s="11"/>
      <c r="BR58" s="10"/>
      <c r="BS58" s="11"/>
      <c r="BT58" s="10"/>
      <c r="BU58" s="7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59"/>
        <v>0</v>
      </c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60"/>
        <v>0</v>
      </c>
    </row>
    <row r="59" spans="1:104" ht="12.75">
      <c r="A59" s="13">
        <v>9</v>
      </c>
      <c r="B59" s="13">
        <v>1</v>
      </c>
      <c r="C59" s="13"/>
      <c r="D59" s="6" t="s">
        <v>181</v>
      </c>
      <c r="E59" s="3" t="s">
        <v>182</v>
      </c>
      <c r="F59" s="6">
        <f t="shared" si="43"/>
        <v>0</v>
      </c>
      <c r="G59" s="6">
        <f t="shared" si="44"/>
        <v>2</v>
      </c>
      <c r="H59" s="6">
        <f t="shared" si="45"/>
        <v>35</v>
      </c>
      <c r="I59" s="6">
        <f t="shared" si="46"/>
        <v>15</v>
      </c>
      <c r="J59" s="6">
        <f t="shared" si="47"/>
        <v>0</v>
      </c>
      <c r="K59" s="6">
        <f t="shared" si="48"/>
        <v>0</v>
      </c>
      <c r="L59" s="6">
        <f t="shared" si="49"/>
        <v>0</v>
      </c>
      <c r="M59" s="6">
        <f t="shared" si="50"/>
        <v>0</v>
      </c>
      <c r="N59" s="6">
        <f t="shared" si="51"/>
        <v>20</v>
      </c>
      <c r="O59" s="6">
        <f t="shared" si="52"/>
        <v>0</v>
      </c>
      <c r="P59" s="6">
        <f t="shared" si="53"/>
        <v>0</v>
      </c>
      <c r="Q59" s="6">
        <f t="shared" si="54"/>
        <v>0</v>
      </c>
      <c r="R59" s="7">
        <f t="shared" si="55"/>
        <v>2</v>
      </c>
      <c r="S59" s="7">
        <f t="shared" si="56"/>
        <v>1</v>
      </c>
      <c r="T59" s="7">
        <v>1.4</v>
      </c>
      <c r="U59" s="11">
        <v>15</v>
      </c>
      <c r="V59" s="10" t="s">
        <v>54</v>
      </c>
      <c r="W59" s="11"/>
      <c r="X59" s="10"/>
      <c r="Y59" s="11"/>
      <c r="Z59" s="10"/>
      <c r="AA59" s="11"/>
      <c r="AB59" s="10"/>
      <c r="AC59" s="11"/>
      <c r="AD59" s="10"/>
      <c r="AE59" s="7">
        <v>1</v>
      </c>
      <c r="AF59" s="11">
        <v>20</v>
      </c>
      <c r="AG59" s="10" t="s">
        <v>54</v>
      </c>
      <c r="AH59" s="11"/>
      <c r="AI59" s="10"/>
      <c r="AJ59" s="11"/>
      <c r="AK59" s="10"/>
      <c r="AL59" s="11"/>
      <c r="AM59" s="10"/>
      <c r="AN59" s="7">
        <v>1</v>
      </c>
      <c r="AO59" s="7">
        <f t="shared" si="57"/>
        <v>2</v>
      </c>
      <c r="AP59" s="11"/>
      <c r="AQ59" s="10"/>
      <c r="AR59" s="11"/>
      <c r="AS59" s="10"/>
      <c r="AT59" s="11"/>
      <c r="AU59" s="10"/>
      <c r="AV59" s="11"/>
      <c r="AW59" s="10"/>
      <c r="AX59" s="11"/>
      <c r="AY59" s="10"/>
      <c r="AZ59" s="7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58"/>
        <v>0</v>
      </c>
      <c r="BK59" s="11"/>
      <c r="BL59" s="10"/>
      <c r="BM59" s="11"/>
      <c r="BN59" s="10"/>
      <c r="BO59" s="11"/>
      <c r="BP59" s="10"/>
      <c r="BQ59" s="11"/>
      <c r="BR59" s="10"/>
      <c r="BS59" s="11"/>
      <c r="BT59" s="10"/>
      <c r="BU59" s="7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59"/>
        <v>0</v>
      </c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60"/>
        <v>0</v>
      </c>
    </row>
    <row r="60" spans="1:104" ht="12.75">
      <c r="A60" s="13">
        <v>4</v>
      </c>
      <c r="B60" s="13">
        <v>1</v>
      </c>
      <c r="C60" s="13"/>
      <c r="D60" s="6" t="s">
        <v>183</v>
      </c>
      <c r="E60" s="3" t="s">
        <v>184</v>
      </c>
      <c r="F60" s="6">
        <f t="shared" si="43"/>
        <v>0</v>
      </c>
      <c r="G60" s="6">
        <f t="shared" si="44"/>
        <v>2</v>
      </c>
      <c r="H60" s="6">
        <f t="shared" si="45"/>
        <v>35</v>
      </c>
      <c r="I60" s="6">
        <f t="shared" si="46"/>
        <v>15</v>
      </c>
      <c r="J60" s="6">
        <f t="shared" si="47"/>
        <v>0</v>
      </c>
      <c r="K60" s="6">
        <f t="shared" si="48"/>
        <v>0</v>
      </c>
      <c r="L60" s="6">
        <f t="shared" si="49"/>
        <v>0</v>
      </c>
      <c r="M60" s="6">
        <f t="shared" si="50"/>
        <v>0</v>
      </c>
      <c r="N60" s="6">
        <f t="shared" si="51"/>
        <v>20</v>
      </c>
      <c r="O60" s="6">
        <f t="shared" si="52"/>
        <v>0</v>
      </c>
      <c r="P60" s="6">
        <f t="shared" si="53"/>
        <v>0</v>
      </c>
      <c r="Q60" s="6">
        <f t="shared" si="54"/>
        <v>0</v>
      </c>
      <c r="R60" s="7">
        <f t="shared" si="55"/>
        <v>2</v>
      </c>
      <c r="S60" s="7">
        <f t="shared" si="56"/>
        <v>1</v>
      </c>
      <c r="T60" s="7">
        <v>1.4</v>
      </c>
      <c r="U60" s="11"/>
      <c r="V60" s="10"/>
      <c r="W60" s="11"/>
      <c r="X60" s="10"/>
      <c r="Y60" s="11"/>
      <c r="Z60" s="10"/>
      <c r="AA60" s="11"/>
      <c r="AB60" s="10"/>
      <c r="AC60" s="11"/>
      <c r="AD60" s="10"/>
      <c r="AE60" s="7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57"/>
        <v>0</v>
      </c>
      <c r="AP60" s="11">
        <v>15</v>
      </c>
      <c r="AQ60" s="10" t="s">
        <v>54</v>
      </c>
      <c r="AR60" s="11"/>
      <c r="AS60" s="10"/>
      <c r="AT60" s="11"/>
      <c r="AU60" s="10"/>
      <c r="AV60" s="11"/>
      <c r="AW60" s="10"/>
      <c r="AX60" s="11"/>
      <c r="AY60" s="10"/>
      <c r="AZ60" s="7">
        <v>1</v>
      </c>
      <c r="BA60" s="11">
        <v>20</v>
      </c>
      <c r="BB60" s="10" t="s">
        <v>54</v>
      </c>
      <c r="BC60" s="11"/>
      <c r="BD60" s="10"/>
      <c r="BE60" s="11"/>
      <c r="BF60" s="10"/>
      <c r="BG60" s="11"/>
      <c r="BH60" s="10"/>
      <c r="BI60" s="7">
        <v>1</v>
      </c>
      <c r="BJ60" s="7">
        <f t="shared" si="58"/>
        <v>2</v>
      </c>
      <c r="BK60" s="11"/>
      <c r="BL60" s="10"/>
      <c r="BM60" s="11"/>
      <c r="BN60" s="10"/>
      <c r="BO60" s="11"/>
      <c r="BP60" s="10"/>
      <c r="BQ60" s="11"/>
      <c r="BR60" s="10"/>
      <c r="BS60" s="11"/>
      <c r="BT60" s="10"/>
      <c r="BU60" s="7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59"/>
        <v>0</v>
      </c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60"/>
        <v>0</v>
      </c>
    </row>
    <row r="61" spans="1:104" ht="12.75">
      <c r="A61" s="13">
        <v>4</v>
      </c>
      <c r="B61" s="13">
        <v>1</v>
      </c>
      <c r="C61" s="13"/>
      <c r="D61" s="6" t="s">
        <v>185</v>
      </c>
      <c r="E61" s="3" t="s">
        <v>186</v>
      </c>
      <c r="F61" s="6">
        <f t="shared" si="43"/>
        <v>0</v>
      </c>
      <c r="G61" s="6">
        <f t="shared" si="44"/>
        <v>2</v>
      </c>
      <c r="H61" s="6">
        <f t="shared" si="45"/>
        <v>35</v>
      </c>
      <c r="I61" s="6">
        <f t="shared" si="46"/>
        <v>15</v>
      </c>
      <c r="J61" s="6">
        <f t="shared" si="47"/>
        <v>0</v>
      </c>
      <c r="K61" s="6">
        <f t="shared" si="48"/>
        <v>0</v>
      </c>
      <c r="L61" s="6">
        <f t="shared" si="49"/>
        <v>0</v>
      </c>
      <c r="M61" s="6">
        <f t="shared" si="50"/>
        <v>0</v>
      </c>
      <c r="N61" s="6">
        <f t="shared" si="51"/>
        <v>20</v>
      </c>
      <c r="O61" s="6">
        <f t="shared" si="52"/>
        <v>0</v>
      </c>
      <c r="P61" s="6">
        <f t="shared" si="53"/>
        <v>0</v>
      </c>
      <c r="Q61" s="6">
        <f t="shared" si="54"/>
        <v>0</v>
      </c>
      <c r="R61" s="7">
        <f t="shared" si="55"/>
        <v>2</v>
      </c>
      <c r="S61" s="7">
        <f t="shared" si="56"/>
        <v>1</v>
      </c>
      <c r="T61" s="7">
        <v>1.4</v>
      </c>
      <c r="U61" s="11"/>
      <c r="V61" s="10"/>
      <c r="W61" s="11"/>
      <c r="X61" s="10"/>
      <c r="Y61" s="11"/>
      <c r="Z61" s="10"/>
      <c r="AA61" s="11"/>
      <c r="AB61" s="10"/>
      <c r="AC61" s="11"/>
      <c r="AD61" s="10"/>
      <c r="AE61" s="7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57"/>
        <v>0</v>
      </c>
      <c r="AP61" s="11">
        <v>15</v>
      </c>
      <c r="AQ61" s="10" t="s">
        <v>54</v>
      </c>
      <c r="AR61" s="11"/>
      <c r="AS61" s="10"/>
      <c r="AT61" s="11"/>
      <c r="AU61" s="10"/>
      <c r="AV61" s="11"/>
      <c r="AW61" s="10"/>
      <c r="AX61" s="11"/>
      <c r="AY61" s="10"/>
      <c r="AZ61" s="7">
        <v>1</v>
      </c>
      <c r="BA61" s="11">
        <v>20</v>
      </c>
      <c r="BB61" s="10" t="s">
        <v>54</v>
      </c>
      <c r="BC61" s="11"/>
      <c r="BD61" s="10"/>
      <c r="BE61" s="11"/>
      <c r="BF61" s="10"/>
      <c r="BG61" s="11"/>
      <c r="BH61" s="10"/>
      <c r="BI61" s="7">
        <v>1</v>
      </c>
      <c r="BJ61" s="7">
        <f t="shared" si="58"/>
        <v>2</v>
      </c>
      <c r="BK61" s="11"/>
      <c r="BL61" s="10"/>
      <c r="BM61" s="11"/>
      <c r="BN61" s="10"/>
      <c r="BO61" s="11"/>
      <c r="BP61" s="10"/>
      <c r="BQ61" s="11"/>
      <c r="BR61" s="10"/>
      <c r="BS61" s="11"/>
      <c r="BT61" s="10"/>
      <c r="BU61" s="7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59"/>
        <v>0</v>
      </c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60"/>
        <v>0</v>
      </c>
    </row>
    <row r="62" spans="1:104" ht="12.75">
      <c r="A62" s="13">
        <v>5</v>
      </c>
      <c r="B62" s="13">
        <v>1</v>
      </c>
      <c r="C62" s="13"/>
      <c r="D62" s="6" t="s">
        <v>187</v>
      </c>
      <c r="E62" s="3" t="s">
        <v>188</v>
      </c>
      <c r="F62" s="6">
        <f t="shared" si="43"/>
        <v>0</v>
      </c>
      <c r="G62" s="6">
        <f t="shared" si="44"/>
        <v>2</v>
      </c>
      <c r="H62" s="6">
        <f t="shared" si="45"/>
        <v>30</v>
      </c>
      <c r="I62" s="6">
        <f t="shared" si="46"/>
        <v>15</v>
      </c>
      <c r="J62" s="6">
        <f t="shared" si="47"/>
        <v>0</v>
      </c>
      <c r="K62" s="6">
        <f t="shared" si="48"/>
        <v>0</v>
      </c>
      <c r="L62" s="6">
        <f t="shared" si="49"/>
        <v>0</v>
      </c>
      <c r="M62" s="6">
        <f t="shared" si="50"/>
        <v>0</v>
      </c>
      <c r="N62" s="6">
        <f t="shared" si="51"/>
        <v>15</v>
      </c>
      <c r="O62" s="6">
        <f t="shared" si="52"/>
        <v>0</v>
      </c>
      <c r="P62" s="6">
        <f t="shared" si="53"/>
        <v>0</v>
      </c>
      <c r="Q62" s="6">
        <f t="shared" si="54"/>
        <v>0</v>
      </c>
      <c r="R62" s="7">
        <f t="shared" si="55"/>
        <v>2</v>
      </c>
      <c r="S62" s="7">
        <f t="shared" si="56"/>
        <v>1</v>
      </c>
      <c r="T62" s="7">
        <v>1.2</v>
      </c>
      <c r="U62" s="11"/>
      <c r="V62" s="10"/>
      <c r="W62" s="11"/>
      <c r="X62" s="10"/>
      <c r="Y62" s="11"/>
      <c r="Z62" s="10"/>
      <c r="AA62" s="11"/>
      <c r="AB62" s="10"/>
      <c r="AC62" s="11"/>
      <c r="AD62" s="10"/>
      <c r="AE62" s="7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57"/>
        <v>0</v>
      </c>
      <c r="AP62" s="11">
        <v>15</v>
      </c>
      <c r="AQ62" s="10" t="s">
        <v>54</v>
      </c>
      <c r="AR62" s="11"/>
      <c r="AS62" s="10"/>
      <c r="AT62" s="11"/>
      <c r="AU62" s="10"/>
      <c r="AV62" s="11"/>
      <c r="AW62" s="10"/>
      <c r="AX62" s="11"/>
      <c r="AY62" s="10"/>
      <c r="AZ62" s="7">
        <v>1</v>
      </c>
      <c r="BA62" s="11">
        <v>15</v>
      </c>
      <c r="BB62" s="10" t="s">
        <v>54</v>
      </c>
      <c r="BC62" s="11"/>
      <c r="BD62" s="10"/>
      <c r="BE62" s="11"/>
      <c r="BF62" s="10"/>
      <c r="BG62" s="11"/>
      <c r="BH62" s="10"/>
      <c r="BI62" s="7">
        <v>1</v>
      </c>
      <c r="BJ62" s="7">
        <f t="shared" si="58"/>
        <v>2</v>
      </c>
      <c r="BK62" s="11"/>
      <c r="BL62" s="10"/>
      <c r="BM62" s="11"/>
      <c r="BN62" s="10"/>
      <c r="BO62" s="11"/>
      <c r="BP62" s="10"/>
      <c r="BQ62" s="11"/>
      <c r="BR62" s="10"/>
      <c r="BS62" s="11"/>
      <c r="BT62" s="10"/>
      <c r="BU62" s="7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59"/>
        <v>0</v>
      </c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60"/>
        <v>0</v>
      </c>
    </row>
    <row r="63" spans="1:104" ht="12.75">
      <c r="A63" s="13">
        <v>5</v>
      </c>
      <c r="B63" s="13">
        <v>1</v>
      </c>
      <c r="C63" s="13"/>
      <c r="D63" s="6" t="s">
        <v>189</v>
      </c>
      <c r="E63" s="3" t="s">
        <v>190</v>
      </c>
      <c r="F63" s="6">
        <f t="shared" si="43"/>
        <v>0</v>
      </c>
      <c r="G63" s="6">
        <f t="shared" si="44"/>
        <v>2</v>
      </c>
      <c r="H63" s="6">
        <f t="shared" si="45"/>
        <v>30</v>
      </c>
      <c r="I63" s="6">
        <f t="shared" si="46"/>
        <v>15</v>
      </c>
      <c r="J63" s="6">
        <f t="shared" si="47"/>
        <v>0</v>
      </c>
      <c r="K63" s="6">
        <f t="shared" si="48"/>
        <v>0</v>
      </c>
      <c r="L63" s="6">
        <f t="shared" si="49"/>
        <v>0</v>
      </c>
      <c r="M63" s="6">
        <f t="shared" si="50"/>
        <v>0</v>
      </c>
      <c r="N63" s="6">
        <f t="shared" si="51"/>
        <v>15</v>
      </c>
      <c r="O63" s="6">
        <f t="shared" si="52"/>
        <v>0</v>
      </c>
      <c r="P63" s="6">
        <f t="shared" si="53"/>
        <v>0</v>
      </c>
      <c r="Q63" s="6">
        <f t="shared" si="54"/>
        <v>0</v>
      </c>
      <c r="R63" s="7">
        <f t="shared" si="55"/>
        <v>2</v>
      </c>
      <c r="S63" s="7">
        <f t="shared" si="56"/>
        <v>1</v>
      </c>
      <c r="T63" s="7">
        <v>1.2</v>
      </c>
      <c r="U63" s="11"/>
      <c r="V63" s="10"/>
      <c r="W63" s="11"/>
      <c r="X63" s="10"/>
      <c r="Y63" s="11"/>
      <c r="Z63" s="10"/>
      <c r="AA63" s="11"/>
      <c r="AB63" s="10"/>
      <c r="AC63" s="11"/>
      <c r="AD63" s="10"/>
      <c r="AE63" s="7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57"/>
        <v>0</v>
      </c>
      <c r="AP63" s="11">
        <v>15</v>
      </c>
      <c r="AQ63" s="10" t="s">
        <v>54</v>
      </c>
      <c r="AR63" s="11"/>
      <c r="AS63" s="10"/>
      <c r="AT63" s="11"/>
      <c r="AU63" s="10"/>
      <c r="AV63" s="11"/>
      <c r="AW63" s="10"/>
      <c r="AX63" s="11"/>
      <c r="AY63" s="10"/>
      <c r="AZ63" s="7">
        <v>1</v>
      </c>
      <c r="BA63" s="11">
        <v>15</v>
      </c>
      <c r="BB63" s="10" t="s">
        <v>54</v>
      </c>
      <c r="BC63" s="11"/>
      <c r="BD63" s="10"/>
      <c r="BE63" s="11"/>
      <c r="BF63" s="10"/>
      <c r="BG63" s="11"/>
      <c r="BH63" s="10"/>
      <c r="BI63" s="7">
        <v>1</v>
      </c>
      <c r="BJ63" s="7">
        <f t="shared" si="58"/>
        <v>2</v>
      </c>
      <c r="BK63" s="11"/>
      <c r="BL63" s="10"/>
      <c r="BM63" s="11"/>
      <c r="BN63" s="10"/>
      <c r="BO63" s="11"/>
      <c r="BP63" s="10"/>
      <c r="BQ63" s="11"/>
      <c r="BR63" s="10"/>
      <c r="BS63" s="11"/>
      <c r="BT63" s="10"/>
      <c r="BU63" s="7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59"/>
        <v>0</v>
      </c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60"/>
        <v>0</v>
      </c>
    </row>
    <row r="64" spans="1:104" ht="12.75">
      <c r="A64" s="13">
        <v>6</v>
      </c>
      <c r="B64" s="13">
        <v>1</v>
      </c>
      <c r="C64" s="13"/>
      <c r="D64" s="6" t="s">
        <v>191</v>
      </c>
      <c r="E64" s="3" t="s">
        <v>192</v>
      </c>
      <c r="F64" s="6">
        <f t="shared" si="43"/>
        <v>0</v>
      </c>
      <c r="G64" s="6">
        <f t="shared" si="44"/>
        <v>1</v>
      </c>
      <c r="H64" s="6">
        <f t="shared" si="45"/>
        <v>15</v>
      </c>
      <c r="I64" s="6">
        <f t="shared" si="46"/>
        <v>15</v>
      </c>
      <c r="J64" s="6">
        <f t="shared" si="47"/>
        <v>0</v>
      </c>
      <c r="K64" s="6">
        <f t="shared" si="48"/>
        <v>0</v>
      </c>
      <c r="L64" s="6">
        <f t="shared" si="49"/>
        <v>0</v>
      </c>
      <c r="M64" s="6">
        <f t="shared" si="50"/>
        <v>0</v>
      </c>
      <c r="N64" s="6">
        <f t="shared" si="51"/>
        <v>0</v>
      </c>
      <c r="O64" s="6">
        <f t="shared" si="52"/>
        <v>0</v>
      </c>
      <c r="P64" s="6">
        <f t="shared" si="53"/>
        <v>0</v>
      </c>
      <c r="Q64" s="6">
        <f t="shared" si="54"/>
        <v>0</v>
      </c>
      <c r="R64" s="7">
        <f t="shared" si="55"/>
        <v>1</v>
      </c>
      <c r="S64" s="7">
        <f t="shared" si="56"/>
        <v>0</v>
      </c>
      <c r="T64" s="7">
        <v>0.6</v>
      </c>
      <c r="U64" s="11"/>
      <c r="V64" s="10"/>
      <c r="W64" s="11"/>
      <c r="X64" s="10"/>
      <c r="Y64" s="11"/>
      <c r="Z64" s="10"/>
      <c r="AA64" s="11"/>
      <c r="AB64" s="10"/>
      <c r="AC64" s="11"/>
      <c r="AD64" s="10"/>
      <c r="AE64" s="7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57"/>
        <v>0</v>
      </c>
      <c r="AP64" s="11">
        <v>15</v>
      </c>
      <c r="AQ64" s="10" t="s">
        <v>54</v>
      </c>
      <c r="AR64" s="11"/>
      <c r="AS64" s="10"/>
      <c r="AT64" s="11"/>
      <c r="AU64" s="10"/>
      <c r="AV64" s="11"/>
      <c r="AW64" s="10"/>
      <c r="AX64" s="11"/>
      <c r="AY64" s="10"/>
      <c r="AZ64" s="7">
        <v>1</v>
      </c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58"/>
        <v>1</v>
      </c>
      <c r="BK64" s="11"/>
      <c r="BL64" s="10"/>
      <c r="BM64" s="11"/>
      <c r="BN64" s="10"/>
      <c r="BO64" s="11"/>
      <c r="BP64" s="10"/>
      <c r="BQ64" s="11"/>
      <c r="BR64" s="10"/>
      <c r="BS64" s="11"/>
      <c r="BT64" s="10"/>
      <c r="BU64" s="7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59"/>
        <v>0</v>
      </c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60"/>
        <v>0</v>
      </c>
    </row>
    <row r="65" spans="1:104" ht="12.75">
      <c r="A65" s="13">
        <v>6</v>
      </c>
      <c r="B65" s="13">
        <v>1</v>
      </c>
      <c r="C65" s="13"/>
      <c r="D65" s="6" t="s">
        <v>193</v>
      </c>
      <c r="E65" s="3" t="s">
        <v>194</v>
      </c>
      <c r="F65" s="6">
        <f t="shared" si="43"/>
        <v>0</v>
      </c>
      <c r="G65" s="6">
        <f t="shared" si="44"/>
        <v>1</v>
      </c>
      <c r="H65" s="6">
        <f t="shared" si="45"/>
        <v>15</v>
      </c>
      <c r="I65" s="6">
        <f t="shared" si="46"/>
        <v>15</v>
      </c>
      <c r="J65" s="6">
        <f t="shared" si="47"/>
        <v>0</v>
      </c>
      <c r="K65" s="6">
        <f t="shared" si="48"/>
        <v>0</v>
      </c>
      <c r="L65" s="6">
        <f t="shared" si="49"/>
        <v>0</v>
      </c>
      <c r="M65" s="6">
        <f t="shared" si="50"/>
        <v>0</v>
      </c>
      <c r="N65" s="6">
        <f t="shared" si="51"/>
        <v>0</v>
      </c>
      <c r="O65" s="6">
        <f t="shared" si="52"/>
        <v>0</v>
      </c>
      <c r="P65" s="6">
        <f t="shared" si="53"/>
        <v>0</v>
      </c>
      <c r="Q65" s="6">
        <f t="shared" si="54"/>
        <v>0</v>
      </c>
      <c r="R65" s="7">
        <f t="shared" si="55"/>
        <v>1</v>
      </c>
      <c r="S65" s="7">
        <f t="shared" si="56"/>
        <v>0</v>
      </c>
      <c r="T65" s="7">
        <v>0.6</v>
      </c>
      <c r="U65" s="11"/>
      <c r="V65" s="10"/>
      <c r="W65" s="11"/>
      <c r="X65" s="10"/>
      <c r="Y65" s="11"/>
      <c r="Z65" s="10"/>
      <c r="AA65" s="11"/>
      <c r="AB65" s="10"/>
      <c r="AC65" s="11"/>
      <c r="AD65" s="10"/>
      <c r="AE65" s="7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57"/>
        <v>0</v>
      </c>
      <c r="AP65" s="11">
        <v>15</v>
      </c>
      <c r="AQ65" s="10" t="s">
        <v>54</v>
      </c>
      <c r="AR65" s="11"/>
      <c r="AS65" s="10"/>
      <c r="AT65" s="11"/>
      <c r="AU65" s="10"/>
      <c r="AV65" s="11"/>
      <c r="AW65" s="10"/>
      <c r="AX65" s="11"/>
      <c r="AY65" s="10"/>
      <c r="AZ65" s="7">
        <v>1</v>
      </c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58"/>
        <v>1</v>
      </c>
      <c r="BK65" s="11"/>
      <c r="BL65" s="10"/>
      <c r="BM65" s="11"/>
      <c r="BN65" s="10"/>
      <c r="BO65" s="11"/>
      <c r="BP65" s="10"/>
      <c r="BQ65" s="11"/>
      <c r="BR65" s="10"/>
      <c r="BS65" s="11"/>
      <c r="BT65" s="10"/>
      <c r="BU65" s="7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59"/>
        <v>0</v>
      </c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60"/>
        <v>0</v>
      </c>
    </row>
    <row r="66" spans="1:104" ht="19.5" customHeight="1">
      <c r="A66" s="14" t="s">
        <v>128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4"/>
      <c r="CZ66" s="15"/>
    </row>
    <row r="67" spans="1:104" ht="12.75">
      <c r="A67" s="6"/>
      <c r="B67" s="6"/>
      <c r="C67" s="6"/>
      <c r="D67" s="6" t="s">
        <v>129</v>
      </c>
      <c r="E67" s="3" t="s">
        <v>130</v>
      </c>
      <c r="F67" s="6">
        <f>COUNTIF(U67:CX67,"e")</f>
        <v>0</v>
      </c>
      <c r="G67" s="6">
        <f>COUNTIF(U67:CX67,"z")</f>
        <v>1</v>
      </c>
      <c r="H67" s="6">
        <f>SUM(I67:Q67)</f>
        <v>5</v>
      </c>
      <c r="I67" s="6">
        <f>U67+AP67+BK67+CF67</f>
        <v>5</v>
      </c>
      <c r="J67" s="6">
        <f>W67+AR67+BM67+CH67</f>
        <v>0</v>
      </c>
      <c r="K67" s="6">
        <f>Y67+AT67+BO67+CJ67</f>
        <v>0</v>
      </c>
      <c r="L67" s="6">
        <f>AA67+AV67+BQ67+CL67</f>
        <v>0</v>
      </c>
      <c r="M67" s="6">
        <f>AC67+AX67+BS67+CN67</f>
        <v>0</v>
      </c>
      <c r="N67" s="6">
        <f>AF67+BA67+BV67+CQ67</f>
        <v>0</v>
      </c>
      <c r="O67" s="6">
        <f>AH67+BC67+BX67+CS67</f>
        <v>0</v>
      </c>
      <c r="P67" s="6">
        <f>AJ67+BE67+BZ67+CU67</f>
        <v>0</v>
      </c>
      <c r="Q67" s="6">
        <f>AL67+BG67+CB67+CW67</f>
        <v>0</v>
      </c>
      <c r="R67" s="7">
        <f>AO67+BJ67+CE67+CZ67</f>
        <v>0</v>
      </c>
      <c r="S67" s="7">
        <f>AN67+BI67+CD67+CY67</f>
        <v>0</v>
      </c>
      <c r="T67" s="7">
        <v>0</v>
      </c>
      <c r="U67" s="11">
        <v>5</v>
      </c>
      <c r="V67" s="10" t="s">
        <v>54</v>
      </c>
      <c r="W67" s="11"/>
      <c r="X67" s="10"/>
      <c r="Y67" s="11"/>
      <c r="Z67" s="10"/>
      <c r="AA67" s="11"/>
      <c r="AB67" s="10"/>
      <c r="AC67" s="11"/>
      <c r="AD67" s="10"/>
      <c r="AE67" s="7">
        <v>0</v>
      </c>
      <c r="AF67" s="11"/>
      <c r="AG67" s="10"/>
      <c r="AH67" s="11"/>
      <c r="AI67" s="10"/>
      <c r="AJ67" s="11"/>
      <c r="AK67" s="10"/>
      <c r="AL67" s="11"/>
      <c r="AM67" s="10"/>
      <c r="AN67" s="7"/>
      <c r="AO67" s="7">
        <f>AE67+AN67</f>
        <v>0</v>
      </c>
      <c r="AP67" s="11"/>
      <c r="AQ67" s="10"/>
      <c r="AR67" s="11"/>
      <c r="AS67" s="10"/>
      <c r="AT67" s="11"/>
      <c r="AU67" s="10"/>
      <c r="AV67" s="11"/>
      <c r="AW67" s="10"/>
      <c r="AX67" s="11"/>
      <c r="AY67" s="10"/>
      <c r="AZ67" s="7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>AZ67+BI67</f>
        <v>0</v>
      </c>
      <c r="BK67" s="11"/>
      <c r="BL67" s="10"/>
      <c r="BM67" s="11"/>
      <c r="BN67" s="10"/>
      <c r="BO67" s="11"/>
      <c r="BP67" s="10"/>
      <c r="BQ67" s="11"/>
      <c r="BR67" s="10"/>
      <c r="BS67" s="11"/>
      <c r="BT67" s="10"/>
      <c r="BU67" s="7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>BU67+CD67</f>
        <v>0</v>
      </c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7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>CP67+CY67</f>
        <v>0</v>
      </c>
    </row>
    <row r="68" spans="1:104" ht="15.75" customHeight="1">
      <c r="A68" s="6"/>
      <c r="B68" s="6"/>
      <c r="C68" s="6"/>
      <c r="D68" s="6"/>
      <c r="E68" s="6" t="s">
        <v>66</v>
      </c>
      <c r="F68" s="6">
        <f aca="true" t="shared" si="61" ref="F68:AK68">SUM(F67:F67)</f>
        <v>0</v>
      </c>
      <c r="G68" s="6">
        <f t="shared" si="61"/>
        <v>1</v>
      </c>
      <c r="H68" s="6">
        <f t="shared" si="61"/>
        <v>5</v>
      </c>
      <c r="I68" s="6">
        <f t="shared" si="61"/>
        <v>5</v>
      </c>
      <c r="J68" s="6">
        <f t="shared" si="61"/>
        <v>0</v>
      </c>
      <c r="K68" s="6">
        <f t="shared" si="61"/>
        <v>0</v>
      </c>
      <c r="L68" s="6">
        <f t="shared" si="61"/>
        <v>0</v>
      </c>
      <c r="M68" s="6">
        <f t="shared" si="61"/>
        <v>0</v>
      </c>
      <c r="N68" s="6">
        <f t="shared" si="61"/>
        <v>0</v>
      </c>
      <c r="O68" s="6">
        <f t="shared" si="61"/>
        <v>0</v>
      </c>
      <c r="P68" s="6">
        <f t="shared" si="61"/>
        <v>0</v>
      </c>
      <c r="Q68" s="6">
        <f t="shared" si="61"/>
        <v>0</v>
      </c>
      <c r="R68" s="7">
        <f t="shared" si="61"/>
        <v>0</v>
      </c>
      <c r="S68" s="7">
        <f t="shared" si="61"/>
        <v>0</v>
      </c>
      <c r="T68" s="7">
        <f t="shared" si="61"/>
        <v>0</v>
      </c>
      <c r="U68" s="11">
        <f t="shared" si="61"/>
        <v>5</v>
      </c>
      <c r="V68" s="10">
        <f t="shared" si="61"/>
        <v>0</v>
      </c>
      <c r="W68" s="11">
        <f t="shared" si="61"/>
        <v>0</v>
      </c>
      <c r="X68" s="10">
        <f t="shared" si="61"/>
        <v>0</v>
      </c>
      <c r="Y68" s="11">
        <f t="shared" si="61"/>
        <v>0</v>
      </c>
      <c r="Z68" s="10">
        <f t="shared" si="61"/>
        <v>0</v>
      </c>
      <c r="AA68" s="11">
        <f t="shared" si="61"/>
        <v>0</v>
      </c>
      <c r="AB68" s="10">
        <f t="shared" si="61"/>
        <v>0</v>
      </c>
      <c r="AC68" s="11">
        <f t="shared" si="61"/>
        <v>0</v>
      </c>
      <c r="AD68" s="10">
        <f t="shared" si="61"/>
        <v>0</v>
      </c>
      <c r="AE68" s="7">
        <f t="shared" si="61"/>
        <v>0</v>
      </c>
      <c r="AF68" s="11">
        <f t="shared" si="61"/>
        <v>0</v>
      </c>
      <c r="AG68" s="10">
        <f t="shared" si="61"/>
        <v>0</v>
      </c>
      <c r="AH68" s="11">
        <f t="shared" si="61"/>
        <v>0</v>
      </c>
      <c r="AI68" s="10">
        <f t="shared" si="61"/>
        <v>0</v>
      </c>
      <c r="AJ68" s="11">
        <f t="shared" si="61"/>
        <v>0</v>
      </c>
      <c r="AK68" s="10">
        <f t="shared" si="61"/>
        <v>0</v>
      </c>
      <c r="AL68" s="11">
        <f aca="true" t="shared" si="62" ref="AL68:BQ68">SUM(AL67:AL67)</f>
        <v>0</v>
      </c>
      <c r="AM68" s="10">
        <f t="shared" si="62"/>
        <v>0</v>
      </c>
      <c r="AN68" s="7">
        <f t="shared" si="62"/>
        <v>0</v>
      </c>
      <c r="AO68" s="7">
        <f t="shared" si="62"/>
        <v>0</v>
      </c>
      <c r="AP68" s="11">
        <f t="shared" si="62"/>
        <v>0</v>
      </c>
      <c r="AQ68" s="10">
        <f t="shared" si="62"/>
        <v>0</v>
      </c>
      <c r="AR68" s="11">
        <f t="shared" si="62"/>
        <v>0</v>
      </c>
      <c r="AS68" s="10">
        <f t="shared" si="62"/>
        <v>0</v>
      </c>
      <c r="AT68" s="11">
        <f t="shared" si="62"/>
        <v>0</v>
      </c>
      <c r="AU68" s="10">
        <f t="shared" si="62"/>
        <v>0</v>
      </c>
      <c r="AV68" s="11">
        <f t="shared" si="62"/>
        <v>0</v>
      </c>
      <c r="AW68" s="10">
        <f t="shared" si="62"/>
        <v>0</v>
      </c>
      <c r="AX68" s="11">
        <f t="shared" si="62"/>
        <v>0</v>
      </c>
      <c r="AY68" s="10">
        <f t="shared" si="62"/>
        <v>0</v>
      </c>
      <c r="AZ68" s="7">
        <f t="shared" si="62"/>
        <v>0</v>
      </c>
      <c r="BA68" s="11">
        <f t="shared" si="62"/>
        <v>0</v>
      </c>
      <c r="BB68" s="10">
        <f t="shared" si="62"/>
        <v>0</v>
      </c>
      <c r="BC68" s="11">
        <f t="shared" si="62"/>
        <v>0</v>
      </c>
      <c r="BD68" s="10">
        <f t="shared" si="62"/>
        <v>0</v>
      </c>
      <c r="BE68" s="11">
        <f t="shared" si="62"/>
        <v>0</v>
      </c>
      <c r="BF68" s="10">
        <f t="shared" si="62"/>
        <v>0</v>
      </c>
      <c r="BG68" s="11">
        <f t="shared" si="62"/>
        <v>0</v>
      </c>
      <c r="BH68" s="10">
        <f t="shared" si="62"/>
        <v>0</v>
      </c>
      <c r="BI68" s="7">
        <f t="shared" si="62"/>
        <v>0</v>
      </c>
      <c r="BJ68" s="7">
        <f t="shared" si="62"/>
        <v>0</v>
      </c>
      <c r="BK68" s="11">
        <f t="shared" si="62"/>
        <v>0</v>
      </c>
      <c r="BL68" s="10">
        <f t="shared" si="62"/>
        <v>0</v>
      </c>
      <c r="BM68" s="11">
        <f t="shared" si="62"/>
        <v>0</v>
      </c>
      <c r="BN68" s="10">
        <f t="shared" si="62"/>
        <v>0</v>
      </c>
      <c r="BO68" s="11">
        <f t="shared" si="62"/>
        <v>0</v>
      </c>
      <c r="BP68" s="10">
        <f t="shared" si="62"/>
        <v>0</v>
      </c>
      <c r="BQ68" s="11">
        <f t="shared" si="62"/>
        <v>0</v>
      </c>
      <c r="BR68" s="10">
        <f aca="true" t="shared" si="63" ref="BR68:CW68">SUM(BR67:BR67)</f>
        <v>0</v>
      </c>
      <c r="BS68" s="11">
        <f t="shared" si="63"/>
        <v>0</v>
      </c>
      <c r="BT68" s="10">
        <f t="shared" si="63"/>
        <v>0</v>
      </c>
      <c r="BU68" s="7">
        <f t="shared" si="63"/>
        <v>0</v>
      </c>
      <c r="BV68" s="11">
        <f t="shared" si="63"/>
        <v>0</v>
      </c>
      <c r="BW68" s="10">
        <f t="shared" si="63"/>
        <v>0</v>
      </c>
      <c r="BX68" s="11">
        <f t="shared" si="63"/>
        <v>0</v>
      </c>
      <c r="BY68" s="10">
        <f t="shared" si="63"/>
        <v>0</v>
      </c>
      <c r="BZ68" s="11">
        <f t="shared" si="63"/>
        <v>0</v>
      </c>
      <c r="CA68" s="10">
        <f t="shared" si="63"/>
        <v>0</v>
      </c>
      <c r="CB68" s="11">
        <f t="shared" si="63"/>
        <v>0</v>
      </c>
      <c r="CC68" s="10">
        <f t="shared" si="63"/>
        <v>0</v>
      </c>
      <c r="CD68" s="7">
        <f t="shared" si="63"/>
        <v>0</v>
      </c>
      <c r="CE68" s="7">
        <f t="shared" si="63"/>
        <v>0</v>
      </c>
      <c r="CF68" s="11">
        <f t="shared" si="63"/>
        <v>0</v>
      </c>
      <c r="CG68" s="10">
        <f t="shared" si="63"/>
        <v>0</v>
      </c>
      <c r="CH68" s="11">
        <f t="shared" si="63"/>
        <v>0</v>
      </c>
      <c r="CI68" s="10">
        <f t="shared" si="63"/>
        <v>0</v>
      </c>
      <c r="CJ68" s="11">
        <f t="shared" si="63"/>
        <v>0</v>
      </c>
      <c r="CK68" s="10">
        <f t="shared" si="63"/>
        <v>0</v>
      </c>
      <c r="CL68" s="11">
        <f t="shared" si="63"/>
        <v>0</v>
      </c>
      <c r="CM68" s="10">
        <f t="shared" si="63"/>
        <v>0</v>
      </c>
      <c r="CN68" s="11">
        <f t="shared" si="63"/>
        <v>0</v>
      </c>
      <c r="CO68" s="10">
        <f t="shared" si="63"/>
        <v>0</v>
      </c>
      <c r="CP68" s="7">
        <f t="shared" si="63"/>
        <v>0</v>
      </c>
      <c r="CQ68" s="11">
        <f t="shared" si="63"/>
        <v>0</v>
      </c>
      <c r="CR68" s="10">
        <f t="shared" si="63"/>
        <v>0</v>
      </c>
      <c r="CS68" s="11">
        <f t="shared" si="63"/>
        <v>0</v>
      </c>
      <c r="CT68" s="10">
        <f t="shared" si="63"/>
        <v>0</v>
      </c>
      <c r="CU68" s="11">
        <f t="shared" si="63"/>
        <v>0</v>
      </c>
      <c r="CV68" s="10">
        <f t="shared" si="63"/>
        <v>0</v>
      </c>
      <c r="CW68" s="11">
        <f t="shared" si="63"/>
        <v>0</v>
      </c>
      <c r="CX68" s="10">
        <f>SUM(CX67:CX67)</f>
        <v>0</v>
      </c>
      <c r="CY68" s="7">
        <f>SUM(CY67:CY67)</f>
        <v>0</v>
      </c>
      <c r="CZ68" s="7">
        <f>SUM(CZ67:CZ67)</f>
        <v>0</v>
      </c>
    </row>
    <row r="69" spans="1:104" ht="19.5" customHeight="1">
      <c r="A69" s="14" t="s">
        <v>131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4"/>
      <c r="CZ69" s="15"/>
    </row>
    <row r="70" spans="1:104" ht="12.75">
      <c r="A70" s="6"/>
      <c r="B70" s="6"/>
      <c r="C70" s="6"/>
      <c r="D70" s="6" t="s">
        <v>132</v>
      </c>
      <c r="E70" s="3" t="s">
        <v>133</v>
      </c>
      <c r="F70" s="6">
        <f>COUNTIF(U70:CX70,"e")</f>
        <v>0</v>
      </c>
      <c r="G70" s="6">
        <f>COUNTIF(U70:CX70,"z")</f>
        <v>1</v>
      </c>
      <c r="H70" s="6">
        <f>SUM(I70:Q70)</f>
        <v>2</v>
      </c>
      <c r="I70" s="6">
        <f>U70+AP70+BK70+CF70</f>
        <v>2</v>
      </c>
      <c r="J70" s="6">
        <f>W70+AR70+BM70+CH70</f>
        <v>0</v>
      </c>
      <c r="K70" s="6">
        <f>Y70+AT70+BO70+CJ70</f>
        <v>0</v>
      </c>
      <c r="L70" s="6">
        <f>AA70+AV70+BQ70+CL70</f>
        <v>0</v>
      </c>
      <c r="M70" s="6">
        <f>AC70+AX70+BS70+CN70</f>
        <v>0</v>
      </c>
      <c r="N70" s="6">
        <f>AF70+BA70+BV70+CQ70</f>
        <v>0</v>
      </c>
      <c r="O70" s="6">
        <f>AH70+BC70+BX70+CS70</f>
        <v>0</v>
      </c>
      <c r="P70" s="6">
        <f>AJ70+BE70+BZ70+CU70</f>
        <v>0</v>
      </c>
      <c r="Q70" s="6">
        <f>AL70+BG70+CB70+CW70</f>
        <v>0</v>
      </c>
      <c r="R70" s="7">
        <f>AO70+BJ70+CE70+CZ70</f>
        <v>0</v>
      </c>
      <c r="S70" s="7">
        <f>AN70+BI70+CD70+CY70</f>
        <v>0</v>
      </c>
      <c r="T70" s="7">
        <v>0</v>
      </c>
      <c r="U70" s="11">
        <v>2</v>
      </c>
      <c r="V70" s="10" t="s">
        <v>54</v>
      </c>
      <c r="W70" s="11"/>
      <c r="X70" s="10"/>
      <c r="Y70" s="11"/>
      <c r="Z70" s="10"/>
      <c r="AA70" s="11"/>
      <c r="AB70" s="10"/>
      <c r="AC70" s="11"/>
      <c r="AD70" s="10"/>
      <c r="AE70" s="7">
        <v>0</v>
      </c>
      <c r="AF70" s="11"/>
      <c r="AG70" s="10"/>
      <c r="AH70" s="11"/>
      <c r="AI70" s="10"/>
      <c r="AJ70" s="11"/>
      <c r="AK70" s="10"/>
      <c r="AL70" s="11"/>
      <c r="AM70" s="10"/>
      <c r="AN70" s="7"/>
      <c r="AO70" s="7">
        <f>AE70+AN70</f>
        <v>0</v>
      </c>
      <c r="AP70" s="11"/>
      <c r="AQ70" s="10"/>
      <c r="AR70" s="11"/>
      <c r="AS70" s="10"/>
      <c r="AT70" s="11"/>
      <c r="AU70" s="10"/>
      <c r="AV70" s="11"/>
      <c r="AW70" s="10"/>
      <c r="AX70" s="11"/>
      <c r="AY70" s="10"/>
      <c r="AZ70" s="7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>AZ70+BI70</f>
        <v>0</v>
      </c>
      <c r="BK70" s="11"/>
      <c r="BL70" s="10"/>
      <c r="BM70" s="11"/>
      <c r="BN70" s="10"/>
      <c r="BO70" s="11"/>
      <c r="BP70" s="10"/>
      <c r="BQ70" s="11"/>
      <c r="BR70" s="10"/>
      <c r="BS70" s="11"/>
      <c r="BT70" s="10"/>
      <c r="BU70" s="7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>BU70+CD70</f>
        <v>0</v>
      </c>
      <c r="CF70" s="11"/>
      <c r="CG70" s="10"/>
      <c r="CH70" s="11"/>
      <c r="CI70" s="10"/>
      <c r="CJ70" s="11"/>
      <c r="CK70" s="10"/>
      <c r="CL70" s="11"/>
      <c r="CM70" s="10"/>
      <c r="CN70" s="11"/>
      <c r="CO70" s="10"/>
      <c r="CP70" s="7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>CP70+CY70</f>
        <v>0</v>
      </c>
    </row>
    <row r="71" spans="1:104" ht="15.75" customHeight="1">
      <c r="A71" s="6"/>
      <c r="B71" s="6"/>
      <c r="C71" s="6"/>
      <c r="D71" s="6"/>
      <c r="E71" s="6" t="s">
        <v>66</v>
      </c>
      <c r="F71" s="6">
        <f aca="true" t="shared" si="64" ref="F71:AK71">SUM(F70:F70)</f>
        <v>0</v>
      </c>
      <c r="G71" s="6">
        <f t="shared" si="64"/>
        <v>1</v>
      </c>
      <c r="H71" s="6">
        <f t="shared" si="64"/>
        <v>2</v>
      </c>
      <c r="I71" s="6">
        <f t="shared" si="64"/>
        <v>2</v>
      </c>
      <c r="J71" s="6">
        <f t="shared" si="64"/>
        <v>0</v>
      </c>
      <c r="K71" s="6">
        <f t="shared" si="64"/>
        <v>0</v>
      </c>
      <c r="L71" s="6">
        <f t="shared" si="64"/>
        <v>0</v>
      </c>
      <c r="M71" s="6">
        <f t="shared" si="64"/>
        <v>0</v>
      </c>
      <c r="N71" s="6">
        <f t="shared" si="64"/>
        <v>0</v>
      </c>
      <c r="O71" s="6">
        <f t="shared" si="64"/>
        <v>0</v>
      </c>
      <c r="P71" s="6">
        <f t="shared" si="64"/>
        <v>0</v>
      </c>
      <c r="Q71" s="6">
        <f t="shared" si="64"/>
        <v>0</v>
      </c>
      <c r="R71" s="7">
        <f t="shared" si="64"/>
        <v>0</v>
      </c>
      <c r="S71" s="7">
        <f t="shared" si="64"/>
        <v>0</v>
      </c>
      <c r="T71" s="7">
        <f t="shared" si="64"/>
        <v>0</v>
      </c>
      <c r="U71" s="11">
        <f t="shared" si="64"/>
        <v>2</v>
      </c>
      <c r="V71" s="10">
        <f t="shared" si="64"/>
        <v>0</v>
      </c>
      <c r="W71" s="11">
        <f t="shared" si="64"/>
        <v>0</v>
      </c>
      <c r="X71" s="10">
        <f t="shared" si="64"/>
        <v>0</v>
      </c>
      <c r="Y71" s="11">
        <f t="shared" si="64"/>
        <v>0</v>
      </c>
      <c r="Z71" s="10">
        <f t="shared" si="64"/>
        <v>0</v>
      </c>
      <c r="AA71" s="11">
        <f t="shared" si="64"/>
        <v>0</v>
      </c>
      <c r="AB71" s="10">
        <f t="shared" si="64"/>
        <v>0</v>
      </c>
      <c r="AC71" s="11">
        <f t="shared" si="64"/>
        <v>0</v>
      </c>
      <c r="AD71" s="10">
        <f t="shared" si="64"/>
        <v>0</v>
      </c>
      <c r="AE71" s="7">
        <f t="shared" si="64"/>
        <v>0</v>
      </c>
      <c r="AF71" s="11">
        <f t="shared" si="64"/>
        <v>0</v>
      </c>
      <c r="AG71" s="10">
        <f t="shared" si="64"/>
        <v>0</v>
      </c>
      <c r="AH71" s="11">
        <f t="shared" si="64"/>
        <v>0</v>
      </c>
      <c r="AI71" s="10">
        <f t="shared" si="64"/>
        <v>0</v>
      </c>
      <c r="AJ71" s="11">
        <f t="shared" si="64"/>
        <v>0</v>
      </c>
      <c r="AK71" s="10">
        <f t="shared" si="64"/>
        <v>0</v>
      </c>
      <c r="AL71" s="11">
        <f aca="true" t="shared" si="65" ref="AL71:BQ71">SUM(AL70:AL70)</f>
        <v>0</v>
      </c>
      <c r="AM71" s="10">
        <f t="shared" si="65"/>
        <v>0</v>
      </c>
      <c r="AN71" s="7">
        <f t="shared" si="65"/>
        <v>0</v>
      </c>
      <c r="AO71" s="7">
        <f t="shared" si="65"/>
        <v>0</v>
      </c>
      <c r="AP71" s="11">
        <f t="shared" si="65"/>
        <v>0</v>
      </c>
      <c r="AQ71" s="10">
        <f t="shared" si="65"/>
        <v>0</v>
      </c>
      <c r="AR71" s="11">
        <f t="shared" si="65"/>
        <v>0</v>
      </c>
      <c r="AS71" s="10">
        <f t="shared" si="65"/>
        <v>0</v>
      </c>
      <c r="AT71" s="11">
        <f t="shared" si="65"/>
        <v>0</v>
      </c>
      <c r="AU71" s="10">
        <f t="shared" si="65"/>
        <v>0</v>
      </c>
      <c r="AV71" s="11">
        <f t="shared" si="65"/>
        <v>0</v>
      </c>
      <c r="AW71" s="10">
        <f t="shared" si="65"/>
        <v>0</v>
      </c>
      <c r="AX71" s="11">
        <f t="shared" si="65"/>
        <v>0</v>
      </c>
      <c r="AY71" s="10">
        <f t="shared" si="65"/>
        <v>0</v>
      </c>
      <c r="AZ71" s="7">
        <f t="shared" si="65"/>
        <v>0</v>
      </c>
      <c r="BA71" s="11">
        <f t="shared" si="65"/>
        <v>0</v>
      </c>
      <c r="BB71" s="10">
        <f t="shared" si="65"/>
        <v>0</v>
      </c>
      <c r="BC71" s="11">
        <f t="shared" si="65"/>
        <v>0</v>
      </c>
      <c r="BD71" s="10">
        <f t="shared" si="65"/>
        <v>0</v>
      </c>
      <c r="BE71" s="11">
        <f t="shared" si="65"/>
        <v>0</v>
      </c>
      <c r="BF71" s="10">
        <f t="shared" si="65"/>
        <v>0</v>
      </c>
      <c r="BG71" s="11">
        <f t="shared" si="65"/>
        <v>0</v>
      </c>
      <c r="BH71" s="10">
        <f t="shared" si="65"/>
        <v>0</v>
      </c>
      <c r="BI71" s="7">
        <f t="shared" si="65"/>
        <v>0</v>
      </c>
      <c r="BJ71" s="7">
        <f t="shared" si="65"/>
        <v>0</v>
      </c>
      <c r="BK71" s="11">
        <f t="shared" si="65"/>
        <v>0</v>
      </c>
      <c r="BL71" s="10">
        <f t="shared" si="65"/>
        <v>0</v>
      </c>
      <c r="BM71" s="11">
        <f t="shared" si="65"/>
        <v>0</v>
      </c>
      <c r="BN71" s="10">
        <f t="shared" si="65"/>
        <v>0</v>
      </c>
      <c r="BO71" s="11">
        <f t="shared" si="65"/>
        <v>0</v>
      </c>
      <c r="BP71" s="10">
        <f t="shared" si="65"/>
        <v>0</v>
      </c>
      <c r="BQ71" s="11">
        <f t="shared" si="65"/>
        <v>0</v>
      </c>
      <c r="BR71" s="10">
        <f aca="true" t="shared" si="66" ref="BR71:CW71">SUM(BR70:BR70)</f>
        <v>0</v>
      </c>
      <c r="BS71" s="11">
        <f t="shared" si="66"/>
        <v>0</v>
      </c>
      <c r="BT71" s="10">
        <f t="shared" si="66"/>
        <v>0</v>
      </c>
      <c r="BU71" s="7">
        <f t="shared" si="66"/>
        <v>0</v>
      </c>
      <c r="BV71" s="11">
        <f t="shared" si="66"/>
        <v>0</v>
      </c>
      <c r="BW71" s="10">
        <f t="shared" si="66"/>
        <v>0</v>
      </c>
      <c r="BX71" s="11">
        <f t="shared" si="66"/>
        <v>0</v>
      </c>
      <c r="BY71" s="10">
        <f t="shared" si="66"/>
        <v>0</v>
      </c>
      <c r="BZ71" s="11">
        <f t="shared" si="66"/>
        <v>0</v>
      </c>
      <c r="CA71" s="10">
        <f t="shared" si="66"/>
        <v>0</v>
      </c>
      <c r="CB71" s="11">
        <f t="shared" si="66"/>
        <v>0</v>
      </c>
      <c r="CC71" s="10">
        <f t="shared" si="66"/>
        <v>0</v>
      </c>
      <c r="CD71" s="7">
        <f t="shared" si="66"/>
        <v>0</v>
      </c>
      <c r="CE71" s="7">
        <f t="shared" si="66"/>
        <v>0</v>
      </c>
      <c r="CF71" s="11">
        <f t="shared" si="66"/>
        <v>0</v>
      </c>
      <c r="CG71" s="10">
        <f t="shared" si="66"/>
        <v>0</v>
      </c>
      <c r="CH71" s="11">
        <f t="shared" si="66"/>
        <v>0</v>
      </c>
      <c r="CI71" s="10">
        <f t="shared" si="66"/>
        <v>0</v>
      </c>
      <c r="CJ71" s="11">
        <f t="shared" si="66"/>
        <v>0</v>
      </c>
      <c r="CK71" s="10">
        <f t="shared" si="66"/>
        <v>0</v>
      </c>
      <c r="CL71" s="11">
        <f t="shared" si="66"/>
        <v>0</v>
      </c>
      <c r="CM71" s="10">
        <f t="shared" si="66"/>
        <v>0</v>
      </c>
      <c r="CN71" s="11">
        <f t="shared" si="66"/>
        <v>0</v>
      </c>
      <c r="CO71" s="10">
        <f t="shared" si="66"/>
        <v>0</v>
      </c>
      <c r="CP71" s="7">
        <f t="shared" si="66"/>
        <v>0</v>
      </c>
      <c r="CQ71" s="11">
        <f t="shared" si="66"/>
        <v>0</v>
      </c>
      <c r="CR71" s="10">
        <f t="shared" si="66"/>
        <v>0</v>
      </c>
      <c r="CS71" s="11">
        <f t="shared" si="66"/>
        <v>0</v>
      </c>
      <c r="CT71" s="10">
        <f t="shared" si="66"/>
        <v>0</v>
      </c>
      <c r="CU71" s="11">
        <f t="shared" si="66"/>
        <v>0</v>
      </c>
      <c r="CV71" s="10">
        <f t="shared" si="66"/>
        <v>0</v>
      </c>
      <c r="CW71" s="11">
        <f t="shared" si="66"/>
        <v>0</v>
      </c>
      <c r="CX71" s="10">
        <f>SUM(CX70:CX70)</f>
        <v>0</v>
      </c>
      <c r="CY71" s="7">
        <f>SUM(CY70:CY70)</f>
        <v>0</v>
      </c>
      <c r="CZ71" s="7">
        <f>SUM(CZ70:CZ70)</f>
        <v>0</v>
      </c>
    </row>
    <row r="72" spans="1:104" ht="19.5" customHeight="1">
      <c r="A72" s="6"/>
      <c r="B72" s="6"/>
      <c r="C72" s="6"/>
      <c r="D72" s="6"/>
      <c r="E72" s="8" t="s">
        <v>134</v>
      </c>
      <c r="F72" s="6">
        <f aca="true" t="shared" si="67" ref="F72:AK72">F23+F30+F52+F68</f>
        <v>9</v>
      </c>
      <c r="G72" s="6">
        <f t="shared" si="67"/>
        <v>41</v>
      </c>
      <c r="H72" s="6">
        <f t="shared" si="67"/>
        <v>1140</v>
      </c>
      <c r="I72" s="6">
        <f t="shared" si="67"/>
        <v>360</v>
      </c>
      <c r="J72" s="6">
        <f t="shared" si="67"/>
        <v>90</v>
      </c>
      <c r="K72" s="6">
        <f t="shared" si="67"/>
        <v>30</v>
      </c>
      <c r="L72" s="6">
        <f t="shared" si="67"/>
        <v>30</v>
      </c>
      <c r="M72" s="6">
        <f t="shared" si="67"/>
        <v>15</v>
      </c>
      <c r="N72" s="6">
        <f t="shared" si="67"/>
        <v>570</v>
      </c>
      <c r="O72" s="6">
        <f t="shared" si="67"/>
        <v>0</v>
      </c>
      <c r="P72" s="6">
        <f t="shared" si="67"/>
        <v>0</v>
      </c>
      <c r="Q72" s="6">
        <f t="shared" si="67"/>
        <v>45</v>
      </c>
      <c r="R72" s="7">
        <f t="shared" si="67"/>
        <v>90</v>
      </c>
      <c r="S72" s="7">
        <f t="shared" si="67"/>
        <v>55.6</v>
      </c>
      <c r="T72" s="7">
        <f t="shared" si="67"/>
        <v>45.86</v>
      </c>
      <c r="U72" s="11">
        <f t="shared" si="67"/>
        <v>210</v>
      </c>
      <c r="V72" s="10">
        <f t="shared" si="67"/>
        <v>0</v>
      </c>
      <c r="W72" s="11">
        <f t="shared" si="67"/>
        <v>45</v>
      </c>
      <c r="X72" s="10">
        <f t="shared" si="67"/>
        <v>0</v>
      </c>
      <c r="Y72" s="11">
        <f t="shared" si="67"/>
        <v>30</v>
      </c>
      <c r="Z72" s="10">
        <f t="shared" si="67"/>
        <v>0</v>
      </c>
      <c r="AA72" s="11">
        <f t="shared" si="67"/>
        <v>30</v>
      </c>
      <c r="AB72" s="10">
        <f t="shared" si="67"/>
        <v>0</v>
      </c>
      <c r="AC72" s="11">
        <f t="shared" si="67"/>
        <v>15</v>
      </c>
      <c r="AD72" s="10">
        <f t="shared" si="67"/>
        <v>0</v>
      </c>
      <c r="AE72" s="7">
        <f t="shared" si="67"/>
        <v>21.4</v>
      </c>
      <c r="AF72" s="11">
        <f t="shared" si="67"/>
        <v>155</v>
      </c>
      <c r="AG72" s="10">
        <f t="shared" si="67"/>
        <v>0</v>
      </c>
      <c r="AH72" s="11">
        <f t="shared" si="67"/>
        <v>0</v>
      </c>
      <c r="AI72" s="10">
        <f t="shared" si="67"/>
        <v>0</v>
      </c>
      <c r="AJ72" s="11">
        <f t="shared" si="67"/>
        <v>0</v>
      </c>
      <c r="AK72" s="10">
        <f t="shared" si="67"/>
        <v>0</v>
      </c>
      <c r="AL72" s="11">
        <f aca="true" t="shared" si="68" ref="AL72:BQ72">AL23+AL30+AL52+AL68</f>
        <v>0</v>
      </c>
      <c r="AM72" s="10">
        <f t="shared" si="68"/>
        <v>0</v>
      </c>
      <c r="AN72" s="7">
        <f t="shared" si="68"/>
        <v>8.600000000000001</v>
      </c>
      <c r="AO72" s="7">
        <f t="shared" si="68"/>
        <v>30</v>
      </c>
      <c r="AP72" s="11">
        <f t="shared" si="68"/>
        <v>150</v>
      </c>
      <c r="AQ72" s="10">
        <f t="shared" si="68"/>
        <v>0</v>
      </c>
      <c r="AR72" s="11">
        <f t="shared" si="68"/>
        <v>45</v>
      </c>
      <c r="AS72" s="10">
        <f t="shared" si="68"/>
        <v>0</v>
      </c>
      <c r="AT72" s="11">
        <f t="shared" si="68"/>
        <v>0</v>
      </c>
      <c r="AU72" s="10">
        <f t="shared" si="68"/>
        <v>0</v>
      </c>
      <c r="AV72" s="11">
        <f t="shared" si="68"/>
        <v>0</v>
      </c>
      <c r="AW72" s="10">
        <f t="shared" si="68"/>
        <v>0</v>
      </c>
      <c r="AX72" s="11">
        <f t="shared" si="68"/>
        <v>0</v>
      </c>
      <c r="AY72" s="10">
        <f t="shared" si="68"/>
        <v>0</v>
      </c>
      <c r="AZ72" s="7">
        <f t="shared" si="68"/>
        <v>13</v>
      </c>
      <c r="BA72" s="11">
        <f t="shared" si="68"/>
        <v>295</v>
      </c>
      <c r="BB72" s="10">
        <f t="shared" si="68"/>
        <v>0</v>
      </c>
      <c r="BC72" s="11">
        <f t="shared" si="68"/>
        <v>0</v>
      </c>
      <c r="BD72" s="10">
        <f t="shared" si="68"/>
        <v>0</v>
      </c>
      <c r="BE72" s="11">
        <f t="shared" si="68"/>
        <v>0</v>
      </c>
      <c r="BF72" s="10">
        <f t="shared" si="68"/>
        <v>0</v>
      </c>
      <c r="BG72" s="11">
        <f t="shared" si="68"/>
        <v>0</v>
      </c>
      <c r="BH72" s="10">
        <f t="shared" si="68"/>
        <v>0</v>
      </c>
      <c r="BI72" s="7">
        <f t="shared" si="68"/>
        <v>17</v>
      </c>
      <c r="BJ72" s="7">
        <f t="shared" si="68"/>
        <v>30</v>
      </c>
      <c r="BK72" s="11">
        <f t="shared" si="68"/>
        <v>0</v>
      </c>
      <c r="BL72" s="10">
        <f t="shared" si="68"/>
        <v>0</v>
      </c>
      <c r="BM72" s="11">
        <f t="shared" si="68"/>
        <v>0</v>
      </c>
      <c r="BN72" s="10">
        <f t="shared" si="68"/>
        <v>0</v>
      </c>
      <c r="BO72" s="11">
        <f t="shared" si="68"/>
        <v>0</v>
      </c>
      <c r="BP72" s="10">
        <f t="shared" si="68"/>
        <v>0</v>
      </c>
      <c r="BQ72" s="11">
        <f t="shared" si="68"/>
        <v>0</v>
      </c>
      <c r="BR72" s="10">
        <f aca="true" t="shared" si="69" ref="BR72:CZ72">BR23+BR30+BR52+BR68</f>
        <v>0</v>
      </c>
      <c r="BS72" s="11">
        <f t="shared" si="69"/>
        <v>0</v>
      </c>
      <c r="BT72" s="10">
        <f t="shared" si="69"/>
        <v>0</v>
      </c>
      <c r="BU72" s="7">
        <f t="shared" si="69"/>
        <v>0</v>
      </c>
      <c r="BV72" s="11">
        <f t="shared" si="69"/>
        <v>120</v>
      </c>
      <c r="BW72" s="10">
        <f t="shared" si="69"/>
        <v>0</v>
      </c>
      <c r="BX72" s="11">
        <f t="shared" si="69"/>
        <v>0</v>
      </c>
      <c r="BY72" s="10">
        <f t="shared" si="69"/>
        <v>0</v>
      </c>
      <c r="BZ72" s="11">
        <f t="shared" si="69"/>
        <v>0</v>
      </c>
      <c r="CA72" s="10">
        <f t="shared" si="69"/>
        <v>0</v>
      </c>
      <c r="CB72" s="11">
        <f t="shared" si="69"/>
        <v>45</v>
      </c>
      <c r="CC72" s="10">
        <f t="shared" si="69"/>
        <v>0</v>
      </c>
      <c r="CD72" s="7">
        <f t="shared" si="69"/>
        <v>30</v>
      </c>
      <c r="CE72" s="7">
        <f t="shared" si="69"/>
        <v>30</v>
      </c>
      <c r="CF72" s="11">
        <f t="shared" si="69"/>
        <v>0</v>
      </c>
      <c r="CG72" s="10">
        <f t="shared" si="69"/>
        <v>0</v>
      </c>
      <c r="CH72" s="11">
        <f t="shared" si="69"/>
        <v>0</v>
      </c>
      <c r="CI72" s="10">
        <f t="shared" si="69"/>
        <v>0</v>
      </c>
      <c r="CJ72" s="11">
        <f t="shared" si="69"/>
        <v>0</v>
      </c>
      <c r="CK72" s="10">
        <f t="shared" si="69"/>
        <v>0</v>
      </c>
      <c r="CL72" s="11">
        <f t="shared" si="69"/>
        <v>0</v>
      </c>
      <c r="CM72" s="10">
        <f t="shared" si="69"/>
        <v>0</v>
      </c>
      <c r="CN72" s="11">
        <f t="shared" si="69"/>
        <v>0</v>
      </c>
      <c r="CO72" s="10">
        <f t="shared" si="69"/>
        <v>0</v>
      </c>
      <c r="CP72" s="7">
        <f t="shared" si="69"/>
        <v>0</v>
      </c>
      <c r="CQ72" s="11">
        <f t="shared" si="69"/>
        <v>0</v>
      </c>
      <c r="CR72" s="10">
        <f t="shared" si="69"/>
        <v>0</v>
      </c>
      <c r="CS72" s="11">
        <f t="shared" si="69"/>
        <v>0</v>
      </c>
      <c r="CT72" s="10">
        <f t="shared" si="69"/>
        <v>0</v>
      </c>
      <c r="CU72" s="11">
        <f t="shared" si="69"/>
        <v>0</v>
      </c>
      <c r="CV72" s="10">
        <f t="shared" si="69"/>
        <v>0</v>
      </c>
      <c r="CW72" s="11">
        <f t="shared" si="69"/>
        <v>0</v>
      </c>
      <c r="CX72" s="10">
        <f t="shared" si="69"/>
        <v>0</v>
      </c>
      <c r="CY72" s="7">
        <f t="shared" si="69"/>
        <v>0</v>
      </c>
      <c r="CZ72" s="7">
        <f t="shared" si="69"/>
        <v>0</v>
      </c>
    </row>
    <row r="74" spans="4:5" ht="12.75">
      <c r="D74" s="3" t="s">
        <v>22</v>
      </c>
      <c r="E74" s="3" t="s">
        <v>135</v>
      </c>
    </row>
    <row r="75" spans="4:5" ht="12.75">
      <c r="D75" s="3" t="s">
        <v>26</v>
      </c>
      <c r="E75" s="3" t="s">
        <v>136</v>
      </c>
    </row>
    <row r="76" spans="4:5" ht="12.75">
      <c r="D76" s="12" t="s">
        <v>32</v>
      </c>
      <c r="E76" s="12"/>
    </row>
    <row r="77" spans="4:5" ht="12.75">
      <c r="D77" s="3" t="s">
        <v>34</v>
      </c>
      <c r="E77" s="3" t="s">
        <v>137</v>
      </c>
    </row>
    <row r="78" spans="4:5" ht="12.75">
      <c r="D78" s="3" t="s">
        <v>35</v>
      </c>
      <c r="E78" s="3" t="s">
        <v>138</v>
      </c>
    </row>
    <row r="79" spans="4:5" ht="12.75">
      <c r="D79" s="3" t="s">
        <v>36</v>
      </c>
      <c r="E79" s="3" t="s">
        <v>139</v>
      </c>
    </row>
    <row r="80" spans="4:29" ht="12.75">
      <c r="D80" s="3" t="s">
        <v>37</v>
      </c>
      <c r="E80" s="3" t="s">
        <v>140</v>
      </c>
      <c r="M80" s="9"/>
      <c r="U80" s="9"/>
      <c r="AC80" s="9"/>
    </row>
    <row r="81" spans="4:5" ht="12.75">
      <c r="D81" s="3" t="s">
        <v>38</v>
      </c>
      <c r="E81" s="3" t="s">
        <v>141</v>
      </c>
    </row>
    <row r="82" spans="4:5" ht="12.75">
      <c r="D82" s="12" t="s">
        <v>33</v>
      </c>
      <c r="E82" s="12"/>
    </row>
    <row r="83" spans="4:5" ht="12.75">
      <c r="D83" s="3" t="s">
        <v>39</v>
      </c>
      <c r="E83" s="3" t="s">
        <v>142</v>
      </c>
    </row>
    <row r="84" spans="4:5" ht="12.75">
      <c r="D84" s="3" t="s">
        <v>37</v>
      </c>
      <c r="E84" s="3" t="s">
        <v>140</v>
      </c>
    </row>
    <row r="85" spans="4:5" ht="12.75">
      <c r="D85" s="3" t="s">
        <v>40</v>
      </c>
      <c r="E85" s="3" t="s">
        <v>143</v>
      </c>
    </row>
    <row r="86" spans="4:5" ht="12.75">
      <c r="D86" s="3" t="s">
        <v>41</v>
      </c>
      <c r="E86" s="3" t="s">
        <v>144</v>
      </c>
    </row>
  </sheetData>
  <sheetProtection/>
  <mergeCells count="103">
    <mergeCell ref="A11:CY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  <mergeCell ref="I14:M14"/>
    <mergeCell ref="N14:Q14"/>
    <mergeCell ref="R12:R15"/>
    <mergeCell ref="S12:S15"/>
    <mergeCell ref="T12:T15"/>
    <mergeCell ref="U12:BJ12"/>
    <mergeCell ref="U13:AO13"/>
    <mergeCell ref="U14:AD14"/>
    <mergeCell ref="U15:V15"/>
    <mergeCell ref="W15:X15"/>
    <mergeCell ref="Y15:Z15"/>
    <mergeCell ref="AA15:AB15"/>
    <mergeCell ref="AC15:AD15"/>
    <mergeCell ref="AE14:AE15"/>
    <mergeCell ref="AF14:AM14"/>
    <mergeCell ref="AF15:AG15"/>
    <mergeCell ref="AH15:AI15"/>
    <mergeCell ref="AJ15:AK15"/>
    <mergeCell ref="AL15:AM15"/>
    <mergeCell ref="AN14:AN15"/>
    <mergeCell ref="AO14:AO15"/>
    <mergeCell ref="AP13:BJ13"/>
    <mergeCell ref="AP14:AY14"/>
    <mergeCell ref="AP15:AQ15"/>
    <mergeCell ref="AR15:AS15"/>
    <mergeCell ref="AT15:AU15"/>
    <mergeCell ref="AV15:AW15"/>
    <mergeCell ref="AX15:AY15"/>
    <mergeCell ref="AZ14:AZ15"/>
    <mergeCell ref="BA14:BH14"/>
    <mergeCell ref="BA15:BB15"/>
    <mergeCell ref="BC15:BD15"/>
    <mergeCell ref="BE15:BF15"/>
    <mergeCell ref="BG15:BH15"/>
    <mergeCell ref="BI14:BI15"/>
    <mergeCell ref="BJ14:BJ15"/>
    <mergeCell ref="BK12:CZ12"/>
    <mergeCell ref="BK13:CE13"/>
    <mergeCell ref="BK14:BT14"/>
    <mergeCell ref="BK15:BL15"/>
    <mergeCell ref="BM15:BN15"/>
    <mergeCell ref="BO15:BP15"/>
    <mergeCell ref="BQ15:BR15"/>
    <mergeCell ref="BS15:BT15"/>
    <mergeCell ref="BU14:BU15"/>
    <mergeCell ref="BV14:CC14"/>
    <mergeCell ref="BV15:BW15"/>
    <mergeCell ref="BX15:BY15"/>
    <mergeCell ref="BZ15:CA15"/>
    <mergeCell ref="CB15:CC15"/>
    <mergeCell ref="CD14:CD15"/>
    <mergeCell ref="CE14:CE15"/>
    <mergeCell ref="CF13:CZ13"/>
    <mergeCell ref="CF14:CO14"/>
    <mergeCell ref="CF15:CG15"/>
    <mergeCell ref="CH15:CI15"/>
    <mergeCell ref="CJ15:CK15"/>
    <mergeCell ref="CL15:CM15"/>
    <mergeCell ref="CN15:CO15"/>
    <mergeCell ref="CP14:CP15"/>
    <mergeCell ref="CQ14:CX14"/>
    <mergeCell ref="CQ15:CR15"/>
    <mergeCell ref="CS15:CT15"/>
    <mergeCell ref="CU15:CV15"/>
    <mergeCell ref="CW15:CX15"/>
    <mergeCell ref="CY14:CY15"/>
    <mergeCell ref="CZ14:CZ15"/>
    <mergeCell ref="A16:CZ16"/>
    <mergeCell ref="A24:CZ24"/>
    <mergeCell ref="A31:CZ31"/>
    <mergeCell ref="A53:CZ53"/>
    <mergeCell ref="C54:C55"/>
    <mergeCell ref="A54:A55"/>
    <mergeCell ref="B54:B55"/>
    <mergeCell ref="C56:C57"/>
    <mergeCell ref="A56:A57"/>
    <mergeCell ref="B56:B57"/>
    <mergeCell ref="C58:C59"/>
    <mergeCell ref="A58:A59"/>
    <mergeCell ref="B58:B59"/>
    <mergeCell ref="C60:C61"/>
    <mergeCell ref="A60:A61"/>
    <mergeCell ref="B60:B61"/>
    <mergeCell ref="C62:C63"/>
    <mergeCell ref="A62:A63"/>
    <mergeCell ref="B62:B63"/>
    <mergeCell ref="D82:E82"/>
    <mergeCell ref="C64:C65"/>
    <mergeCell ref="A64:A65"/>
    <mergeCell ref="B64:B65"/>
    <mergeCell ref="A66:CZ66"/>
    <mergeCell ref="A69:CZ69"/>
    <mergeCell ref="D76:E76"/>
  </mergeCells>
  <printOptions/>
  <pageMargins left="0.75" right="0.75" top="1" bottom="1" header="0.5" footer="0.5"/>
  <pageSetup fitToHeight="1" fitToWidth="1" horizontalDpi="600" verticalDpi="600" orientation="landscape" paperSize="8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78"/>
  <sheetViews>
    <sheetView zoomScalePageLayoutView="0" workbookViewId="0" topLeftCell="A1">
      <selection activeCell="AC6" sqref="AC6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7" width="4.28125" style="0" customWidth="1"/>
    <col min="18" max="20" width="4.710937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57421875" style="0" customWidth="1"/>
    <col min="26" max="26" width="2.00390625" style="0" customWidth="1"/>
    <col min="27" max="27" width="3.57421875" style="0" customWidth="1"/>
    <col min="28" max="28" width="2.00390625" style="0" customWidth="1"/>
    <col min="29" max="29" width="3.57421875" style="0" customWidth="1"/>
    <col min="30" max="30" width="2.00390625" style="0" customWidth="1"/>
    <col min="31" max="31" width="3.8515625" style="0" customWidth="1"/>
    <col min="32" max="32" width="3.57421875" style="0" customWidth="1"/>
    <col min="33" max="33" width="2.00390625" style="0" customWidth="1"/>
    <col min="34" max="34" width="3.57421875" style="0" customWidth="1"/>
    <col min="35" max="35" width="2.00390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1" width="3.8515625" style="0" customWidth="1"/>
    <col min="42" max="42" width="3.57421875" style="0" customWidth="1"/>
    <col min="43" max="43" width="2.00390625" style="0" customWidth="1"/>
    <col min="44" max="44" width="3.57421875" style="0" customWidth="1"/>
    <col min="45" max="45" width="2.00390625" style="0" customWidth="1"/>
    <col min="46" max="46" width="3.57421875" style="0" customWidth="1"/>
    <col min="47" max="47" width="2.00390625" style="0" customWidth="1"/>
    <col min="48" max="48" width="3.57421875" style="0" customWidth="1"/>
    <col min="49" max="49" width="2.00390625" style="0" customWidth="1"/>
    <col min="50" max="50" width="3.57421875" style="0" customWidth="1"/>
    <col min="51" max="51" width="2.00390625" style="0" customWidth="1"/>
    <col min="52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2" width="3.8515625" style="0" customWidth="1"/>
    <col min="63" max="63" width="3.57421875" style="0" customWidth="1"/>
    <col min="64" max="64" width="2.00390625" style="0" customWidth="1"/>
    <col min="65" max="65" width="3.57421875" style="0" customWidth="1"/>
    <col min="66" max="66" width="2.00390625" style="0" customWidth="1"/>
    <col min="67" max="67" width="3.57421875" style="0" customWidth="1"/>
    <col min="68" max="68" width="2.00390625" style="0" customWidth="1"/>
    <col min="69" max="69" width="3.57421875" style="0" customWidth="1"/>
    <col min="70" max="70" width="2.00390625" style="0" customWidth="1"/>
    <col min="71" max="71" width="3.57421875" style="0" customWidth="1"/>
    <col min="72" max="72" width="2.00390625" style="0" customWidth="1"/>
    <col min="73" max="73" width="3.8515625" style="0" customWidth="1"/>
    <col min="74" max="74" width="3.57421875" style="0" customWidth="1"/>
    <col min="75" max="75" width="2.00390625" style="0" customWidth="1"/>
    <col min="76" max="76" width="3.57421875" style="0" customWidth="1"/>
    <col min="77" max="77" width="2.00390625" style="0" customWidth="1"/>
    <col min="78" max="78" width="3.57421875" style="0" customWidth="1"/>
    <col min="79" max="79" width="2.00390625" style="0" customWidth="1"/>
    <col min="80" max="80" width="3.57421875" style="0" customWidth="1"/>
    <col min="81" max="81" width="2.00390625" style="0" customWidth="1"/>
    <col min="82" max="83" width="3.8515625" style="0" customWidth="1"/>
    <col min="84" max="84" width="3.57421875" style="0" hidden="1" customWidth="1"/>
    <col min="85" max="85" width="2.00390625" style="0" hidden="1" customWidth="1"/>
    <col min="86" max="86" width="3.57421875" style="0" hidden="1" customWidth="1"/>
    <col min="87" max="87" width="2.00390625" style="0" hidden="1" customWidth="1"/>
    <col min="88" max="88" width="3.57421875" style="0" hidden="1" customWidth="1"/>
    <col min="89" max="89" width="2.00390625" style="0" hidden="1" customWidth="1"/>
    <col min="90" max="90" width="3.57421875" style="0" hidden="1" customWidth="1"/>
    <col min="91" max="91" width="2.00390625" style="0" hidden="1" customWidth="1"/>
    <col min="92" max="92" width="3.57421875" style="0" hidden="1" customWidth="1"/>
    <col min="93" max="93" width="2.00390625" style="0" hidden="1" customWidth="1"/>
    <col min="94" max="94" width="3.8515625" style="0" hidden="1" customWidth="1"/>
    <col min="95" max="95" width="3.57421875" style="0" hidden="1" customWidth="1"/>
    <col min="96" max="96" width="2.00390625" style="0" hidden="1" customWidth="1"/>
    <col min="97" max="97" width="3.57421875" style="0" hidden="1" customWidth="1"/>
    <col min="98" max="98" width="2.00390625" style="0" hidden="1" customWidth="1"/>
    <col min="99" max="99" width="3.57421875" style="0" hidden="1" customWidth="1"/>
    <col min="100" max="100" width="2.00390625" style="0" hidden="1" customWidth="1"/>
    <col min="101" max="101" width="3.57421875" style="0" hidden="1" customWidth="1"/>
    <col min="102" max="102" width="2.00390625" style="0" hidden="1" customWidth="1"/>
    <col min="103" max="104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43" ht="12.75">
      <c r="E7" t="s">
        <v>11</v>
      </c>
      <c r="F7" s="1" t="s">
        <v>12</v>
      </c>
      <c r="AQ7" t="s">
        <v>13</v>
      </c>
    </row>
    <row r="8" spans="5:43" ht="12.75">
      <c r="E8" t="s">
        <v>14</v>
      </c>
      <c r="F8" s="1" t="s">
        <v>80</v>
      </c>
      <c r="AQ8" t="s">
        <v>16</v>
      </c>
    </row>
    <row r="9" spans="5:43" ht="12.75">
      <c r="E9" t="s">
        <v>17</v>
      </c>
      <c r="F9" s="1" t="s">
        <v>18</v>
      </c>
      <c r="AQ9" t="s">
        <v>229</v>
      </c>
    </row>
    <row r="11" spans="1:103" ht="12.75">
      <c r="A11" s="21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</row>
    <row r="12" spans="1:104" ht="12" customHeight="1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20" t="s">
        <v>42</v>
      </c>
      <c r="S12" s="20" t="s">
        <v>43</v>
      </c>
      <c r="T12" s="20" t="s">
        <v>44</v>
      </c>
      <c r="U12" s="18" t="s">
        <v>45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 t="s">
        <v>50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</row>
    <row r="13" spans="1:104" ht="12" customHeight="1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20"/>
      <c r="S13" s="20"/>
      <c r="T13" s="20"/>
      <c r="U13" s="18" t="s">
        <v>46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 t="s">
        <v>49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 t="s">
        <v>51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 t="s">
        <v>52</v>
      </c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</row>
    <row r="14" spans="1:104" ht="24" customHeight="1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/>
      <c r="M14" s="16"/>
      <c r="N14" s="16" t="s">
        <v>33</v>
      </c>
      <c r="O14" s="16"/>
      <c r="P14" s="16"/>
      <c r="Q14" s="16"/>
      <c r="R14" s="20"/>
      <c r="S14" s="20"/>
      <c r="T14" s="20"/>
      <c r="U14" s="19" t="s">
        <v>32</v>
      </c>
      <c r="V14" s="19"/>
      <c r="W14" s="19"/>
      <c r="X14" s="19"/>
      <c r="Y14" s="19"/>
      <c r="Z14" s="19"/>
      <c r="AA14" s="19"/>
      <c r="AB14" s="19"/>
      <c r="AC14" s="19"/>
      <c r="AD14" s="19"/>
      <c r="AE14" s="17" t="s">
        <v>47</v>
      </c>
      <c r="AF14" s="19" t="s">
        <v>33</v>
      </c>
      <c r="AG14" s="19"/>
      <c r="AH14" s="19"/>
      <c r="AI14" s="19"/>
      <c r="AJ14" s="19"/>
      <c r="AK14" s="19"/>
      <c r="AL14" s="19"/>
      <c r="AM14" s="19"/>
      <c r="AN14" s="17" t="s">
        <v>47</v>
      </c>
      <c r="AO14" s="17" t="s">
        <v>48</v>
      </c>
      <c r="AP14" s="19" t="s">
        <v>32</v>
      </c>
      <c r="AQ14" s="19"/>
      <c r="AR14" s="19"/>
      <c r="AS14" s="19"/>
      <c r="AT14" s="19"/>
      <c r="AU14" s="19"/>
      <c r="AV14" s="19"/>
      <c r="AW14" s="19"/>
      <c r="AX14" s="19"/>
      <c r="AY14" s="19"/>
      <c r="AZ14" s="17" t="s">
        <v>47</v>
      </c>
      <c r="BA14" s="19" t="s">
        <v>33</v>
      </c>
      <c r="BB14" s="19"/>
      <c r="BC14" s="19"/>
      <c r="BD14" s="19"/>
      <c r="BE14" s="19"/>
      <c r="BF14" s="19"/>
      <c r="BG14" s="19"/>
      <c r="BH14" s="19"/>
      <c r="BI14" s="17" t="s">
        <v>47</v>
      </c>
      <c r="BJ14" s="17" t="s">
        <v>48</v>
      </c>
      <c r="BK14" s="19" t="s">
        <v>32</v>
      </c>
      <c r="BL14" s="19"/>
      <c r="BM14" s="19"/>
      <c r="BN14" s="19"/>
      <c r="BO14" s="19"/>
      <c r="BP14" s="19"/>
      <c r="BQ14" s="19"/>
      <c r="BR14" s="19"/>
      <c r="BS14" s="19"/>
      <c r="BT14" s="19"/>
      <c r="BU14" s="17" t="s">
        <v>47</v>
      </c>
      <c r="BV14" s="19" t="s">
        <v>33</v>
      </c>
      <c r="BW14" s="19"/>
      <c r="BX14" s="19"/>
      <c r="BY14" s="19"/>
      <c r="BZ14" s="19"/>
      <c r="CA14" s="19"/>
      <c r="CB14" s="19"/>
      <c r="CC14" s="19"/>
      <c r="CD14" s="17" t="s">
        <v>47</v>
      </c>
      <c r="CE14" s="17" t="s">
        <v>48</v>
      </c>
      <c r="CF14" s="19" t="s">
        <v>32</v>
      </c>
      <c r="CG14" s="19"/>
      <c r="CH14" s="19"/>
      <c r="CI14" s="19"/>
      <c r="CJ14" s="19"/>
      <c r="CK14" s="19"/>
      <c r="CL14" s="19"/>
      <c r="CM14" s="19"/>
      <c r="CN14" s="19"/>
      <c r="CO14" s="19"/>
      <c r="CP14" s="17" t="s">
        <v>47</v>
      </c>
      <c r="CQ14" s="19" t="s">
        <v>33</v>
      </c>
      <c r="CR14" s="19"/>
      <c r="CS14" s="19"/>
      <c r="CT14" s="19"/>
      <c r="CU14" s="19"/>
      <c r="CV14" s="19"/>
      <c r="CW14" s="19"/>
      <c r="CX14" s="19"/>
      <c r="CY14" s="17" t="s">
        <v>47</v>
      </c>
      <c r="CZ14" s="17" t="s">
        <v>48</v>
      </c>
    </row>
    <row r="15" spans="1:104" ht="24" customHeight="1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37</v>
      </c>
      <c r="P15" s="5" t="s">
        <v>40</v>
      </c>
      <c r="Q15" s="5" t="s">
        <v>41</v>
      </c>
      <c r="R15" s="20"/>
      <c r="S15" s="20"/>
      <c r="T15" s="20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6" t="s">
        <v>37</v>
      </c>
      <c r="AB15" s="16"/>
      <c r="AC15" s="16" t="s">
        <v>38</v>
      </c>
      <c r="AD15" s="16"/>
      <c r="AE15" s="17"/>
      <c r="AF15" s="16" t="s">
        <v>39</v>
      </c>
      <c r="AG15" s="16"/>
      <c r="AH15" s="16" t="s">
        <v>37</v>
      </c>
      <c r="AI15" s="16"/>
      <c r="AJ15" s="16" t="s">
        <v>40</v>
      </c>
      <c r="AK15" s="16"/>
      <c r="AL15" s="16" t="s">
        <v>41</v>
      </c>
      <c r="AM15" s="16"/>
      <c r="AN15" s="17"/>
      <c r="AO15" s="17"/>
      <c r="AP15" s="16" t="s">
        <v>34</v>
      </c>
      <c r="AQ15" s="16"/>
      <c r="AR15" s="16" t="s">
        <v>35</v>
      </c>
      <c r="AS15" s="16"/>
      <c r="AT15" s="16" t="s">
        <v>36</v>
      </c>
      <c r="AU15" s="16"/>
      <c r="AV15" s="16" t="s">
        <v>37</v>
      </c>
      <c r="AW15" s="16"/>
      <c r="AX15" s="16" t="s">
        <v>38</v>
      </c>
      <c r="AY15" s="16"/>
      <c r="AZ15" s="17"/>
      <c r="BA15" s="16" t="s">
        <v>39</v>
      </c>
      <c r="BB15" s="16"/>
      <c r="BC15" s="16" t="s">
        <v>37</v>
      </c>
      <c r="BD15" s="16"/>
      <c r="BE15" s="16" t="s">
        <v>40</v>
      </c>
      <c r="BF15" s="16"/>
      <c r="BG15" s="16" t="s">
        <v>41</v>
      </c>
      <c r="BH15" s="16"/>
      <c r="BI15" s="17"/>
      <c r="BJ15" s="17"/>
      <c r="BK15" s="16" t="s">
        <v>34</v>
      </c>
      <c r="BL15" s="16"/>
      <c r="BM15" s="16" t="s">
        <v>35</v>
      </c>
      <c r="BN15" s="16"/>
      <c r="BO15" s="16" t="s">
        <v>36</v>
      </c>
      <c r="BP15" s="16"/>
      <c r="BQ15" s="16" t="s">
        <v>37</v>
      </c>
      <c r="BR15" s="16"/>
      <c r="BS15" s="16" t="s">
        <v>38</v>
      </c>
      <c r="BT15" s="16"/>
      <c r="BU15" s="17"/>
      <c r="BV15" s="16" t="s">
        <v>39</v>
      </c>
      <c r="BW15" s="16"/>
      <c r="BX15" s="16" t="s">
        <v>37</v>
      </c>
      <c r="BY15" s="16"/>
      <c r="BZ15" s="16" t="s">
        <v>40</v>
      </c>
      <c r="CA15" s="16"/>
      <c r="CB15" s="16" t="s">
        <v>41</v>
      </c>
      <c r="CC15" s="16"/>
      <c r="CD15" s="17"/>
      <c r="CE15" s="17"/>
      <c r="CF15" s="16" t="s">
        <v>34</v>
      </c>
      <c r="CG15" s="16"/>
      <c r="CH15" s="16" t="s">
        <v>35</v>
      </c>
      <c r="CI15" s="16"/>
      <c r="CJ15" s="16" t="s">
        <v>36</v>
      </c>
      <c r="CK15" s="16"/>
      <c r="CL15" s="16" t="s">
        <v>37</v>
      </c>
      <c r="CM15" s="16"/>
      <c r="CN15" s="16" t="s">
        <v>38</v>
      </c>
      <c r="CO15" s="16"/>
      <c r="CP15" s="17"/>
      <c r="CQ15" s="16" t="s">
        <v>39</v>
      </c>
      <c r="CR15" s="16"/>
      <c r="CS15" s="16" t="s">
        <v>37</v>
      </c>
      <c r="CT15" s="16"/>
      <c r="CU15" s="16" t="s">
        <v>40</v>
      </c>
      <c r="CV15" s="16"/>
      <c r="CW15" s="16" t="s">
        <v>41</v>
      </c>
      <c r="CX15" s="16"/>
      <c r="CY15" s="17"/>
      <c r="CZ15" s="17"/>
    </row>
    <row r="16" spans="1:104" ht="19.5" customHeight="1">
      <c r="A16" s="14" t="s">
        <v>53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4"/>
      <c r="CZ16" s="15"/>
    </row>
    <row r="17" spans="1:104" ht="12.75">
      <c r="A17" s="6"/>
      <c r="B17" s="6"/>
      <c r="C17" s="6"/>
      <c r="D17" s="6" t="s">
        <v>56</v>
      </c>
      <c r="E17" s="3" t="s">
        <v>57</v>
      </c>
      <c r="F17" s="6">
        <f>COUNTIF(U17:CX17,"e")</f>
        <v>1</v>
      </c>
      <c r="G17" s="6">
        <f>COUNTIF(U17:CX17,"z")</f>
        <v>1</v>
      </c>
      <c r="H17" s="6">
        <f aca="true" t="shared" si="0" ref="H17:H22">SUM(I17:Q17)</f>
        <v>30</v>
      </c>
      <c r="I17" s="6">
        <f aca="true" t="shared" si="1" ref="I17:I22">U17+AP17+BK17+CF17</f>
        <v>15</v>
      </c>
      <c r="J17" s="6">
        <f aca="true" t="shared" si="2" ref="J17:J22">W17+AR17+BM17+CH17</f>
        <v>0</v>
      </c>
      <c r="K17" s="6">
        <f aca="true" t="shared" si="3" ref="K17:K22">Y17+AT17+BO17+CJ17</f>
        <v>0</v>
      </c>
      <c r="L17" s="6">
        <f aca="true" t="shared" si="4" ref="L17:L22">AA17+AV17+BQ17+CL17</f>
        <v>0</v>
      </c>
      <c r="M17" s="6">
        <f aca="true" t="shared" si="5" ref="M17:M22">AC17+AX17+BS17+CN17</f>
        <v>0</v>
      </c>
      <c r="N17" s="6">
        <f aca="true" t="shared" si="6" ref="N17:N22">AF17+BA17+BV17+CQ17</f>
        <v>15</v>
      </c>
      <c r="O17" s="6">
        <f aca="true" t="shared" si="7" ref="O17:O22">AH17+BC17+BX17+CS17</f>
        <v>0</v>
      </c>
      <c r="P17" s="6">
        <f aca="true" t="shared" si="8" ref="P17:P22">AJ17+BE17+BZ17+CU17</f>
        <v>0</v>
      </c>
      <c r="Q17" s="6">
        <f aca="true" t="shared" si="9" ref="Q17:Q22">AL17+BG17+CB17+CW17</f>
        <v>0</v>
      </c>
      <c r="R17" s="7">
        <f aca="true" t="shared" si="10" ref="R17:R22">AO17+BJ17+CE17+CZ17</f>
        <v>2</v>
      </c>
      <c r="S17" s="7">
        <f aca="true" t="shared" si="11" ref="S17:S22">AN17+BI17+CD17+CY17</f>
        <v>1</v>
      </c>
      <c r="T17" s="7">
        <v>1.28</v>
      </c>
      <c r="U17" s="11">
        <v>15</v>
      </c>
      <c r="V17" s="10" t="s">
        <v>55</v>
      </c>
      <c r="W17" s="11"/>
      <c r="X17" s="10"/>
      <c r="Y17" s="11"/>
      <c r="Z17" s="10"/>
      <c r="AA17" s="11"/>
      <c r="AB17" s="10"/>
      <c r="AC17" s="11"/>
      <c r="AD17" s="10"/>
      <c r="AE17" s="7">
        <v>1</v>
      </c>
      <c r="AF17" s="11">
        <v>15</v>
      </c>
      <c r="AG17" s="10" t="s">
        <v>54</v>
      </c>
      <c r="AH17" s="11"/>
      <c r="AI17" s="10"/>
      <c r="AJ17" s="11"/>
      <c r="AK17" s="10"/>
      <c r="AL17" s="11"/>
      <c r="AM17" s="10"/>
      <c r="AN17" s="7">
        <v>1</v>
      </c>
      <c r="AO17" s="7">
        <f aca="true" t="shared" si="12" ref="AO17:AO22">AE17+AN17</f>
        <v>2</v>
      </c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7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aca="true" t="shared" si="13" ref="BJ17:BJ22">AZ17+BI17</f>
        <v>0</v>
      </c>
      <c r="BK17" s="11"/>
      <c r="BL17" s="10"/>
      <c r="BM17" s="11"/>
      <c r="BN17" s="10"/>
      <c r="BO17" s="11"/>
      <c r="BP17" s="10"/>
      <c r="BQ17" s="11"/>
      <c r="BR17" s="10"/>
      <c r="BS17" s="11"/>
      <c r="BT17" s="10"/>
      <c r="BU17" s="7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aca="true" t="shared" si="14" ref="CE17:CE22">BU17+CD17</f>
        <v>0</v>
      </c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aca="true" t="shared" si="15" ref="CZ17:CZ22">CP17+CY17</f>
        <v>0</v>
      </c>
    </row>
    <row r="18" spans="1:104" ht="12.75">
      <c r="A18" s="6">
        <v>50</v>
      </c>
      <c r="B18" s="6">
        <v>1</v>
      </c>
      <c r="C18" s="6"/>
      <c r="D18" s="6"/>
      <c r="E18" s="3" t="s">
        <v>58</v>
      </c>
      <c r="F18" s="6">
        <f>$B$18*COUNTIF(U18:CX18,"e")</f>
        <v>1</v>
      </c>
      <c r="G18" s="6">
        <f>$B$18*COUNTIF(U18:CX18,"z")</f>
        <v>0</v>
      </c>
      <c r="H18" s="6">
        <f t="shared" si="0"/>
        <v>30</v>
      </c>
      <c r="I18" s="6">
        <f t="shared" si="1"/>
        <v>0</v>
      </c>
      <c r="J18" s="6">
        <f t="shared" si="2"/>
        <v>0</v>
      </c>
      <c r="K18" s="6">
        <f t="shared" si="3"/>
        <v>30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3</v>
      </c>
      <c r="S18" s="7">
        <f t="shared" si="11"/>
        <v>0</v>
      </c>
      <c r="T18" s="7">
        <f>$B$18*1.3</f>
        <v>1.3</v>
      </c>
      <c r="U18" s="11"/>
      <c r="V18" s="10"/>
      <c r="W18" s="11"/>
      <c r="X18" s="10"/>
      <c r="Y18" s="11">
        <f>$B$18*30</f>
        <v>30</v>
      </c>
      <c r="Z18" s="10" t="s">
        <v>55</v>
      </c>
      <c r="AA18" s="11"/>
      <c r="AB18" s="10"/>
      <c r="AC18" s="11"/>
      <c r="AD18" s="10"/>
      <c r="AE18" s="7">
        <f>$B$18*3</f>
        <v>3</v>
      </c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3</v>
      </c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7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7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4"/>
        <v>0</v>
      </c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</row>
    <row r="19" spans="1:104" ht="12.75">
      <c r="A19" s="6"/>
      <c r="B19" s="6"/>
      <c r="C19" s="6"/>
      <c r="D19" s="6" t="s">
        <v>59</v>
      </c>
      <c r="E19" s="3" t="s">
        <v>60</v>
      </c>
      <c r="F19" s="6">
        <f>COUNTIF(U19:CX19,"e")</f>
        <v>0</v>
      </c>
      <c r="G19" s="6">
        <f>COUNTIF(U19:CX19,"z")</f>
        <v>1</v>
      </c>
      <c r="H19" s="6">
        <f t="shared" si="0"/>
        <v>15</v>
      </c>
      <c r="I19" s="6">
        <f t="shared" si="1"/>
        <v>15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1</v>
      </c>
      <c r="S19" s="7">
        <f t="shared" si="11"/>
        <v>0</v>
      </c>
      <c r="T19" s="7">
        <v>0.6</v>
      </c>
      <c r="U19" s="11">
        <v>15</v>
      </c>
      <c r="V19" s="10" t="s">
        <v>54</v>
      </c>
      <c r="W19" s="11"/>
      <c r="X19" s="10"/>
      <c r="Y19" s="11"/>
      <c r="Z19" s="10"/>
      <c r="AA19" s="11"/>
      <c r="AB19" s="10"/>
      <c r="AC19" s="11"/>
      <c r="AD19" s="10"/>
      <c r="AE19" s="7">
        <v>1</v>
      </c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1</v>
      </c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7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11"/>
      <c r="BP19" s="10"/>
      <c r="BQ19" s="11"/>
      <c r="BR19" s="10"/>
      <c r="BS19" s="11"/>
      <c r="BT19" s="10"/>
      <c r="BU19" s="7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</row>
    <row r="20" spans="1:104" ht="12.75">
      <c r="A20" s="6"/>
      <c r="B20" s="6"/>
      <c r="C20" s="6"/>
      <c r="D20" s="6" t="s">
        <v>61</v>
      </c>
      <c r="E20" s="3" t="s">
        <v>62</v>
      </c>
      <c r="F20" s="6">
        <f>COUNTIF(U20:CX20,"e")</f>
        <v>0</v>
      </c>
      <c r="G20" s="6">
        <f>COUNTIF(U20:CX20,"z")</f>
        <v>1</v>
      </c>
      <c r="H20" s="6">
        <f t="shared" si="0"/>
        <v>15</v>
      </c>
      <c r="I20" s="6">
        <f t="shared" si="1"/>
        <v>15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1</v>
      </c>
      <c r="S20" s="7">
        <f t="shared" si="11"/>
        <v>0</v>
      </c>
      <c r="T20" s="7">
        <v>0.6</v>
      </c>
      <c r="U20" s="11">
        <v>15</v>
      </c>
      <c r="V20" s="10" t="s">
        <v>54</v>
      </c>
      <c r="W20" s="11"/>
      <c r="X20" s="10"/>
      <c r="Y20" s="11"/>
      <c r="Z20" s="10"/>
      <c r="AA20" s="11"/>
      <c r="AB20" s="10"/>
      <c r="AC20" s="11"/>
      <c r="AD20" s="10"/>
      <c r="AE20" s="7">
        <v>1</v>
      </c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1</v>
      </c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7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7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</row>
    <row r="21" spans="1:104" ht="12.75">
      <c r="A21" s="6">
        <v>1</v>
      </c>
      <c r="B21" s="6">
        <v>1</v>
      </c>
      <c r="C21" s="6"/>
      <c r="D21" s="6"/>
      <c r="E21" s="3" t="s">
        <v>63</v>
      </c>
      <c r="F21" s="6">
        <f>$B$21*COUNTIF(U21:CX21,"e")</f>
        <v>0</v>
      </c>
      <c r="G21" s="6">
        <f>$B$21*COUNTIF(U21:CX21,"z")</f>
        <v>2</v>
      </c>
      <c r="H21" s="6">
        <f t="shared" si="0"/>
        <v>30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15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2</v>
      </c>
      <c r="S21" s="7">
        <f t="shared" si="11"/>
        <v>1</v>
      </c>
      <c r="T21" s="7">
        <f>$B$21*1.2</f>
        <v>1.2</v>
      </c>
      <c r="U21" s="11"/>
      <c r="V21" s="10"/>
      <c r="W21" s="11"/>
      <c r="X21" s="10"/>
      <c r="Y21" s="11"/>
      <c r="Z21" s="10"/>
      <c r="AA21" s="11"/>
      <c r="AB21" s="10"/>
      <c r="AC21" s="11"/>
      <c r="AD21" s="10"/>
      <c r="AE21" s="7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>
        <f>$B$21*15</f>
        <v>15</v>
      </c>
      <c r="AQ21" s="10" t="s">
        <v>54</v>
      </c>
      <c r="AR21" s="11"/>
      <c r="AS21" s="10"/>
      <c r="AT21" s="11"/>
      <c r="AU21" s="10"/>
      <c r="AV21" s="11"/>
      <c r="AW21" s="10"/>
      <c r="AX21" s="11"/>
      <c r="AY21" s="10"/>
      <c r="AZ21" s="7">
        <f>$B$21*1</f>
        <v>1</v>
      </c>
      <c r="BA21" s="11">
        <f>$B$21*15</f>
        <v>15</v>
      </c>
      <c r="BB21" s="10" t="s">
        <v>54</v>
      </c>
      <c r="BC21" s="11"/>
      <c r="BD21" s="10"/>
      <c r="BE21" s="11"/>
      <c r="BF21" s="10"/>
      <c r="BG21" s="11"/>
      <c r="BH21" s="10"/>
      <c r="BI21" s="7">
        <f>$B$21*1</f>
        <v>1</v>
      </c>
      <c r="BJ21" s="7">
        <f t="shared" si="13"/>
        <v>2</v>
      </c>
      <c r="BK21" s="11"/>
      <c r="BL21" s="10"/>
      <c r="BM21" s="11"/>
      <c r="BN21" s="10"/>
      <c r="BO21" s="11"/>
      <c r="BP21" s="10"/>
      <c r="BQ21" s="11"/>
      <c r="BR21" s="10"/>
      <c r="BS21" s="11"/>
      <c r="BT21" s="10"/>
      <c r="BU21" s="7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</row>
    <row r="22" spans="1:104" ht="12.75">
      <c r="A22" s="6"/>
      <c r="B22" s="6"/>
      <c r="C22" s="6"/>
      <c r="D22" s="6" t="s">
        <v>64</v>
      </c>
      <c r="E22" s="3" t="s">
        <v>65</v>
      </c>
      <c r="F22" s="6">
        <f>COUNTIF(U22:CX22,"e")</f>
        <v>0</v>
      </c>
      <c r="G22" s="6">
        <f>COUNTIF(U22:CX22,"z")</f>
        <v>2</v>
      </c>
      <c r="H22" s="6">
        <f t="shared" si="0"/>
        <v>45</v>
      </c>
      <c r="I22" s="6">
        <f t="shared" si="1"/>
        <v>30</v>
      </c>
      <c r="J22" s="6">
        <f t="shared" si="2"/>
        <v>15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3</v>
      </c>
      <c r="S22" s="7">
        <f t="shared" si="11"/>
        <v>0</v>
      </c>
      <c r="T22" s="7">
        <v>1.8</v>
      </c>
      <c r="U22" s="11"/>
      <c r="V22" s="10"/>
      <c r="W22" s="11"/>
      <c r="X22" s="10"/>
      <c r="Y22" s="11"/>
      <c r="Z22" s="10"/>
      <c r="AA22" s="11"/>
      <c r="AB22" s="10"/>
      <c r="AC22" s="11"/>
      <c r="AD22" s="10"/>
      <c r="AE22" s="7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>
        <v>30</v>
      </c>
      <c r="AQ22" s="10" t="s">
        <v>54</v>
      </c>
      <c r="AR22" s="11">
        <v>15</v>
      </c>
      <c r="AS22" s="10" t="s">
        <v>54</v>
      </c>
      <c r="AT22" s="11"/>
      <c r="AU22" s="10"/>
      <c r="AV22" s="11"/>
      <c r="AW22" s="10"/>
      <c r="AX22" s="11"/>
      <c r="AY22" s="10"/>
      <c r="AZ22" s="7">
        <v>3</v>
      </c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3</v>
      </c>
      <c r="BK22" s="11"/>
      <c r="BL22" s="10"/>
      <c r="BM22" s="11"/>
      <c r="BN22" s="10"/>
      <c r="BO22" s="11"/>
      <c r="BP22" s="10"/>
      <c r="BQ22" s="11"/>
      <c r="BR22" s="10"/>
      <c r="BS22" s="11"/>
      <c r="BT22" s="10"/>
      <c r="BU22" s="7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</row>
    <row r="23" spans="1:104" ht="15.75" customHeight="1">
      <c r="A23" s="6"/>
      <c r="B23" s="6"/>
      <c r="C23" s="6"/>
      <c r="D23" s="6"/>
      <c r="E23" s="6" t="s">
        <v>66</v>
      </c>
      <c r="F23" s="6">
        <f aca="true" t="shared" si="16" ref="F23:AK23">SUM(F17:F22)</f>
        <v>2</v>
      </c>
      <c r="G23" s="6">
        <f t="shared" si="16"/>
        <v>7</v>
      </c>
      <c r="H23" s="6">
        <f t="shared" si="16"/>
        <v>165</v>
      </c>
      <c r="I23" s="6">
        <f t="shared" si="16"/>
        <v>90</v>
      </c>
      <c r="J23" s="6">
        <f t="shared" si="16"/>
        <v>15</v>
      </c>
      <c r="K23" s="6">
        <f t="shared" si="16"/>
        <v>30</v>
      </c>
      <c r="L23" s="6">
        <f t="shared" si="16"/>
        <v>0</v>
      </c>
      <c r="M23" s="6">
        <f t="shared" si="16"/>
        <v>0</v>
      </c>
      <c r="N23" s="6">
        <f t="shared" si="16"/>
        <v>30</v>
      </c>
      <c r="O23" s="6">
        <f t="shared" si="16"/>
        <v>0</v>
      </c>
      <c r="P23" s="6">
        <f t="shared" si="16"/>
        <v>0</v>
      </c>
      <c r="Q23" s="6">
        <f t="shared" si="16"/>
        <v>0</v>
      </c>
      <c r="R23" s="7">
        <f t="shared" si="16"/>
        <v>12</v>
      </c>
      <c r="S23" s="7">
        <f t="shared" si="16"/>
        <v>2</v>
      </c>
      <c r="T23" s="7">
        <f t="shared" si="16"/>
        <v>6.78</v>
      </c>
      <c r="U23" s="11">
        <f t="shared" si="16"/>
        <v>45</v>
      </c>
      <c r="V23" s="10">
        <f t="shared" si="16"/>
        <v>0</v>
      </c>
      <c r="W23" s="11">
        <f t="shared" si="16"/>
        <v>0</v>
      </c>
      <c r="X23" s="10">
        <f t="shared" si="16"/>
        <v>0</v>
      </c>
      <c r="Y23" s="11">
        <f t="shared" si="16"/>
        <v>30</v>
      </c>
      <c r="Z23" s="10">
        <f t="shared" si="16"/>
        <v>0</v>
      </c>
      <c r="AA23" s="11">
        <f t="shared" si="16"/>
        <v>0</v>
      </c>
      <c r="AB23" s="10">
        <f t="shared" si="16"/>
        <v>0</v>
      </c>
      <c r="AC23" s="11">
        <f t="shared" si="16"/>
        <v>0</v>
      </c>
      <c r="AD23" s="10">
        <f t="shared" si="16"/>
        <v>0</v>
      </c>
      <c r="AE23" s="7">
        <f t="shared" si="16"/>
        <v>6</v>
      </c>
      <c r="AF23" s="11">
        <f t="shared" si="16"/>
        <v>15</v>
      </c>
      <c r="AG23" s="10">
        <f t="shared" si="16"/>
        <v>0</v>
      </c>
      <c r="AH23" s="11">
        <f t="shared" si="16"/>
        <v>0</v>
      </c>
      <c r="AI23" s="10">
        <f t="shared" si="16"/>
        <v>0</v>
      </c>
      <c r="AJ23" s="11">
        <f t="shared" si="16"/>
        <v>0</v>
      </c>
      <c r="AK23" s="10">
        <f t="shared" si="16"/>
        <v>0</v>
      </c>
      <c r="AL23" s="11">
        <f aca="true" t="shared" si="17" ref="AL23:BQ23">SUM(AL17:AL22)</f>
        <v>0</v>
      </c>
      <c r="AM23" s="10">
        <f t="shared" si="17"/>
        <v>0</v>
      </c>
      <c r="AN23" s="7">
        <f t="shared" si="17"/>
        <v>1</v>
      </c>
      <c r="AO23" s="7">
        <f t="shared" si="17"/>
        <v>7</v>
      </c>
      <c r="AP23" s="11">
        <f t="shared" si="17"/>
        <v>45</v>
      </c>
      <c r="AQ23" s="10">
        <f t="shared" si="17"/>
        <v>0</v>
      </c>
      <c r="AR23" s="11">
        <f t="shared" si="17"/>
        <v>15</v>
      </c>
      <c r="AS23" s="10">
        <f t="shared" si="17"/>
        <v>0</v>
      </c>
      <c r="AT23" s="11">
        <f t="shared" si="17"/>
        <v>0</v>
      </c>
      <c r="AU23" s="10">
        <f t="shared" si="17"/>
        <v>0</v>
      </c>
      <c r="AV23" s="11">
        <f t="shared" si="17"/>
        <v>0</v>
      </c>
      <c r="AW23" s="10">
        <f t="shared" si="17"/>
        <v>0</v>
      </c>
      <c r="AX23" s="11">
        <f t="shared" si="17"/>
        <v>0</v>
      </c>
      <c r="AY23" s="10">
        <f t="shared" si="17"/>
        <v>0</v>
      </c>
      <c r="AZ23" s="7">
        <f t="shared" si="17"/>
        <v>4</v>
      </c>
      <c r="BA23" s="11">
        <f t="shared" si="17"/>
        <v>15</v>
      </c>
      <c r="BB23" s="10">
        <f t="shared" si="17"/>
        <v>0</v>
      </c>
      <c r="BC23" s="11">
        <f t="shared" si="17"/>
        <v>0</v>
      </c>
      <c r="BD23" s="10">
        <f t="shared" si="17"/>
        <v>0</v>
      </c>
      <c r="BE23" s="11">
        <f t="shared" si="17"/>
        <v>0</v>
      </c>
      <c r="BF23" s="10">
        <f t="shared" si="17"/>
        <v>0</v>
      </c>
      <c r="BG23" s="11">
        <f t="shared" si="17"/>
        <v>0</v>
      </c>
      <c r="BH23" s="10">
        <f t="shared" si="17"/>
        <v>0</v>
      </c>
      <c r="BI23" s="7">
        <f t="shared" si="17"/>
        <v>1</v>
      </c>
      <c r="BJ23" s="7">
        <f t="shared" si="17"/>
        <v>5</v>
      </c>
      <c r="BK23" s="11">
        <f t="shared" si="17"/>
        <v>0</v>
      </c>
      <c r="BL23" s="10">
        <f t="shared" si="17"/>
        <v>0</v>
      </c>
      <c r="BM23" s="11">
        <f t="shared" si="17"/>
        <v>0</v>
      </c>
      <c r="BN23" s="10">
        <f t="shared" si="17"/>
        <v>0</v>
      </c>
      <c r="BO23" s="11">
        <f t="shared" si="17"/>
        <v>0</v>
      </c>
      <c r="BP23" s="10">
        <f t="shared" si="17"/>
        <v>0</v>
      </c>
      <c r="BQ23" s="11">
        <f t="shared" si="17"/>
        <v>0</v>
      </c>
      <c r="BR23" s="10">
        <f aca="true" t="shared" si="18" ref="BR23:CW23">SUM(BR17:BR22)</f>
        <v>0</v>
      </c>
      <c r="BS23" s="11">
        <f t="shared" si="18"/>
        <v>0</v>
      </c>
      <c r="BT23" s="10">
        <f t="shared" si="18"/>
        <v>0</v>
      </c>
      <c r="BU23" s="7">
        <f t="shared" si="18"/>
        <v>0</v>
      </c>
      <c r="BV23" s="11">
        <f t="shared" si="18"/>
        <v>0</v>
      </c>
      <c r="BW23" s="10">
        <f t="shared" si="18"/>
        <v>0</v>
      </c>
      <c r="BX23" s="11">
        <f t="shared" si="18"/>
        <v>0</v>
      </c>
      <c r="BY23" s="10">
        <f t="shared" si="18"/>
        <v>0</v>
      </c>
      <c r="BZ23" s="11">
        <f t="shared" si="18"/>
        <v>0</v>
      </c>
      <c r="CA23" s="10">
        <f t="shared" si="18"/>
        <v>0</v>
      </c>
      <c r="CB23" s="11">
        <f t="shared" si="18"/>
        <v>0</v>
      </c>
      <c r="CC23" s="10">
        <f t="shared" si="18"/>
        <v>0</v>
      </c>
      <c r="CD23" s="7">
        <f t="shared" si="18"/>
        <v>0</v>
      </c>
      <c r="CE23" s="7">
        <f t="shared" si="18"/>
        <v>0</v>
      </c>
      <c r="CF23" s="11">
        <f t="shared" si="18"/>
        <v>0</v>
      </c>
      <c r="CG23" s="10">
        <f t="shared" si="18"/>
        <v>0</v>
      </c>
      <c r="CH23" s="11">
        <f t="shared" si="18"/>
        <v>0</v>
      </c>
      <c r="CI23" s="10">
        <f t="shared" si="18"/>
        <v>0</v>
      </c>
      <c r="CJ23" s="11">
        <f t="shared" si="18"/>
        <v>0</v>
      </c>
      <c r="CK23" s="10">
        <f t="shared" si="18"/>
        <v>0</v>
      </c>
      <c r="CL23" s="11">
        <f t="shared" si="18"/>
        <v>0</v>
      </c>
      <c r="CM23" s="10">
        <f t="shared" si="18"/>
        <v>0</v>
      </c>
      <c r="CN23" s="11">
        <f t="shared" si="18"/>
        <v>0</v>
      </c>
      <c r="CO23" s="10">
        <f t="shared" si="18"/>
        <v>0</v>
      </c>
      <c r="CP23" s="7">
        <f t="shared" si="18"/>
        <v>0</v>
      </c>
      <c r="CQ23" s="11">
        <f t="shared" si="18"/>
        <v>0</v>
      </c>
      <c r="CR23" s="10">
        <f t="shared" si="18"/>
        <v>0</v>
      </c>
      <c r="CS23" s="11">
        <f t="shared" si="18"/>
        <v>0</v>
      </c>
      <c r="CT23" s="10">
        <f t="shared" si="18"/>
        <v>0</v>
      </c>
      <c r="CU23" s="11">
        <f t="shared" si="18"/>
        <v>0</v>
      </c>
      <c r="CV23" s="10">
        <f t="shared" si="18"/>
        <v>0</v>
      </c>
      <c r="CW23" s="11">
        <f t="shared" si="18"/>
        <v>0</v>
      </c>
      <c r="CX23" s="10">
        <f>SUM(CX17:CX22)</f>
        <v>0</v>
      </c>
      <c r="CY23" s="7">
        <f>SUM(CY17:CY22)</f>
        <v>0</v>
      </c>
      <c r="CZ23" s="7">
        <f>SUM(CZ17:CZ22)</f>
        <v>0</v>
      </c>
    </row>
    <row r="24" spans="1:104" ht="19.5" customHeight="1">
      <c r="A24" s="14" t="s">
        <v>67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4"/>
      <c r="CZ24" s="15"/>
    </row>
    <row r="25" spans="1:104" ht="12.75">
      <c r="A25" s="6"/>
      <c r="B25" s="6"/>
      <c r="C25" s="6"/>
      <c r="D25" s="6" t="s">
        <v>68</v>
      </c>
      <c r="E25" s="3" t="s">
        <v>69</v>
      </c>
      <c r="F25" s="6">
        <f>COUNTIF(U25:CX25,"e")</f>
        <v>1</v>
      </c>
      <c r="G25" s="6">
        <f>COUNTIF(U25:CX25,"z")</f>
        <v>2</v>
      </c>
      <c r="H25" s="6">
        <f>SUM(I25:Q25)</f>
        <v>65</v>
      </c>
      <c r="I25" s="6">
        <f>U25+AP25+BK25+CF25</f>
        <v>15</v>
      </c>
      <c r="J25" s="6">
        <f>W25+AR25+BM25+CH25</f>
        <v>15</v>
      </c>
      <c r="K25" s="6">
        <f>Y25+AT25+BO25+CJ25</f>
        <v>0</v>
      </c>
      <c r="L25" s="6">
        <f>AA25+AV25+BQ25+CL25</f>
        <v>0</v>
      </c>
      <c r="M25" s="6">
        <f>AC25+AX25+BS25+CN25</f>
        <v>0</v>
      </c>
      <c r="N25" s="6">
        <f>AF25+BA25+BV25+CQ25</f>
        <v>35</v>
      </c>
      <c r="O25" s="6">
        <f>AH25+BC25+BX25+CS25</f>
        <v>0</v>
      </c>
      <c r="P25" s="6">
        <f>AJ25+BE25+BZ25+CU25</f>
        <v>0</v>
      </c>
      <c r="Q25" s="6">
        <f>AL25+BG25+CB25+CW25</f>
        <v>0</v>
      </c>
      <c r="R25" s="7">
        <f>AO25+BJ25+CE25+CZ25</f>
        <v>3</v>
      </c>
      <c r="S25" s="7">
        <f>AN25+BI25+CD25+CY25</f>
        <v>1.4</v>
      </c>
      <c r="T25" s="7">
        <v>2.4</v>
      </c>
      <c r="U25" s="11">
        <v>15</v>
      </c>
      <c r="V25" s="10" t="s">
        <v>55</v>
      </c>
      <c r="W25" s="11">
        <v>15</v>
      </c>
      <c r="X25" s="10" t="s">
        <v>54</v>
      </c>
      <c r="Y25" s="11"/>
      <c r="Z25" s="10"/>
      <c r="AA25" s="11"/>
      <c r="AB25" s="10"/>
      <c r="AC25" s="11"/>
      <c r="AD25" s="10"/>
      <c r="AE25" s="7">
        <v>1.6</v>
      </c>
      <c r="AF25" s="11">
        <v>35</v>
      </c>
      <c r="AG25" s="10" t="s">
        <v>54</v>
      </c>
      <c r="AH25" s="11"/>
      <c r="AI25" s="10"/>
      <c r="AJ25" s="11"/>
      <c r="AK25" s="10"/>
      <c r="AL25" s="11"/>
      <c r="AM25" s="10"/>
      <c r="AN25" s="7">
        <v>1.4</v>
      </c>
      <c r="AO25" s="7">
        <f>AE25+AN25</f>
        <v>3</v>
      </c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7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>AZ25+BI25</f>
        <v>0</v>
      </c>
      <c r="BK25" s="11"/>
      <c r="BL25" s="10"/>
      <c r="BM25" s="11"/>
      <c r="BN25" s="10"/>
      <c r="BO25" s="11"/>
      <c r="BP25" s="10"/>
      <c r="BQ25" s="11"/>
      <c r="BR25" s="10"/>
      <c r="BS25" s="11"/>
      <c r="BT25" s="10"/>
      <c r="BU25" s="7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>BU25+CD25</f>
        <v>0</v>
      </c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7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>CP25+CY25</f>
        <v>0</v>
      </c>
    </row>
    <row r="26" spans="1:104" ht="12.75">
      <c r="A26" s="6"/>
      <c r="B26" s="6"/>
      <c r="C26" s="6"/>
      <c r="D26" s="6" t="s">
        <v>70</v>
      </c>
      <c r="E26" s="3" t="s">
        <v>71</v>
      </c>
      <c r="F26" s="6">
        <f>COUNTIF(U26:CX26,"e")</f>
        <v>1</v>
      </c>
      <c r="G26" s="6">
        <f>COUNTIF(U26:CX26,"z")</f>
        <v>1</v>
      </c>
      <c r="H26" s="6">
        <f>SUM(I26:Q26)</f>
        <v>30</v>
      </c>
      <c r="I26" s="6">
        <f>U26+AP26+BK26+CF26</f>
        <v>15</v>
      </c>
      <c r="J26" s="6">
        <f>W26+AR26+BM26+CH26</f>
        <v>0</v>
      </c>
      <c r="K26" s="6">
        <f>Y26+AT26+BO26+CJ26</f>
        <v>0</v>
      </c>
      <c r="L26" s="6">
        <f>AA26+AV26+BQ26+CL26</f>
        <v>0</v>
      </c>
      <c r="M26" s="6">
        <f>AC26+AX26+BS26+CN26</f>
        <v>0</v>
      </c>
      <c r="N26" s="6">
        <f>AF26+BA26+BV26+CQ26</f>
        <v>15</v>
      </c>
      <c r="O26" s="6">
        <f>AH26+BC26+BX26+CS26</f>
        <v>0</v>
      </c>
      <c r="P26" s="6">
        <f>AJ26+BE26+BZ26+CU26</f>
        <v>0</v>
      </c>
      <c r="Q26" s="6">
        <f>AL26+BG26+CB26+CW26</f>
        <v>0</v>
      </c>
      <c r="R26" s="7">
        <f>AO26+BJ26+CE26+CZ26</f>
        <v>2</v>
      </c>
      <c r="S26" s="7">
        <f>AN26+BI26+CD26+CY26</f>
        <v>1</v>
      </c>
      <c r="T26" s="7">
        <v>1.28</v>
      </c>
      <c r="U26" s="11">
        <v>15</v>
      </c>
      <c r="V26" s="10" t="s">
        <v>55</v>
      </c>
      <c r="W26" s="11"/>
      <c r="X26" s="10"/>
      <c r="Y26" s="11"/>
      <c r="Z26" s="10"/>
      <c r="AA26" s="11"/>
      <c r="AB26" s="10"/>
      <c r="AC26" s="11"/>
      <c r="AD26" s="10"/>
      <c r="AE26" s="7">
        <v>1</v>
      </c>
      <c r="AF26" s="11">
        <v>15</v>
      </c>
      <c r="AG26" s="10" t="s">
        <v>54</v>
      </c>
      <c r="AH26" s="11"/>
      <c r="AI26" s="10"/>
      <c r="AJ26" s="11"/>
      <c r="AK26" s="10"/>
      <c r="AL26" s="11"/>
      <c r="AM26" s="10"/>
      <c r="AN26" s="7">
        <v>1</v>
      </c>
      <c r="AO26" s="7">
        <f>AE26+AN26</f>
        <v>2</v>
      </c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7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>AZ26+BI26</f>
        <v>0</v>
      </c>
      <c r="BK26" s="11"/>
      <c r="BL26" s="10"/>
      <c r="BM26" s="11"/>
      <c r="BN26" s="10"/>
      <c r="BO26" s="11"/>
      <c r="BP26" s="10"/>
      <c r="BQ26" s="11"/>
      <c r="BR26" s="10"/>
      <c r="BS26" s="11"/>
      <c r="BT26" s="10"/>
      <c r="BU26" s="7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>BU26+CD26</f>
        <v>0</v>
      </c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>CP26+CY26</f>
        <v>0</v>
      </c>
    </row>
    <row r="27" spans="1:104" ht="12.75">
      <c r="A27" s="6"/>
      <c r="B27" s="6"/>
      <c r="C27" s="6"/>
      <c r="D27" s="6" t="s">
        <v>72</v>
      </c>
      <c r="E27" s="3" t="s">
        <v>73</v>
      </c>
      <c r="F27" s="6">
        <f>COUNTIF(U27:CX27,"e")</f>
        <v>1</v>
      </c>
      <c r="G27" s="6">
        <f>COUNTIF(U27:CX27,"z")</f>
        <v>1</v>
      </c>
      <c r="H27" s="6">
        <f>SUM(I27:Q27)</f>
        <v>30</v>
      </c>
      <c r="I27" s="6">
        <f>U27+AP27+BK27+CF27</f>
        <v>15</v>
      </c>
      <c r="J27" s="6">
        <f>W27+AR27+BM27+CH27</f>
        <v>15</v>
      </c>
      <c r="K27" s="6">
        <f>Y27+AT27+BO27+CJ27</f>
        <v>0</v>
      </c>
      <c r="L27" s="6">
        <f>AA27+AV27+BQ27+CL27</f>
        <v>0</v>
      </c>
      <c r="M27" s="6">
        <f>AC27+AX27+BS27+CN27</f>
        <v>0</v>
      </c>
      <c r="N27" s="6">
        <f>AF27+BA27+BV27+CQ27</f>
        <v>0</v>
      </c>
      <c r="O27" s="6">
        <f>AH27+BC27+BX27+CS27</f>
        <v>0</v>
      </c>
      <c r="P27" s="6">
        <f>AJ27+BE27+BZ27+CU27</f>
        <v>0</v>
      </c>
      <c r="Q27" s="6">
        <f>AL27+BG27+CB27+CW27</f>
        <v>0</v>
      </c>
      <c r="R27" s="7">
        <f>AO27+BJ27+CE27+CZ27</f>
        <v>2</v>
      </c>
      <c r="S27" s="7">
        <f>AN27+BI27+CD27+CY27</f>
        <v>0</v>
      </c>
      <c r="T27" s="7">
        <v>1.24</v>
      </c>
      <c r="U27" s="11"/>
      <c r="V27" s="10"/>
      <c r="W27" s="11"/>
      <c r="X27" s="10"/>
      <c r="Y27" s="11"/>
      <c r="Z27" s="10"/>
      <c r="AA27" s="11"/>
      <c r="AB27" s="10"/>
      <c r="AC27" s="11"/>
      <c r="AD27" s="10"/>
      <c r="AE27" s="7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>AE27+AN27</f>
        <v>0</v>
      </c>
      <c r="AP27" s="11">
        <v>15</v>
      </c>
      <c r="AQ27" s="10" t="s">
        <v>55</v>
      </c>
      <c r="AR27" s="11">
        <v>15</v>
      </c>
      <c r="AS27" s="10" t="s">
        <v>54</v>
      </c>
      <c r="AT27" s="11"/>
      <c r="AU27" s="10"/>
      <c r="AV27" s="11"/>
      <c r="AW27" s="10"/>
      <c r="AX27" s="11"/>
      <c r="AY27" s="10"/>
      <c r="AZ27" s="7">
        <v>2</v>
      </c>
      <c r="BA27" s="11"/>
      <c r="BB27" s="10"/>
      <c r="BC27" s="11"/>
      <c r="BD27" s="10"/>
      <c r="BE27" s="11"/>
      <c r="BF27" s="10"/>
      <c r="BG27" s="11"/>
      <c r="BH27" s="10"/>
      <c r="BI27" s="7"/>
      <c r="BJ27" s="7">
        <f>AZ27+BI27</f>
        <v>2</v>
      </c>
      <c r="BK27" s="11"/>
      <c r="BL27" s="10"/>
      <c r="BM27" s="11"/>
      <c r="BN27" s="10"/>
      <c r="BO27" s="11"/>
      <c r="BP27" s="10"/>
      <c r="BQ27" s="11"/>
      <c r="BR27" s="10"/>
      <c r="BS27" s="11"/>
      <c r="BT27" s="10"/>
      <c r="BU27" s="7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>BU27+CD27</f>
        <v>0</v>
      </c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>CP27+CY27</f>
        <v>0</v>
      </c>
    </row>
    <row r="28" spans="1:104" ht="12.75">
      <c r="A28" s="6"/>
      <c r="B28" s="6"/>
      <c r="C28" s="6"/>
      <c r="D28" s="6" t="s">
        <v>74</v>
      </c>
      <c r="E28" s="3" t="s">
        <v>75</v>
      </c>
      <c r="F28" s="6">
        <f>COUNTIF(U28:CX28,"e")</f>
        <v>1</v>
      </c>
      <c r="G28" s="6">
        <f>COUNTIF(U28:CX28,"z")</f>
        <v>1</v>
      </c>
      <c r="H28" s="6">
        <f>SUM(I28:Q28)</f>
        <v>30</v>
      </c>
      <c r="I28" s="6">
        <f>U28+AP28+BK28+CF28</f>
        <v>15</v>
      </c>
      <c r="J28" s="6">
        <f>W28+AR28+BM28+CH28</f>
        <v>0</v>
      </c>
      <c r="K28" s="6">
        <f>Y28+AT28+BO28+CJ28</f>
        <v>0</v>
      </c>
      <c r="L28" s="6">
        <f>AA28+AV28+BQ28+CL28</f>
        <v>0</v>
      </c>
      <c r="M28" s="6">
        <f>AC28+AX28+BS28+CN28</f>
        <v>0</v>
      </c>
      <c r="N28" s="6">
        <f>AF28+BA28+BV28+CQ28</f>
        <v>15</v>
      </c>
      <c r="O28" s="6">
        <f>AH28+BC28+BX28+CS28</f>
        <v>0</v>
      </c>
      <c r="P28" s="6">
        <f>AJ28+BE28+BZ28+CU28</f>
        <v>0</v>
      </c>
      <c r="Q28" s="6">
        <f>AL28+BG28+CB28+CW28</f>
        <v>0</v>
      </c>
      <c r="R28" s="7">
        <f>AO28+BJ28+CE28+CZ28</f>
        <v>2</v>
      </c>
      <c r="S28" s="7">
        <f>AN28+BI28+CD28+CY28</f>
        <v>1</v>
      </c>
      <c r="T28" s="7">
        <v>1.28</v>
      </c>
      <c r="U28" s="11">
        <v>15</v>
      </c>
      <c r="V28" s="10" t="s">
        <v>55</v>
      </c>
      <c r="W28" s="11"/>
      <c r="X28" s="10"/>
      <c r="Y28" s="11"/>
      <c r="Z28" s="10"/>
      <c r="AA28" s="11"/>
      <c r="AB28" s="10"/>
      <c r="AC28" s="11"/>
      <c r="AD28" s="10"/>
      <c r="AE28" s="7">
        <v>1</v>
      </c>
      <c r="AF28" s="11">
        <v>15</v>
      </c>
      <c r="AG28" s="10" t="s">
        <v>54</v>
      </c>
      <c r="AH28" s="11"/>
      <c r="AI28" s="10"/>
      <c r="AJ28" s="11"/>
      <c r="AK28" s="10"/>
      <c r="AL28" s="11"/>
      <c r="AM28" s="10"/>
      <c r="AN28" s="7">
        <v>1</v>
      </c>
      <c r="AO28" s="7">
        <f>AE28+AN28</f>
        <v>2</v>
      </c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7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>AZ28+BI28</f>
        <v>0</v>
      </c>
      <c r="BK28" s="11"/>
      <c r="BL28" s="10"/>
      <c r="BM28" s="11"/>
      <c r="BN28" s="10"/>
      <c r="BO28" s="11"/>
      <c r="BP28" s="10"/>
      <c r="BQ28" s="11"/>
      <c r="BR28" s="10"/>
      <c r="BS28" s="11"/>
      <c r="BT28" s="10"/>
      <c r="BU28" s="7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>BU28+CD28</f>
        <v>0</v>
      </c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>CP28+CY28</f>
        <v>0</v>
      </c>
    </row>
    <row r="29" spans="1:104" ht="12.75">
      <c r="A29" s="6"/>
      <c r="B29" s="6"/>
      <c r="C29" s="6"/>
      <c r="D29" s="6" t="s">
        <v>76</v>
      </c>
      <c r="E29" s="3" t="s">
        <v>77</v>
      </c>
      <c r="F29" s="6">
        <f>COUNTIF(U29:CX29,"e")</f>
        <v>0</v>
      </c>
      <c r="G29" s="6">
        <f>COUNTIF(U29:CX29,"z")</f>
        <v>1</v>
      </c>
      <c r="H29" s="6">
        <f>SUM(I29:Q29)</f>
        <v>80</v>
      </c>
      <c r="I29" s="6">
        <f>U29+AP29+BK29+CF29</f>
        <v>0</v>
      </c>
      <c r="J29" s="6">
        <f>W29+AR29+BM29+CH29</f>
        <v>0</v>
      </c>
      <c r="K29" s="6">
        <f>Y29+AT29+BO29+CJ29</f>
        <v>0</v>
      </c>
      <c r="L29" s="6">
        <f>AA29+AV29+BQ29+CL29</f>
        <v>0</v>
      </c>
      <c r="M29" s="6">
        <f>AC29+AX29+BS29+CN29</f>
        <v>0</v>
      </c>
      <c r="N29" s="6">
        <f>AF29+BA29+BV29+CQ29</f>
        <v>80</v>
      </c>
      <c r="O29" s="6">
        <f>AH29+BC29+BX29+CS29</f>
        <v>0</v>
      </c>
      <c r="P29" s="6">
        <f>AJ29+BE29+BZ29+CU29</f>
        <v>0</v>
      </c>
      <c r="Q29" s="6">
        <f>AL29+BG29+CB29+CW29</f>
        <v>0</v>
      </c>
      <c r="R29" s="7">
        <f>AO29+BJ29+CE29+CZ29</f>
        <v>4</v>
      </c>
      <c r="S29" s="7">
        <f>AN29+BI29+CD29+CY29</f>
        <v>4</v>
      </c>
      <c r="T29" s="7">
        <v>3.2</v>
      </c>
      <c r="U29" s="11"/>
      <c r="V29" s="10"/>
      <c r="W29" s="11"/>
      <c r="X29" s="10"/>
      <c r="Y29" s="11"/>
      <c r="Z29" s="10"/>
      <c r="AA29" s="11"/>
      <c r="AB29" s="10"/>
      <c r="AC29" s="11"/>
      <c r="AD29" s="10"/>
      <c r="AE29" s="7"/>
      <c r="AF29" s="11"/>
      <c r="AG29" s="10"/>
      <c r="AH29" s="11"/>
      <c r="AI29" s="10"/>
      <c r="AJ29" s="11"/>
      <c r="AK29" s="10"/>
      <c r="AL29" s="11"/>
      <c r="AM29" s="10"/>
      <c r="AN29" s="7"/>
      <c r="AO29" s="7">
        <f>AE29+AN29</f>
        <v>0</v>
      </c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7"/>
      <c r="BA29" s="11">
        <v>80</v>
      </c>
      <c r="BB29" s="10" t="s">
        <v>54</v>
      </c>
      <c r="BC29" s="11"/>
      <c r="BD29" s="10"/>
      <c r="BE29" s="11"/>
      <c r="BF29" s="10"/>
      <c r="BG29" s="11"/>
      <c r="BH29" s="10"/>
      <c r="BI29" s="7">
        <v>4</v>
      </c>
      <c r="BJ29" s="7">
        <f>AZ29+BI29</f>
        <v>4</v>
      </c>
      <c r="BK29" s="11"/>
      <c r="BL29" s="10"/>
      <c r="BM29" s="11"/>
      <c r="BN29" s="10"/>
      <c r="BO29" s="11"/>
      <c r="BP29" s="10"/>
      <c r="BQ29" s="11"/>
      <c r="BR29" s="10"/>
      <c r="BS29" s="11"/>
      <c r="BT29" s="10"/>
      <c r="BU29" s="7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>BU29+CD29</f>
        <v>0</v>
      </c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7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>CP29+CY29</f>
        <v>0</v>
      </c>
    </row>
    <row r="30" spans="1:104" ht="15.75" customHeight="1">
      <c r="A30" s="6"/>
      <c r="B30" s="6"/>
      <c r="C30" s="6"/>
      <c r="D30" s="6"/>
      <c r="E30" s="6" t="s">
        <v>66</v>
      </c>
      <c r="F30" s="6">
        <f aca="true" t="shared" si="19" ref="F30:AK30">SUM(F25:F29)</f>
        <v>4</v>
      </c>
      <c r="G30" s="6">
        <f t="shared" si="19"/>
        <v>6</v>
      </c>
      <c r="H30" s="6">
        <f t="shared" si="19"/>
        <v>235</v>
      </c>
      <c r="I30" s="6">
        <f t="shared" si="19"/>
        <v>60</v>
      </c>
      <c r="J30" s="6">
        <f t="shared" si="19"/>
        <v>30</v>
      </c>
      <c r="K30" s="6">
        <f t="shared" si="19"/>
        <v>0</v>
      </c>
      <c r="L30" s="6">
        <f t="shared" si="19"/>
        <v>0</v>
      </c>
      <c r="M30" s="6">
        <f t="shared" si="19"/>
        <v>0</v>
      </c>
      <c r="N30" s="6">
        <f t="shared" si="19"/>
        <v>145</v>
      </c>
      <c r="O30" s="6">
        <f t="shared" si="19"/>
        <v>0</v>
      </c>
      <c r="P30" s="6">
        <f t="shared" si="19"/>
        <v>0</v>
      </c>
      <c r="Q30" s="6">
        <f t="shared" si="19"/>
        <v>0</v>
      </c>
      <c r="R30" s="7">
        <f t="shared" si="19"/>
        <v>13</v>
      </c>
      <c r="S30" s="7">
        <f t="shared" si="19"/>
        <v>7.4</v>
      </c>
      <c r="T30" s="7">
        <f t="shared" si="19"/>
        <v>9.4</v>
      </c>
      <c r="U30" s="11">
        <f t="shared" si="19"/>
        <v>45</v>
      </c>
      <c r="V30" s="10">
        <f t="shared" si="19"/>
        <v>0</v>
      </c>
      <c r="W30" s="11">
        <f t="shared" si="19"/>
        <v>15</v>
      </c>
      <c r="X30" s="10">
        <f t="shared" si="19"/>
        <v>0</v>
      </c>
      <c r="Y30" s="11">
        <f t="shared" si="19"/>
        <v>0</v>
      </c>
      <c r="Z30" s="10">
        <f t="shared" si="19"/>
        <v>0</v>
      </c>
      <c r="AA30" s="11">
        <f t="shared" si="19"/>
        <v>0</v>
      </c>
      <c r="AB30" s="10">
        <f t="shared" si="19"/>
        <v>0</v>
      </c>
      <c r="AC30" s="11">
        <f t="shared" si="19"/>
        <v>0</v>
      </c>
      <c r="AD30" s="10">
        <f t="shared" si="19"/>
        <v>0</v>
      </c>
      <c r="AE30" s="7">
        <f t="shared" si="19"/>
        <v>3.6</v>
      </c>
      <c r="AF30" s="11">
        <f t="shared" si="19"/>
        <v>65</v>
      </c>
      <c r="AG30" s="10">
        <f t="shared" si="19"/>
        <v>0</v>
      </c>
      <c r="AH30" s="11">
        <f t="shared" si="19"/>
        <v>0</v>
      </c>
      <c r="AI30" s="10">
        <f t="shared" si="19"/>
        <v>0</v>
      </c>
      <c r="AJ30" s="11">
        <f t="shared" si="19"/>
        <v>0</v>
      </c>
      <c r="AK30" s="10">
        <f t="shared" si="19"/>
        <v>0</v>
      </c>
      <c r="AL30" s="11">
        <f aca="true" t="shared" si="20" ref="AL30:BQ30">SUM(AL25:AL29)</f>
        <v>0</v>
      </c>
      <c r="AM30" s="10">
        <f t="shared" si="20"/>
        <v>0</v>
      </c>
      <c r="AN30" s="7">
        <f t="shared" si="20"/>
        <v>3.4</v>
      </c>
      <c r="AO30" s="7">
        <f t="shared" si="20"/>
        <v>7</v>
      </c>
      <c r="AP30" s="11">
        <f t="shared" si="20"/>
        <v>15</v>
      </c>
      <c r="AQ30" s="10">
        <f t="shared" si="20"/>
        <v>0</v>
      </c>
      <c r="AR30" s="11">
        <f t="shared" si="20"/>
        <v>15</v>
      </c>
      <c r="AS30" s="10">
        <f t="shared" si="20"/>
        <v>0</v>
      </c>
      <c r="AT30" s="11">
        <f t="shared" si="20"/>
        <v>0</v>
      </c>
      <c r="AU30" s="10">
        <f t="shared" si="20"/>
        <v>0</v>
      </c>
      <c r="AV30" s="11">
        <f t="shared" si="20"/>
        <v>0</v>
      </c>
      <c r="AW30" s="10">
        <f t="shared" si="20"/>
        <v>0</v>
      </c>
      <c r="AX30" s="11">
        <f t="shared" si="20"/>
        <v>0</v>
      </c>
      <c r="AY30" s="10">
        <f t="shared" si="20"/>
        <v>0</v>
      </c>
      <c r="AZ30" s="7">
        <f t="shared" si="20"/>
        <v>2</v>
      </c>
      <c r="BA30" s="11">
        <f t="shared" si="20"/>
        <v>80</v>
      </c>
      <c r="BB30" s="10">
        <f t="shared" si="20"/>
        <v>0</v>
      </c>
      <c r="BC30" s="11">
        <f t="shared" si="20"/>
        <v>0</v>
      </c>
      <c r="BD30" s="10">
        <f t="shared" si="20"/>
        <v>0</v>
      </c>
      <c r="BE30" s="11">
        <f t="shared" si="20"/>
        <v>0</v>
      </c>
      <c r="BF30" s="10">
        <f t="shared" si="20"/>
        <v>0</v>
      </c>
      <c r="BG30" s="11">
        <f t="shared" si="20"/>
        <v>0</v>
      </c>
      <c r="BH30" s="10">
        <f t="shared" si="20"/>
        <v>0</v>
      </c>
      <c r="BI30" s="7">
        <f t="shared" si="20"/>
        <v>4</v>
      </c>
      <c r="BJ30" s="7">
        <f t="shared" si="20"/>
        <v>6</v>
      </c>
      <c r="BK30" s="11">
        <f t="shared" si="20"/>
        <v>0</v>
      </c>
      <c r="BL30" s="10">
        <f t="shared" si="20"/>
        <v>0</v>
      </c>
      <c r="BM30" s="11">
        <f t="shared" si="20"/>
        <v>0</v>
      </c>
      <c r="BN30" s="10">
        <f t="shared" si="20"/>
        <v>0</v>
      </c>
      <c r="BO30" s="11">
        <f t="shared" si="20"/>
        <v>0</v>
      </c>
      <c r="BP30" s="10">
        <f t="shared" si="20"/>
        <v>0</v>
      </c>
      <c r="BQ30" s="11">
        <f t="shared" si="20"/>
        <v>0</v>
      </c>
      <c r="BR30" s="10">
        <f aca="true" t="shared" si="21" ref="BR30:CW30">SUM(BR25:BR29)</f>
        <v>0</v>
      </c>
      <c r="BS30" s="11">
        <f t="shared" si="21"/>
        <v>0</v>
      </c>
      <c r="BT30" s="10">
        <f t="shared" si="21"/>
        <v>0</v>
      </c>
      <c r="BU30" s="7">
        <f t="shared" si="21"/>
        <v>0</v>
      </c>
      <c r="BV30" s="11">
        <f t="shared" si="21"/>
        <v>0</v>
      </c>
      <c r="BW30" s="10">
        <f t="shared" si="21"/>
        <v>0</v>
      </c>
      <c r="BX30" s="11">
        <f t="shared" si="21"/>
        <v>0</v>
      </c>
      <c r="BY30" s="10">
        <f t="shared" si="21"/>
        <v>0</v>
      </c>
      <c r="BZ30" s="11">
        <f t="shared" si="21"/>
        <v>0</v>
      </c>
      <c r="CA30" s="10">
        <f t="shared" si="21"/>
        <v>0</v>
      </c>
      <c r="CB30" s="11">
        <f t="shared" si="21"/>
        <v>0</v>
      </c>
      <c r="CC30" s="10">
        <f t="shared" si="21"/>
        <v>0</v>
      </c>
      <c r="CD30" s="7">
        <f t="shared" si="21"/>
        <v>0</v>
      </c>
      <c r="CE30" s="7">
        <f t="shared" si="21"/>
        <v>0</v>
      </c>
      <c r="CF30" s="11">
        <f t="shared" si="21"/>
        <v>0</v>
      </c>
      <c r="CG30" s="10">
        <f t="shared" si="21"/>
        <v>0</v>
      </c>
      <c r="CH30" s="11">
        <f t="shared" si="21"/>
        <v>0</v>
      </c>
      <c r="CI30" s="10">
        <f t="shared" si="21"/>
        <v>0</v>
      </c>
      <c r="CJ30" s="11">
        <f t="shared" si="21"/>
        <v>0</v>
      </c>
      <c r="CK30" s="10">
        <f t="shared" si="21"/>
        <v>0</v>
      </c>
      <c r="CL30" s="11">
        <f t="shared" si="21"/>
        <v>0</v>
      </c>
      <c r="CM30" s="10">
        <f t="shared" si="21"/>
        <v>0</v>
      </c>
      <c r="CN30" s="11">
        <f t="shared" si="21"/>
        <v>0</v>
      </c>
      <c r="CO30" s="10">
        <f t="shared" si="21"/>
        <v>0</v>
      </c>
      <c r="CP30" s="7">
        <f t="shared" si="21"/>
        <v>0</v>
      </c>
      <c r="CQ30" s="11">
        <f t="shared" si="21"/>
        <v>0</v>
      </c>
      <c r="CR30" s="10">
        <f t="shared" si="21"/>
        <v>0</v>
      </c>
      <c r="CS30" s="11">
        <f t="shared" si="21"/>
        <v>0</v>
      </c>
      <c r="CT30" s="10">
        <f t="shared" si="21"/>
        <v>0</v>
      </c>
      <c r="CU30" s="11">
        <f t="shared" si="21"/>
        <v>0</v>
      </c>
      <c r="CV30" s="10">
        <f t="shared" si="21"/>
        <v>0</v>
      </c>
      <c r="CW30" s="11">
        <f t="shared" si="21"/>
        <v>0</v>
      </c>
      <c r="CX30" s="10">
        <f>SUM(CX25:CX29)</f>
        <v>0</v>
      </c>
      <c r="CY30" s="7">
        <f>SUM(CY25:CY29)</f>
        <v>0</v>
      </c>
      <c r="CZ30" s="7">
        <f>SUM(CZ25:CZ29)</f>
        <v>0</v>
      </c>
    </row>
    <row r="31" spans="1:104" ht="19.5" customHeight="1">
      <c r="A31" s="14" t="s">
        <v>78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4"/>
      <c r="CZ31" s="15"/>
    </row>
    <row r="32" spans="1:104" ht="12.75">
      <c r="A32" s="6">
        <v>2</v>
      </c>
      <c r="B32" s="6">
        <v>1</v>
      </c>
      <c r="C32" s="6"/>
      <c r="D32" s="6"/>
      <c r="E32" s="3" t="s">
        <v>195</v>
      </c>
      <c r="F32" s="6">
        <f>$B$32*COUNTIF(U32:CX32,"e")</f>
        <v>0</v>
      </c>
      <c r="G32" s="6">
        <f>$B$32*COUNTIF(U32:CX32,"z")</f>
        <v>1</v>
      </c>
      <c r="H32" s="6">
        <f aca="true" t="shared" si="22" ref="H32:H46">SUM(I32:Q32)</f>
        <v>30</v>
      </c>
      <c r="I32" s="6">
        <f aca="true" t="shared" si="23" ref="I32:I46">U32+AP32+BK32+CF32</f>
        <v>30</v>
      </c>
      <c r="J32" s="6">
        <f aca="true" t="shared" si="24" ref="J32:J46">W32+AR32+BM32+CH32</f>
        <v>0</v>
      </c>
      <c r="K32" s="6">
        <f aca="true" t="shared" si="25" ref="K32:K46">Y32+AT32+BO32+CJ32</f>
        <v>0</v>
      </c>
      <c r="L32" s="6">
        <f aca="true" t="shared" si="26" ref="L32:L46">AA32+AV32+BQ32+CL32</f>
        <v>0</v>
      </c>
      <c r="M32" s="6">
        <f aca="true" t="shared" si="27" ref="M32:M46">AC32+AX32+BS32+CN32</f>
        <v>0</v>
      </c>
      <c r="N32" s="6">
        <f aca="true" t="shared" si="28" ref="N32:N46">AF32+BA32+BV32+CQ32</f>
        <v>0</v>
      </c>
      <c r="O32" s="6">
        <f aca="true" t="shared" si="29" ref="O32:O46">AH32+BC32+BX32+CS32</f>
        <v>0</v>
      </c>
      <c r="P32" s="6">
        <f aca="true" t="shared" si="30" ref="P32:P46">AJ32+BE32+BZ32+CU32</f>
        <v>0</v>
      </c>
      <c r="Q32" s="6">
        <f aca="true" t="shared" si="31" ref="Q32:Q46">AL32+BG32+CB32+CW32</f>
        <v>0</v>
      </c>
      <c r="R32" s="7">
        <f aca="true" t="shared" si="32" ref="R32:R46">AO32+BJ32+CE32+CZ32</f>
        <v>2</v>
      </c>
      <c r="S32" s="7">
        <f aca="true" t="shared" si="33" ref="S32:S46">AN32+BI32+CD32+CY32</f>
        <v>0</v>
      </c>
      <c r="T32" s="7">
        <f>$B$32*1.2</f>
        <v>1.2</v>
      </c>
      <c r="U32" s="11">
        <f>$B$32*30</f>
        <v>30</v>
      </c>
      <c r="V32" s="10" t="s">
        <v>54</v>
      </c>
      <c r="W32" s="11"/>
      <c r="X32" s="10"/>
      <c r="Y32" s="11"/>
      <c r="Z32" s="10"/>
      <c r="AA32" s="11"/>
      <c r="AB32" s="10"/>
      <c r="AC32" s="11"/>
      <c r="AD32" s="10"/>
      <c r="AE32" s="7">
        <f>$B$32*2</f>
        <v>2</v>
      </c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aca="true" t="shared" si="34" ref="AO32:AO46">AE32+AN32</f>
        <v>2</v>
      </c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7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aca="true" t="shared" si="35" ref="BJ32:BJ46">AZ32+BI32</f>
        <v>0</v>
      </c>
      <c r="BK32" s="11"/>
      <c r="BL32" s="10"/>
      <c r="BM32" s="11"/>
      <c r="BN32" s="10"/>
      <c r="BO32" s="11"/>
      <c r="BP32" s="10"/>
      <c r="BQ32" s="11"/>
      <c r="BR32" s="10"/>
      <c r="BS32" s="11"/>
      <c r="BT32" s="10"/>
      <c r="BU32" s="7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aca="true" t="shared" si="36" ref="CE32:CE46">BU32+CD32</f>
        <v>0</v>
      </c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aca="true" t="shared" si="37" ref="CZ32:CZ46">CP32+CY32</f>
        <v>0</v>
      </c>
    </row>
    <row r="33" spans="1:104" ht="12.75">
      <c r="A33" s="6">
        <v>3</v>
      </c>
      <c r="B33" s="6">
        <v>1</v>
      </c>
      <c r="C33" s="6"/>
      <c r="D33" s="6"/>
      <c r="E33" s="3" t="s">
        <v>196</v>
      </c>
      <c r="F33" s="6">
        <f>$B$33*COUNTIF(U33:CX33,"e")</f>
        <v>0</v>
      </c>
      <c r="G33" s="6">
        <f>$B$33*COUNTIF(U33:CX33,"z")</f>
        <v>1</v>
      </c>
      <c r="H33" s="6">
        <f t="shared" si="22"/>
        <v>30</v>
      </c>
      <c r="I33" s="6">
        <f t="shared" si="23"/>
        <v>30</v>
      </c>
      <c r="J33" s="6">
        <f t="shared" si="24"/>
        <v>0</v>
      </c>
      <c r="K33" s="6">
        <f t="shared" si="25"/>
        <v>0</v>
      </c>
      <c r="L33" s="6">
        <f t="shared" si="26"/>
        <v>0</v>
      </c>
      <c r="M33" s="6">
        <f t="shared" si="27"/>
        <v>0</v>
      </c>
      <c r="N33" s="6">
        <f t="shared" si="28"/>
        <v>0</v>
      </c>
      <c r="O33" s="6">
        <f t="shared" si="29"/>
        <v>0</v>
      </c>
      <c r="P33" s="6">
        <f t="shared" si="30"/>
        <v>0</v>
      </c>
      <c r="Q33" s="6">
        <f t="shared" si="31"/>
        <v>0</v>
      </c>
      <c r="R33" s="7">
        <f t="shared" si="32"/>
        <v>2</v>
      </c>
      <c r="S33" s="7">
        <f t="shared" si="33"/>
        <v>0</v>
      </c>
      <c r="T33" s="7">
        <f>$B$33*1.2</f>
        <v>1.2</v>
      </c>
      <c r="U33" s="11">
        <f>$B$33*30</f>
        <v>30</v>
      </c>
      <c r="V33" s="10" t="s">
        <v>54</v>
      </c>
      <c r="W33" s="11"/>
      <c r="X33" s="10"/>
      <c r="Y33" s="11"/>
      <c r="Z33" s="10"/>
      <c r="AA33" s="11"/>
      <c r="AB33" s="10"/>
      <c r="AC33" s="11"/>
      <c r="AD33" s="10"/>
      <c r="AE33" s="7">
        <f>$B$33*2</f>
        <v>2</v>
      </c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34"/>
        <v>2</v>
      </c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7"/>
      <c r="BA33" s="11"/>
      <c r="BB33" s="10"/>
      <c r="BC33" s="11"/>
      <c r="BD33" s="10"/>
      <c r="BE33" s="11"/>
      <c r="BF33" s="10"/>
      <c r="BG33" s="11"/>
      <c r="BH33" s="10"/>
      <c r="BI33" s="7"/>
      <c r="BJ33" s="7">
        <f t="shared" si="35"/>
        <v>0</v>
      </c>
      <c r="BK33" s="11"/>
      <c r="BL33" s="10"/>
      <c r="BM33" s="11"/>
      <c r="BN33" s="10"/>
      <c r="BO33" s="11"/>
      <c r="BP33" s="10"/>
      <c r="BQ33" s="11"/>
      <c r="BR33" s="10"/>
      <c r="BS33" s="11"/>
      <c r="BT33" s="10"/>
      <c r="BU33" s="7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36"/>
        <v>0</v>
      </c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37"/>
        <v>0</v>
      </c>
    </row>
    <row r="34" spans="1:104" ht="12.75">
      <c r="A34" s="6"/>
      <c r="B34" s="6"/>
      <c r="C34" s="6"/>
      <c r="D34" s="6" t="s">
        <v>197</v>
      </c>
      <c r="E34" s="3" t="s">
        <v>198</v>
      </c>
      <c r="F34" s="6">
        <f aca="true" t="shared" si="38" ref="F34:F46">COUNTIF(U34:CX34,"e")</f>
        <v>1</v>
      </c>
      <c r="G34" s="6">
        <f aca="true" t="shared" si="39" ref="G34:G46">COUNTIF(U34:CX34,"z")</f>
        <v>1</v>
      </c>
      <c r="H34" s="6">
        <f t="shared" si="22"/>
        <v>45</v>
      </c>
      <c r="I34" s="6">
        <f t="shared" si="23"/>
        <v>30</v>
      </c>
      <c r="J34" s="6">
        <f t="shared" si="24"/>
        <v>15</v>
      </c>
      <c r="K34" s="6">
        <f t="shared" si="25"/>
        <v>0</v>
      </c>
      <c r="L34" s="6">
        <f t="shared" si="26"/>
        <v>0</v>
      </c>
      <c r="M34" s="6">
        <f t="shared" si="27"/>
        <v>0</v>
      </c>
      <c r="N34" s="6">
        <f t="shared" si="28"/>
        <v>0</v>
      </c>
      <c r="O34" s="6">
        <f t="shared" si="29"/>
        <v>0</v>
      </c>
      <c r="P34" s="6">
        <f t="shared" si="30"/>
        <v>0</v>
      </c>
      <c r="Q34" s="6">
        <f t="shared" si="31"/>
        <v>0</v>
      </c>
      <c r="R34" s="7">
        <f t="shared" si="32"/>
        <v>3</v>
      </c>
      <c r="S34" s="7">
        <f t="shared" si="33"/>
        <v>0</v>
      </c>
      <c r="T34" s="7">
        <v>1.9</v>
      </c>
      <c r="U34" s="11">
        <v>30</v>
      </c>
      <c r="V34" s="10" t="s">
        <v>55</v>
      </c>
      <c r="W34" s="11">
        <v>15</v>
      </c>
      <c r="X34" s="10" t="s">
        <v>54</v>
      </c>
      <c r="Y34" s="11"/>
      <c r="Z34" s="10"/>
      <c r="AA34" s="11"/>
      <c r="AB34" s="10"/>
      <c r="AC34" s="11"/>
      <c r="AD34" s="10"/>
      <c r="AE34" s="7">
        <v>3</v>
      </c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34"/>
        <v>3</v>
      </c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7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35"/>
        <v>0</v>
      </c>
      <c r="BK34" s="11"/>
      <c r="BL34" s="10"/>
      <c r="BM34" s="11"/>
      <c r="BN34" s="10"/>
      <c r="BO34" s="11"/>
      <c r="BP34" s="10"/>
      <c r="BQ34" s="11"/>
      <c r="BR34" s="10"/>
      <c r="BS34" s="11"/>
      <c r="BT34" s="10"/>
      <c r="BU34" s="7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36"/>
        <v>0</v>
      </c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37"/>
        <v>0</v>
      </c>
    </row>
    <row r="35" spans="1:104" ht="12.75">
      <c r="A35" s="6"/>
      <c r="B35" s="6"/>
      <c r="C35" s="6"/>
      <c r="D35" s="6" t="s">
        <v>199</v>
      </c>
      <c r="E35" s="3" t="s">
        <v>200</v>
      </c>
      <c r="F35" s="6">
        <f t="shared" si="38"/>
        <v>1</v>
      </c>
      <c r="G35" s="6">
        <f t="shared" si="39"/>
        <v>1</v>
      </c>
      <c r="H35" s="6">
        <f t="shared" si="22"/>
        <v>60</v>
      </c>
      <c r="I35" s="6">
        <f t="shared" si="23"/>
        <v>15</v>
      </c>
      <c r="J35" s="6">
        <f t="shared" si="24"/>
        <v>0</v>
      </c>
      <c r="K35" s="6">
        <f t="shared" si="25"/>
        <v>0</v>
      </c>
      <c r="L35" s="6">
        <f t="shared" si="26"/>
        <v>0</v>
      </c>
      <c r="M35" s="6">
        <f t="shared" si="27"/>
        <v>0</v>
      </c>
      <c r="N35" s="6">
        <f t="shared" si="28"/>
        <v>45</v>
      </c>
      <c r="O35" s="6">
        <f t="shared" si="29"/>
        <v>0</v>
      </c>
      <c r="P35" s="6">
        <f t="shared" si="30"/>
        <v>0</v>
      </c>
      <c r="Q35" s="6">
        <f t="shared" si="31"/>
        <v>0</v>
      </c>
      <c r="R35" s="7">
        <f t="shared" si="32"/>
        <v>3</v>
      </c>
      <c r="S35" s="7">
        <f t="shared" si="33"/>
        <v>2</v>
      </c>
      <c r="T35" s="7">
        <v>2.48</v>
      </c>
      <c r="U35" s="11"/>
      <c r="V35" s="10"/>
      <c r="W35" s="11"/>
      <c r="X35" s="10"/>
      <c r="Y35" s="11"/>
      <c r="Z35" s="10"/>
      <c r="AA35" s="11"/>
      <c r="AB35" s="10"/>
      <c r="AC35" s="11"/>
      <c r="AD35" s="10"/>
      <c r="AE35" s="7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34"/>
        <v>0</v>
      </c>
      <c r="AP35" s="11">
        <v>15</v>
      </c>
      <c r="AQ35" s="10" t="s">
        <v>55</v>
      </c>
      <c r="AR35" s="11"/>
      <c r="AS35" s="10"/>
      <c r="AT35" s="11"/>
      <c r="AU35" s="10"/>
      <c r="AV35" s="11"/>
      <c r="AW35" s="10"/>
      <c r="AX35" s="11"/>
      <c r="AY35" s="10"/>
      <c r="AZ35" s="7">
        <v>1</v>
      </c>
      <c r="BA35" s="11">
        <v>45</v>
      </c>
      <c r="BB35" s="10" t="s">
        <v>54</v>
      </c>
      <c r="BC35" s="11"/>
      <c r="BD35" s="10"/>
      <c r="BE35" s="11"/>
      <c r="BF35" s="10"/>
      <c r="BG35" s="11"/>
      <c r="BH35" s="10"/>
      <c r="BI35" s="7">
        <v>2</v>
      </c>
      <c r="BJ35" s="7">
        <f t="shared" si="35"/>
        <v>3</v>
      </c>
      <c r="BK35" s="11"/>
      <c r="BL35" s="10"/>
      <c r="BM35" s="11"/>
      <c r="BN35" s="10"/>
      <c r="BO35" s="11"/>
      <c r="BP35" s="10"/>
      <c r="BQ35" s="11"/>
      <c r="BR35" s="10"/>
      <c r="BS35" s="11"/>
      <c r="BT35" s="10"/>
      <c r="BU35" s="7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36"/>
        <v>0</v>
      </c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37"/>
        <v>0</v>
      </c>
    </row>
    <row r="36" spans="1:104" ht="12.75">
      <c r="A36" s="6"/>
      <c r="B36" s="6"/>
      <c r="C36" s="6"/>
      <c r="D36" s="6" t="s">
        <v>201</v>
      </c>
      <c r="E36" s="3" t="s">
        <v>202</v>
      </c>
      <c r="F36" s="6">
        <f t="shared" si="38"/>
        <v>0</v>
      </c>
      <c r="G36" s="6">
        <f t="shared" si="39"/>
        <v>1</v>
      </c>
      <c r="H36" s="6">
        <f t="shared" si="22"/>
        <v>90</v>
      </c>
      <c r="I36" s="6">
        <f t="shared" si="23"/>
        <v>0</v>
      </c>
      <c r="J36" s="6">
        <f t="shared" si="24"/>
        <v>0</v>
      </c>
      <c r="K36" s="6">
        <f t="shared" si="25"/>
        <v>0</v>
      </c>
      <c r="L36" s="6">
        <f t="shared" si="26"/>
        <v>0</v>
      </c>
      <c r="M36" s="6">
        <f t="shared" si="27"/>
        <v>0</v>
      </c>
      <c r="N36" s="6">
        <f t="shared" si="28"/>
        <v>90</v>
      </c>
      <c r="O36" s="6">
        <f t="shared" si="29"/>
        <v>0</v>
      </c>
      <c r="P36" s="6">
        <f t="shared" si="30"/>
        <v>0</v>
      </c>
      <c r="Q36" s="6">
        <f t="shared" si="31"/>
        <v>0</v>
      </c>
      <c r="R36" s="7">
        <f t="shared" si="32"/>
        <v>4</v>
      </c>
      <c r="S36" s="7">
        <f t="shared" si="33"/>
        <v>4</v>
      </c>
      <c r="T36" s="7">
        <v>3.6</v>
      </c>
      <c r="U36" s="11"/>
      <c r="V36" s="10"/>
      <c r="W36" s="11"/>
      <c r="X36" s="10"/>
      <c r="Y36" s="11"/>
      <c r="Z36" s="10"/>
      <c r="AA36" s="11"/>
      <c r="AB36" s="10"/>
      <c r="AC36" s="11"/>
      <c r="AD36" s="10"/>
      <c r="AE36" s="7"/>
      <c r="AF36" s="11">
        <v>90</v>
      </c>
      <c r="AG36" s="10" t="s">
        <v>54</v>
      </c>
      <c r="AH36" s="11"/>
      <c r="AI36" s="10"/>
      <c r="AJ36" s="11"/>
      <c r="AK36" s="10"/>
      <c r="AL36" s="11"/>
      <c r="AM36" s="10"/>
      <c r="AN36" s="7">
        <v>4</v>
      </c>
      <c r="AO36" s="7">
        <f t="shared" si="34"/>
        <v>4</v>
      </c>
      <c r="AP36" s="11"/>
      <c r="AQ36" s="10"/>
      <c r="AR36" s="11"/>
      <c r="AS36" s="10"/>
      <c r="AT36" s="11"/>
      <c r="AU36" s="10"/>
      <c r="AV36" s="11"/>
      <c r="AW36" s="10"/>
      <c r="AX36" s="11"/>
      <c r="AY36" s="10"/>
      <c r="AZ36" s="7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35"/>
        <v>0</v>
      </c>
      <c r="BK36" s="11"/>
      <c r="BL36" s="10"/>
      <c r="BM36" s="11"/>
      <c r="BN36" s="10"/>
      <c r="BO36" s="11"/>
      <c r="BP36" s="10"/>
      <c r="BQ36" s="11"/>
      <c r="BR36" s="10"/>
      <c r="BS36" s="11"/>
      <c r="BT36" s="10"/>
      <c r="BU36" s="7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36"/>
        <v>0</v>
      </c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37"/>
        <v>0</v>
      </c>
    </row>
    <row r="37" spans="1:104" ht="12.75">
      <c r="A37" s="6"/>
      <c r="B37" s="6"/>
      <c r="C37" s="6"/>
      <c r="D37" s="6" t="s">
        <v>203</v>
      </c>
      <c r="E37" s="3" t="s">
        <v>92</v>
      </c>
      <c r="F37" s="6">
        <f t="shared" si="38"/>
        <v>0</v>
      </c>
      <c r="G37" s="6">
        <f t="shared" si="39"/>
        <v>1</v>
      </c>
      <c r="H37" s="6">
        <f t="shared" si="22"/>
        <v>30</v>
      </c>
      <c r="I37" s="6">
        <f t="shared" si="23"/>
        <v>0</v>
      </c>
      <c r="J37" s="6">
        <f t="shared" si="24"/>
        <v>0</v>
      </c>
      <c r="K37" s="6">
        <f t="shared" si="25"/>
        <v>0</v>
      </c>
      <c r="L37" s="6">
        <f t="shared" si="26"/>
        <v>30</v>
      </c>
      <c r="M37" s="6">
        <f t="shared" si="27"/>
        <v>0</v>
      </c>
      <c r="N37" s="6">
        <f t="shared" si="28"/>
        <v>0</v>
      </c>
      <c r="O37" s="6">
        <f t="shared" si="29"/>
        <v>0</v>
      </c>
      <c r="P37" s="6">
        <f t="shared" si="30"/>
        <v>0</v>
      </c>
      <c r="Q37" s="6">
        <f t="shared" si="31"/>
        <v>0</v>
      </c>
      <c r="R37" s="7">
        <f t="shared" si="32"/>
        <v>2</v>
      </c>
      <c r="S37" s="7">
        <f t="shared" si="33"/>
        <v>0</v>
      </c>
      <c r="T37" s="7">
        <v>1.2</v>
      </c>
      <c r="U37" s="11"/>
      <c r="V37" s="10"/>
      <c r="W37" s="11"/>
      <c r="X37" s="10"/>
      <c r="Y37" s="11"/>
      <c r="Z37" s="10"/>
      <c r="AA37" s="11">
        <v>30</v>
      </c>
      <c r="AB37" s="10" t="s">
        <v>54</v>
      </c>
      <c r="AC37" s="11"/>
      <c r="AD37" s="10"/>
      <c r="AE37" s="7">
        <v>2</v>
      </c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34"/>
        <v>2</v>
      </c>
      <c r="AP37" s="11"/>
      <c r="AQ37" s="10"/>
      <c r="AR37" s="11"/>
      <c r="AS37" s="10"/>
      <c r="AT37" s="11"/>
      <c r="AU37" s="10"/>
      <c r="AV37" s="11"/>
      <c r="AW37" s="10"/>
      <c r="AX37" s="11"/>
      <c r="AY37" s="10"/>
      <c r="AZ37" s="7"/>
      <c r="BA37" s="11"/>
      <c r="BB37" s="10"/>
      <c r="BC37" s="11"/>
      <c r="BD37" s="10"/>
      <c r="BE37" s="11"/>
      <c r="BF37" s="10"/>
      <c r="BG37" s="11"/>
      <c r="BH37" s="10"/>
      <c r="BI37" s="7"/>
      <c r="BJ37" s="7">
        <f t="shared" si="35"/>
        <v>0</v>
      </c>
      <c r="BK37" s="11"/>
      <c r="BL37" s="10"/>
      <c r="BM37" s="11"/>
      <c r="BN37" s="10"/>
      <c r="BO37" s="11"/>
      <c r="BP37" s="10"/>
      <c r="BQ37" s="11"/>
      <c r="BR37" s="10"/>
      <c r="BS37" s="11"/>
      <c r="BT37" s="10"/>
      <c r="BU37" s="7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36"/>
        <v>0</v>
      </c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37"/>
        <v>0</v>
      </c>
    </row>
    <row r="38" spans="1:104" ht="12.75">
      <c r="A38" s="6"/>
      <c r="B38" s="6"/>
      <c r="C38" s="6"/>
      <c r="D38" s="6" t="s">
        <v>204</v>
      </c>
      <c r="E38" s="3" t="s">
        <v>205</v>
      </c>
      <c r="F38" s="6">
        <f t="shared" si="38"/>
        <v>0</v>
      </c>
      <c r="G38" s="6">
        <f t="shared" si="39"/>
        <v>2</v>
      </c>
      <c r="H38" s="6">
        <f t="shared" si="22"/>
        <v>45</v>
      </c>
      <c r="I38" s="6">
        <f t="shared" si="23"/>
        <v>15</v>
      </c>
      <c r="J38" s="6">
        <f t="shared" si="24"/>
        <v>0</v>
      </c>
      <c r="K38" s="6">
        <f t="shared" si="25"/>
        <v>0</v>
      </c>
      <c r="L38" s="6">
        <f t="shared" si="26"/>
        <v>0</v>
      </c>
      <c r="M38" s="6">
        <f t="shared" si="27"/>
        <v>0</v>
      </c>
      <c r="N38" s="6">
        <f t="shared" si="28"/>
        <v>30</v>
      </c>
      <c r="O38" s="6">
        <f t="shared" si="29"/>
        <v>0</v>
      </c>
      <c r="P38" s="6">
        <f t="shared" si="30"/>
        <v>0</v>
      </c>
      <c r="Q38" s="6">
        <f t="shared" si="31"/>
        <v>0</v>
      </c>
      <c r="R38" s="7">
        <f t="shared" si="32"/>
        <v>2</v>
      </c>
      <c r="S38" s="7">
        <f t="shared" si="33"/>
        <v>1.4</v>
      </c>
      <c r="T38" s="7">
        <v>1.8</v>
      </c>
      <c r="U38" s="11">
        <v>15</v>
      </c>
      <c r="V38" s="10" t="s">
        <v>54</v>
      </c>
      <c r="W38" s="11"/>
      <c r="X38" s="10"/>
      <c r="Y38" s="11"/>
      <c r="Z38" s="10"/>
      <c r="AA38" s="11"/>
      <c r="AB38" s="10"/>
      <c r="AC38" s="11"/>
      <c r="AD38" s="10"/>
      <c r="AE38" s="7">
        <v>0.6</v>
      </c>
      <c r="AF38" s="11">
        <v>30</v>
      </c>
      <c r="AG38" s="10" t="s">
        <v>54</v>
      </c>
      <c r="AH38" s="11"/>
      <c r="AI38" s="10"/>
      <c r="AJ38" s="11"/>
      <c r="AK38" s="10"/>
      <c r="AL38" s="11"/>
      <c r="AM38" s="10"/>
      <c r="AN38" s="7">
        <v>1.4</v>
      </c>
      <c r="AO38" s="7">
        <f t="shared" si="34"/>
        <v>2</v>
      </c>
      <c r="AP38" s="11"/>
      <c r="AQ38" s="10"/>
      <c r="AR38" s="11"/>
      <c r="AS38" s="10"/>
      <c r="AT38" s="11"/>
      <c r="AU38" s="10"/>
      <c r="AV38" s="11"/>
      <c r="AW38" s="10"/>
      <c r="AX38" s="11"/>
      <c r="AY38" s="10"/>
      <c r="AZ38" s="7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35"/>
        <v>0</v>
      </c>
      <c r="BK38" s="11"/>
      <c r="BL38" s="10"/>
      <c r="BM38" s="11"/>
      <c r="BN38" s="10"/>
      <c r="BO38" s="11"/>
      <c r="BP38" s="10"/>
      <c r="BQ38" s="11"/>
      <c r="BR38" s="10"/>
      <c r="BS38" s="11"/>
      <c r="BT38" s="10"/>
      <c r="BU38" s="7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36"/>
        <v>0</v>
      </c>
      <c r="CF38" s="11"/>
      <c r="CG38" s="10"/>
      <c r="CH38" s="11"/>
      <c r="CI38" s="10"/>
      <c r="CJ38" s="11"/>
      <c r="CK38" s="10"/>
      <c r="CL38" s="11"/>
      <c r="CM38" s="10"/>
      <c r="CN38" s="11"/>
      <c r="CO38" s="10"/>
      <c r="CP38" s="7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37"/>
        <v>0</v>
      </c>
    </row>
    <row r="39" spans="1:104" ht="12.75">
      <c r="A39" s="6"/>
      <c r="B39" s="6"/>
      <c r="C39" s="6"/>
      <c r="D39" s="6" t="s">
        <v>206</v>
      </c>
      <c r="E39" s="3" t="s">
        <v>207</v>
      </c>
      <c r="F39" s="6">
        <f t="shared" si="38"/>
        <v>1</v>
      </c>
      <c r="G39" s="6">
        <f t="shared" si="39"/>
        <v>1</v>
      </c>
      <c r="H39" s="6">
        <f t="shared" si="22"/>
        <v>60</v>
      </c>
      <c r="I39" s="6">
        <f t="shared" si="23"/>
        <v>30</v>
      </c>
      <c r="J39" s="6">
        <f t="shared" si="24"/>
        <v>0</v>
      </c>
      <c r="K39" s="6">
        <f t="shared" si="25"/>
        <v>0</v>
      </c>
      <c r="L39" s="6">
        <f t="shared" si="26"/>
        <v>0</v>
      </c>
      <c r="M39" s="6">
        <f t="shared" si="27"/>
        <v>0</v>
      </c>
      <c r="N39" s="6">
        <f t="shared" si="28"/>
        <v>30</v>
      </c>
      <c r="O39" s="6">
        <f t="shared" si="29"/>
        <v>0</v>
      </c>
      <c r="P39" s="6">
        <f t="shared" si="30"/>
        <v>0</v>
      </c>
      <c r="Q39" s="6">
        <f t="shared" si="31"/>
        <v>0</v>
      </c>
      <c r="R39" s="7">
        <f t="shared" si="32"/>
        <v>3</v>
      </c>
      <c r="S39" s="7">
        <f t="shared" si="33"/>
        <v>1.5</v>
      </c>
      <c r="T39" s="7">
        <v>2.4</v>
      </c>
      <c r="U39" s="11"/>
      <c r="V39" s="10"/>
      <c r="W39" s="11"/>
      <c r="X39" s="10"/>
      <c r="Y39" s="11"/>
      <c r="Z39" s="10"/>
      <c r="AA39" s="11"/>
      <c r="AB39" s="10"/>
      <c r="AC39" s="11"/>
      <c r="AD39" s="10"/>
      <c r="AE39" s="7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si="34"/>
        <v>0</v>
      </c>
      <c r="AP39" s="11">
        <v>30</v>
      </c>
      <c r="AQ39" s="10" t="s">
        <v>55</v>
      </c>
      <c r="AR39" s="11"/>
      <c r="AS39" s="10"/>
      <c r="AT39" s="11"/>
      <c r="AU39" s="10"/>
      <c r="AV39" s="11"/>
      <c r="AW39" s="10"/>
      <c r="AX39" s="11"/>
      <c r="AY39" s="10"/>
      <c r="AZ39" s="7">
        <v>1.5</v>
      </c>
      <c r="BA39" s="11">
        <v>30</v>
      </c>
      <c r="BB39" s="10" t="s">
        <v>54</v>
      </c>
      <c r="BC39" s="11"/>
      <c r="BD39" s="10"/>
      <c r="BE39" s="11"/>
      <c r="BF39" s="10"/>
      <c r="BG39" s="11"/>
      <c r="BH39" s="10"/>
      <c r="BI39" s="7">
        <v>1.5</v>
      </c>
      <c r="BJ39" s="7">
        <f t="shared" si="35"/>
        <v>3</v>
      </c>
      <c r="BK39" s="11"/>
      <c r="BL39" s="10"/>
      <c r="BM39" s="11"/>
      <c r="BN39" s="10"/>
      <c r="BO39" s="11"/>
      <c r="BP39" s="10"/>
      <c r="BQ39" s="11"/>
      <c r="BR39" s="10"/>
      <c r="BS39" s="11"/>
      <c r="BT39" s="10"/>
      <c r="BU39" s="7"/>
      <c r="BV39" s="11"/>
      <c r="BW39" s="10"/>
      <c r="BX39" s="11"/>
      <c r="BY39" s="10"/>
      <c r="BZ39" s="11"/>
      <c r="CA39" s="10"/>
      <c r="CB39" s="11"/>
      <c r="CC39" s="10"/>
      <c r="CD39" s="7"/>
      <c r="CE39" s="7">
        <f t="shared" si="36"/>
        <v>0</v>
      </c>
      <c r="CF39" s="11"/>
      <c r="CG39" s="10"/>
      <c r="CH39" s="11"/>
      <c r="CI39" s="10"/>
      <c r="CJ39" s="11"/>
      <c r="CK39" s="10"/>
      <c r="CL39" s="11"/>
      <c r="CM39" s="10"/>
      <c r="CN39" s="11"/>
      <c r="CO39" s="10"/>
      <c r="CP39" s="7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37"/>
        <v>0</v>
      </c>
    </row>
    <row r="40" spans="1:104" ht="12.75">
      <c r="A40" s="6"/>
      <c r="B40" s="6"/>
      <c r="C40" s="6"/>
      <c r="D40" s="6" t="s">
        <v>208</v>
      </c>
      <c r="E40" s="3" t="s">
        <v>209</v>
      </c>
      <c r="F40" s="6">
        <f t="shared" si="38"/>
        <v>0</v>
      </c>
      <c r="G40" s="6">
        <f t="shared" si="39"/>
        <v>2</v>
      </c>
      <c r="H40" s="6">
        <f t="shared" si="22"/>
        <v>60</v>
      </c>
      <c r="I40" s="6">
        <f t="shared" si="23"/>
        <v>30</v>
      </c>
      <c r="J40" s="6">
        <f t="shared" si="24"/>
        <v>0</v>
      </c>
      <c r="K40" s="6">
        <f t="shared" si="25"/>
        <v>0</v>
      </c>
      <c r="L40" s="6">
        <f t="shared" si="26"/>
        <v>0</v>
      </c>
      <c r="M40" s="6">
        <f t="shared" si="27"/>
        <v>0</v>
      </c>
      <c r="N40" s="6">
        <f t="shared" si="28"/>
        <v>30</v>
      </c>
      <c r="O40" s="6">
        <f t="shared" si="29"/>
        <v>0</v>
      </c>
      <c r="P40" s="6">
        <f t="shared" si="30"/>
        <v>0</v>
      </c>
      <c r="Q40" s="6">
        <f t="shared" si="31"/>
        <v>0</v>
      </c>
      <c r="R40" s="7">
        <f t="shared" si="32"/>
        <v>3</v>
      </c>
      <c r="S40" s="7">
        <f t="shared" si="33"/>
        <v>1.5</v>
      </c>
      <c r="T40" s="7">
        <v>2.4</v>
      </c>
      <c r="U40" s="11"/>
      <c r="V40" s="10"/>
      <c r="W40" s="11"/>
      <c r="X40" s="10"/>
      <c r="Y40" s="11"/>
      <c r="Z40" s="10"/>
      <c r="AA40" s="11"/>
      <c r="AB40" s="10"/>
      <c r="AC40" s="11"/>
      <c r="AD40" s="10"/>
      <c r="AE40" s="7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34"/>
        <v>0</v>
      </c>
      <c r="AP40" s="11">
        <v>30</v>
      </c>
      <c r="AQ40" s="10" t="s">
        <v>54</v>
      </c>
      <c r="AR40" s="11"/>
      <c r="AS40" s="10"/>
      <c r="AT40" s="11"/>
      <c r="AU40" s="10"/>
      <c r="AV40" s="11"/>
      <c r="AW40" s="10"/>
      <c r="AX40" s="11"/>
      <c r="AY40" s="10"/>
      <c r="AZ40" s="7">
        <v>1.5</v>
      </c>
      <c r="BA40" s="11">
        <v>30</v>
      </c>
      <c r="BB40" s="10" t="s">
        <v>54</v>
      </c>
      <c r="BC40" s="11"/>
      <c r="BD40" s="10"/>
      <c r="BE40" s="11"/>
      <c r="BF40" s="10"/>
      <c r="BG40" s="11"/>
      <c r="BH40" s="10"/>
      <c r="BI40" s="7">
        <v>1.5</v>
      </c>
      <c r="BJ40" s="7">
        <f t="shared" si="35"/>
        <v>3</v>
      </c>
      <c r="BK40" s="11"/>
      <c r="BL40" s="10"/>
      <c r="BM40" s="11"/>
      <c r="BN40" s="10"/>
      <c r="BO40" s="11"/>
      <c r="BP40" s="10"/>
      <c r="BQ40" s="11"/>
      <c r="BR40" s="10"/>
      <c r="BS40" s="11"/>
      <c r="BT40" s="10"/>
      <c r="BU40" s="7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36"/>
        <v>0</v>
      </c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7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37"/>
        <v>0</v>
      </c>
    </row>
    <row r="41" spans="1:104" ht="12.75">
      <c r="A41" s="6"/>
      <c r="B41" s="6"/>
      <c r="C41" s="6"/>
      <c r="D41" s="6" t="s">
        <v>210</v>
      </c>
      <c r="E41" s="3" t="s">
        <v>211</v>
      </c>
      <c r="F41" s="6">
        <f t="shared" si="38"/>
        <v>1</v>
      </c>
      <c r="G41" s="6">
        <f t="shared" si="39"/>
        <v>1</v>
      </c>
      <c r="H41" s="6">
        <f t="shared" si="22"/>
        <v>60</v>
      </c>
      <c r="I41" s="6">
        <f t="shared" si="23"/>
        <v>30</v>
      </c>
      <c r="J41" s="6">
        <f t="shared" si="24"/>
        <v>0</v>
      </c>
      <c r="K41" s="6">
        <f t="shared" si="25"/>
        <v>0</v>
      </c>
      <c r="L41" s="6">
        <f t="shared" si="26"/>
        <v>0</v>
      </c>
      <c r="M41" s="6">
        <f t="shared" si="27"/>
        <v>0</v>
      </c>
      <c r="N41" s="6">
        <f t="shared" si="28"/>
        <v>30</v>
      </c>
      <c r="O41" s="6">
        <f t="shared" si="29"/>
        <v>0</v>
      </c>
      <c r="P41" s="6">
        <f t="shared" si="30"/>
        <v>0</v>
      </c>
      <c r="Q41" s="6">
        <f t="shared" si="31"/>
        <v>0</v>
      </c>
      <c r="R41" s="7">
        <f t="shared" si="32"/>
        <v>3</v>
      </c>
      <c r="S41" s="7">
        <f t="shared" si="33"/>
        <v>1.4</v>
      </c>
      <c r="T41" s="7">
        <v>2.5</v>
      </c>
      <c r="U41" s="11"/>
      <c r="V41" s="10"/>
      <c r="W41" s="11"/>
      <c r="X41" s="10"/>
      <c r="Y41" s="11"/>
      <c r="Z41" s="10"/>
      <c r="AA41" s="11"/>
      <c r="AB41" s="10"/>
      <c r="AC41" s="11"/>
      <c r="AD41" s="10"/>
      <c r="AE41" s="7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si="34"/>
        <v>0</v>
      </c>
      <c r="AP41" s="11">
        <v>30</v>
      </c>
      <c r="AQ41" s="10" t="s">
        <v>55</v>
      </c>
      <c r="AR41" s="11"/>
      <c r="AS41" s="10"/>
      <c r="AT41" s="11"/>
      <c r="AU41" s="10"/>
      <c r="AV41" s="11"/>
      <c r="AW41" s="10"/>
      <c r="AX41" s="11"/>
      <c r="AY41" s="10"/>
      <c r="AZ41" s="7">
        <v>1.6</v>
      </c>
      <c r="BA41" s="11">
        <v>30</v>
      </c>
      <c r="BB41" s="10" t="s">
        <v>54</v>
      </c>
      <c r="BC41" s="11"/>
      <c r="BD41" s="10"/>
      <c r="BE41" s="11"/>
      <c r="BF41" s="10"/>
      <c r="BG41" s="11"/>
      <c r="BH41" s="10"/>
      <c r="BI41" s="7">
        <v>1.4</v>
      </c>
      <c r="BJ41" s="7">
        <f t="shared" si="35"/>
        <v>3</v>
      </c>
      <c r="BK41" s="11"/>
      <c r="BL41" s="10"/>
      <c r="BM41" s="11"/>
      <c r="BN41" s="10"/>
      <c r="BO41" s="11"/>
      <c r="BP41" s="10"/>
      <c r="BQ41" s="11"/>
      <c r="BR41" s="10"/>
      <c r="BS41" s="11"/>
      <c r="BT41" s="10"/>
      <c r="BU41" s="7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si="36"/>
        <v>0</v>
      </c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37"/>
        <v>0</v>
      </c>
    </row>
    <row r="42" spans="1:104" ht="12.75">
      <c r="A42" s="6"/>
      <c r="B42" s="6"/>
      <c r="C42" s="6"/>
      <c r="D42" s="6" t="s">
        <v>212</v>
      </c>
      <c r="E42" s="3" t="s">
        <v>213</v>
      </c>
      <c r="F42" s="6">
        <f t="shared" si="38"/>
        <v>0</v>
      </c>
      <c r="G42" s="6">
        <f t="shared" si="39"/>
        <v>1</v>
      </c>
      <c r="H42" s="6">
        <f t="shared" si="22"/>
        <v>15</v>
      </c>
      <c r="I42" s="6">
        <f t="shared" si="23"/>
        <v>0</v>
      </c>
      <c r="J42" s="6">
        <f t="shared" si="24"/>
        <v>0</v>
      </c>
      <c r="K42" s="6">
        <f t="shared" si="25"/>
        <v>0</v>
      </c>
      <c r="L42" s="6">
        <f t="shared" si="26"/>
        <v>15</v>
      </c>
      <c r="M42" s="6">
        <f t="shared" si="27"/>
        <v>0</v>
      </c>
      <c r="N42" s="6">
        <f t="shared" si="28"/>
        <v>0</v>
      </c>
      <c r="O42" s="6">
        <f t="shared" si="29"/>
        <v>0</v>
      </c>
      <c r="P42" s="6">
        <f t="shared" si="30"/>
        <v>0</v>
      </c>
      <c r="Q42" s="6">
        <f t="shared" si="31"/>
        <v>0</v>
      </c>
      <c r="R42" s="7">
        <f t="shared" si="32"/>
        <v>1</v>
      </c>
      <c r="S42" s="7">
        <f t="shared" si="33"/>
        <v>0</v>
      </c>
      <c r="T42" s="7">
        <v>0.6</v>
      </c>
      <c r="U42" s="11"/>
      <c r="V42" s="10"/>
      <c r="W42" s="11"/>
      <c r="X42" s="10"/>
      <c r="Y42" s="11"/>
      <c r="Z42" s="10"/>
      <c r="AA42" s="11"/>
      <c r="AB42" s="10"/>
      <c r="AC42" s="11"/>
      <c r="AD42" s="10"/>
      <c r="AE42" s="7"/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34"/>
        <v>0</v>
      </c>
      <c r="AP42" s="11"/>
      <c r="AQ42" s="10"/>
      <c r="AR42" s="11"/>
      <c r="AS42" s="10"/>
      <c r="AT42" s="11"/>
      <c r="AU42" s="10"/>
      <c r="AV42" s="11">
        <v>15</v>
      </c>
      <c r="AW42" s="10" t="s">
        <v>54</v>
      </c>
      <c r="AX42" s="11"/>
      <c r="AY42" s="10"/>
      <c r="AZ42" s="7">
        <v>1</v>
      </c>
      <c r="BA42" s="11"/>
      <c r="BB42" s="10"/>
      <c r="BC42" s="11"/>
      <c r="BD42" s="10"/>
      <c r="BE42" s="11"/>
      <c r="BF42" s="10"/>
      <c r="BG42" s="11"/>
      <c r="BH42" s="10"/>
      <c r="BI42" s="7"/>
      <c r="BJ42" s="7">
        <f t="shared" si="35"/>
        <v>1</v>
      </c>
      <c r="BK42" s="11"/>
      <c r="BL42" s="10"/>
      <c r="BM42" s="11"/>
      <c r="BN42" s="10"/>
      <c r="BO42" s="11"/>
      <c r="BP42" s="10"/>
      <c r="BQ42" s="11"/>
      <c r="BR42" s="10"/>
      <c r="BS42" s="11"/>
      <c r="BT42" s="10"/>
      <c r="BU42" s="7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36"/>
        <v>0</v>
      </c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37"/>
        <v>0</v>
      </c>
    </row>
    <row r="43" spans="1:104" ht="12.75">
      <c r="A43" s="6"/>
      <c r="B43" s="6"/>
      <c r="C43" s="6"/>
      <c r="D43" s="6" t="s">
        <v>214</v>
      </c>
      <c r="E43" s="3" t="s">
        <v>215</v>
      </c>
      <c r="F43" s="6">
        <f t="shared" si="38"/>
        <v>0</v>
      </c>
      <c r="G43" s="6">
        <f t="shared" si="39"/>
        <v>1</v>
      </c>
      <c r="H43" s="6">
        <f t="shared" si="22"/>
        <v>15</v>
      </c>
      <c r="I43" s="6">
        <f t="shared" si="23"/>
        <v>0</v>
      </c>
      <c r="J43" s="6">
        <f t="shared" si="24"/>
        <v>0</v>
      </c>
      <c r="K43" s="6">
        <f t="shared" si="25"/>
        <v>0</v>
      </c>
      <c r="L43" s="6">
        <f t="shared" si="26"/>
        <v>0</v>
      </c>
      <c r="M43" s="6">
        <f t="shared" si="27"/>
        <v>0</v>
      </c>
      <c r="N43" s="6">
        <f t="shared" si="28"/>
        <v>15</v>
      </c>
      <c r="O43" s="6">
        <f t="shared" si="29"/>
        <v>0</v>
      </c>
      <c r="P43" s="6">
        <f t="shared" si="30"/>
        <v>0</v>
      </c>
      <c r="Q43" s="6">
        <f t="shared" si="31"/>
        <v>0</v>
      </c>
      <c r="R43" s="7">
        <f t="shared" si="32"/>
        <v>1</v>
      </c>
      <c r="S43" s="7">
        <f t="shared" si="33"/>
        <v>1</v>
      </c>
      <c r="T43" s="7">
        <v>0.6</v>
      </c>
      <c r="U43" s="11"/>
      <c r="V43" s="10"/>
      <c r="W43" s="11"/>
      <c r="X43" s="10"/>
      <c r="Y43" s="11"/>
      <c r="Z43" s="10"/>
      <c r="AA43" s="11"/>
      <c r="AB43" s="10"/>
      <c r="AC43" s="11"/>
      <c r="AD43" s="10"/>
      <c r="AE43" s="7"/>
      <c r="AF43" s="11">
        <v>15</v>
      </c>
      <c r="AG43" s="10" t="s">
        <v>54</v>
      </c>
      <c r="AH43" s="11"/>
      <c r="AI43" s="10"/>
      <c r="AJ43" s="11"/>
      <c r="AK43" s="10"/>
      <c r="AL43" s="11"/>
      <c r="AM43" s="10"/>
      <c r="AN43" s="7">
        <v>1</v>
      </c>
      <c r="AO43" s="7">
        <f t="shared" si="34"/>
        <v>1</v>
      </c>
      <c r="AP43" s="11"/>
      <c r="AQ43" s="10"/>
      <c r="AR43" s="11"/>
      <c r="AS43" s="10"/>
      <c r="AT43" s="11"/>
      <c r="AU43" s="10"/>
      <c r="AV43" s="11"/>
      <c r="AW43" s="10"/>
      <c r="AX43" s="11"/>
      <c r="AY43" s="10"/>
      <c r="AZ43" s="7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35"/>
        <v>0</v>
      </c>
      <c r="BK43" s="11"/>
      <c r="BL43" s="10"/>
      <c r="BM43" s="11"/>
      <c r="BN43" s="10"/>
      <c r="BO43" s="11"/>
      <c r="BP43" s="10"/>
      <c r="BQ43" s="11"/>
      <c r="BR43" s="10"/>
      <c r="BS43" s="11"/>
      <c r="BT43" s="10"/>
      <c r="BU43" s="7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36"/>
        <v>0</v>
      </c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37"/>
        <v>0</v>
      </c>
    </row>
    <row r="44" spans="1:104" ht="12.75">
      <c r="A44" s="6"/>
      <c r="B44" s="6"/>
      <c r="C44" s="6"/>
      <c r="D44" s="6" t="s">
        <v>216</v>
      </c>
      <c r="E44" s="3" t="s">
        <v>104</v>
      </c>
      <c r="F44" s="6">
        <f t="shared" si="38"/>
        <v>0</v>
      </c>
      <c r="G44" s="6">
        <f t="shared" si="39"/>
        <v>1</v>
      </c>
      <c r="H44" s="6">
        <f t="shared" si="22"/>
        <v>150</v>
      </c>
      <c r="I44" s="6">
        <f t="shared" si="23"/>
        <v>0</v>
      </c>
      <c r="J44" s="6">
        <f t="shared" si="24"/>
        <v>0</v>
      </c>
      <c r="K44" s="6">
        <f t="shared" si="25"/>
        <v>0</v>
      </c>
      <c r="L44" s="6">
        <f t="shared" si="26"/>
        <v>0</v>
      </c>
      <c r="M44" s="6">
        <f t="shared" si="27"/>
        <v>0</v>
      </c>
      <c r="N44" s="6">
        <f t="shared" si="28"/>
        <v>150</v>
      </c>
      <c r="O44" s="6">
        <f t="shared" si="29"/>
        <v>0</v>
      </c>
      <c r="P44" s="6">
        <f t="shared" si="30"/>
        <v>0</v>
      </c>
      <c r="Q44" s="6">
        <f t="shared" si="31"/>
        <v>0</v>
      </c>
      <c r="R44" s="7">
        <f t="shared" si="32"/>
        <v>6</v>
      </c>
      <c r="S44" s="7">
        <f t="shared" si="33"/>
        <v>6</v>
      </c>
      <c r="T44" s="7">
        <v>6</v>
      </c>
      <c r="U44" s="11"/>
      <c r="V44" s="10"/>
      <c r="W44" s="11"/>
      <c r="X44" s="10"/>
      <c r="Y44" s="11"/>
      <c r="Z44" s="10"/>
      <c r="AA44" s="11"/>
      <c r="AB44" s="10"/>
      <c r="AC44" s="11"/>
      <c r="AD44" s="10"/>
      <c r="AE44" s="7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34"/>
        <v>0</v>
      </c>
      <c r="AP44" s="11"/>
      <c r="AQ44" s="10"/>
      <c r="AR44" s="11"/>
      <c r="AS44" s="10"/>
      <c r="AT44" s="11"/>
      <c r="AU44" s="10"/>
      <c r="AV44" s="11"/>
      <c r="AW44" s="10"/>
      <c r="AX44" s="11"/>
      <c r="AY44" s="10"/>
      <c r="AZ44" s="7"/>
      <c r="BA44" s="11">
        <v>150</v>
      </c>
      <c r="BB44" s="10" t="s">
        <v>54</v>
      </c>
      <c r="BC44" s="11"/>
      <c r="BD44" s="10"/>
      <c r="BE44" s="11"/>
      <c r="BF44" s="10"/>
      <c r="BG44" s="11"/>
      <c r="BH44" s="10"/>
      <c r="BI44" s="7">
        <v>6</v>
      </c>
      <c r="BJ44" s="7">
        <f t="shared" si="35"/>
        <v>6</v>
      </c>
      <c r="BK44" s="11"/>
      <c r="BL44" s="10"/>
      <c r="BM44" s="11"/>
      <c r="BN44" s="10"/>
      <c r="BO44" s="11"/>
      <c r="BP44" s="10"/>
      <c r="BQ44" s="11"/>
      <c r="BR44" s="10"/>
      <c r="BS44" s="11"/>
      <c r="BT44" s="10"/>
      <c r="BU44" s="7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36"/>
        <v>0</v>
      </c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37"/>
        <v>0</v>
      </c>
    </row>
    <row r="45" spans="1:104" ht="12.75">
      <c r="A45" s="6"/>
      <c r="B45" s="6"/>
      <c r="C45" s="6"/>
      <c r="D45" s="6" t="s">
        <v>217</v>
      </c>
      <c r="E45" s="3" t="s">
        <v>177</v>
      </c>
      <c r="F45" s="6">
        <f t="shared" si="38"/>
        <v>0</v>
      </c>
      <c r="G45" s="6">
        <f t="shared" si="39"/>
        <v>1</v>
      </c>
      <c r="H45" s="6">
        <f t="shared" si="22"/>
        <v>45</v>
      </c>
      <c r="I45" s="6">
        <f t="shared" si="23"/>
        <v>0</v>
      </c>
      <c r="J45" s="6">
        <f t="shared" si="24"/>
        <v>0</v>
      </c>
      <c r="K45" s="6">
        <f t="shared" si="25"/>
        <v>0</v>
      </c>
      <c r="L45" s="6">
        <f t="shared" si="26"/>
        <v>0</v>
      </c>
      <c r="M45" s="6">
        <f t="shared" si="27"/>
        <v>0</v>
      </c>
      <c r="N45" s="6">
        <f t="shared" si="28"/>
        <v>0</v>
      </c>
      <c r="O45" s="6">
        <f t="shared" si="29"/>
        <v>0</v>
      </c>
      <c r="P45" s="6">
        <f t="shared" si="30"/>
        <v>0</v>
      </c>
      <c r="Q45" s="6">
        <f t="shared" si="31"/>
        <v>45</v>
      </c>
      <c r="R45" s="7">
        <f t="shared" si="32"/>
        <v>10</v>
      </c>
      <c r="S45" s="7">
        <f t="shared" si="33"/>
        <v>10</v>
      </c>
      <c r="T45" s="7">
        <v>1.8</v>
      </c>
      <c r="U45" s="11"/>
      <c r="V45" s="10"/>
      <c r="W45" s="11"/>
      <c r="X45" s="10"/>
      <c r="Y45" s="11"/>
      <c r="Z45" s="10"/>
      <c r="AA45" s="11"/>
      <c r="AB45" s="10"/>
      <c r="AC45" s="11"/>
      <c r="AD45" s="10"/>
      <c r="AE45" s="7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34"/>
        <v>0</v>
      </c>
      <c r="AP45" s="11"/>
      <c r="AQ45" s="10"/>
      <c r="AR45" s="11"/>
      <c r="AS45" s="10"/>
      <c r="AT45" s="11"/>
      <c r="AU45" s="10"/>
      <c r="AV45" s="11"/>
      <c r="AW45" s="10"/>
      <c r="AX45" s="11"/>
      <c r="AY45" s="10"/>
      <c r="AZ45" s="7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35"/>
        <v>0</v>
      </c>
      <c r="BK45" s="11"/>
      <c r="BL45" s="10"/>
      <c r="BM45" s="11"/>
      <c r="BN45" s="10"/>
      <c r="BO45" s="11"/>
      <c r="BP45" s="10"/>
      <c r="BQ45" s="11"/>
      <c r="BR45" s="10"/>
      <c r="BS45" s="11"/>
      <c r="BT45" s="10"/>
      <c r="BU45" s="7"/>
      <c r="BV45" s="11"/>
      <c r="BW45" s="10"/>
      <c r="BX45" s="11"/>
      <c r="BY45" s="10"/>
      <c r="BZ45" s="11"/>
      <c r="CA45" s="10"/>
      <c r="CB45" s="11">
        <v>45</v>
      </c>
      <c r="CC45" s="10" t="s">
        <v>54</v>
      </c>
      <c r="CD45" s="7">
        <v>10</v>
      </c>
      <c r="CE45" s="7">
        <f t="shared" si="36"/>
        <v>10</v>
      </c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37"/>
        <v>0</v>
      </c>
    </row>
    <row r="46" spans="1:104" ht="12.75">
      <c r="A46" s="6"/>
      <c r="B46" s="6"/>
      <c r="C46" s="6"/>
      <c r="D46" s="6" t="s">
        <v>218</v>
      </c>
      <c r="E46" s="3" t="s">
        <v>110</v>
      </c>
      <c r="F46" s="6">
        <f t="shared" si="38"/>
        <v>0</v>
      </c>
      <c r="G46" s="6">
        <f t="shared" si="39"/>
        <v>1</v>
      </c>
      <c r="H46" s="6">
        <f t="shared" si="22"/>
        <v>0</v>
      </c>
      <c r="I46" s="6">
        <f t="shared" si="23"/>
        <v>0</v>
      </c>
      <c r="J46" s="6">
        <f t="shared" si="24"/>
        <v>0</v>
      </c>
      <c r="K46" s="6">
        <f t="shared" si="25"/>
        <v>0</v>
      </c>
      <c r="L46" s="6">
        <f t="shared" si="26"/>
        <v>0</v>
      </c>
      <c r="M46" s="6">
        <f t="shared" si="27"/>
        <v>0</v>
      </c>
      <c r="N46" s="6">
        <f t="shared" si="28"/>
        <v>0</v>
      </c>
      <c r="O46" s="6">
        <f t="shared" si="29"/>
        <v>0</v>
      </c>
      <c r="P46" s="6">
        <f t="shared" si="30"/>
        <v>0</v>
      </c>
      <c r="Q46" s="6">
        <f t="shared" si="31"/>
        <v>0</v>
      </c>
      <c r="R46" s="7">
        <f t="shared" si="32"/>
        <v>20</v>
      </c>
      <c r="S46" s="7">
        <f t="shared" si="33"/>
        <v>20</v>
      </c>
      <c r="T46" s="7">
        <v>0</v>
      </c>
      <c r="U46" s="11"/>
      <c r="V46" s="10"/>
      <c r="W46" s="11"/>
      <c r="X46" s="10"/>
      <c r="Y46" s="11"/>
      <c r="Z46" s="10"/>
      <c r="AA46" s="11"/>
      <c r="AB46" s="10"/>
      <c r="AC46" s="11"/>
      <c r="AD46" s="10"/>
      <c r="AE46" s="7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34"/>
        <v>0</v>
      </c>
      <c r="AP46" s="11"/>
      <c r="AQ46" s="10"/>
      <c r="AR46" s="11"/>
      <c r="AS46" s="10"/>
      <c r="AT46" s="11"/>
      <c r="AU46" s="10"/>
      <c r="AV46" s="11"/>
      <c r="AW46" s="10"/>
      <c r="AX46" s="11"/>
      <c r="AY46" s="10"/>
      <c r="AZ46" s="7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35"/>
        <v>0</v>
      </c>
      <c r="BK46" s="11"/>
      <c r="BL46" s="10"/>
      <c r="BM46" s="11"/>
      <c r="BN46" s="10"/>
      <c r="BO46" s="11"/>
      <c r="BP46" s="10"/>
      <c r="BQ46" s="11"/>
      <c r="BR46" s="10"/>
      <c r="BS46" s="11"/>
      <c r="BT46" s="10"/>
      <c r="BU46" s="7"/>
      <c r="BV46" s="11"/>
      <c r="BW46" s="10"/>
      <c r="BX46" s="11"/>
      <c r="BY46" s="10"/>
      <c r="BZ46" s="11">
        <v>0</v>
      </c>
      <c r="CA46" s="10" t="s">
        <v>54</v>
      </c>
      <c r="CB46" s="11"/>
      <c r="CC46" s="10"/>
      <c r="CD46" s="7">
        <v>20</v>
      </c>
      <c r="CE46" s="7">
        <f t="shared" si="36"/>
        <v>20</v>
      </c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37"/>
        <v>0</v>
      </c>
    </row>
    <row r="47" spans="1:104" ht="15.75" customHeight="1">
      <c r="A47" s="6"/>
      <c r="B47" s="6"/>
      <c r="C47" s="6"/>
      <c r="D47" s="6"/>
      <c r="E47" s="6" t="s">
        <v>66</v>
      </c>
      <c r="F47" s="6">
        <f aca="true" t="shared" si="40" ref="F47:AK47">SUM(F32:F46)</f>
        <v>4</v>
      </c>
      <c r="G47" s="6">
        <f t="shared" si="40"/>
        <v>17</v>
      </c>
      <c r="H47" s="6">
        <f t="shared" si="40"/>
        <v>735</v>
      </c>
      <c r="I47" s="6">
        <f t="shared" si="40"/>
        <v>210</v>
      </c>
      <c r="J47" s="6">
        <f t="shared" si="40"/>
        <v>15</v>
      </c>
      <c r="K47" s="6">
        <f t="shared" si="40"/>
        <v>0</v>
      </c>
      <c r="L47" s="6">
        <f t="shared" si="40"/>
        <v>45</v>
      </c>
      <c r="M47" s="6">
        <f t="shared" si="40"/>
        <v>0</v>
      </c>
      <c r="N47" s="6">
        <f t="shared" si="40"/>
        <v>420</v>
      </c>
      <c r="O47" s="6">
        <f t="shared" si="40"/>
        <v>0</v>
      </c>
      <c r="P47" s="6">
        <f t="shared" si="40"/>
        <v>0</v>
      </c>
      <c r="Q47" s="6">
        <f t="shared" si="40"/>
        <v>45</v>
      </c>
      <c r="R47" s="7">
        <f t="shared" si="40"/>
        <v>65</v>
      </c>
      <c r="S47" s="7">
        <f t="shared" si="40"/>
        <v>48.8</v>
      </c>
      <c r="T47" s="7">
        <f t="shared" si="40"/>
        <v>29.680000000000003</v>
      </c>
      <c r="U47" s="11">
        <f t="shared" si="40"/>
        <v>105</v>
      </c>
      <c r="V47" s="10">
        <f t="shared" si="40"/>
        <v>0</v>
      </c>
      <c r="W47" s="11">
        <f t="shared" si="40"/>
        <v>15</v>
      </c>
      <c r="X47" s="10">
        <f t="shared" si="40"/>
        <v>0</v>
      </c>
      <c r="Y47" s="11">
        <f t="shared" si="40"/>
        <v>0</v>
      </c>
      <c r="Z47" s="10">
        <f t="shared" si="40"/>
        <v>0</v>
      </c>
      <c r="AA47" s="11">
        <f t="shared" si="40"/>
        <v>30</v>
      </c>
      <c r="AB47" s="10">
        <f t="shared" si="40"/>
        <v>0</v>
      </c>
      <c r="AC47" s="11">
        <f t="shared" si="40"/>
        <v>0</v>
      </c>
      <c r="AD47" s="10">
        <f t="shared" si="40"/>
        <v>0</v>
      </c>
      <c r="AE47" s="7">
        <f t="shared" si="40"/>
        <v>9.6</v>
      </c>
      <c r="AF47" s="11">
        <f t="shared" si="40"/>
        <v>135</v>
      </c>
      <c r="AG47" s="10">
        <f t="shared" si="40"/>
        <v>0</v>
      </c>
      <c r="AH47" s="11">
        <f t="shared" si="40"/>
        <v>0</v>
      </c>
      <c r="AI47" s="10">
        <f t="shared" si="40"/>
        <v>0</v>
      </c>
      <c r="AJ47" s="11">
        <f t="shared" si="40"/>
        <v>0</v>
      </c>
      <c r="AK47" s="10">
        <f t="shared" si="40"/>
        <v>0</v>
      </c>
      <c r="AL47" s="11">
        <f aca="true" t="shared" si="41" ref="AL47:BQ47">SUM(AL32:AL46)</f>
        <v>0</v>
      </c>
      <c r="AM47" s="10">
        <f t="shared" si="41"/>
        <v>0</v>
      </c>
      <c r="AN47" s="7">
        <f t="shared" si="41"/>
        <v>6.4</v>
      </c>
      <c r="AO47" s="7">
        <f t="shared" si="41"/>
        <v>16</v>
      </c>
      <c r="AP47" s="11">
        <f t="shared" si="41"/>
        <v>105</v>
      </c>
      <c r="AQ47" s="10">
        <f t="shared" si="41"/>
        <v>0</v>
      </c>
      <c r="AR47" s="11">
        <f t="shared" si="41"/>
        <v>0</v>
      </c>
      <c r="AS47" s="10">
        <f t="shared" si="41"/>
        <v>0</v>
      </c>
      <c r="AT47" s="11">
        <f t="shared" si="41"/>
        <v>0</v>
      </c>
      <c r="AU47" s="10">
        <f t="shared" si="41"/>
        <v>0</v>
      </c>
      <c r="AV47" s="11">
        <f t="shared" si="41"/>
        <v>15</v>
      </c>
      <c r="AW47" s="10">
        <f t="shared" si="41"/>
        <v>0</v>
      </c>
      <c r="AX47" s="11">
        <f t="shared" si="41"/>
        <v>0</v>
      </c>
      <c r="AY47" s="10">
        <f t="shared" si="41"/>
        <v>0</v>
      </c>
      <c r="AZ47" s="7">
        <f t="shared" si="41"/>
        <v>6.6</v>
      </c>
      <c r="BA47" s="11">
        <f t="shared" si="41"/>
        <v>285</v>
      </c>
      <c r="BB47" s="10">
        <f t="shared" si="41"/>
        <v>0</v>
      </c>
      <c r="BC47" s="11">
        <f t="shared" si="41"/>
        <v>0</v>
      </c>
      <c r="BD47" s="10">
        <f t="shared" si="41"/>
        <v>0</v>
      </c>
      <c r="BE47" s="11">
        <f t="shared" si="41"/>
        <v>0</v>
      </c>
      <c r="BF47" s="10">
        <f t="shared" si="41"/>
        <v>0</v>
      </c>
      <c r="BG47" s="11">
        <f t="shared" si="41"/>
        <v>0</v>
      </c>
      <c r="BH47" s="10">
        <f t="shared" si="41"/>
        <v>0</v>
      </c>
      <c r="BI47" s="7">
        <f t="shared" si="41"/>
        <v>12.4</v>
      </c>
      <c r="BJ47" s="7">
        <f t="shared" si="41"/>
        <v>19</v>
      </c>
      <c r="BK47" s="11">
        <f t="shared" si="41"/>
        <v>0</v>
      </c>
      <c r="BL47" s="10">
        <f t="shared" si="41"/>
        <v>0</v>
      </c>
      <c r="BM47" s="11">
        <f t="shared" si="41"/>
        <v>0</v>
      </c>
      <c r="BN47" s="10">
        <f t="shared" si="41"/>
        <v>0</v>
      </c>
      <c r="BO47" s="11">
        <f t="shared" si="41"/>
        <v>0</v>
      </c>
      <c r="BP47" s="10">
        <f t="shared" si="41"/>
        <v>0</v>
      </c>
      <c r="BQ47" s="11">
        <f t="shared" si="41"/>
        <v>0</v>
      </c>
      <c r="BR47" s="10">
        <f aca="true" t="shared" si="42" ref="BR47:CW47">SUM(BR32:BR46)</f>
        <v>0</v>
      </c>
      <c r="BS47" s="11">
        <f t="shared" si="42"/>
        <v>0</v>
      </c>
      <c r="BT47" s="10">
        <f t="shared" si="42"/>
        <v>0</v>
      </c>
      <c r="BU47" s="7">
        <f t="shared" si="42"/>
        <v>0</v>
      </c>
      <c r="BV47" s="11">
        <f t="shared" si="42"/>
        <v>0</v>
      </c>
      <c r="BW47" s="10">
        <f t="shared" si="42"/>
        <v>0</v>
      </c>
      <c r="BX47" s="11">
        <f t="shared" si="42"/>
        <v>0</v>
      </c>
      <c r="BY47" s="10">
        <f t="shared" si="42"/>
        <v>0</v>
      </c>
      <c r="BZ47" s="11">
        <f t="shared" si="42"/>
        <v>0</v>
      </c>
      <c r="CA47" s="10">
        <f t="shared" si="42"/>
        <v>0</v>
      </c>
      <c r="CB47" s="11">
        <f t="shared" si="42"/>
        <v>45</v>
      </c>
      <c r="CC47" s="10">
        <f t="shared" si="42"/>
        <v>0</v>
      </c>
      <c r="CD47" s="7">
        <f t="shared" si="42"/>
        <v>30</v>
      </c>
      <c r="CE47" s="7">
        <f t="shared" si="42"/>
        <v>30</v>
      </c>
      <c r="CF47" s="11">
        <f t="shared" si="42"/>
        <v>0</v>
      </c>
      <c r="CG47" s="10">
        <f t="shared" si="42"/>
        <v>0</v>
      </c>
      <c r="CH47" s="11">
        <f t="shared" si="42"/>
        <v>0</v>
      </c>
      <c r="CI47" s="10">
        <f t="shared" si="42"/>
        <v>0</v>
      </c>
      <c r="CJ47" s="11">
        <f t="shared" si="42"/>
        <v>0</v>
      </c>
      <c r="CK47" s="10">
        <f t="shared" si="42"/>
        <v>0</v>
      </c>
      <c r="CL47" s="11">
        <f t="shared" si="42"/>
        <v>0</v>
      </c>
      <c r="CM47" s="10">
        <f t="shared" si="42"/>
        <v>0</v>
      </c>
      <c r="CN47" s="11">
        <f t="shared" si="42"/>
        <v>0</v>
      </c>
      <c r="CO47" s="10">
        <f t="shared" si="42"/>
        <v>0</v>
      </c>
      <c r="CP47" s="7">
        <f t="shared" si="42"/>
        <v>0</v>
      </c>
      <c r="CQ47" s="11">
        <f t="shared" si="42"/>
        <v>0</v>
      </c>
      <c r="CR47" s="10">
        <f t="shared" si="42"/>
        <v>0</v>
      </c>
      <c r="CS47" s="11">
        <f t="shared" si="42"/>
        <v>0</v>
      </c>
      <c r="CT47" s="10">
        <f t="shared" si="42"/>
        <v>0</v>
      </c>
      <c r="CU47" s="11">
        <f t="shared" si="42"/>
        <v>0</v>
      </c>
      <c r="CV47" s="10">
        <f t="shared" si="42"/>
        <v>0</v>
      </c>
      <c r="CW47" s="11">
        <f t="shared" si="42"/>
        <v>0</v>
      </c>
      <c r="CX47" s="10">
        <f>SUM(CX32:CX46)</f>
        <v>0</v>
      </c>
      <c r="CY47" s="7">
        <f>SUM(CY32:CY46)</f>
        <v>0</v>
      </c>
      <c r="CZ47" s="7">
        <f>SUM(CZ32:CZ46)</f>
        <v>0</v>
      </c>
    </row>
    <row r="48" spans="1:104" ht="19.5" customHeight="1">
      <c r="A48" s="14" t="s">
        <v>111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4"/>
      <c r="CZ48" s="15"/>
    </row>
    <row r="49" spans="1:104" ht="12.75">
      <c r="A49" s="13">
        <v>50</v>
      </c>
      <c r="B49" s="13">
        <v>1</v>
      </c>
      <c r="C49" s="13"/>
      <c r="D49" s="6" t="s">
        <v>112</v>
      </c>
      <c r="E49" s="3" t="s">
        <v>113</v>
      </c>
      <c r="F49" s="6">
        <f aca="true" t="shared" si="43" ref="F49:F57">COUNTIF(U49:CX49,"e")</f>
        <v>1</v>
      </c>
      <c r="G49" s="6">
        <f aca="true" t="shared" si="44" ref="G49:G57">COUNTIF(U49:CX49,"z")</f>
        <v>0</v>
      </c>
      <c r="H49" s="6">
        <f aca="true" t="shared" si="45" ref="H49:H57">SUM(I49:Q49)</f>
        <v>30</v>
      </c>
      <c r="I49" s="6">
        <f aca="true" t="shared" si="46" ref="I49:I57">U49+AP49+BK49+CF49</f>
        <v>0</v>
      </c>
      <c r="J49" s="6">
        <f aca="true" t="shared" si="47" ref="J49:J57">W49+AR49+BM49+CH49</f>
        <v>0</v>
      </c>
      <c r="K49" s="6">
        <f aca="true" t="shared" si="48" ref="K49:K57">Y49+AT49+BO49+CJ49</f>
        <v>30</v>
      </c>
      <c r="L49" s="6">
        <f aca="true" t="shared" si="49" ref="L49:L57">AA49+AV49+BQ49+CL49</f>
        <v>0</v>
      </c>
      <c r="M49" s="6">
        <f aca="true" t="shared" si="50" ref="M49:M57">AC49+AX49+BS49+CN49</f>
        <v>0</v>
      </c>
      <c r="N49" s="6">
        <f aca="true" t="shared" si="51" ref="N49:N57">AF49+BA49+BV49+CQ49</f>
        <v>0</v>
      </c>
      <c r="O49" s="6">
        <f aca="true" t="shared" si="52" ref="O49:O57">AH49+BC49+BX49+CS49</f>
        <v>0</v>
      </c>
      <c r="P49" s="6">
        <f aca="true" t="shared" si="53" ref="P49:P57">AJ49+BE49+BZ49+CU49</f>
        <v>0</v>
      </c>
      <c r="Q49" s="6">
        <f aca="true" t="shared" si="54" ref="Q49:Q57">AL49+BG49+CB49+CW49</f>
        <v>0</v>
      </c>
      <c r="R49" s="7">
        <f aca="true" t="shared" si="55" ref="R49:R57">AO49+BJ49+CE49+CZ49</f>
        <v>3</v>
      </c>
      <c r="S49" s="7">
        <f aca="true" t="shared" si="56" ref="S49:S57">AN49+BI49+CD49+CY49</f>
        <v>0</v>
      </c>
      <c r="T49" s="7">
        <v>1.3</v>
      </c>
      <c r="U49" s="11"/>
      <c r="V49" s="10"/>
      <c r="W49" s="11"/>
      <c r="X49" s="10"/>
      <c r="Y49" s="11">
        <v>30</v>
      </c>
      <c r="Z49" s="10" t="s">
        <v>55</v>
      </c>
      <c r="AA49" s="11"/>
      <c r="AB49" s="10"/>
      <c r="AC49" s="11"/>
      <c r="AD49" s="10"/>
      <c r="AE49" s="7">
        <v>3</v>
      </c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aca="true" t="shared" si="57" ref="AO49:AO57">AE49+AN49</f>
        <v>3</v>
      </c>
      <c r="AP49" s="11"/>
      <c r="AQ49" s="10"/>
      <c r="AR49" s="11"/>
      <c r="AS49" s="10"/>
      <c r="AT49" s="11"/>
      <c r="AU49" s="10"/>
      <c r="AV49" s="11"/>
      <c r="AW49" s="10"/>
      <c r="AX49" s="11"/>
      <c r="AY49" s="10"/>
      <c r="AZ49" s="7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aca="true" t="shared" si="58" ref="BJ49:BJ57">AZ49+BI49</f>
        <v>0</v>
      </c>
      <c r="BK49" s="11"/>
      <c r="BL49" s="10"/>
      <c r="BM49" s="11"/>
      <c r="BN49" s="10"/>
      <c r="BO49" s="11"/>
      <c r="BP49" s="10"/>
      <c r="BQ49" s="11"/>
      <c r="BR49" s="10"/>
      <c r="BS49" s="11"/>
      <c r="BT49" s="10"/>
      <c r="BU49" s="7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aca="true" t="shared" si="59" ref="CE49:CE57">BU49+CD49</f>
        <v>0</v>
      </c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aca="true" t="shared" si="60" ref="CZ49:CZ57">CP49+CY49</f>
        <v>0</v>
      </c>
    </row>
    <row r="50" spans="1:104" ht="12.75">
      <c r="A50" s="13">
        <v>50</v>
      </c>
      <c r="B50" s="13">
        <v>1</v>
      </c>
      <c r="C50" s="13"/>
      <c r="D50" s="6" t="s">
        <v>114</v>
      </c>
      <c r="E50" s="3" t="s">
        <v>115</v>
      </c>
      <c r="F50" s="6">
        <f t="shared" si="43"/>
        <v>1</v>
      </c>
      <c r="G50" s="6">
        <f t="shared" si="44"/>
        <v>0</v>
      </c>
      <c r="H50" s="6">
        <f t="shared" si="45"/>
        <v>30</v>
      </c>
      <c r="I50" s="6">
        <f t="shared" si="46"/>
        <v>0</v>
      </c>
      <c r="J50" s="6">
        <f t="shared" si="47"/>
        <v>0</v>
      </c>
      <c r="K50" s="6">
        <f t="shared" si="48"/>
        <v>30</v>
      </c>
      <c r="L50" s="6">
        <f t="shared" si="49"/>
        <v>0</v>
      </c>
      <c r="M50" s="6">
        <f t="shared" si="50"/>
        <v>0</v>
      </c>
      <c r="N50" s="6">
        <f t="shared" si="51"/>
        <v>0</v>
      </c>
      <c r="O50" s="6">
        <f t="shared" si="52"/>
        <v>0</v>
      </c>
      <c r="P50" s="6">
        <f t="shared" si="53"/>
        <v>0</v>
      </c>
      <c r="Q50" s="6">
        <f t="shared" si="54"/>
        <v>0</v>
      </c>
      <c r="R50" s="7">
        <f t="shared" si="55"/>
        <v>3</v>
      </c>
      <c r="S50" s="7">
        <f t="shared" si="56"/>
        <v>0</v>
      </c>
      <c r="T50" s="7">
        <v>1.3</v>
      </c>
      <c r="U50" s="11"/>
      <c r="V50" s="10"/>
      <c r="W50" s="11"/>
      <c r="X50" s="10"/>
      <c r="Y50" s="11">
        <v>30</v>
      </c>
      <c r="Z50" s="10" t="s">
        <v>55</v>
      </c>
      <c r="AA50" s="11"/>
      <c r="AB50" s="10"/>
      <c r="AC50" s="11"/>
      <c r="AD50" s="10"/>
      <c r="AE50" s="7">
        <v>3</v>
      </c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57"/>
        <v>3</v>
      </c>
      <c r="AP50" s="11"/>
      <c r="AQ50" s="10"/>
      <c r="AR50" s="11"/>
      <c r="AS50" s="10"/>
      <c r="AT50" s="11"/>
      <c r="AU50" s="10"/>
      <c r="AV50" s="11"/>
      <c r="AW50" s="10"/>
      <c r="AX50" s="11"/>
      <c r="AY50" s="10"/>
      <c r="AZ50" s="7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58"/>
        <v>0</v>
      </c>
      <c r="BK50" s="11"/>
      <c r="BL50" s="10"/>
      <c r="BM50" s="11"/>
      <c r="BN50" s="10"/>
      <c r="BO50" s="11"/>
      <c r="BP50" s="10"/>
      <c r="BQ50" s="11"/>
      <c r="BR50" s="10"/>
      <c r="BS50" s="11"/>
      <c r="BT50" s="10"/>
      <c r="BU50" s="7"/>
      <c r="BV50" s="11"/>
      <c r="BW50" s="10"/>
      <c r="BX50" s="11"/>
      <c r="BY50" s="10"/>
      <c r="BZ50" s="11"/>
      <c r="CA50" s="10"/>
      <c r="CB50" s="11"/>
      <c r="CC50" s="10"/>
      <c r="CD50" s="7"/>
      <c r="CE50" s="7">
        <f t="shared" si="59"/>
        <v>0</v>
      </c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7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60"/>
        <v>0</v>
      </c>
    </row>
    <row r="51" spans="1:104" ht="12.75">
      <c r="A51" s="13">
        <v>1</v>
      </c>
      <c r="B51" s="13">
        <v>1</v>
      </c>
      <c r="C51" s="13"/>
      <c r="D51" s="6" t="s">
        <v>116</v>
      </c>
      <c r="E51" s="3" t="s">
        <v>117</v>
      </c>
      <c r="F51" s="6">
        <f t="shared" si="43"/>
        <v>0</v>
      </c>
      <c r="G51" s="6">
        <f t="shared" si="44"/>
        <v>2</v>
      </c>
      <c r="H51" s="6">
        <f t="shared" si="45"/>
        <v>30</v>
      </c>
      <c r="I51" s="6">
        <f t="shared" si="46"/>
        <v>15</v>
      </c>
      <c r="J51" s="6">
        <f t="shared" si="47"/>
        <v>0</v>
      </c>
      <c r="K51" s="6">
        <f t="shared" si="48"/>
        <v>0</v>
      </c>
      <c r="L51" s="6">
        <f t="shared" si="49"/>
        <v>0</v>
      </c>
      <c r="M51" s="6">
        <f t="shared" si="50"/>
        <v>0</v>
      </c>
      <c r="N51" s="6">
        <f t="shared" si="51"/>
        <v>15</v>
      </c>
      <c r="O51" s="6">
        <f t="shared" si="52"/>
        <v>0</v>
      </c>
      <c r="P51" s="6">
        <f t="shared" si="53"/>
        <v>0</v>
      </c>
      <c r="Q51" s="6">
        <f t="shared" si="54"/>
        <v>0</v>
      </c>
      <c r="R51" s="7">
        <f t="shared" si="55"/>
        <v>2</v>
      </c>
      <c r="S51" s="7">
        <f t="shared" si="56"/>
        <v>1</v>
      </c>
      <c r="T51" s="7">
        <v>1.2</v>
      </c>
      <c r="U51" s="11"/>
      <c r="V51" s="10"/>
      <c r="W51" s="11"/>
      <c r="X51" s="10"/>
      <c r="Y51" s="11"/>
      <c r="Z51" s="10"/>
      <c r="AA51" s="11"/>
      <c r="AB51" s="10"/>
      <c r="AC51" s="11"/>
      <c r="AD51" s="10"/>
      <c r="AE51" s="7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57"/>
        <v>0</v>
      </c>
      <c r="AP51" s="11">
        <v>15</v>
      </c>
      <c r="AQ51" s="10" t="s">
        <v>54</v>
      </c>
      <c r="AR51" s="11"/>
      <c r="AS51" s="10"/>
      <c r="AT51" s="11"/>
      <c r="AU51" s="10"/>
      <c r="AV51" s="11"/>
      <c r="AW51" s="10"/>
      <c r="AX51" s="11"/>
      <c r="AY51" s="10"/>
      <c r="AZ51" s="7">
        <v>1</v>
      </c>
      <c r="BA51" s="11">
        <v>15</v>
      </c>
      <c r="BB51" s="10" t="s">
        <v>54</v>
      </c>
      <c r="BC51" s="11"/>
      <c r="BD51" s="10"/>
      <c r="BE51" s="11"/>
      <c r="BF51" s="10"/>
      <c r="BG51" s="11"/>
      <c r="BH51" s="10"/>
      <c r="BI51" s="7">
        <v>1</v>
      </c>
      <c r="BJ51" s="7">
        <f t="shared" si="58"/>
        <v>2</v>
      </c>
      <c r="BK51" s="11"/>
      <c r="BL51" s="10"/>
      <c r="BM51" s="11"/>
      <c r="BN51" s="10"/>
      <c r="BO51" s="11"/>
      <c r="BP51" s="10"/>
      <c r="BQ51" s="11"/>
      <c r="BR51" s="10"/>
      <c r="BS51" s="11"/>
      <c r="BT51" s="10"/>
      <c r="BU51" s="7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59"/>
        <v>0</v>
      </c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7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60"/>
        <v>0</v>
      </c>
    </row>
    <row r="52" spans="1:104" ht="12.75">
      <c r="A52" s="13">
        <v>1</v>
      </c>
      <c r="B52" s="13">
        <v>1</v>
      </c>
      <c r="C52" s="13"/>
      <c r="D52" s="6" t="s">
        <v>118</v>
      </c>
      <c r="E52" s="3" t="s">
        <v>119</v>
      </c>
      <c r="F52" s="6">
        <f t="shared" si="43"/>
        <v>0</v>
      </c>
      <c r="G52" s="6">
        <f t="shared" si="44"/>
        <v>2</v>
      </c>
      <c r="H52" s="6">
        <f t="shared" si="45"/>
        <v>30</v>
      </c>
      <c r="I52" s="6">
        <f t="shared" si="46"/>
        <v>15</v>
      </c>
      <c r="J52" s="6">
        <f t="shared" si="47"/>
        <v>0</v>
      </c>
      <c r="K52" s="6">
        <f t="shared" si="48"/>
        <v>0</v>
      </c>
      <c r="L52" s="6">
        <f t="shared" si="49"/>
        <v>0</v>
      </c>
      <c r="M52" s="6">
        <f t="shared" si="50"/>
        <v>0</v>
      </c>
      <c r="N52" s="6">
        <f t="shared" si="51"/>
        <v>15</v>
      </c>
      <c r="O52" s="6">
        <f t="shared" si="52"/>
        <v>0</v>
      </c>
      <c r="P52" s="6">
        <f t="shared" si="53"/>
        <v>0</v>
      </c>
      <c r="Q52" s="6">
        <f t="shared" si="54"/>
        <v>0</v>
      </c>
      <c r="R52" s="7">
        <f t="shared" si="55"/>
        <v>2</v>
      </c>
      <c r="S52" s="7">
        <f t="shared" si="56"/>
        <v>1</v>
      </c>
      <c r="T52" s="7">
        <v>1.2</v>
      </c>
      <c r="U52" s="11"/>
      <c r="V52" s="10"/>
      <c r="W52" s="11"/>
      <c r="X52" s="10"/>
      <c r="Y52" s="11"/>
      <c r="Z52" s="10"/>
      <c r="AA52" s="11"/>
      <c r="AB52" s="10"/>
      <c r="AC52" s="11"/>
      <c r="AD52" s="10"/>
      <c r="AE52" s="7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57"/>
        <v>0</v>
      </c>
      <c r="AP52" s="11">
        <v>15</v>
      </c>
      <c r="AQ52" s="10" t="s">
        <v>54</v>
      </c>
      <c r="AR52" s="11"/>
      <c r="AS52" s="10"/>
      <c r="AT52" s="11"/>
      <c r="AU52" s="10"/>
      <c r="AV52" s="11"/>
      <c r="AW52" s="10"/>
      <c r="AX52" s="11"/>
      <c r="AY52" s="10"/>
      <c r="AZ52" s="7">
        <v>1</v>
      </c>
      <c r="BA52" s="11">
        <v>15</v>
      </c>
      <c r="BB52" s="10" t="s">
        <v>54</v>
      </c>
      <c r="BC52" s="11"/>
      <c r="BD52" s="10"/>
      <c r="BE52" s="11"/>
      <c r="BF52" s="10"/>
      <c r="BG52" s="11"/>
      <c r="BH52" s="10"/>
      <c r="BI52" s="7">
        <v>1</v>
      </c>
      <c r="BJ52" s="7">
        <f t="shared" si="58"/>
        <v>2</v>
      </c>
      <c r="BK52" s="11"/>
      <c r="BL52" s="10"/>
      <c r="BM52" s="11"/>
      <c r="BN52" s="10"/>
      <c r="BO52" s="11"/>
      <c r="BP52" s="10"/>
      <c r="BQ52" s="11"/>
      <c r="BR52" s="10"/>
      <c r="BS52" s="11"/>
      <c r="BT52" s="10"/>
      <c r="BU52" s="7"/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59"/>
        <v>0</v>
      </c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60"/>
        <v>0</v>
      </c>
    </row>
    <row r="53" spans="1:104" ht="12.75">
      <c r="A53" s="13">
        <v>2</v>
      </c>
      <c r="B53" s="13">
        <v>1</v>
      </c>
      <c r="C53" s="13"/>
      <c r="D53" s="6" t="s">
        <v>219</v>
      </c>
      <c r="E53" s="3" t="s">
        <v>220</v>
      </c>
      <c r="F53" s="6">
        <f t="shared" si="43"/>
        <v>0</v>
      </c>
      <c r="G53" s="6">
        <f t="shared" si="44"/>
        <v>1</v>
      </c>
      <c r="H53" s="6">
        <f t="shared" si="45"/>
        <v>30</v>
      </c>
      <c r="I53" s="6">
        <f t="shared" si="46"/>
        <v>30</v>
      </c>
      <c r="J53" s="6">
        <f t="shared" si="47"/>
        <v>0</v>
      </c>
      <c r="K53" s="6">
        <f t="shared" si="48"/>
        <v>0</v>
      </c>
      <c r="L53" s="6">
        <f t="shared" si="49"/>
        <v>0</v>
      </c>
      <c r="M53" s="6">
        <f t="shared" si="50"/>
        <v>0</v>
      </c>
      <c r="N53" s="6">
        <f t="shared" si="51"/>
        <v>0</v>
      </c>
      <c r="O53" s="6">
        <f t="shared" si="52"/>
        <v>0</v>
      </c>
      <c r="P53" s="6">
        <f t="shared" si="53"/>
        <v>0</v>
      </c>
      <c r="Q53" s="6">
        <f t="shared" si="54"/>
        <v>0</v>
      </c>
      <c r="R53" s="7">
        <f t="shared" si="55"/>
        <v>2</v>
      </c>
      <c r="S53" s="7">
        <f t="shared" si="56"/>
        <v>0</v>
      </c>
      <c r="T53" s="7">
        <v>1.2</v>
      </c>
      <c r="U53" s="11">
        <v>30</v>
      </c>
      <c r="V53" s="10" t="s">
        <v>54</v>
      </c>
      <c r="W53" s="11"/>
      <c r="X53" s="10"/>
      <c r="Y53" s="11"/>
      <c r="Z53" s="10"/>
      <c r="AA53" s="11"/>
      <c r="AB53" s="10"/>
      <c r="AC53" s="11"/>
      <c r="AD53" s="10"/>
      <c r="AE53" s="7">
        <v>2</v>
      </c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57"/>
        <v>2</v>
      </c>
      <c r="AP53" s="11"/>
      <c r="AQ53" s="10"/>
      <c r="AR53" s="11"/>
      <c r="AS53" s="10"/>
      <c r="AT53" s="11"/>
      <c r="AU53" s="10"/>
      <c r="AV53" s="11"/>
      <c r="AW53" s="10"/>
      <c r="AX53" s="11"/>
      <c r="AY53" s="10"/>
      <c r="AZ53" s="7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58"/>
        <v>0</v>
      </c>
      <c r="BK53" s="11"/>
      <c r="BL53" s="10"/>
      <c r="BM53" s="11"/>
      <c r="BN53" s="10"/>
      <c r="BO53" s="11"/>
      <c r="BP53" s="10"/>
      <c r="BQ53" s="11"/>
      <c r="BR53" s="10"/>
      <c r="BS53" s="11"/>
      <c r="BT53" s="10"/>
      <c r="BU53" s="7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59"/>
        <v>0</v>
      </c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60"/>
        <v>0</v>
      </c>
    </row>
    <row r="54" spans="1:104" ht="12.75">
      <c r="A54" s="13">
        <v>2</v>
      </c>
      <c r="B54" s="13">
        <v>1</v>
      </c>
      <c r="C54" s="13"/>
      <c r="D54" s="6" t="s">
        <v>221</v>
      </c>
      <c r="E54" s="3" t="s">
        <v>222</v>
      </c>
      <c r="F54" s="6">
        <f t="shared" si="43"/>
        <v>0</v>
      </c>
      <c r="G54" s="6">
        <f t="shared" si="44"/>
        <v>1</v>
      </c>
      <c r="H54" s="6">
        <f t="shared" si="45"/>
        <v>30</v>
      </c>
      <c r="I54" s="6">
        <f t="shared" si="46"/>
        <v>30</v>
      </c>
      <c r="J54" s="6">
        <f t="shared" si="47"/>
        <v>0</v>
      </c>
      <c r="K54" s="6">
        <f t="shared" si="48"/>
        <v>0</v>
      </c>
      <c r="L54" s="6">
        <f t="shared" si="49"/>
        <v>0</v>
      </c>
      <c r="M54" s="6">
        <f t="shared" si="50"/>
        <v>0</v>
      </c>
      <c r="N54" s="6">
        <f t="shared" si="51"/>
        <v>0</v>
      </c>
      <c r="O54" s="6">
        <f t="shared" si="52"/>
        <v>0</v>
      </c>
      <c r="P54" s="6">
        <f t="shared" si="53"/>
        <v>0</v>
      </c>
      <c r="Q54" s="6">
        <f t="shared" si="54"/>
        <v>0</v>
      </c>
      <c r="R54" s="7">
        <f t="shared" si="55"/>
        <v>2</v>
      </c>
      <c r="S54" s="7">
        <f t="shared" si="56"/>
        <v>0</v>
      </c>
      <c r="T54" s="7">
        <v>1.2</v>
      </c>
      <c r="U54" s="11">
        <v>30</v>
      </c>
      <c r="V54" s="10" t="s">
        <v>54</v>
      </c>
      <c r="W54" s="11"/>
      <c r="X54" s="10"/>
      <c r="Y54" s="11"/>
      <c r="Z54" s="10"/>
      <c r="AA54" s="11"/>
      <c r="AB54" s="10"/>
      <c r="AC54" s="11"/>
      <c r="AD54" s="10"/>
      <c r="AE54" s="7">
        <v>2</v>
      </c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57"/>
        <v>2</v>
      </c>
      <c r="AP54" s="11"/>
      <c r="AQ54" s="10"/>
      <c r="AR54" s="11"/>
      <c r="AS54" s="10"/>
      <c r="AT54" s="11"/>
      <c r="AU54" s="10"/>
      <c r="AV54" s="11"/>
      <c r="AW54" s="10"/>
      <c r="AX54" s="11"/>
      <c r="AY54" s="10"/>
      <c r="AZ54" s="7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58"/>
        <v>0</v>
      </c>
      <c r="BK54" s="11"/>
      <c r="BL54" s="10"/>
      <c r="BM54" s="11"/>
      <c r="BN54" s="10"/>
      <c r="BO54" s="11"/>
      <c r="BP54" s="10"/>
      <c r="BQ54" s="11"/>
      <c r="BR54" s="10"/>
      <c r="BS54" s="11"/>
      <c r="BT54" s="10"/>
      <c r="BU54" s="7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59"/>
        <v>0</v>
      </c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60"/>
        <v>0</v>
      </c>
    </row>
    <row r="55" spans="1:104" ht="12.75">
      <c r="A55" s="13">
        <v>3</v>
      </c>
      <c r="B55" s="13">
        <v>1</v>
      </c>
      <c r="C55" s="13"/>
      <c r="D55" s="6" t="s">
        <v>223</v>
      </c>
      <c r="E55" s="3" t="s">
        <v>224</v>
      </c>
      <c r="F55" s="6">
        <f t="shared" si="43"/>
        <v>0</v>
      </c>
      <c r="G55" s="6">
        <f t="shared" si="44"/>
        <v>1</v>
      </c>
      <c r="H55" s="6">
        <f t="shared" si="45"/>
        <v>30</v>
      </c>
      <c r="I55" s="6">
        <f t="shared" si="46"/>
        <v>30</v>
      </c>
      <c r="J55" s="6">
        <f t="shared" si="47"/>
        <v>0</v>
      </c>
      <c r="K55" s="6">
        <f t="shared" si="48"/>
        <v>0</v>
      </c>
      <c r="L55" s="6">
        <f t="shared" si="49"/>
        <v>0</v>
      </c>
      <c r="M55" s="6">
        <f t="shared" si="50"/>
        <v>0</v>
      </c>
      <c r="N55" s="6">
        <f t="shared" si="51"/>
        <v>0</v>
      </c>
      <c r="O55" s="6">
        <f t="shared" si="52"/>
        <v>0</v>
      </c>
      <c r="P55" s="6">
        <f t="shared" si="53"/>
        <v>0</v>
      </c>
      <c r="Q55" s="6">
        <f t="shared" si="54"/>
        <v>0</v>
      </c>
      <c r="R55" s="7">
        <f t="shared" si="55"/>
        <v>2</v>
      </c>
      <c r="S55" s="7">
        <f t="shared" si="56"/>
        <v>0</v>
      </c>
      <c r="T55" s="7">
        <v>1.2</v>
      </c>
      <c r="U55" s="11">
        <v>30</v>
      </c>
      <c r="V55" s="10" t="s">
        <v>54</v>
      </c>
      <c r="W55" s="11"/>
      <c r="X55" s="10"/>
      <c r="Y55" s="11"/>
      <c r="Z55" s="10"/>
      <c r="AA55" s="11"/>
      <c r="AB55" s="10"/>
      <c r="AC55" s="11"/>
      <c r="AD55" s="10"/>
      <c r="AE55" s="7">
        <v>2</v>
      </c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57"/>
        <v>2</v>
      </c>
      <c r="AP55" s="11"/>
      <c r="AQ55" s="10"/>
      <c r="AR55" s="11"/>
      <c r="AS55" s="10"/>
      <c r="AT55" s="11"/>
      <c r="AU55" s="10"/>
      <c r="AV55" s="11"/>
      <c r="AW55" s="10"/>
      <c r="AX55" s="11"/>
      <c r="AY55" s="10"/>
      <c r="AZ55" s="7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58"/>
        <v>0</v>
      </c>
      <c r="BK55" s="11"/>
      <c r="BL55" s="10"/>
      <c r="BM55" s="11"/>
      <c r="BN55" s="10"/>
      <c r="BO55" s="11"/>
      <c r="BP55" s="10"/>
      <c r="BQ55" s="11"/>
      <c r="BR55" s="10"/>
      <c r="BS55" s="11"/>
      <c r="BT55" s="10"/>
      <c r="BU55" s="7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59"/>
        <v>0</v>
      </c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60"/>
        <v>0</v>
      </c>
    </row>
    <row r="56" spans="1:104" ht="12.75">
      <c r="A56" s="13">
        <v>3</v>
      </c>
      <c r="B56" s="13">
        <v>1</v>
      </c>
      <c r="C56" s="13"/>
      <c r="D56" s="6" t="s">
        <v>225</v>
      </c>
      <c r="E56" s="3" t="s">
        <v>226</v>
      </c>
      <c r="F56" s="6">
        <f t="shared" si="43"/>
        <v>0</v>
      </c>
      <c r="G56" s="6">
        <f t="shared" si="44"/>
        <v>1</v>
      </c>
      <c r="H56" s="6">
        <f t="shared" si="45"/>
        <v>30</v>
      </c>
      <c r="I56" s="6">
        <f t="shared" si="46"/>
        <v>30</v>
      </c>
      <c r="J56" s="6">
        <f t="shared" si="47"/>
        <v>0</v>
      </c>
      <c r="K56" s="6">
        <f t="shared" si="48"/>
        <v>0</v>
      </c>
      <c r="L56" s="6">
        <f t="shared" si="49"/>
        <v>0</v>
      </c>
      <c r="M56" s="6">
        <f t="shared" si="50"/>
        <v>0</v>
      </c>
      <c r="N56" s="6">
        <f t="shared" si="51"/>
        <v>0</v>
      </c>
      <c r="O56" s="6">
        <f t="shared" si="52"/>
        <v>0</v>
      </c>
      <c r="P56" s="6">
        <f t="shared" si="53"/>
        <v>0</v>
      </c>
      <c r="Q56" s="6">
        <f t="shared" si="54"/>
        <v>0</v>
      </c>
      <c r="R56" s="7">
        <f t="shared" si="55"/>
        <v>2</v>
      </c>
      <c r="S56" s="7">
        <f t="shared" si="56"/>
        <v>0</v>
      </c>
      <c r="T56" s="7">
        <v>1.2</v>
      </c>
      <c r="U56" s="11">
        <v>30</v>
      </c>
      <c r="V56" s="10" t="s">
        <v>54</v>
      </c>
      <c r="W56" s="11"/>
      <c r="X56" s="10"/>
      <c r="Y56" s="11"/>
      <c r="Z56" s="10"/>
      <c r="AA56" s="11"/>
      <c r="AB56" s="10"/>
      <c r="AC56" s="11"/>
      <c r="AD56" s="10"/>
      <c r="AE56" s="7">
        <v>2</v>
      </c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57"/>
        <v>2</v>
      </c>
      <c r="AP56" s="11"/>
      <c r="AQ56" s="10"/>
      <c r="AR56" s="11"/>
      <c r="AS56" s="10"/>
      <c r="AT56" s="11"/>
      <c r="AU56" s="10"/>
      <c r="AV56" s="11"/>
      <c r="AW56" s="10"/>
      <c r="AX56" s="11"/>
      <c r="AY56" s="10"/>
      <c r="AZ56" s="7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58"/>
        <v>0</v>
      </c>
      <c r="BK56" s="11"/>
      <c r="BL56" s="10"/>
      <c r="BM56" s="11"/>
      <c r="BN56" s="10"/>
      <c r="BO56" s="11"/>
      <c r="BP56" s="10"/>
      <c r="BQ56" s="11"/>
      <c r="BR56" s="10"/>
      <c r="BS56" s="11"/>
      <c r="BT56" s="10"/>
      <c r="BU56" s="7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59"/>
        <v>0</v>
      </c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60"/>
        <v>0</v>
      </c>
    </row>
    <row r="57" spans="1:104" ht="12.75">
      <c r="A57" s="13">
        <v>3</v>
      </c>
      <c r="B57" s="13">
        <v>1</v>
      </c>
      <c r="C57" s="13"/>
      <c r="D57" s="6" t="s">
        <v>227</v>
      </c>
      <c r="E57" s="3" t="s">
        <v>228</v>
      </c>
      <c r="F57" s="6">
        <f t="shared" si="43"/>
        <v>0</v>
      </c>
      <c r="G57" s="6">
        <f t="shared" si="44"/>
        <v>1</v>
      </c>
      <c r="H57" s="6">
        <f t="shared" si="45"/>
        <v>30</v>
      </c>
      <c r="I57" s="6">
        <f t="shared" si="46"/>
        <v>30</v>
      </c>
      <c r="J57" s="6">
        <f t="shared" si="47"/>
        <v>0</v>
      </c>
      <c r="K57" s="6">
        <f t="shared" si="48"/>
        <v>0</v>
      </c>
      <c r="L57" s="6">
        <f t="shared" si="49"/>
        <v>0</v>
      </c>
      <c r="M57" s="6">
        <f t="shared" si="50"/>
        <v>0</v>
      </c>
      <c r="N57" s="6">
        <f t="shared" si="51"/>
        <v>0</v>
      </c>
      <c r="O57" s="6">
        <f t="shared" si="52"/>
        <v>0</v>
      </c>
      <c r="P57" s="6">
        <f t="shared" si="53"/>
        <v>0</v>
      </c>
      <c r="Q57" s="6">
        <f t="shared" si="54"/>
        <v>0</v>
      </c>
      <c r="R57" s="7">
        <f t="shared" si="55"/>
        <v>2</v>
      </c>
      <c r="S57" s="7">
        <f t="shared" si="56"/>
        <v>0</v>
      </c>
      <c r="T57" s="7">
        <v>1.2</v>
      </c>
      <c r="U57" s="11">
        <v>30</v>
      </c>
      <c r="V57" s="10" t="s">
        <v>54</v>
      </c>
      <c r="W57" s="11"/>
      <c r="X57" s="10"/>
      <c r="Y57" s="11"/>
      <c r="Z57" s="10"/>
      <c r="AA57" s="11"/>
      <c r="AB57" s="10"/>
      <c r="AC57" s="11"/>
      <c r="AD57" s="10"/>
      <c r="AE57" s="7">
        <v>2</v>
      </c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57"/>
        <v>2</v>
      </c>
      <c r="AP57" s="11"/>
      <c r="AQ57" s="10"/>
      <c r="AR57" s="11"/>
      <c r="AS57" s="10"/>
      <c r="AT57" s="11"/>
      <c r="AU57" s="10"/>
      <c r="AV57" s="11"/>
      <c r="AW57" s="10"/>
      <c r="AX57" s="11"/>
      <c r="AY57" s="10"/>
      <c r="AZ57" s="7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58"/>
        <v>0</v>
      </c>
      <c r="BK57" s="11"/>
      <c r="BL57" s="10"/>
      <c r="BM57" s="11"/>
      <c r="BN57" s="10"/>
      <c r="BO57" s="11"/>
      <c r="BP57" s="10"/>
      <c r="BQ57" s="11"/>
      <c r="BR57" s="10"/>
      <c r="BS57" s="11"/>
      <c r="BT57" s="10"/>
      <c r="BU57" s="7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59"/>
        <v>0</v>
      </c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60"/>
        <v>0</v>
      </c>
    </row>
    <row r="58" spans="1:104" ht="19.5" customHeight="1">
      <c r="A58" s="14" t="s">
        <v>128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4"/>
      <c r="CZ58" s="15"/>
    </row>
    <row r="59" spans="1:104" ht="12.75">
      <c r="A59" s="6"/>
      <c r="B59" s="6"/>
      <c r="C59" s="6"/>
      <c r="D59" s="6" t="s">
        <v>129</v>
      </c>
      <c r="E59" s="3" t="s">
        <v>130</v>
      </c>
      <c r="F59" s="6">
        <f>COUNTIF(U59:CX59,"e")</f>
        <v>0</v>
      </c>
      <c r="G59" s="6">
        <f>COUNTIF(U59:CX59,"z")</f>
        <v>1</v>
      </c>
      <c r="H59" s="6">
        <f>SUM(I59:Q59)</f>
        <v>5</v>
      </c>
      <c r="I59" s="6">
        <f>U59+AP59+BK59+CF59</f>
        <v>5</v>
      </c>
      <c r="J59" s="6">
        <f>W59+AR59+BM59+CH59</f>
        <v>0</v>
      </c>
      <c r="K59" s="6">
        <f>Y59+AT59+BO59+CJ59</f>
        <v>0</v>
      </c>
      <c r="L59" s="6">
        <f>AA59+AV59+BQ59+CL59</f>
        <v>0</v>
      </c>
      <c r="M59" s="6">
        <f>AC59+AX59+BS59+CN59</f>
        <v>0</v>
      </c>
      <c r="N59" s="6">
        <f>AF59+BA59+BV59+CQ59</f>
        <v>0</v>
      </c>
      <c r="O59" s="6">
        <f>AH59+BC59+BX59+CS59</f>
        <v>0</v>
      </c>
      <c r="P59" s="6">
        <f>AJ59+BE59+BZ59+CU59</f>
        <v>0</v>
      </c>
      <c r="Q59" s="6">
        <f>AL59+BG59+CB59+CW59</f>
        <v>0</v>
      </c>
      <c r="R59" s="7">
        <f>AO59+BJ59+CE59+CZ59</f>
        <v>0</v>
      </c>
      <c r="S59" s="7">
        <f>AN59+BI59+CD59+CY59</f>
        <v>0</v>
      </c>
      <c r="T59" s="7">
        <v>0</v>
      </c>
      <c r="U59" s="11">
        <v>5</v>
      </c>
      <c r="V59" s="10" t="s">
        <v>54</v>
      </c>
      <c r="W59" s="11"/>
      <c r="X59" s="10"/>
      <c r="Y59" s="11"/>
      <c r="Z59" s="10"/>
      <c r="AA59" s="11"/>
      <c r="AB59" s="10"/>
      <c r="AC59" s="11"/>
      <c r="AD59" s="10"/>
      <c r="AE59" s="7">
        <v>0</v>
      </c>
      <c r="AF59" s="11"/>
      <c r="AG59" s="10"/>
      <c r="AH59" s="11"/>
      <c r="AI59" s="10"/>
      <c r="AJ59" s="11"/>
      <c r="AK59" s="10"/>
      <c r="AL59" s="11"/>
      <c r="AM59" s="10"/>
      <c r="AN59" s="7"/>
      <c r="AO59" s="7">
        <f>AE59+AN59</f>
        <v>0</v>
      </c>
      <c r="AP59" s="11"/>
      <c r="AQ59" s="10"/>
      <c r="AR59" s="11"/>
      <c r="AS59" s="10"/>
      <c r="AT59" s="11"/>
      <c r="AU59" s="10"/>
      <c r="AV59" s="11"/>
      <c r="AW59" s="10"/>
      <c r="AX59" s="11"/>
      <c r="AY59" s="10"/>
      <c r="AZ59" s="7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>AZ59+BI59</f>
        <v>0</v>
      </c>
      <c r="BK59" s="11"/>
      <c r="BL59" s="10"/>
      <c r="BM59" s="11"/>
      <c r="BN59" s="10"/>
      <c r="BO59" s="11"/>
      <c r="BP59" s="10"/>
      <c r="BQ59" s="11"/>
      <c r="BR59" s="10"/>
      <c r="BS59" s="11"/>
      <c r="BT59" s="10"/>
      <c r="BU59" s="7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>BU59+CD59</f>
        <v>0</v>
      </c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>CP59+CY59</f>
        <v>0</v>
      </c>
    </row>
    <row r="60" spans="1:104" ht="15.75" customHeight="1">
      <c r="A60" s="6"/>
      <c r="B60" s="6"/>
      <c r="C60" s="6"/>
      <c r="D60" s="6"/>
      <c r="E60" s="6" t="s">
        <v>66</v>
      </c>
      <c r="F60" s="6">
        <f aca="true" t="shared" si="61" ref="F60:AK60">SUM(F59:F59)</f>
        <v>0</v>
      </c>
      <c r="G60" s="6">
        <f t="shared" si="61"/>
        <v>1</v>
      </c>
      <c r="H60" s="6">
        <f t="shared" si="61"/>
        <v>5</v>
      </c>
      <c r="I60" s="6">
        <f t="shared" si="61"/>
        <v>5</v>
      </c>
      <c r="J60" s="6">
        <f t="shared" si="61"/>
        <v>0</v>
      </c>
      <c r="K60" s="6">
        <f t="shared" si="61"/>
        <v>0</v>
      </c>
      <c r="L60" s="6">
        <f t="shared" si="61"/>
        <v>0</v>
      </c>
      <c r="M60" s="6">
        <f t="shared" si="61"/>
        <v>0</v>
      </c>
      <c r="N60" s="6">
        <f t="shared" si="61"/>
        <v>0</v>
      </c>
      <c r="O60" s="6">
        <f t="shared" si="61"/>
        <v>0</v>
      </c>
      <c r="P60" s="6">
        <f t="shared" si="61"/>
        <v>0</v>
      </c>
      <c r="Q60" s="6">
        <f t="shared" si="61"/>
        <v>0</v>
      </c>
      <c r="R60" s="7">
        <f t="shared" si="61"/>
        <v>0</v>
      </c>
      <c r="S60" s="7">
        <f t="shared" si="61"/>
        <v>0</v>
      </c>
      <c r="T60" s="7">
        <f t="shared" si="61"/>
        <v>0</v>
      </c>
      <c r="U60" s="11">
        <f t="shared" si="61"/>
        <v>5</v>
      </c>
      <c r="V60" s="10">
        <f t="shared" si="61"/>
        <v>0</v>
      </c>
      <c r="W60" s="11">
        <f t="shared" si="61"/>
        <v>0</v>
      </c>
      <c r="X60" s="10">
        <f t="shared" si="61"/>
        <v>0</v>
      </c>
      <c r="Y60" s="11">
        <f t="shared" si="61"/>
        <v>0</v>
      </c>
      <c r="Z60" s="10">
        <f t="shared" si="61"/>
        <v>0</v>
      </c>
      <c r="AA60" s="11">
        <f t="shared" si="61"/>
        <v>0</v>
      </c>
      <c r="AB60" s="10">
        <f t="shared" si="61"/>
        <v>0</v>
      </c>
      <c r="AC60" s="11">
        <f t="shared" si="61"/>
        <v>0</v>
      </c>
      <c r="AD60" s="10">
        <f t="shared" si="61"/>
        <v>0</v>
      </c>
      <c r="AE60" s="7">
        <f t="shared" si="61"/>
        <v>0</v>
      </c>
      <c r="AF60" s="11">
        <f t="shared" si="61"/>
        <v>0</v>
      </c>
      <c r="AG60" s="10">
        <f t="shared" si="61"/>
        <v>0</v>
      </c>
      <c r="AH60" s="11">
        <f t="shared" si="61"/>
        <v>0</v>
      </c>
      <c r="AI60" s="10">
        <f t="shared" si="61"/>
        <v>0</v>
      </c>
      <c r="AJ60" s="11">
        <f t="shared" si="61"/>
        <v>0</v>
      </c>
      <c r="AK60" s="10">
        <f t="shared" si="61"/>
        <v>0</v>
      </c>
      <c r="AL60" s="11">
        <f aca="true" t="shared" si="62" ref="AL60:BQ60">SUM(AL59:AL59)</f>
        <v>0</v>
      </c>
      <c r="AM60" s="10">
        <f t="shared" si="62"/>
        <v>0</v>
      </c>
      <c r="AN60" s="7">
        <f t="shared" si="62"/>
        <v>0</v>
      </c>
      <c r="AO60" s="7">
        <f t="shared" si="62"/>
        <v>0</v>
      </c>
      <c r="AP60" s="11">
        <f t="shared" si="62"/>
        <v>0</v>
      </c>
      <c r="AQ60" s="10">
        <f t="shared" si="62"/>
        <v>0</v>
      </c>
      <c r="AR60" s="11">
        <f t="shared" si="62"/>
        <v>0</v>
      </c>
      <c r="AS60" s="10">
        <f t="shared" si="62"/>
        <v>0</v>
      </c>
      <c r="AT60" s="11">
        <f t="shared" si="62"/>
        <v>0</v>
      </c>
      <c r="AU60" s="10">
        <f t="shared" si="62"/>
        <v>0</v>
      </c>
      <c r="AV60" s="11">
        <f t="shared" si="62"/>
        <v>0</v>
      </c>
      <c r="AW60" s="10">
        <f t="shared" si="62"/>
        <v>0</v>
      </c>
      <c r="AX60" s="11">
        <f t="shared" si="62"/>
        <v>0</v>
      </c>
      <c r="AY60" s="10">
        <f t="shared" si="62"/>
        <v>0</v>
      </c>
      <c r="AZ60" s="7">
        <f t="shared" si="62"/>
        <v>0</v>
      </c>
      <c r="BA60" s="11">
        <f t="shared" si="62"/>
        <v>0</v>
      </c>
      <c r="BB60" s="10">
        <f t="shared" si="62"/>
        <v>0</v>
      </c>
      <c r="BC60" s="11">
        <f t="shared" si="62"/>
        <v>0</v>
      </c>
      <c r="BD60" s="10">
        <f t="shared" si="62"/>
        <v>0</v>
      </c>
      <c r="BE60" s="11">
        <f t="shared" si="62"/>
        <v>0</v>
      </c>
      <c r="BF60" s="10">
        <f t="shared" si="62"/>
        <v>0</v>
      </c>
      <c r="BG60" s="11">
        <f t="shared" si="62"/>
        <v>0</v>
      </c>
      <c r="BH60" s="10">
        <f t="shared" si="62"/>
        <v>0</v>
      </c>
      <c r="BI60" s="7">
        <f t="shared" si="62"/>
        <v>0</v>
      </c>
      <c r="BJ60" s="7">
        <f t="shared" si="62"/>
        <v>0</v>
      </c>
      <c r="BK60" s="11">
        <f t="shared" si="62"/>
        <v>0</v>
      </c>
      <c r="BL60" s="10">
        <f t="shared" si="62"/>
        <v>0</v>
      </c>
      <c r="BM60" s="11">
        <f t="shared" si="62"/>
        <v>0</v>
      </c>
      <c r="BN60" s="10">
        <f t="shared" si="62"/>
        <v>0</v>
      </c>
      <c r="BO60" s="11">
        <f t="shared" si="62"/>
        <v>0</v>
      </c>
      <c r="BP60" s="10">
        <f t="shared" si="62"/>
        <v>0</v>
      </c>
      <c r="BQ60" s="11">
        <f t="shared" si="62"/>
        <v>0</v>
      </c>
      <c r="BR60" s="10">
        <f aca="true" t="shared" si="63" ref="BR60:CW60">SUM(BR59:BR59)</f>
        <v>0</v>
      </c>
      <c r="BS60" s="11">
        <f t="shared" si="63"/>
        <v>0</v>
      </c>
      <c r="BT60" s="10">
        <f t="shared" si="63"/>
        <v>0</v>
      </c>
      <c r="BU60" s="7">
        <f t="shared" si="63"/>
        <v>0</v>
      </c>
      <c r="BV60" s="11">
        <f t="shared" si="63"/>
        <v>0</v>
      </c>
      <c r="BW60" s="10">
        <f t="shared" si="63"/>
        <v>0</v>
      </c>
      <c r="BX60" s="11">
        <f t="shared" si="63"/>
        <v>0</v>
      </c>
      <c r="BY60" s="10">
        <f t="shared" si="63"/>
        <v>0</v>
      </c>
      <c r="BZ60" s="11">
        <f t="shared" si="63"/>
        <v>0</v>
      </c>
      <c r="CA60" s="10">
        <f t="shared" si="63"/>
        <v>0</v>
      </c>
      <c r="CB60" s="11">
        <f t="shared" si="63"/>
        <v>0</v>
      </c>
      <c r="CC60" s="10">
        <f t="shared" si="63"/>
        <v>0</v>
      </c>
      <c r="CD60" s="7">
        <f t="shared" si="63"/>
        <v>0</v>
      </c>
      <c r="CE60" s="7">
        <f t="shared" si="63"/>
        <v>0</v>
      </c>
      <c r="CF60" s="11">
        <f t="shared" si="63"/>
        <v>0</v>
      </c>
      <c r="CG60" s="10">
        <f t="shared" si="63"/>
        <v>0</v>
      </c>
      <c r="CH60" s="11">
        <f t="shared" si="63"/>
        <v>0</v>
      </c>
      <c r="CI60" s="10">
        <f t="shared" si="63"/>
        <v>0</v>
      </c>
      <c r="CJ60" s="11">
        <f t="shared" si="63"/>
        <v>0</v>
      </c>
      <c r="CK60" s="10">
        <f t="shared" si="63"/>
        <v>0</v>
      </c>
      <c r="CL60" s="11">
        <f t="shared" si="63"/>
        <v>0</v>
      </c>
      <c r="CM60" s="10">
        <f t="shared" si="63"/>
        <v>0</v>
      </c>
      <c r="CN60" s="11">
        <f t="shared" si="63"/>
        <v>0</v>
      </c>
      <c r="CO60" s="10">
        <f t="shared" si="63"/>
        <v>0</v>
      </c>
      <c r="CP60" s="7">
        <f t="shared" si="63"/>
        <v>0</v>
      </c>
      <c r="CQ60" s="11">
        <f t="shared" si="63"/>
        <v>0</v>
      </c>
      <c r="CR60" s="10">
        <f t="shared" si="63"/>
        <v>0</v>
      </c>
      <c r="CS60" s="11">
        <f t="shared" si="63"/>
        <v>0</v>
      </c>
      <c r="CT60" s="10">
        <f t="shared" si="63"/>
        <v>0</v>
      </c>
      <c r="CU60" s="11">
        <f t="shared" si="63"/>
        <v>0</v>
      </c>
      <c r="CV60" s="10">
        <f t="shared" si="63"/>
        <v>0</v>
      </c>
      <c r="CW60" s="11">
        <f t="shared" si="63"/>
        <v>0</v>
      </c>
      <c r="CX60" s="10">
        <f>SUM(CX59:CX59)</f>
        <v>0</v>
      </c>
      <c r="CY60" s="7">
        <f>SUM(CY59:CY59)</f>
        <v>0</v>
      </c>
      <c r="CZ60" s="7">
        <f>SUM(CZ59:CZ59)</f>
        <v>0</v>
      </c>
    </row>
    <row r="61" spans="1:104" ht="19.5" customHeight="1">
      <c r="A61" s="14" t="s">
        <v>131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4"/>
      <c r="CZ61" s="15"/>
    </row>
    <row r="62" spans="1:104" ht="12.75">
      <c r="A62" s="6"/>
      <c r="B62" s="6"/>
      <c r="C62" s="6"/>
      <c r="D62" s="6" t="s">
        <v>132</v>
      </c>
      <c r="E62" s="3" t="s">
        <v>133</v>
      </c>
      <c r="F62" s="6">
        <f>COUNTIF(U62:CX62,"e")</f>
        <v>0</v>
      </c>
      <c r="G62" s="6">
        <f>COUNTIF(U62:CX62,"z")</f>
        <v>1</v>
      </c>
      <c r="H62" s="6">
        <f>SUM(I62:Q62)</f>
        <v>2</v>
      </c>
      <c r="I62" s="6">
        <f>U62+AP62+BK62+CF62</f>
        <v>2</v>
      </c>
      <c r="J62" s="6">
        <f>W62+AR62+BM62+CH62</f>
        <v>0</v>
      </c>
      <c r="K62" s="6">
        <f>Y62+AT62+BO62+CJ62</f>
        <v>0</v>
      </c>
      <c r="L62" s="6">
        <f>AA62+AV62+BQ62+CL62</f>
        <v>0</v>
      </c>
      <c r="M62" s="6">
        <f>AC62+AX62+BS62+CN62</f>
        <v>0</v>
      </c>
      <c r="N62" s="6">
        <f>AF62+BA62+BV62+CQ62</f>
        <v>0</v>
      </c>
      <c r="O62" s="6">
        <f>AH62+BC62+BX62+CS62</f>
        <v>0</v>
      </c>
      <c r="P62" s="6">
        <f>AJ62+BE62+BZ62+CU62</f>
        <v>0</v>
      </c>
      <c r="Q62" s="6">
        <f>AL62+BG62+CB62+CW62</f>
        <v>0</v>
      </c>
      <c r="R62" s="7">
        <f>AO62+BJ62+CE62+CZ62</f>
        <v>0</v>
      </c>
      <c r="S62" s="7">
        <f>AN62+BI62+CD62+CY62</f>
        <v>0</v>
      </c>
      <c r="T62" s="7">
        <v>0</v>
      </c>
      <c r="U62" s="11">
        <v>2</v>
      </c>
      <c r="V62" s="10" t="s">
        <v>54</v>
      </c>
      <c r="W62" s="11"/>
      <c r="X62" s="10"/>
      <c r="Y62" s="11"/>
      <c r="Z62" s="10"/>
      <c r="AA62" s="11"/>
      <c r="AB62" s="10"/>
      <c r="AC62" s="11"/>
      <c r="AD62" s="10"/>
      <c r="AE62" s="7">
        <v>0</v>
      </c>
      <c r="AF62" s="11"/>
      <c r="AG62" s="10"/>
      <c r="AH62" s="11"/>
      <c r="AI62" s="10"/>
      <c r="AJ62" s="11"/>
      <c r="AK62" s="10"/>
      <c r="AL62" s="11"/>
      <c r="AM62" s="10"/>
      <c r="AN62" s="7"/>
      <c r="AO62" s="7">
        <f>AE62+AN62</f>
        <v>0</v>
      </c>
      <c r="AP62" s="11"/>
      <c r="AQ62" s="10"/>
      <c r="AR62" s="11"/>
      <c r="AS62" s="10"/>
      <c r="AT62" s="11"/>
      <c r="AU62" s="10"/>
      <c r="AV62" s="11"/>
      <c r="AW62" s="10"/>
      <c r="AX62" s="11"/>
      <c r="AY62" s="10"/>
      <c r="AZ62" s="7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>AZ62+BI62</f>
        <v>0</v>
      </c>
      <c r="BK62" s="11"/>
      <c r="BL62" s="10"/>
      <c r="BM62" s="11"/>
      <c r="BN62" s="10"/>
      <c r="BO62" s="11"/>
      <c r="BP62" s="10"/>
      <c r="BQ62" s="11"/>
      <c r="BR62" s="10"/>
      <c r="BS62" s="11"/>
      <c r="BT62" s="10"/>
      <c r="BU62" s="7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>BU62+CD62</f>
        <v>0</v>
      </c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>CP62+CY62</f>
        <v>0</v>
      </c>
    </row>
    <row r="63" spans="1:104" ht="15.75" customHeight="1">
      <c r="A63" s="6"/>
      <c r="B63" s="6"/>
      <c r="C63" s="6"/>
      <c r="D63" s="6"/>
      <c r="E63" s="6" t="s">
        <v>66</v>
      </c>
      <c r="F63" s="6">
        <f aca="true" t="shared" si="64" ref="F63:AK63">SUM(F62:F62)</f>
        <v>0</v>
      </c>
      <c r="G63" s="6">
        <f t="shared" si="64"/>
        <v>1</v>
      </c>
      <c r="H63" s="6">
        <f t="shared" si="64"/>
        <v>2</v>
      </c>
      <c r="I63" s="6">
        <f t="shared" si="64"/>
        <v>2</v>
      </c>
      <c r="J63" s="6">
        <f t="shared" si="64"/>
        <v>0</v>
      </c>
      <c r="K63" s="6">
        <f t="shared" si="64"/>
        <v>0</v>
      </c>
      <c r="L63" s="6">
        <f t="shared" si="64"/>
        <v>0</v>
      </c>
      <c r="M63" s="6">
        <f t="shared" si="64"/>
        <v>0</v>
      </c>
      <c r="N63" s="6">
        <f t="shared" si="64"/>
        <v>0</v>
      </c>
      <c r="O63" s="6">
        <f t="shared" si="64"/>
        <v>0</v>
      </c>
      <c r="P63" s="6">
        <f t="shared" si="64"/>
        <v>0</v>
      </c>
      <c r="Q63" s="6">
        <f t="shared" si="64"/>
        <v>0</v>
      </c>
      <c r="R63" s="7">
        <f t="shared" si="64"/>
        <v>0</v>
      </c>
      <c r="S63" s="7">
        <f t="shared" si="64"/>
        <v>0</v>
      </c>
      <c r="T63" s="7">
        <f t="shared" si="64"/>
        <v>0</v>
      </c>
      <c r="U63" s="11">
        <f t="shared" si="64"/>
        <v>2</v>
      </c>
      <c r="V63" s="10">
        <f t="shared" si="64"/>
        <v>0</v>
      </c>
      <c r="W63" s="11">
        <f t="shared" si="64"/>
        <v>0</v>
      </c>
      <c r="X63" s="10">
        <f t="shared" si="64"/>
        <v>0</v>
      </c>
      <c r="Y63" s="11">
        <f t="shared" si="64"/>
        <v>0</v>
      </c>
      <c r="Z63" s="10">
        <f t="shared" si="64"/>
        <v>0</v>
      </c>
      <c r="AA63" s="11">
        <f t="shared" si="64"/>
        <v>0</v>
      </c>
      <c r="AB63" s="10">
        <f t="shared" si="64"/>
        <v>0</v>
      </c>
      <c r="AC63" s="11">
        <f t="shared" si="64"/>
        <v>0</v>
      </c>
      <c r="AD63" s="10">
        <f t="shared" si="64"/>
        <v>0</v>
      </c>
      <c r="AE63" s="7">
        <f t="shared" si="64"/>
        <v>0</v>
      </c>
      <c r="AF63" s="11">
        <f t="shared" si="64"/>
        <v>0</v>
      </c>
      <c r="AG63" s="10">
        <f t="shared" si="64"/>
        <v>0</v>
      </c>
      <c r="AH63" s="11">
        <f t="shared" si="64"/>
        <v>0</v>
      </c>
      <c r="AI63" s="10">
        <f t="shared" si="64"/>
        <v>0</v>
      </c>
      <c r="AJ63" s="11">
        <f t="shared" si="64"/>
        <v>0</v>
      </c>
      <c r="AK63" s="10">
        <f t="shared" si="64"/>
        <v>0</v>
      </c>
      <c r="AL63" s="11">
        <f aca="true" t="shared" si="65" ref="AL63:BQ63">SUM(AL62:AL62)</f>
        <v>0</v>
      </c>
      <c r="AM63" s="10">
        <f t="shared" si="65"/>
        <v>0</v>
      </c>
      <c r="AN63" s="7">
        <f t="shared" si="65"/>
        <v>0</v>
      </c>
      <c r="AO63" s="7">
        <f t="shared" si="65"/>
        <v>0</v>
      </c>
      <c r="AP63" s="11">
        <f t="shared" si="65"/>
        <v>0</v>
      </c>
      <c r="AQ63" s="10">
        <f t="shared" si="65"/>
        <v>0</v>
      </c>
      <c r="AR63" s="11">
        <f t="shared" si="65"/>
        <v>0</v>
      </c>
      <c r="AS63" s="10">
        <f t="shared" si="65"/>
        <v>0</v>
      </c>
      <c r="AT63" s="11">
        <f t="shared" si="65"/>
        <v>0</v>
      </c>
      <c r="AU63" s="10">
        <f t="shared" si="65"/>
        <v>0</v>
      </c>
      <c r="AV63" s="11">
        <f t="shared" si="65"/>
        <v>0</v>
      </c>
      <c r="AW63" s="10">
        <f t="shared" si="65"/>
        <v>0</v>
      </c>
      <c r="AX63" s="11">
        <f t="shared" si="65"/>
        <v>0</v>
      </c>
      <c r="AY63" s="10">
        <f t="shared" si="65"/>
        <v>0</v>
      </c>
      <c r="AZ63" s="7">
        <f t="shared" si="65"/>
        <v>0</v>
      </c>
      <c r="BA63" s="11">
        <f t="shared" si="65"/>
        <v>0</v>
      </c>
      <c r="BB63" s="10">
        <f t="shared" si="65"/>
        <v>0</v>
      </c>
      <c r="BC63" s="11">
        <f t="shared" si="65"/>
        <v>0</v>
      </c>
      <c r="BD63" s="10">
        <f t="shared" si="65"/>
        <v>0</v>
      </c>
      <c r="BE63" s="11">
        <f t="shared" si="65"/>
        <v>0</v>
      </c>
      <c r="BF63" s="10">
        <f t="shared" si="65"/>
        <v>0</v>
      </c>
      <c r="BG63" s="11">
        <f t="shared" si="65"/>
        <v>0</v>
      </c>
      <c r="BH63" s="10">
        <f t="shared" si="65"/>
        <v>0</v>
      </c>
      <c r="BI63" s="7">
        <f t="shared" si="65"/>
        <v>0</v>
      </c>
      <c r="BJ63" s="7">
        <f t="shared" si="65"/>
        <v>0</v>
      </c>
      <c r="BK63" s="11">
        <f t="shared" si="65"/>
        <v>0</v>
      </c>
      <c r="BL63" s="10">
        <f t="shared" si="65"/>
        <v>0</v>
      </c>
      <c r="BM63" s="11">
        <f t="shared" si="65"/>
        <v>0</v>
      </c>
      <c r="BN63" s="10">
        <f t="shared" si="65"/>
        <v>0</v>
      </c>
      <c r="BO63" s="11">
        <f t="shared" si="65"/>
        <v>0</v>
      </c>
      <c r="BP63" s="10">
        <f t="shared" si="65"/>
        <v>0</v>
      </c>
      <c r="BQ63" s="11">
        <f t="shared" si="65"/>
        <v>0</v>
      </c>
      <c r="BR63" s="10">
        <f aca="true" t="shared" si="66" ref="BR63:CW63">SUM(BR62:BR62)</f>
        <v>0</v>
      </c>
      <c r="BS63" s="11">
        <f t="shared" si="66"/>
        <v>0</v>
      </c>
      <c r="BT63" s="10">
        <f t="shared" si="66"/>
        <v>0</v>
      </c>
      <c r="BU63" s="7">
        <f t="shared" si="66"/>
        <v>0</v>
      </c>
      <c r="BV63" s="11">
        <f t="shared" si="66"/>
        <v>0</v>
      </c>
      <c r="BW63" s="10">
        <f t="shared" si="66"/>
        <v>0</v>
      </c>
      <c r="BX63" s="11">
        <f t="shared" si="66"/>
        <v>0</v>
      </c>
      <c r="BY63" s="10">
        <f t="shared" si="66"/>
        <v>0</v>
      </c>
      <c r="BZ63" s="11">
        <f t="shared" si="66"/>
        <v>0</v>
      </c>
      <c r="CA63" s="10">
        <f t="shared" si="66"/>
        <v>0</v>
      </c>
      <c r="CB63" s="11">
        <f t="shared" si="66"/>
        <v>0</v>
      </c>
      <c r="CC63" s="10">
        <f t="shared" si="66"/>
        <v>0</v>
      </c>
      <c r="CD63" s="7">
        <f t="shared" si="66"/>
        <v>0</v>
      </c>
      <c r="CE63" s="7">
        <f t="shared" si="66"/>
        <v>0</v>
      </c>
      <c r="CF63" s="11">
        <f t="shared" si="66"/>
        <v>0</v>
      </c>
      <c r="CG63" s="10">
        <f t="shared" si="66"/>
        <v>0</v>
      </c>
      <c r="CH63" s="11">
        <f t="shared" si="66"/>
        <v>0</v>
      </c>
      <c r="CI63" s="10">
        <f t="shared" si="66"/>
        <v>0</v>
      </c>
      <c r="CJ63" s="11">
        <f t="shared" si="66"/>
        <v>0</v>
      </c>
      <c r="CK63" s="10">
        <f t="shared" si="66"/>
        <v>0</v>
      </c>
      <c r="CL63" s="11">
        <f t="shared" si="66"/>
        <v>0</v>
      </c>
      <c r="CM63" s="10">
        <f t="shared" si="66"/>
        <v>0</v>
      </c>
      <c r="CN63" s="11">
        <f t="shared" si="66"/>
        <v>0</v>
      </c>
      <c r="CO63" s="10">
        <f t="shared" si="66"/>
        <v>0</v>
      </c>
      <c r="CP63" s="7">
        <f t="shared" si="66"/>
        <v>0</v>
      </c>
      <c r="CQ63" s="11">
        <f t="shared" si="66"/>
        <v>0</v>
      </c>
      <c r="CR63" s="10">
        <f t="shared" si="66"/>
        <v>0</v>
      </c>
      <c r="CS63" s="11">
        <f t="shared" si="66"/>
        <v>0</v>
      </c>
      <c r="CT63" s="10">
        <f t="shared" si="66"/>
        <v>0</v>
      </c>
      <c r="CU63" s="11">
        <f t="shared" si="66"/>
        <v>0</v>
      </c>
      <c r="CV63" s="10">
        <f t="shared" si="66"/>
        <v>0</v>
      </c>
      <c r="CW63" s="11">
        <f t="shared" si="66"/>
        <v>0</v>
      </c>
      <c r="CX63" s="10">
        <f>SUM(CX62:CX62)</f>
        <v>0</v>
      </c>
      <c r="CY63" s="7">
        <f>SUM(CY62:CY62)</f>
        <v>0</v>
      </c>
      <c r="CZ63" s="7">
        <f>SUM(CZ62:CZ62)</f>
        <v>0</v>
      </c>
    </row>
    <row r="64" spans="1:104" ht="19.5" customHeight="1">
      <c r="A64" s="6"/>
      <c r="B64" s="6"/>
      <c r="C64" s="6"/>
      <c r="D64" s="6"/>
      <c r="E64" s="8" t="s">
        <v>134</v>
      </c>
      <c r="F64" s="6">
        <f aca="true" t="shared" si="67" ref="F64:AK64">F23+F30+F47+F60</f>
        <v>10</v>
      </c>
      <c r="G64" s="6">
        <f t="shared" si="67"/>
        <v>31</v>
      </c>
      <c r="H64" s="6">
        <f t="shared" si="67"/>
        <v>1140</v>
      </c>
      <c r="I64" s="6">
        <f t="shared" si="67"/>
        <v>365</v>
      </c>
      <c r="J64" s="6">
        <f t="shared" si="67"/>
        <v>60</v>
      </c>
      <c r="K64" s="6">
        <f t="shared" si="67"/>
        <v>30</v>
      </c>
      <c r="L64" s="6">
        <f t="shared" si="67"/>
        <v>45</v>
      </c>
      <c r="M64" s="6">
        <f t="shared" si="67"/>
        <v>0</v>
      </c>
      <c r="N64" s="6">
        <f t="shared" si="67"/>
        <v>595</v>
      </c>
      <c r="O64" s="6">
        <f t="shared" si="67"/>
        <v>0</v>
      </c>
      <c r="P64" s="6">
        <f t="shared" si="67"/>
        <v>0</v>
      </c>
      <c r="Q64" s="6">
        <f t="shared" si="67"/>
        <v>45</v>
      </c>
      <c r="R64" s="7">
        <f t="shared" si="67"/>
        <v>90</v>
      </c>
      <c r="S64" s="7">
        <f t="shared" si="67"/>
        <v>58.199999999999996</v>
      </c>
      <c r="T64" s="7">
        <f t="shared" si="67"/>
        <v>45.86</v>
      </c>
      <c r="U64" s="11">
        <f t="shared" si="67"/>
        <v>200</v>
      </c>
      <c r="V64" s="10">
        <f t="shared" si="67"/>
        <v>0</v>
      </c>
      <c r="W64" s="11">
        <f t="shared" si="67"/>
        <v>30</v>
      </c>
      <c r="X64" s="10">
        <f t="shared" si="67"/>
        <v>0</v>
      </c>
      <c r="Y64" s="11">
        <f t="shared" si="67"/>
        <v>30</v>
      </c>
      <c r="Z64" s="10">
        <f t="shared" si="67"/>
        <v>0</v>
      </c>
      <c r="AA64" s="11">
        <f t="shared" si="67"/>
        <v>30</v>
      </c>
      <c r="AB64" s="10">
        <f t="shared" si="67"/>
        <v>0</v>
      </c>
      <c r="AC64" s="11">
        <f t="shared" si="67"/>
        <v>0</v>
      </c>
      <c r="AD64" s="10">
        <f t="shared" si="67"/>
        <v>0</v>
      </c>
      <c r="AE64" s="7">
        <f t="shared" si="67"/>
        <v>19.2</v>
      </c>
      <c r="AF64" s="11">
        <f t="shared" si="67"/>
        <v>215</v>
      </c>
      <c r="AG64" s="10">
        <f t="shared" si="67"/>
        <v>0</v>
      </c>
      <c r="AH64" s="11">
        <f t="shared" si="67"/>
        <v>0</v>
      </c>
      <c r="AI64" s="10">
        <f t="shared" si="67"/>
        <v>0</v>
      </c>
      <c r="AJ64" s="11">
        <f t="shared" si="67"/>
        <v>0</v>
      </c>
      <c r="AK64" s="10">
        <f t="shared" si="67"/>
        <v>0</v>
      </c>
      <c r="AL64" s="11">
        <f aca="true" t="shared" si="68" ref="AL64:BQ64">AL23+AL30+AL47+AL60</f>
        <v>0</v>
      </c>
      <c r="AM64" s="10">
        <f t="shared" si="68"/>
        <v>0</v>
      </c>
      <c r="AN64" s="7">
        <f t="shared" si="68"/>
        <v>10.8</v>
      </c>
      <c r="AO64" s="7">
        <f t="shared" si="68"/>
        <v>30</v>
      </c>
      <c r="AP64" s="11">
        <f t="shared" si="68"/>
        <v>165</v>
      </c>
      <c r="AQ64" s="10">
        <f t="shared" si="68"/>
        <v>0</v>
      </c>
      <c r="AR64" s="11">
        <f t="shared" si="68"/>
        <v>30</v>
      </c>
      <c r="AS64" s="10">
        <f t="shared" si="68"/>
        <v>0</v>
      </c>
      <c r="AT64" s="11">
        <f t="shared" si="68"/>
        <v>0</v>
      </c>
      <c r="AU64" s="10">
        <f t="shared" si="68"/>
        <v>0</v>
      </c>
      <c r="AV64" s="11">
        <f t="shared" si="68"/>
        <v>15</v>
      </c>
      <c r="AW64" s="10">
        <f t="shared" si="68"/>
        <v>0</v>
      </c>
      <c r="AX64" s="11">
        <f t="shared" si="68"/>
        <v>0</v>
      </c>
      <c r="AY64" s="10">
        <f t="shared" si="68"/>
        <v>0</v>
      </c>
      <c r="AZ64" s="7">
        <f t="shared" si="68"/>
        <v>12.6</v>
      </c>
      <c r="BA64" s="11">
        <f t="shared" si="68"/>
        <v>380</v>
      </c>
      <c r="BB64" s="10">
        <f t="shared" si="68"/>
        <v>0</v>
      </c>
      <c r="BC64" s="11">
        <f t="shared" si="68"/>
        <v>0</v>
      </c>
      <c r="BD64" s="10">
        <f t="shared" si="68"/>
        <v>0</v>
      </c>
      <c r="BE64" s="11">
        <f t="shared" si="68"/>
        <v>0</v>
      </c>
      <c r="BF64" s="10">
        <f t="shared" si="68"/>
        <v>0</v>
      </c>
      <c r="BG64" s="11">
        <f t="shared" si="68"/>
        <v>0</v>
      </c>
      <c r="BH64" s="10">
        <f t="shared" si="68"/>
        <v>0</v>
      </c>
      <c r="BI64" s="7">
        <f t="shared" si="68"/>
        <v>17.4</v>
      </c>
      <c r="BJ64" s="7">
        <f t="shared" si="68"/>
        <v>30</v>
      </c>
      <c r="BK64" s="11">
        <f t="shared" si="68"/>
        <v>0</v>
      </c>
      <c r="BL64" s="10">
        <f t="shared" si="68"/>
        <v>0</v>
      </c>
      <c r="BM64" s="11">
        <f t="shared" si="68"/>
        <v>0</v>
      </c>
      <c r="BN64" s="10">
        <f t="shared" si="68"/>
        <v>0</v>
      </c>
      <c r="BO64" s="11">
        <f t="shared" si="68"/>
        <v>0</v>
      </c>
      <c r="BP64" s="10">
        <f t="shared" si="68"/>
        <v>0</v>
      </c>
      <c r="BQ64" s="11">
        <f t="shared" si="68"/>
        <v>0</v>
      </c>
      <c r="BR64" s="10">
        <f aca="true" t="shared" si="69" ref="BR64:CZ64">BR23+BR30+BR47+BR60</f>
        <v>0</v>
      </c>
      <c r="BS64" s="11">
        <f t="shared" si="69"/>
        <v>0</v>
      </c>
      <c r="BT64" s="10">
        <f t="shared" si="69"/>
        <v>0</v>
      </c>
      <c r="BU64" s="7">
        <f t="shared" si="69"/>
        <v>0</v>
      </c>
      <c r="BV64" s="11">
        <f t="shared" si="69"/>
        <v>0</v>
      </c>
      <c r="BW64" s="10">
        <f t="shared" si="69"/>
        <v>0</v>
      </c>
      <c r="BX64" s="11">
        <f t="shared" si="69"/>
        <v>0</v>
      </c>
      <c r="BY64" s="10">
        <f t="shared" si="69"/>
        <v>0</v>
      </c>
      <c r="BZ64" s="11">
        <f t="shared" si="69"/>
        <v>0</v>
      </c>
      <c r="CA64" s="10">
        <f t="shared" si="69"/>
        <v>0</v>
      </c>
      <c r="CB64" s="11">
        <f t="shared" si="69"/>
        <v>45</v>
      </c>
      <c r="CC64" s="10">
        <f t="shared" si="69"/>
        <v>0</v>
      </c>
      <c r="CD64" s="7">
        <f t="shared" si="69"/>
        <v>30</v>
      </c>
      <c r="CE64" s="7">
        <f t="shared" si="69"/>
        <v>30</v>
      </c>
      <c r="CF64" s="11">
        <f t="shared" si="69"/>
        <v>0</v>
      </c>
      <c r="CG64" s="10">
        <f t="shared" si="69"/>
        <v>0</v>
      </c>
      <c r="CH64" s="11">
        <f t="shared" si="69"/>
        <v>0</v>
      </c>
      <c r="CI64" s="10">
        <f t="shared" si="69"/>
        <v>0</v>
      </c>
      <c r="CJ64" s="11">
        <f t="shared" si="69"/>
        <v>0</v>
      </c>
      <c r="CK64" s="10">
        <f t="shared" si="69"/>
        <v>0</v>
      </c>
      <c r="CL64" s="11">
        <f t="shared" si="69"/>
        <v>0</v>
      </c>
      <c r="CM64" s="10">
        <f t="shared" si="69"/>
        <v>0</v>
      </c>
      <c r="CN64" s="11">
        <f t="shared" si="69"/>
        <v>0</v>
      </c>
      <c r="CO64" s="10">
        <f t="shared" si="69"/>
        <v>0</v>
      </c>
      <c r="CP64" s="7">
        <f t="shared" si="69"/>
        <v>0</v>
      </c>
      <c r="CQ64" s="11">
        <f t="shared" si="69"/>
        <v>0</v>
      </c>
      <c r="CR64" s="10">
        <f t="shared" si="69"/>
        <v>0</v>
      </c>
      <c r="CS64" s="11">
        <f t="shared" si="69"/>
        <v>0</v>
      </c>
      <c r="CT64" s="10">
        <f t="shared" si="69"/>
        <v>0</v>
      </c>
      <c r="CU64" s="11">
        <f t="shared" si="69"/>
        <v>0</v>
      </c>
      <c r="CV64" s="10">
        <f t="shared" si="69"/>
        <v>0</v>
      </c>
      <c r="CW64" s="11">
        <f t="shared" si="69"/>
        <v>0</v>
      </c>
      <c r="CX64" s="10">
        <f t="shared" si="69"/>
        <v>0</v>
      </c>
      <c r="CY64" s="7">
        <f t="shared" si="69"/>
        <v>0</v>
      </c>
      <c r="CZ64" s="7">
        <f t="shared" si="69"/>
        <v>0</v>
      </c>
    </row>
    <row r="66" spans="4:5" ht="12.75">
      <c r="D66" s="3" t="s">
        <v>22</v>
      </c>
      <c r="E66" s="3" t="s">
        <v>135</v>
      </c>
    </row>
    <row r="67" spans="4:5" ht="12.75">
      <c r="D67" s="3" t="s">
        <v>26</v>
      </c>
      <c r="E67" s="3" t="s">
        <v>136</v>
      </c>
    </row>
    <row r="68" spans="4:5" ht="12.75">
      <c r="D68" s="12" t="s">
        <v>32</v>
      </c>
      <c r="E68" s="12"/>
    </row>
    <row r="69" spans="4:5" ht="12.75">
      <c r="D69" s="3" t="s">
        <v>34</v>
      </c>
      <c r="E69" s="3" t="s">
        <v>137</v>
      </c>
    </row>
    <row r="70" spans="4:5" ht="12.75">
      <c r="D70" s="3" t="s">
        <v>35</v>
      </c>
      <c r="E70" s="3" t="s">
        <v>138</v>
      </c>
    </row>
    <row r="71" spans="4:5" ht="12.75">
      <c r="D71" s="3" t="s">
        <v>36</v>
      </c>
      <c r="E71" s="3" t="s">
        <v>139</v>
      </c>
    </row>
    <row r="72" spans="4:29" ht="12.75">
      <c r="D72" s="3" t="s">
        <v>37</v>
      </c>
      <c r="E72" s="3" t="s">
        <v>140</v>
      </c>
      <c r="M72" s="9"/>
      <c r="U72" s="9"/>
      <c r="AC72" s="9"/>
    </row>
    <row r="73" spans="4:5" ht="12.75">
      <c r="D73" s="3" t="s">
        <v>38</v>
      </c>
      <c r="E73" s="3" t="s">
        <v>141</v>
      </c>
    </row>
    <row r="74" spans="4:5" ht="12.75">
      <c r="D74" s="12" t="s">
        <v>33</v>
      </c>
      <c r="E74" s="12"/>
    </row>
    <row r="75" spans="4:5" ht="12.75">
      <c r="D75" s="3" t="s">
        <v>39</v>
      </c>
      <c r="E75" s="3" t="s">
        <v>142</v>
      </c>
    </row>
    <row r="76" spans="4:5" ht="12.75">
      <c r="D76" s="3" t="s">
        <v>37</v>
      </c>
      <c r="E76" s="3" t="s">
        <v>140</v>
      </c>
    </row>
    <row r="77" spans="4:5" ht="12.75">
      <c r="D77" s="3" t="s">
        <v>40</v>
      </c>
      <c r="E77" s="3" t="s">
        <v>143</v>
      </c>
    </row>
    <row r="78" spans="4:5" ht="12.75">
      <c r="D78" s="3" t="s">
        <v>41</v>
      </c>
      <c r="E78" s="3" t="s">
        <v>144</v>
      </c>
    </row>
  </sheetData>
  <sheetProtection/>
  <mergeCells count="97">
    <mergeCell ref="A11:CY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  <mergeCell ref="I14:M14"/>
    <mergeCell ref="N14:Q14"/>
    <mergeCell ref="R12:R15"/>
    <mergeCell ref="S12:S15"/>
    <mergeCell ref="T12:T15"/>
    <mergeCell ref="U12:BJ12"/>
    <mergeCell ref="U13:AO13"/>
    <mergeCell ref="U14:AD14"/>
    <mergeCell ref="U15:V15"/>
    <mergeCell ref="W15:X15"/>
    <mergeCell ref="Y15:Z15"/>
    <mergeCell ref="AA15:AB15"/>
    <mergeCell ref="AC15:AD15"/>
    <mergeCell ref="AE14:AE15"/>
    <mergeCell ref="AF14:AM14"/>
    <mergeCell ref="AF15:AG15"/>
    <mergeCell ref="AH15:AI15"/>
    <mergeCell ref="AJ15:AK15"/>
    <mergeCell ref="AL15:AM15"/>
    <mergeCell ref="AN14:AN15"/>
    <mergeCell ref="AO14:AO15"/>
    <mergeCell ref="AP13:BJ13"/>
    <mergeCell ref="AP14:AY14"/>
    <mergeCell ref="AP15:AQ15"/>
    <mergeCell ref="AR15:AS15"/>
    <mergeCell ref="AT15:AU15"/>
    <mergeCell ref="AV15:AW15"/>
    <mergeCell ref="AX15:AY15"/>
    <mergeCell ref="AZ14:AZ15"/>
    <mergeCell ref="BA14:BH14"/>
    <mergeCell ref="BA15:BB15"/>
    <mergeCell ref="BC15:BD15"/>
    <mergeCell ref="BE15:BF15"/>
    <mergeCell ref="BG15:BH15"/>
    <mergeCell ref="BI14:BI15"/>
    <mergeCell ref="BJ14:BJ15"/>
    <mergeCell ref="BK12:CZ12"/>
    <mergeCell ref="BK13:CE13"/>
    <mergeCell ref="BK14:BT14"/>
    <mergeCell ref="BK15:BL15"/>
    <mergeCell ref="BM15:BN15"/>
    <mergeCell ref="BO15:BP15"/>
    <mergeCell ref="BQ15:BR15"/>
    <mergeCell ref="BS15:BT15"/>
    <mergeCell ref="BU14:BU15"/>
    <mergeCell ref="BV14:CC14"/>
    <mergeCell ref="BV15:BW15"/>
    <mergeCell ref="BX15:BY15"/>
    <mergeCell ref="BZ15:CA15"/>
    <mergeCell ref="CB15:CC15"/>
    <mergeCell ref="CD14:CD15"/>
    <mergeCell ref="CE14:CE15"/>
    <mergeCell ref="CF13:CZ13"/>
    <mergeCell ref="CF14:CO14"/>
    <mergeCell ref="CF15:CG15"/>
    <mergeCell ref="CH15:CI15"/>
    <mergeCell ref="CJ15:CK15"/>
    <mergeCell ref="CL15:CM15"/>
    <mergeCell ref="CN15:CO15"/>
    <mergeCell ref="CP14:CP15"/>
    <mergeCell ref="CQ14:CX14"/>
    <mergeCell ref="CQ15:CR15"/>
    <mergeCell ref="CS15:CT15"/>
    <mergeCell ref="CU15:CV15"/>
    <mergeCell ref="CW15:CX15"/>
    <mergeCell ref="CY14:CY15"/>
    <mergeCell ref="CZ14:CZ15"/>
    <mergeCell ref="A16:CZ16"/>
    <mergeCell ref="A24:CZ24"/>
    <mergeCell ref="A31:CZ31"/>
    <mergeCell ref="A48:CZ48"/>
    <mergeCell ref="C49:C50"/>
    <mergeCell ref="A49:A50"/>
    <mergeCell ref="B49:B50"/>
    <mergeCell ref="C51:C52"/>
    <mergeCell ref="A51:A52"/>
    <mergeCell ref="B51:B52"/>
    <mergeCell ref="C53:C54"/>
    <mergeCell ref="A53:A54"/>
    <mergeCell ref="B53:B54"/>
    <mergeCell ref="D74:E74"/>
    <mergeCell ref="C55:C57"/>
    <mergeCell ref="A55:A57"/>
    <mergeCell ref="B55:B57"/>
    <mergeCell ref="A58:CZ58"/>
    <mergeCell ref="A61:CZ61"/>
    <mergeCell ref="D68:E68"/>
  </mergeCells>
  <printOptions/>
  <pageMargins left="0.75" right="0.75" top="1" bottom="1" header="0.5" footer="0.5"/>
  <pageSetup fitToHeight="1" fitToWidth="1" horizontalDpi="600" verticalDpi="600" orientation="landscape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Justyna Żuk-Błaszyk</cp:lastModifiedBy>
  <cp:lastPrinted>2024-04-23T06:52:14Z</cp:lastPrinted>
  <dcterms:modified xsi:type="dcterms:W3CDTF">2024-04-23T06:52:16Z</dcterms:modified>
  <cp:category/>
  <cp:version/>
  <cp:contentType/>
  <cp:contentStatus/>
</cp:coreProperties>
</file>