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70" activeTab="0"/>
  </bookViews>
  <sheets>
    <sheet name="inżynieria jakości" sheetId="1" r:id="rId1"/>
    <sheet name="Lean Management" sheetId="2" r:id="rId2"/>
    <sheet name="logistyka przemysłowa" sheetId="3" r:id="rId3"/>
  </sheets>
  <definedNames/>
  <calcPr fullCalcOnLoad="1"/>
</workbook>
</file>

<file path=xl/sharedStrings.xml><?xml version="1.0" encoding="utf-8"?>
<sst xmlns="http://schemas.openxmlformats.org/spreadsheetml/2006/main" count="875" uniqueCount="188">
  <si>
    <t>Wydział Inżynierii Mechanicznej i Mechatroniki</t>
  </si>
  <si>
    <t>Nazwa kierunku studiów</t>
  </si>
  <si>
    <t>Zarządzanie i inżynieria produkcji</t>
  </si>
  <si>
    <t>Dziedziny nauki</t>
  </si>
  <si>
    <t>dziedzina nauk inżynieryjno-technicznych, dziedzina nauk społecznych</t>
  </si>
  <si>
    <t>Dyscypliny naukowe</t>
  </si>
  <si>
    <t>inżynieria mechaniczna (85%), nauki o zarządzaniu i jakości (15%)</t>
  </si>
  <si>
    <t>Profil kształcenia</t>
  </si>
  <si>
    <t>ogólnoakademicki</t>
  </si>
  <si>
    <t>Forma studiów</t>
  </si>
  <si>
    <t>niestacjonarna</t>
  </si>
  <si>
    <t>Poziom kształcenia</t>
  </si>
  <si>
    <t>drugi</t>
  </si>
  <si>
    <t>Rok akademicki 2024/2025</t>
  </si>
  <si>
    <t>Specjalność/specjalizacja</t>
  </si>
  <si>
    <t>inżynieria jakości</t>
  </si>
  <si>
    <t>Obowiązuje od 2024-10-01</t>
  </si>
  <si>
    <t>Kod planu studiów</t>
  </si>
  <si>
    <t>ZIIP_2A_N_2024_2025_ZL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</si>
  <si>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</si>
  <si>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</si>
  <si>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</si>
  <si>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</si>
  <si>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</si>
  <si>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</si>
  <si>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</si>
  <si>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</si>
  <si>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</si>
  <si>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</si>
  <si>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</si>
  <si>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</si>
  <si>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</si>
  <si>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</si>
  <si>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</si>
  <si>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</si>
  <si>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</si>
  <si>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</si>
  <si>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</si>
  <si>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</si>
  <si>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</si>
  <si>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PR</t>
  </si>
  <si>
    <t>S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</si>
  <si>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</si>
  <si>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</si>
  <si>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</si>
  <si>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</si>
  <si>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</si>
  <si>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</si>
  <si>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</si>
  <si>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</si>
  <si>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</si>
  <si>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</si>
  <si>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</si>
  <si>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</si>
  <si>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1</t>
  </si>
  <si>
    <t>e</t>
  </si>
  <si>
    <t>z</t>
  </si>
  <si>
    <t>A02</t>
  </si>
  <si>
    <t>Ochrona własności intelektualnej 2</t>
  </si>
  <si>
    <t>A03</t>
  </si>
  <si>
    <t>BHP</t>
  </si>
  <si>
    <t>Blok obieralny 2</t>
  </si>
  <si>
    <t>A05-2</t>
  </si>
  <si>
    <t>Komunikacja społeczna i techniki negocjacji</t>
  </si>
  <si>
    <t>C15</t>
  </si>
  <si>
    <t>Informatyka</t>
  </si>
  <si>
    <t>E02</t>
  </si>
  <si>
    <t>Szkolenie BHP i p.poż.</t>
  </si>
  <si>
    <t>Razem</t>
  </si>
  <si>
    <t>Moduły/Przedmioty kształcenia kierunkowego</t>
  </si>
  <si>
    <t>C01</t>
  </si>
  <si>
    <t>Zarządzanie strategiczne</t>
  </si>
  <si>
    <t>C02</t>
  </si>
  <si>
    <t>Zintegrowane systemy informatyczne zarządzania</t>
  </si>
  <si>
    <t>C03</t>
  </si>
  <si>
    <t>Prognozowanie i symulacja procesów produkcyjnych</t>
  </si>
  <si>
    <t>C04</t>
  </si>
  <si>
    <t>Podstawy zarządzania projektami i innowacjami</t>
  </si>
  <si>
    <t>C05</t>
  </si>
  <si>
    <t>Analiza danych i procesów</t>
  </si>
  <si>
    <t>C06</t>
  </si>
  <si>
    <t>Systemy wspomagania decyzji</t>
  </si>
  <si>
    <t>C07</t>
  </si>
  <si>
    <t>Zarządzanie wiedzą</t>
  </si>
  <si>
    <t>Blok obieralny 6</t>
  </si>
  <si>
    <t>C09</t>
  </si>
  <si>
    <t>Inwentyka</t>
  </si>
  <si>
    <t>C11</t>
  </si>
  <si>
    <t>Organizacja systemów produkcyjnych</t>
  </si>
  <si>
    <t>C12</t>
  </si>
  <si>
    <t>Zarządzanie kapitałem i inwestycjami</t>
  </si>
  <si>
    <t>C13</t>
  </si>
  <si>
    <t>Metody statystyczne w sterowaniu procesami</t>
  </si>
  <si>
    <t>Blok obieralny 4</t>
  </si>
  <si>
    <t>Moduły/Przedmioty specjalnościowe</t>
  </si>
  <si>
    <t>Lean Management</t>
  </si>
  <si>
    <t>logistyka przemysłowa</t>
  </si>
  <si>
    <t>IJ/01</t>
  </si>
  <si>
    <t>Zarządzanie procesami wytwarzania</t>
  </si>
  <si>
    <t>IJ/02</t>
  </si>
  <si>
    <t>Zaawansowane procesy i techniki wytwarzania</t>
  </si>
  <si>
    <t>IJ/03</t>
  </si>
  <si>
    <t>Metrologia i systemy pomiarowe II</t>
  </si>
  <si>
    <t>IJ/04</t>
  </si>
  <si>
    <t>Systemy oceny zgodności</t>
  </si>
  <si>
    <t>IJ/05</t>
  </si>
  <si>
    <t>Auditowanie i doskonalenie jakości</t>
  </si>
  <si>
    <t>IJ/06</t>
  </si>
  <si>
    <t>Metody i narzędzia sterowania jakością</t>
  </si>
  <si>
    <t>IJ/07</t>
  </si>
  <si>
    <t>Zintegrowane systemy zarządzania</t>
  </si>
  <si>
    <t>IJ/08</t>
  </si>
  <si>
    <t>Seminarium dyplomowe</t>
  </si>
  <si>
    <t>Blok obieralny 5</t>
  </si>
  <si>
    <t>IJ/14</t>
  </si>
  <si>
    <t>Kontrola jakości materiałów</t>
  </si>
  <si>
    <t>Moduły/Przedmioty obieralne</t>
  </si>
  <si>
    <t>A01-A</t>
  </si>
  <si>
    <t>Język angielski I</t>
  </si>
  <si>
    <t>A01-N</t>
  </si>
  <si>
    <t>Język niemiecki I</t>
  </si>
  <si>
    <t>A04-1</t>
  </si>
  <si>
    <t>Psychologia społeczna</t>
  </si>
  <si>
    <t>A04-2</t>
  </si>
  <si>
    <t>Współczesna filozofia człowieka</t>
  </si>
  <si>
    <t>C08-1</t>
  </si>
  <si>
    <t>Metody zarządzania produkcją</t>
  </si>
  <si>
    <t>C08-2</t>
  </si>
  <si>
    <t>Metody szczupłego wytwarzania</t>
  </si>
  <si>
    <t>C14-1</t>
  </si>
  <si>
    <t>Komputerowo wspomagane projektowanie</t>
  </si>
  <si>
    <t>C14-2</t>
  </si>
  <si>
    <t>Modelowanie w projektowaniu wyrobów</t>
  </si>
  <si>
    <t>IJ/09</t>
  </si>
  <si>
    <t>Praca dyplomowa</t>
  </si>
  <si>
    <t>Praktyki zawodowe</t>
  </si>
  <si>
    <t>P01</t>
  </si>
  <si>
    <t>Praktyka programowa</t>
  </si>
  <si>
    <t>Przedmioty jednorazowe</t>
  </si>
  <si>
    <t>E01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</si>
  <si>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</si>
  <si>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</si>
  <si>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</si>
  <si>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</si>
  <si>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</si>
  <si>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</si>
  <si>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</si>
  <si>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</si>
  <si>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</si>
  <si>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</si>
  <si>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</si>
  <si>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</t>
  </si>
  <si>
    <t>LM/01</t>
  </si>
  <si>
    <t>Fundamenty Lean Management</t>
  </si>
  <si>
    <t>LM/02</t>
  </si>
  <si>
    <t>Analiza procesów biznesowych</t>
  </si>
  <si>
    <t>LM/03</t>
  </si>
  <si>
    <t>Modelowanie procesów produkcyjnych</t>
  </si>
  <si>
    <t>LM/04</t>
  </si>
  <si>
    <t>Metody pomiaru procesów biznesowych</t>
  </si>
  <si>
    <t>LM/05</t>
  </si>
  <si>
    <t>Doskonalenie umiejętności przełożonych TWI</t>
  </si>
  <si>
    <t>LM/06</t>
  </si>
  <si>
    <t>Doskonalenie procesów biznesowych - gra symulacyjna</t>
  </si>
  <si>
    <t>LM/07</t>
  </si>
  <si>
    <t>Zarządzanie projektami Lean i Problem solving</t>
  </si>
  <si>
    <t>LM/08</t>
  </si>
  <si>
    <t>LM/09</t>
  </si>
  <si>
    <t>LP/01</t>
  </si>
  <si>
    <t>Zarządzanie logistyczne w produkcji</t>
  </si>
  <si>
    <t>LP/02</t>
  </si>
  <si>
    <t>Modelowanie i symulacja procesów logistycznych</t>
  </si>
  <si>
    <t>LP/03</t>
  </si>
  <si>
    <t>Zarządzanie jakością w logistyce</t>
  </si>
  <si>
    <t>LP/04</t>
  </si>
  <si>
    <t>Zarządzanie łańcuchem dostaw</t>
  </si>
  <si>
    <t>LP/05</t>
  </si>
  <si>
    <t>Gospodarka magazynowa i logistyka odpadów</t>
  </si>
  <si>
    <t>LP/06</t>
  </si>
  <si>
    <t>Sterowanie w systemach zintegrowanych</t>
  </si>
  <si>
    <t>LP/07</t>
  </si>
  <si>
    <t>LP/08</t>
  </si>
  <si>
    <t>Teoria i metody optymalizacji</t>
  </si>
  <si>
    <t>LP/09</t>
  </si>
  <si>
    <t>Controlling w logistyce</t>
  </si>
  <si>
    <t>LP/10</t>
  </si>
  <si>
    <t xml:space="preserve">Załącznik nr 3 do uchwały nr 32 Senatu ZUT z dnia 25 marca 2024 r. </t>
  </si>
  <si>
    <t>Załącznik nr 3 do uchwały nr 32 Senatu ZUT z dnia 25 marca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</si>
</sst>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6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79</xdr:col>
      <xdr:colOff>209550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0"/>
          <a:ext cx="7315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79</xdr:col>
      <xdr:colOff>209550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0"/>
          <a:ext cx="7315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79</xdr:col>
      <xdr:colOff>209550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0"/>
          <a:ext cx="7315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82"/>
  <sheetViews>
    <sheetView tabSelected="1" zoomScalePageLayoutView="0" workbookViewId="0" topLeftCell="A1">
      <selection activeCell="AQ9" sqref="AQ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7" width="4.28125" style="0" customWidth="1"/>
    <col min="18" max="20" width="4.710937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8515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1" width="3.8515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6" width="3.8515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3" width="3.8515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8515625" style="0" customWidth="1"/>
    <col min="89" max="89" width="3.57421875" style="0" customWidth="1"/>
    <col min="90" max="90" width="2.00390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43" ht="12.75">
      <c r="E7" t="s">
        <v>11</v>
      </c>
      <c r="F7" s="1" t="s">
        <v>12</v>
      </c>
      <c r="AQ7" t="s">
        <v>13</v>
      </c>
    </row>
    <row r="8" spans="5:43" ht="12.75">
      <c r="E8" t="s">
        <v>14</v>
      </c>
      <c r="F8" s="1" t="s">
        <v>15</v>
      </c>
      <c r="AQ8" t="s">
        <v>16</v>
      </c>
    </row>
    <row r="9" spans="5:43" ht="12.75">
      <c r="E9" t="s">
        <v>17</v>
      </c>
      <c r="F9" s="1" t="s">
        <v>18</v>
      </c>
      <c r="AQ9" t="s">
        <v>187</v>
      </c>
    </row>
    <row r="11" spans="1:103" ht="12.7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4" ht="12" customHeight="1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42</v>
      </c>
      <c r="S12" s="15" t="s">
        <v>43</v>
      </c>
      <c r="T12" s="15" t="s">
        <v>44</v>
      </c>
      <c r="U12" s="17" t="s">
        <v>45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50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ht="12" customHeight="1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46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49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52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ht="24" customHeight="1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4" t="s">
        <v>47</v>
      </c>
      <c r="Z14" s="18" t="s">
        <v>33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47</v>
      </c>
      <c r="AO14" s="14" t="s">
        <v>48</v>
      </c>
      <c r="AP14" s="18" t="s">
        <v>32</v>
      </c>
      <c r="AQ14" s="18"/>
      <c r="AR14" s="18"/>
      <c r="AS14" s="18"/>
      <c r="AT14" s="14" t="s">
        <v>47</v>
      </c>
      <c r="AU14" s="18" t="s">
        <v>33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47</v>
      </c>
      <c r="BJ14" s="14" t="s">
        <v>48</v>
      </c>
      <c r="BK14" s="18" t="s">
        <v>32</v>
      </c>
      <c r="BL14" s="18"/>
      <c r="BM14" s="18"/>
      <c r="BN14" s="18"/>
      <c r="BO14" s="14" t="s">
        <v>47</v>
      </c>
      <c r="BP14" s="18" t="s">
        <v>33</v>
      </c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47</v>
      </c>
      <c r="CE14" s="14" t="s">
        <v>48</v>
      </c>
      <c r="CF14" s="18" t="s">
        <v>32</v>
      </c>
      <c r="CG14" s="18"/>
      <c r="CH14" s="18"/>
      <c r="CI14" s="18"/>
      <c r="CJ14" s="14" t="s">
        <v>47</v>
      </c>
      <c r="CK14" s="18" t="s">
        <v>33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47</v>
      </c>
      <c r="CZ14" s="14" t="s">
        <v>48</v>
      </c>
    </row>
    <row r="15" spans="1:104" ht="24" customHeight="1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34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4"/>
      <c r="Z15" s="16" t="s">
        <v>34</v>
      </c>
      <c r="AA15" s="16"/>
      <c r="AB15" s="16" t="s">
        <v>36</v>
      </c>
      <c r="AC15" s="16"/>
      <c r="AD15" s="16" t="s">
        <v>37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4"/>
      <c r="AU15" s="16" t="s">
        <v>34</v>
      </c>
      <c r="AV15" s="16"/>
      <c r="AW15" s="16" t="s">
        <v>36</v>
      </c>
      <c r="AX15" s="16"/>
      <c r="AY15" s="16" t="s">
        <v>37</v>
      </c>
      <c r="AZ15" s="16"/>
      <c r="BA15" s="16" t="s">
        <v>38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4"/>
      <c r="BP15" s="16" t="s">
        <v>34</v>
      </c>
      <c r="BQ15" s="16"/>
      <c r="BR15" s="16" t="s">
        <v>36</v>
      </c>
      <c r="BS15" s="16"/>
      <c r="BT15" s="16" t="s">
        <v>37</v>
      </c>
      <c r="BU15" s="16"/>
      <c r="BV15" s="16" t="s">
        <v>38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4"/>
      <c r="CK15" s="16" t="s">
        <v>34</v>
      </c>
      <c r="CL15" s="16"/>
      <c r="CM15" s="16" t="s">
        <v>36</v>
      </c>
      <c r="CN15" s="16"/>
      <c r="CO15" s="16" t="s">
        <v>37</v>
      </c>
      <c r="CP15" s="16"/>
      <c r="CQ15" s="16" t="s">
        <v>38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4"/>
      <c r="CZ15" s="14"/>
    </row>
    <row r="16" spans="1:104" ht="19.5" customHeight="1">
      <c r="A16" s="19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9"/>
      <c r="CZ16" s="13"/>
    </row>
    <row r="17" spans="1:104" ht="12">
      <c r="A17" s="6">
        <v>1</v>
      </c>
      <c r="B17" s="6">
        <v>1</v>
      </c>
      <c r="C17" s="6"/>
      <c r="D17" s="6"/>
      <c r="E17" s="3" t="s">
        <v>54</v>
      </c>
      <c r="F17" s="6">
        <f>$B$17*COUNTIF(U17:CX17,"e")</f>
        <v>1</v>
      </c>
      <c r="G17" s="6">
        <f>$B$17*COUNTIF(U17:CX17,"z")</f>
        <v>0</v>
      </c>
      <c r="H17" s="6">
        <f aca="true" t="shared" si="0" ref="H17:H23">SUM(I17:Q17)</f>
        <v>20</v>
      </c>
      <c r="I17" s="6">
        <f aca="true" t="shared" si="1" ref="I17:I23">U17+AP17+BK17+CF17</f>
        <v>0</v>
      </c>
      <c r="J17" s="6">
        <f aca="true" t="shared" si="2" ref="J17:J23">W17+AR17+BM17+CH17</f>
        <v>0</v>
      </c>
      <c r="K17" s="6">
        <f aca="true" t="shared" si="3" ref="K17:K23">Z17+AU17+BP17+CK17</f>
        <v>0</v>
      </c>
      <c r="L17" s="6">
        <f aca="true" t="shared" si="4" ref="L17:L23">AB17+AW17+BR17+CM17</f>
        <v>0</v>
      </c>
      <c r="M17" s="6">
        <f aca="true" t="shared" si="5" ref="M17:M23">AD17+AY17+BT17+CO17</f>
        <v>20</v>
      </c>
      <c r="N17" s="6">
        <f aca="true" t="shared" si="6" ref="N17:N23">AF17+BA17+BV17+CQ17</f>
        <v>0</v>
      </c>
      <c r="O17" s="6">
        <f aca="true" t="shared" si="7" ref="O17:O23">AH17+BC17+BX17+CS17</f>
        <v>0</v>
      </c>
      <c r="P17" s="6">
        <f aca="true" t="shared" si="8" ref="P17:P23">AJ17+BE17+BZ17+CU17</f>
        <v>0</v>
      </c>
      <c r="Q17" s="6">
        <f aca="true" t="shared" si="9" ref="Q17:Q23">AL17+BG17+CB17+CW17</f>
        <v>0</v>
      </c>
      <c r="R17" s="7">
        <f aca="true" t="shared" si="10" ref="R17:R23">AO17+BJ17+CE17+CZ17</f>
        <v>3</v>
      </c>
      <c r="S17" s="7">
        <f aca="true" t="shared" si="11" ref="S17:S23">AN17+BI17+CD17+CY17</f>
        <v>3</v>
      </c>
      <c r="T17" s="7">
        <f>$B$17*0.8</f>
        <v>0.8</v>
      </c>
      <c r="U17" s="11"/>
      <c r="V17" s="10"/>
      <c r="W17" s="11"/>
      <c r="X17" s="10"/>
      <c r="Y17" s="7"/>
      <c r="Z17" s="11"/>
      <c r="AA17" s="10"/>
      <c r="AB17" s="11"/>
      <c r="AC17" s="10"/>
      <c r="AD17" s="11">
        <f>$B$17*20</f>
        <v>20</v>
      </c>
      <c r="AE17" s="10" t="s">
        <v>55</v>
      </c>
      <c r="AF17" s="11"/>
      <c r="AG17" s="10"/>
      <c r="AH17" s="11"/>
      <c r="AI17" s="10"/>
      <c r="AJ17" s="11"/>
      <c r="AK17" s="10"/>
      <c r="AL17" s="11"/>
      <c r="AM17" s="10"/>
      <c r="AN17" s="7">
        <f>$B$17*3</f>
        <v>3</v>
      </c>
      <c r="AO17" s="7">
        <f aca="true" t="shared" si="12" ref="AO17:AO23">Y17+AN17</f>
        <v>3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aca="true" t="shared" si="13" ref="BJ17:BJ23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aca="true" t="shared" si="14" ref="CE17:CE23">BO17+CD17</f>
        <v>0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5" ref="CZ17:CZ23">CJ17+CY17</f>
        <v>0</v>
      </c>
    </row>
    <row r="18" spans="1:104" ht="12">
      <c r="A18" s="6"/>
      <c r="B18" s="6"/>
      <c r="C18" s="6"/>
      <c r="D18" s="6" t="s">
        <v>57</v>
      </c>
      <c r="E18" s="3" t="s">
        <v>58</v>
      </c>
      <c r="F18" s="6">
        <f>COUNTIF(U18:CX18,"e")</f>
        <v>0</v>
      </c>
      <c r="G18" s="6">
        <f>COUNTIF(U18:CX18,"z")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1</v>
      </c>
      <c r="S18" s="7">
        <f t="shared" si="11"/>
        <v>0</v>
      </c>
      <c r="T18" s="7">
        <v>0.6</v>
      </c>
      <c r="U18" s="11"/>
      <c r="V18" s="10"/>
      <c r="W18" s="11"/>
      <c r="X18" s="10"/>
      <c r="Y18" s="7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7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>
        <v>15</v>
      </c>
      <c r="BN18" s="10" t="s">
        <v>56</v>
      </c>
      <c r="BO18" s="7">
        <v>1</v>
      </c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1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</row>
    <row r="19" spans="1:104" ht="12">
      <c r="A19" s="6"/>
      <c r="B19" s="6"/>
      <c r="C19" s="6"/>
      <c r="D19" s="6" t="s">
        <v>59</v>
      </c>
      <c r="E19" s="3" t="s">
        <v>60</v>
      </c>
      <c r="F19" s="6">
        <f>COUNTIF(U19:CX19,"e")</f>
        <v>0</v>
      </c>
      <c r="G19" s="6">
        <f>COUNTIF(U19:CX19,"z")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1</v>
      </c>
      <c r="S19" s="7">
        <f t="shared" si="11"/>
        <v>0</v>
      </c>
      <c r="T19" s="7">
        <v>0.4</v>
      </c>
      <c r="U19" s="11">
        <v>10</v>
      </c>
      <c r="V19" s="10" t="s">
        <v>56</v>
      </c>
      <c r="W19" s="11"/>
      <c r="X19" s="10"/>
      <c r="Y19" s="7">
        <v>1</v>
      </c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1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</row>
    <row r="20" spans="1:104" ht="12">
      <c r="A20" s="6">
        <v>2</v>
      </c>
      <c r="B20" s="6">
        <v>1</v>
      </c>
      <c r="C20" s="6"/>
      <c r="D20" s="6"/>
      <c r="E20" s="3" t="s">
        <v>61</v>
      </c>
      <c r="F20" s="6">
        <f>$B$20*COUNTIF(U20:CX20,"e")</f>
        <v>0</v>
      </c>
      <c r="G20" s="6">
        <f>$B$20*COUNTIF(U20:CX20,"z")</f>
        <v>1</v>
      </c>
      <c r="H20" s="6">
        <f t="shared" si="0"/>
        <v>9</v>
      </c>
      <c r="I20" s="6">
        <f t="shared" si="1"/>
        <v>9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f>$B$20*0.4</f>
        <v>0.4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7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>
        <f>$B$20*9</f>
        <v>9</v>
      </c>
      <c r="CG20" s="10" t="s">
        <v>56</v>
      </c>
      <c r="CH20" s="11"/>
      <c r="CI20" s="10"/>
      <c r="CJ20" s="7">
        <f>$B$20*1</f>
        <v>1</v>
      </c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1</v>
      </c>
    </row>
    <row r="21" spans="1:104" ht="12">
      <c r="A21" s="6"/>
      <c r="B21" s="6"/>
      <c r="C21" s="6"/>
      <c r="D21" s="6" t="s">
        <v>62</v>
      </c>
      <c r="E21" s="3" t="s">
        <v>63</v>
      </c>
      <c r="F21" s="6">
        <f>COUNTIF(U21:CX21,"e")</f>
        <v>0</v>
      </c>
      <c r="G21" s="6">
        <f>COUNTIF(U21:CX21,"z")</f>
        <v>2</v>
      </c>
      <c r="H21" s="6">
        <f t="shared" si="0"/>
        <v>18</v>
      </c>
      <c r="I21" s="6">
        <f t="shared" si="1"/>
        <v>9</v>
      </c>
      <c r="J21" s="6">
        <f t="shared" si="2"/>
        <v>9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0</v>
      </c>
      <c r="T21" s="7">
        <v>0.8</v>
      </c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7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>
        <v>9</v>
      </c>
      <c r="CG21" s="10" t="s">
        <v>56</v>
      </c>
      <c r="CH21" s="11">
        <v>9</v>
      </c>
      <c r="CI21" s="10" t="s">
        <v>56</v>
      </c>
      <c r="CJ21" s="7">
        <v>2</v>
      </c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2</v>
      </c>
    </row>
    <row r="22" spans="1:104" ht="12">
      <c r="A22" s="6"/>
      <c r="B22" s="6"/>
      <c r="C22" s="6"/>
      <c r="D22" s="6" t="s">
        <v>64</v>
      </c>
      <c r="E22" s="3" t="s">
        <v>65</v>
      </c>
      <c r="F22" s="6">
        <f>COUNTIF(U22:CX22,"e")</f>
        <v>0</v>
      </c>
      <c r="G22" s="6">
        <f>COUNTIF(U22:CX22,"z")</f>
        <v>2</v>
      </c>
      <c r="H22" s="6">
        <f t="shared" si="0"/>
        <v>30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20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2</v>
      </c>
      <c r="S22" s="7">
        <f t="shared" si="11"/>
        <v>1.5</v>
      </c>
      <c r="T22" s="7">
        <v>1.2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>
        <v>10</v>
      </c>
      <c r="AQ22" s="10" t="s">
        <v>56</v>
      </c>
      <c r="AR22" s="11"/>
      <c r="AS22" s="10"/>
      <c r="AT22" s="7">
        <v>0.5</v>
      </c>
      <c r="AU22" s="11"/>
      <c r="AV22" s="10"/>
      <c r="AW22" s="11">
        <v>20</v>
      </c>
      <c r="AX22" s="10" t="s">
        <v>56</v>
      </c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>
        <v>1.5</v>
      </c>
      <c r="BJ22" s="7">
        <f t="shared" si="13"/>
        <v>2</v>
      </c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</row>
    <row r="23" spans="1:104" ht="12">
      <c r="A23" s="6"/>
      <c r="B23" s="6"/>
      <c r="C23" s="6"/>
      <c r="D23" s="6" t="s">
        <v>66</v>
      </c>
      <c r="E23" s="3" t="s">
        <v>67</v>
      </c>
      <c r="F23" s="6">
        <f>COUNTIF(U23:CX23,"e")</f>
        <v>0</v>
      </c>
      <c r="G23" s="6">
        <f>COUNTIF(U23:CX23,"z")</f>
        <v>1</v>
      </c>
      <c r="H23" s="6">
        <f t="shared" si="0"/>
        <v>4</v>
      </c>
      <c r="I23" s="6">
        <f t="shared" si="1"/>
        <v>4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0</v>
      </c>
      <c r="S23" s="7">
        <f t="shared" si="11"/>
        <v>0</v>
      </c>
      <c r="T23" s="7">
        <v>0</v>
      </c>
      <c r="U23" s="11">
        <v>4</v>
      </c>
      <c r="V23" s="10" t="s">
        <v>56</v>
      </c>
      <c r="W23" s="11"/>
      <c r="X23" s="10"/>
      <c r="Y23" s="7">
        <v>0</v>
      </c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7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7"/>
      <c r="CK23" s="11"/>
      <c r="CL23" s="10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</row>
    <row r="24" spans="1:104" ht="15.75" customHeight="1">
      <c r="A24" s="6"/>
      <c r="B24" s="6"/>
      <c r="C24" s="6"/>
      <c r="D24" s="6"/>
      <c r="E24" s="6" t="s">
        <v>68</v>
      </c>
      <c r="F24" s="6">
        <f aca="true" t="shared" si="16" ref="F24:AK24">SUM(F17:F23)</f>
        <v>1</v>
      </c>
      <c r="G24" s="6">
        <f t="shared" si="16"/>
        <v>8</v>
      </c>
      <c r="H24" s="6">
        <f t="shared" si="16"/>
        <v>106</v>
      </c>
      <c r="I24" s="6">
        <f t="shared" si="16"/>
        <v>42</v>
      </c>
      <c r="J24" s="6">
        <f t="shared" si="16"/>
        <v>24</v>
      </c>
      <c r="K24" s="6">
        <f t="shared" si="16"/>
        <v>0</v>
      </c>
      <c r="L24" s="6">
        <f t="shared" si="16"/>
        <v>20</v>
      </c>
      <c r="M24" s="6">
        <f t="shared" si="16"/>
        <v>20</v>
      </c>
      <c r="N24" s="6">
        <f t="shared" si="16"/>
        <v>0</v>
      </c>
      <c r="O24" s="6">
        <f t="shared" si="16"/>
        <v>0</v>
      </c>
      <c r="P24" s="6">
        <f t="shared" si="16"/>
        <v>0</v>
      </c>
      <c r="Q24" s="6">
        <f t="shared" si="16"/>
        <v>0</v>
      </c>
      <c r="R24" s="7">
        <f t="shared" si="16"/>
        <v>10</v>
      </c>
      <c r="S24" s="7">
        <f t="shared" si="16"/>
        <v>4.5</v>
      </c>
      <c r="T24" s="7">
        <f t="shared" si="16"/>
        <v>4.2</v>
      </c>
      <c r="U24" s="11">
        <f t="shared" si="16"/>
        <v>14</v>
      </c>
      <c r="V24" s="10">
        <f t="shared" si="16"/>
        <v>0</v>
      </c>
      <c r="W24" s="11">
        <f t="shared" si="16"/>
        <v>0</v>
      </c>
      <c r="X24" s="10">
        <f t="shared" si="16"/>
        <v>0</v>
      </c>
      <c r="Y24" s="7">
        <f t="shared" si="16"/>
        <v>1</v>
      </c>
      <c r="Z24" s="11">
        <f t="shared" si="16"/>
        <v>0</v>
      </c>
      <c r="AA24" s="10">
        <f t="shared" si="16"/>
        <v>0</v>
      </c>
      <c r="AB24" s="11">
        <f t="shared" si="16"/>
        <v>0</v>
      </c>
      <c r="AC24" s="10">
        <f t="shared" si="16"/>
        <v>0</v>
      </c>
      <c r="AD24" s="11">
        <f t="shared" si="16"/>
        <v>20</v>
      </c>
      <c r="AE24" s="10">
        <f t="shared" si="16"/>
        <v>0</v>
      </c>
      <c r="AF24" s="11">
        <f t="shared" si="16"/>
        <v>0</v>
      </c>
      <c r="AG24" s="10">
        <f t="shared" si="16"/>
        <v>0</v>
      </c>
      <c r="AH24" s="11">
        <f t="shared" si="16"/>
        <v>0</v>
      </c>
      <c r="AI24" s="10">
        <f t="shared" si="16"/>
        <v>0</v>
      </c>
      <c r="AJ24" s="11">
        <f t="shared" si="16"/>
        <v>0</v>
      </c>
      <c r="AK24" s="10">
        <f t="shared" si="16"/>
        <v>0</v>
      </c>
      <c r="AL24" s="11">
        <f aca="true" t="shared" si="17" ref="AL24:BQ24">SUM(AL17:AL23)</f>
        <v>0</v>
      </c>
      <c r="AM24" s="10">
        <f t="shared" si="17"/>
        <v>0</v>
      </c>
      <c r="AN24" s="7">
        <f t="shared" si="17"/>
        <v>3</v>
      </c>
      <c r="AO24" s="7">
        <f t="shared" si="17"/>
        <v>4</v>
      </c>
      <c r="AP24" s="11">
        <f t="shared" si="17"/>
        <v>10</v>
      </c>
      <c r="AQ24" s="10">
        <f t="shared" si="17"/>
        <v>0</v>
      </c>
      <c r="AR24" s="11">
        <f t="shared" si="17"/>
        <v>0</v>
      </c>
      <c r="AS24" s="10">
        <f t="shared" si="17"/>
        <v>0</v>
      </c>
      <c r="AT24" s="7">
        <f t="shared" si="17"/>
        <v>0.5</v>
      </c>
      <c r="AU24" s="11">
        <f t="shared" si="17"/>
        <v>0</v>
      </c>
      <c r="AV24" s="10">
        <f t="shared" si="17"/>
        <v>0</v>
      </c>
      <c r="AW24" s="11">
        <f t="shared" si="17"/>
        <v>20</v>
      </c>
      <c r="AX24" s="10">
        <f t="shared" si="17"/>
        <v>0</v>
      </c>
      <c r="AY24" s="11">
        <f t="shared" si="17"/>
        <v>0</v>
      </c>
      <c r="AZ24" s="10">
        <f t="shared" si="17"/>
        <v>0</v>
      </c>
      <c r="BA24" s="11">
        <f t="shared" si="17"/>
        <v>0</v>
      </c>
      <c r="BB24" s="10">
        <f t="shared" si="17"/>
        <v>0</v>
      </c>
      <c r="BC24" s="11">
        <f t="shared" si="17"/>
        <v>0</v>
      </c>
      <c r="BD24" s="10">
        <f t="shared" si="17"/>
        <v>0</v>
      </c>
      <c r="BE24" s="11">
        <f t="shared" si="17"/>
        <v>0</v>
      </c>
      <c r="BF24" s="10">
        <f t="shared" si="17"/>
        <v>0</v>
      </c>
      <c r="BG24" s="11">
        <f t="shared" si="17"/>
        <v>0</v>
      </c>
      <c r="BH24" s="10">
        <f t="shared" si="17"/>
        <v>0</v>
      </c>
      <c r="BI24" s="7">
        <f t="shared" si="17"/>
        <v>1.5</v>
      </c>
      <c r="BJ24" s="7">
        <f t="shared" si="17"/>
        <v>2</v>
      </c>
      <c r="BK24" s="11">
        <f t="shared" si="17"/>
        <v>0</v>
      </c>
      <c r="BL24" s="10">
        <f t="shared" si="17"/>
        <v>0</v>
      </c>
      <c r="BM24" s="11">
        <f t="shared" si="17"/>
        <v>15</v>
      </c>
      <c r="BN24" s="10">
        <f t="shared" si="17"/>
        <v>0</v>
      </c>
      <c r="BO24" s="7">
        <f t="shared" si="17"/>
        <v>1</v>
      </c>
      <c r="BP24" s="11">
        <f t="shared" si="17"/>
        <v>0</v>
      </c>
      <c r="BQ24" s="10">
        <f t="shared" si="17"/>
        <v>0</v>
      </c>
      <c r="BR24" s="11">
        <f aca="true" t="shared" si="18" ref="BR24:CW24">SUM(BR17:BR23)</f>
        <v>0</v>
      </c>
      <c r="BS24" s="10">
        <f t="shared" si="18"/>
        <v>0</v>
      </c>
      <c r="BT24" s="11">
        <f t="shared" si="18"/>
        <v>0</v>
      </c>
      <c r="BU24" s="10">
        <f t="shared" si="18"/>
        <v>0</v>
      </c>
      <c r="BV24" s="11">
        <f t="shared" si="18"/>
        <v>0</v>
      </c>
      <c r="BW24" s="10">
        <f t="shared" si="18"/>
        <v>0</v>
      </c>
      <c r="BX24" s="11">
        <f t="shared" si="18"/>
        <v>0</v>
      </c>
      <c r="BY24" s="10">
        <f t="shared" si="18"/>
        <v>0</v>
      </c>
      <c r="BZ24" s="11">
        <f t="shared" si="18"/>
        <v>0</v>
      </c>
      <c r="CA24" s="10">
        <f t="shared" si="18"/>
        <v>0</v>
      </c>
      <c r="CB24" s="11">
        <f t="shared" si="18"/>
        <v>0</v>
      </c>
      <c r="CC24" s="10">
        <f t="shared" si="18"/>
        <v>0</v>
      </c>
      <c r="CD24" s="7">
        <f t="shared" si="18"/>
        <v>0</v>
      </c>
      <c r="CE24" s="7">
        <f t="shared" si="18"/>
        <v>1</v>
      </c>
      <c r="CF24" s="11">
        <f t="shared" si="18"/>
        <v>18</v>
      </c>
      <c r="CG24" s="10">
        <f t="shared" si="18"/>
        <v>0</v>
      </c>
      <c r="CH24" s="11">
        <f t="shared" si="18"/>
        <v>9</v>
      </c>
      <c r="CI24" s="10">
        <f t="shared" si="18"/>
        <v>0</v>
      </c>
      <c r="CJ24" s="7">
        <f t="shared" si="18"/>
        <v>3</v>
      </c>
      <c r="CK24" s="11">
        <f t="shared" si="18"/>
        <v>0</v>
      </c>
      <c r="CL24" s="10">
        <f t="shared" si="18"/>
        <v>0</v>
      </c>
      <c r="CM24" s="11">
        <f t="shared" si="18"/>
        <v>0</v>
      </c>
      <c r="CN24" s="10">
        <f t="shared" si="18"/>
        <v>0</v>
      </c>
      <c r="CO24" s="11">
        <f t="shared" si="18"/>
        <v>0</v>
      </c>
      <c r="CP24" s="10">
        <f t="shared" si="18"/>
        <v>0</v>
      </c>
      <c r="CQ24" s="11">
        <f t="shared" si="18"/>
        <v>0</v>
      </c>
      <c r="CR24" s="10">
        <f t="shared" si="18"/>
        <v>0</v>
      </c>
      <c r="CS24" s="11">
        <f t="shared" si="18"/>
        <v>0</v>
      </c>
      <c r="CT24" s="10">
        <f t="shared" si="18"/>
        <v>0</v>
      </c>
      <c r="CU24" s="11">
        <f t="shared" si="18"/>
        <v>0</v>
      </c>
      <c r="CV24" s="10">
        <f t="shared" si="18"/>
        <v>0</v>
      </c>
      <c r="CW24" s="11">
        <f t="shared" si="18"/>
        <v>0</v>
      </c>
      <c r="CX24" s="10">
        <f>SUM(CX17:CX23)</f>
        <v>0</v>
      </c>
      <c r="CY24" s="7">
        <f>SUM(CY17:CY23)</f>
        <v>0</v>
      </c>
      <c r="CZ24" s="7">
        <f>SUM(CZ17:CZ23)</f>
        <v>3</v>
      </c>
    </row>
    <row r="25" spans="1:104" ht="19.5" customHeight="1">
      <c r="A25" s="19" t="s">
        <v>69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9"/>
      <c r="CZ25" s="13"/>
    </row>
    <row r="26" spans="1:104" ht="12">
      <c r="A26" s="6"/>
      <c r="B26" s="6"/>
      <c r="C26" s="6"/>
      <c r="D26" s="6" t="s">
        <v>70</v>
      </c>
      <c r="E26" s="3" t="s">
        <v>71</v>
      </c>
      <c r="F26" s="6">
        <f aca="true" t="shared" si="19" ref="F26:F32">COUNTIF(U26:CX26,"e")</f>
        <v>1</v>
      </c>
      <c r="G26" s="6">
        <f aca="true" t="shared" si="20" ref="G26:G32">COUNTIF(U26:CX26,"z")</f>
        <v>1</v>
      </c>
      <c r="H26" s="6">
        <f aca="true" t="shared" si="21" ref="H26:H38">SUM(I26:Q26)</f>
        <v>20</v>
      </c>
      <c r="I26" s="6">
        <f aca="true" t="shared" si="22" ref="I26:I38">U26+AP26+BK26+CF26</f>
        <v>10</v>
      </c>
      <c r="J26" s="6">
        <f aca="true" t="shared" si="23" ref="J26:J38">W26+AR26+BM26+CH26</f>
        <v>10</v>
      </c>
      <c r="K26" s="6">
        <f aca="true" t="shared" si="24" ref="K26:K38">Z26+AU26+BP26+CK26</f>
        <v>0</v>
      </c>
      <c r="L26" s="6">
        <f aca="true" t="shared" si="25" ref="L26:L38">AB26+AW26+BR26+CM26</f>
        <v>0</v>
      </c>
      <c r="M26" s="6">
        <f aca="true" t="shared" si="26" ref="M26:M38">AD26+AY26+BT26+CO26</f>
        <v>0</v>
      </c>
      <c r="N26" s="6">
        <f aca="true" t="shared" si="27" ref="N26:N38">AF26+BA26+BV26+CQ26</f>
        <v>0</v>
      </c>
      <c r="O26" s="6">
        <f aca="true" t="shared" si="28" ref="O26:O38">AH26+BC26+BX26+CS26</f>
        <v>0</v>
      </c>
      <c r="P26" s="6">
        <f aca="true" t="shared" si="29" ref="P26:P38">AJ26+BE26+BZ26+CU26</f>
        <v>0</v>
      </c>
      <c r="Q26" s="6">
        <f aca="true" t="shared" si="30" ref="Q26:Q38">AL26+BG26+CB26+CW26</f>
        <v>0</v>
      </c>
      <c r="R26" s="7">
        <f aca="true" t="shared" si="31" ref="R26:R38">AO26+BJ26+CE26+CZ26</f>
        <v>2</v>
      </c>
      <c r="S26" s="7">
        <f aca="true" t="shared" si="32" ref="S26:S38">AN26+BI26+CD26+CY26</f>
        <v>0</v>
      </c>
      <c r="T26" s="7">
        <v>0.8</v>
      </c>
      <c r="U26" s="11">
        <v>10</v>
      </c>
      <c r="V26" s="10" t="s">
        <v>55</v>
      </c>
      <c r="W26" s="11">
        <v>10</v>
      </c>
      <c r="X26" s="10" t="s">
        <v>56</v>
      </c>
      <c r="Y26" s="7">
        <v>2</v>
      </c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aca="true" t="shared" si="33" ref="AO26:AO38">Y26+AN26</f>
        <v>2</v>
      </c>
      <c r="AP26" s="11"/>
      <c r="AQ26" s="10"/>
      <c r="AR26" s="11"/>
      <c r="AS26" s="10"/>
      <c r="AT26" s="7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aca="true" t="shared" si="34" ref="BJ26:BJ38">AT26+BI26</f>
        <v>0</v>
      </c>
      <c r="BK26" s="11"/>
      <c r="BL26" s="10"/>
      <c r="BM26" s="11"/>
      <c r="BN26" s="10"/>
      <c r="BO26" s="7"/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aca="true" t="shared" si="35" ref="CE26:CE38">BO26+CD26</f>
        <v>0</v>
      </c>
      <c r="CF26" s="11"/>
      <c r="CG26" s="10"/>
      <c r="CH26" s="11"/>
      <c r="CI26" s="10"/>
      <c r="CJ26" s="7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aca="true" t="shared" si="36" ref="CZ26:CZ38">CJ26+CY26</f>
        <v>0</v>
      </c>
    </row>
    <row r="27" spans="1:104" ht="12">
      <c r="A27" s="6"/>
      <c r="B27" s="6"/>
      <c r="C27" s="6"/>
      <c r="D27" s="6" t="s">
        <v>72</v>
      </c>
      <c r="E27" s="3" t="s">
        <v>73</v>
      </c>
      <c r="F27" s="6">
        <f t="shared" si="19"/>
        <v>0</v>
      </c>
      <c r="G27" s="6">
        <f t="shared" si="20"/>
        <v>2</v>
      </c>
      <c r="H27" s="6">
        <f t="shared" si="21"/>
        <v>30</v>
      </c>
      <c r="I27" s="6">
        <f t="shared" si="22"/>
        <v>10</v>
      </c>
      <c r="J27" s="6">
        <f t="shared" si="23"/>
        <v>0</v>
      </c>
      <c r="K27" s="6">
        <f t="shared" si="24"/>
        <v>0</v>
      </c>
      <c r="L27" s="6">
        <f t="shared" si="25"/>
        <v>20</v>
      </c>
      <c r="M27" s="6">
        <f t="shared" si="26"/>
        <v>0</v>
      </c>
      <c r="N27" s="6">
        <f t="shared" si="27"/>
        <v>0</v>
      </c>
      <c r="O27" s="6">
        <f t="shared" si="28"/>
        <v>0</v>
      </c>
      <c r="P27" s="6">
        <f t="shared" si="29"/>
        <v>0</v>
      </c>
      <c r="Q27" s="6">
        <f t="shared" si="30"/>
        <v>0</v>
      </c>
      <c r="R27" s="7">
        <f t="shared" si="31"/>
        <v>2</v>
      </c>
      <c r="S27" s="7">
        <f t="shared" si="32"/>
        <v>1.2</v>
      </c>
      <c r="T27" s="7">
        <v>1.2</v>
      </c>
      <c r="U27" s="11"/>
      <c r="V27" s="10"/>
      <c r="W27" s="11"/>
      <c r="X27" s="10"/>
      <c r="Y27" s="7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33"/>
        <v>0</v>
      </c>
      <c r="AP27" s="11"/>
      <c r="AQ27" s="10"/>
      <c r="AR27" s="11"/>
      <c r="AS27" s="10"/>
      <c r="AT27" s="7"/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34"/>
        <v>0</v>
      </c>
      <c r="BK27" s="11">
        <v>10</v>
      </c>
      <c r="BL27" s="10" t="s">
        <v>56</v>
      </c>
      <c r="BM27" s="11"/>
      <c r="BN27" s="10"/>
      <c r="BO27" s="7">
        <v>0.8</v>
      </c>
      <c r="BP27" s="11"/>
      <c r="BQ27" s="10"/>
      <c r="BR27" s="11">
        <v>20</v>
      </c>
      <c r="BS27" s="10" t="s">
        <v>56</v>
      </c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>
        <v>1.2</v>
      </c>
      <c r="CE27" s="7">
        <f t="shared" si="35"/>
        <v>2</v>
      </c>
      <c r="CF27" s="11"/>
      <c r="CG27" s="10"/>
      <c r="CH27" s="11"/>
      <c r="CI27" s="10"/>
      <c r="CJ27" s="7"/>
      <c r="CK27" s="11"/>
      <c r="CL27" s="10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36"/>
        <v>0</v>
      </c>
    </row>
    <row r="28" spans="1:104" ht="12">
      <c r="A28" s="6"/>
      <c r="B28" s="6"/>
      <c r="C28" s="6"/>
      <c r="D28" s="6" t="s">
        <v>74</v>
      </c>
      <c r="E28" s="3" t="s">
        <v>75</v>
      </c>
      <c r="F28" s="6">
        <f t="shared" si="19"/>
        <v>0</v>
      </c>
      <c r="G28" s="6">
        <f t="shared" si="20"/>
        <v>2</v>
      </c>
      <c r="H28" s="6">
        <f t="shared" si="21"/>
        <v>30</v>
      </c>
      <c r="I28" s="6">
        <f t="shared" si="22"/>
        <v>10</v>
      </c>
      <c r="J28" s="6">
        <f t="shared" si="23"/>
        <v>0</v>
      </c>
      <c r="K28" s="6">
        <f t="shared" si="24"/>
        <v>0</v>
      </c>
      <c r="L28" s="6">
        <f t="shared" si="25"/>
        <v>20</v>
      </c>
      <c r="M28" s="6">
        <f t="shared" si="26"/>
        <v>0</v>
      </c>
      <c r="N28" s="6">
        <f t="shared" si="27"/>
        <v>0</v>
      </c>
      <c r="O28" s="6">
        <f t="shared" si="28"/>
        <v>0</v>
      </c>
      <c r="P28" s="6">
        <f t="shared" si="29"/>
        <v>0</v>
      </c>
      <c r="Q28" s="6">
        <f t="shared" si="30"/>
        <v>0</v>
      </c>
      <c r="R28" s="7">
        <f t="shared" si="31"/>
        <v>2</v>
      </c>
      <c r="S28" s="7">
        <f t="shared" si="32"/>
        <v>1.4</v>
      </c>
      <c r="T28" s="7">
        <v>1.2</v>
      </c>
      <c r="U28" s="11">
        <v>10</v>
      </c>
      <c r="V28" s="10" t="s">
        <v>56</v>
      </c>
      <c r="W28" s="11"/>
      <c r="X28" s="10"/>
      <c r="Y28" s="7">
        <v>0.6</v>
      </c>
      <c r="Z28" s="11"/>
      <c r="AA28" s="10"/>
      <c r="AB28" s="11">
        <v>20</v>
      </c>
      <c r="AC28" s="10" t="s">
        <v>56</v>
      </c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>
        <v>1.4</v>
      </c>
      <c r="AO28" s="7">
        <f t="shared" si="33"/>
        <v>2</v>
      </c>
      <c r="AP28" s="11"/>
      <c r="AQ28" s="10"/>
      <c r="AR28" s="11"/>
      <c r="AS28" s="10"/>
      <c r="AT28" s="7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34"/>
        <v>0</v>
      </c>
      <c r="BK28" s="11"/>
      <c r="BL28" s="10"/>
      <c r="BM28" s="11"/>
      <c r="BN28" s="10"/>
      <c r="BO28" s="7"/>
      <c r="BP28" s="11"/>
      <c r="BQ28" s="10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35"/>
        <v>0</v>
      </c>
      <c r="CF28" s="11"/>
      <c r="CG28" s="10"/>
      <c r="CH28" s="11"/>
      <c r="CI28" s="10"/>
      <c r="CJ28" s="7"/>
      <c r="CK28" s="11"/>
      <c r="CL28" s="10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36"/>
        <v>0</v>
      </c>
    </row>
    <row r="29" spans="1:104" ht="12">
      <c r="A29" s="6"/>
      <c r="B29" s="6"/>
      <c r="C29" s="6"/>
      <c r="D29" s="6" t="s">
        <v>76</v>
      </c>
      <c r="E29" s="3" t="s">
        <v>77</v>
      </c>
      <c r="F29" s="6">
        <f t="shared" si="19"/>
        <v>0</v>
      </c>
      <c r="G29" s="6">
        <f t="shared" si="20"/>
        <v>2</v>
      </c>
      <c r="H29" s="6">
        <f t="shared" si="21"/>
        <v>20</v>
      </c>
      <c r="I29" s="6">
        <f t="shared" si="22"/>
        <v>10</v>
      </c>
      <c r="J29" s="6">
        <f t="shared" si="23"/>
        <v>0</v>
      </c>
      <c r="K29" s="6">
        <f t="shared" si="24"/>
        <v>0</v>
      </c>
      <c r="L29" s="6">
        <f t="shared" si="25"/>
        <v>0</v>
      </c>
      <c r="M29" s="6">
        <f t="shared" si="26"/>
        <v>0</v>
      </c>
      <c r="N29" s="6">
        <f t="shared" si="27"/>
        <v>10</v>
      </c>
      <c r="O29" s="6">
        <f t="shared" si="28"/>
        <v>0</v>
      </c>
      <c r="P29" s="6">
        <f t="shared" si="29"/>
        <v>0</v>
      </c>
      <c r="Q29" s="6">
        <f t="shared" si="30"/>
        <v>0</v>
      </c>
      <c r="R29" s="7">
        <f t="shared" si="31"/>
        <v>2</v>
      </c>
      <c r="S29" s="7">
        <f t="shared" si="32"/>
        <v>1</v>
      </c>
      <c r="T29" s="7">
        <v>0.8</v>
      </c>
      <c r="U29" s="11">
        <v>10</v>
      </c>
      <c r="V29" s="10" t="s">
        <v>56</v>
      </c>
      <c r="W29" s="11"/>
      <c r="X29" s="10"/>
      <c r="Y29" s="7">
        <v>1</v>
      </c>
      <c r="Z29" s="11"/>
      <c r="AA29" s="10"/>
      <c r="AB29" s="11"/>
      <c r="AC29" s="10"/>
      <c r="AD29" s="11"/>
      <c r="AE29" s="10"/>
      <c r="AF29" s="11">
        <v>10</v>
      </c>
      <c r="AG29" s="10" t="s">
        <v>56</v>
      </c>
      <c r="AH29" s="11"/>
      <c r="AI29" s="10"/>
      <c r="AJ29" s="11"/>
      <c r="AK29" s="10"/>
      <c r="AL29" s="11"/>
      <c r="AM29" s="10"/>
      <c r="AN29" s="7">
        <v>1</v>
      </c>
      <c r="AO29" s="7">
        <f t="shared" si="33"/>
        <v>2</v>
      </c>
      <c r="AP29" s="11"/>
      <c r="AQ29" s="10"/>
      <c r="AR29" s="11"/>
      <c r="AS29" s="10"/>
      <c r="AT29" s="7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34"/>
        <v>0</v>
      </c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35"/>
        <v>0</v>
      </c>
      <c r="CF29" s="11"/>
      <c r="CG29" s="10"/>
      <c r="CH29" s="11"/>
      <c r="CI29" s="10"/>
      <c r="CJ29" s="7"/>
      <c r="CK29" s="11"/>
      <c r="CL29" s="10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36"/>
        <v>0</v>
      </c>
    </row>
    <row r="30" spans="1:104" ht="12">
      <c r="A30" s="6"/>
      <c r="B30" s="6"/>
      <c r="C30" s="6"/>
      <c r="D30" s="6" t="s">
        <v>78</v>
      </c>
      <c r="E30" s="3" t="s">
        <v>79</v>
      </c>
      <c r="F30" s="6">
        <f t="shared" si="19"/>
        <v>0</v>
      </c>
      <c r="G30" s="6">
        <f t="shared" si="20"/>
        <v>2</v>
      </c>
      <c r="H30" s="6">
        <f t="shared" si="21"/>
        <v>28</v>
      </c>
      <c r="I30" s="6">
        <f t="shared" si="22"/>
        <v>14</v>
      </c>
      <c r="J30" s="6">
        <f t="shared" si="23"/>
        <v>0</v>
      </c>
      <c r="K30" s="6">
        <f t="shared" si="24"/>
        <v>0</v>
      </c>
      <c r="L30" s="6">
        <f t="shared" si="25"/>
        <v>14</v>
      </c>
      <c r="M30" s="6">
        <f t="shared" si="26"/>
        <v>0</v>
      </c>
      <c r="N30" s="6">
        <f t="shared" si="27"/>
        <v>0</v>
      </c>
      <c r="O30" s="6">
        <f t="shared" si="28"/>
        <v>0</v>
      </c>
      <c r="P30" s="6">
        <f t="shared" si="29"/>
        <v>0</v>
      </c>
      <c r="Q30" s="6">
        <f t="shared" si="30"/>
        <v>0</v>
      </c>
      <c r="R30" s="7">
        <f t="shared" si="31"/>
        <v>3</v>
      </c>
      <c r="S30" s="7">
        <f t="shared" si="32"/>
        <v>1.5</v>
      </c>
      <c r="T30" s="7">
        <v>1.2</v>
      </c>
      <c r="U30" s="11"/>
      <c r="V30" s="10"/>
      <c r="W30" s="11"/>
      <c r="X30" s="10"/>
      <c r="Y30" s="7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33"/>
        <v>0</v>
      </c>
      <c r="AP30" s="11"/>
      <c r="AQ30" s="10"/>
      <c r="AR30" s="11"/>
      <c r="AS30" s="10"/>
      <c r="AT30" s="7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34"/>
        <v>0</v>
      </c>
      <c r="BK30" s="11">
        <v>14</v>
      </c>
      <c r="BL30" s="10" t="s">
        <v>56</v>
      </c>
      <c r="BM30" s="11"/>
      <c r="BN30" s="10"/>
      <c r="BO30" s="7">
        <v>1.5</v>
      </c>
      <c r="BP30" s="11"/>
      <c r="BQ30" s="10"/>
      <c r="BR30" s="11">
        <v>14</v>
      </c>
      <c r="BS30" s="10" t="s">
        <v>56</v>
      </c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>
        <v>1.5</v>
      </c>
      <c r="CE30" s="7">
        <f t="shared" si="35"/>
        <v>3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36"/>
        <v>0</v>
      </c>
    </row>
    <row r="31" spans="1:104" ht="12">
      <c r="A31" s="6"/>
      <c r="B31" s="6"/>
      <c r="C31" s="6"/>
      <c r="D31" s="6" t="s">
        <v>80</v>
      </c>
      <c r="E31" s="3" t="s">
        <v>81</v>
      </c>
      <c r="F31" s="6">
        <f t="shared" si="19"/>
        <v>1</v>
      </c>
      <c r="G31" s="6">
        <f t="shared" si="20"/>
        <v>2</v>
      </c>
      <c r="H31" s="6">
        <f t="shared" si="21"/>
        <v>40</v>
      </c>
      <c r="I31" s="6">
        <f t="shared" si="22"/>
        <v>20</v>
      </c>
      <c r="J31" s="6">
        <f t="shared" si="23"/>
        <v>10</v>
      </c>
      <c r="K31" s="6">
        <f t="shared" si="24"/>
        <v>0</v>
      </c>
      <c r="L31" s="6">
        <f t="shared" si="25"/>
        <v>10</v>
      </c>
      <c r="M31" s="6">
        <f t="shared" si="26"/>
        <v>0</v>
      </c>
      <c r="N31" s="6">
        <f t="shared" si="27"/>
        <v>0</v>
      </c>
      <c r="O31" s="6">
        <f t="shared" si="28"/>
        <v>0</v>
      </c>
      <c r="P31" s="6">
        <f t="shared" si="29"/>
        <v>0</v>
      </c>
      <c r="Q31" s="6">
        <f t="shared" si="30"/>
        <v>0</v>
      </c>
      <c r="R31" s="7">
        <f t="shared" si="31"/>
        <v>3</v>
      </c>
      <c r="S31" s="7">
        <f t="shared" si="32"/>
        <v>1</v>
      </c>
      <c r="T31" s="7">
        <v>1.6</v>
      </c>
      <c r="U31" s="11">
        <v>20</v>
      </c>
      <c r="V31" s="10" t="s">
        <v>55</v>
      </c>
      <c r="W31" s="11">
        <v>10</v>
      </c>
      <c r="X31" s="10" t="s">
        <v>56</v>
      </c>
      <c r="Y31" s="7">
        <v>2</v>
      </c>
      <c r="Z31" s="11"/>
      <c r="AA31" s="10"/>
      <c r="AB31" s="11">
        <v>10</v>
      </c>
      <c r="AC31" s="10" t="s">
        <v>56</v>
      </c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>
        <v>1</v>
      </c>
      <c r="AO31" s="7">
        <f t="shared" si="33"/>
        <v>3</v>
      </c>
      <c r="AP31" s="11"/>
      <c r="AQ31" s="10"/>
      <c r="AR31" s="11"/>
      <c r="AS31" s="10"/>
      <c r="AT31" s="7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34"/>
        <v>0</v>
      </c>
      <c r="BK31" s="11"/>
      <c r="BL31" s="10"/>
      <c r="BM31" s="11"/>
      <c r="BN31" s="10"/>
      <c r="BO31" s="7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35"/>
        <v>0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36"/>
        <v>0</v>
      </c>
    </row>
    <row r="32" spans="1:104" ht="12">
      <c r="A32" s="6"/>
      <c r="B32" s="6"/>
      <c r="C32" s="6"/>
      <c r="D32" s="6" t="s">
        <v>82</v>
      </c>
      <c r="E32" s="3" t="s">
        <v>83</v>
      </c>
      <c r="F32" s="6">
        <f t="shared" si="19"/>
        <v>1</v>
      </c>
      <c r="G32" s="6">
        <f t="shared" si="20"/>
        <v>1</v>
      </c>
      <c r="H32" s="6">
        <f t="shared" si="21"/>
        <v>20</v>
      </c>
      <c r="I32" s="6">
        <f t="shared" si="22"/>
        <v>10</v>
      </c>
      <c r="J32" s="6">
        <f t="shared" si="23"/>
        <v>0</v>
      </c>
      <c r="K32" s="6">
        <f t="shared" si="24"/>
        <v>0</v>
      </c>
      <c r="L32" s="6">
        <f t="shared" si="25"/>
        <v>10</v>
      </c>
      <c r="M32" s="6">
        <f t="shared" si="26"/>
        <v>0</v>
      </c>
      <c r="N32" s="6">
        <f t="shared" si="27"/>
        <v>0</v>
      </c>
      <c r="O32" s="6">
        <f t="shared" si="28"/>
        <v>0</v>
      </c>
      <c r="P32" s="6">
        <f t="shared" si="29"/>
        <v>0</v>
      </c>
      <c r="Q32" s="6">
        <f t="shared" si="30"/>
        <v>0</v>
      </c>
      <c r="R32" s="7">
        <f t="shared" si="31"/>
        <v>3</v>
      </c>
      <c r="S32" s="7">
        <f t="shared" si="32"/>
        <v>1</v>
      </c>
      <c r="T32" s="7">
        <v>0.8</v>
      </c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3"/>
        <v>0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34"/>
        <v>0</v>
      </c>
      <c r="BK32" s="11">
        <v>10</v>
      </c>
      <c r="BL32" s="10" t="s">
        <v>55</v>
      </c>
      <c r="BM32" s="11"/>
      <c r="BN32" s="10"/>
      <c r="BO32" s="7">
        <v>2</v>
      </c>
      <c r="BP32" s="11"/>
      <c r="BQ32" s="10"/>
      <c r="BR32" s="11">
        <v>10</v>
      </c>
      <c r="BS32" s="10" t="s">
        <v>56</v>
      </c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>
        <v>1</v>
      </c>
      <c r="CE32" s="7">
        <f t="shared" si="35"/>
        <v>3</v>
      </c>
      <c r="CF32" s="11"/>
      <c r="CG32" s="10"/>
      <c r="CH32" s="11"/>
      <c r="CI32" s="10"/>
      <c r="CJ32" s="7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36"/>
        <v>0</v>
      </c>
    </row>
    <row r="33" spans="1:104" ht="12">
      <c r="A33" s="6">
        <v>6</v>
      </c>
      <c r="B33" s="6">
        <v>1</v>
      </c>
      <c r="C33" s="6"/>
      <c r="D33" s="6"/>
      <c r="E33" s="3" t="s">
        <v>84</v>
      </c>
      <c r="F33" s="6">
        <f>$B$33*COUNTIF(U33:CX33,"e")</f>
        <v>0</v>
      </c>
      <c r="G33" s="6">
        <f>$B$33*COUNTIF(U33:CX33,"z")</f>
        <v>2</v>
      </c>
      <c r="H33" s="6">
        <f t="shared" si="21"/>
        <v>24</v>
      </c>
      <c r="I33" s="6">
        <f t="shared" si="22"/>
        <v>12</v>
      </c>
      <c r="J33" s="6">
        <f t="shared" si="23"/>
        <v>0</v>
      </c>
      <c r="K33" s="6">
        <f t="shared" si="24"/>
        <v>0</v>
      </c>
      <c r="L33" s="6">
        <f t="shared" si="25"/>
        <v>0</v>
      </c>
      <c r="M33" s="6">
        <f t="shared" si="26"/>
        <v>0</v>
      </c>
      <c r="N33" s="6">
        <f t="shared" si="27"/>
        <v>12</v>
      </c>
      <c r="O33" s="6">
        <f t="shared" si="28"/>
        <v>0</v>
      </c>
      <c r="P33" s="6">
        <f t="shared" si="29"/>
        <v>0</v>
      </c>
      <c r="Q33" s="6">
        <f t="shared" si="30"/>
        <v>0</v>
      </c>
      <c r="R33" s="7">
        <f t="shared" si="31"/>
        <v>3</v>
      </c>
      <c r="S33" s="7">
        <f t="shared" si="32"/>
        <v>1.5</v>
      </c>
      <c r="T33" s="7">
        <f>$B$33*1</f>
        <v>1</v>
      </c>
      <c r="U33" s="11"/>
      <c r="V33" s="10"/>
      <c r="W33" s="11"/>
      <c r="X33" s="10"/>
      <c r="Y33" s="7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3"/>
        <v>0</v>
      </c>
      <c r="AP33" s="11">
        <f>$B$33*12</f>
        <v>12</v>
      </c>
      <c r="AQ33" s="10" t="s">
        <v>56</v>
      </c>
      <c r="AR33" s="11"/>
      <c r="AS33" s="10"/>
      <c r="AT33" s="7">
        <f>$B$33*1.5</f>
        <v>1.5</v>
      </c>
      <c r="AU33" s="11"/>
      <c r="AV33" s="10"/>
      <c r="AW33" s="11"/>
      <c r="AX33" s="10"/>
      <c r="AY33" s="11"/>
      <c r="AZ33" s="10"/>
      <c r="BA33" s="11">
        <f>$B$33*12</f>
        <v>12</v>
      </c>
      <c r="BB33" s="10" t="s">
        <v>56</v>
      </c>
      <c r="BC33" s="11"/>
      <c r="BD33" s="10"/>
      <c r="BE33" s="11"/>
      <c r="BF33" s="10"/>
      <c r="BG33" s="11"/>
      <c r="BH33" s="10"/>
      <c r="BI33" s="7">
        <f>$B$33*1.5</f>
        <v>1.5</v>
      </c>
      <c r="BJ33" s="7">
        <f t="shared" si="34"/>
        <v>3</v>
      </c>
      <c r="BK33" s="11"/>
      <c r="BL33" s="10"/>
      <c r="BM33" s="11"/>
      <c r="BN33" s="10"/>
      <c r="BO33" s="7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35"/>
        <v>0</v>
      </c>
      <c r="CF33" s="11"/>
      <c r="CG33" s="10"/>
      <c r="CH33" s="11"/>
      <c r="CI33" s="10"/>
      <c r="CJ33" s="7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36"/>
        <v>0</v>
      </c>
    </row>
    <row r="34" spans="1:104" ht="12">
      <c r="A34" s="6"/>
      <c r="B34" s="6"/>
      <c r="C34" s="6"/>
      <c r="D34" s="6" t="s">
        <v>85</v>
      </c>
      <c r="E34" s="3" t="s">
        <v>86</v>
      </c>
      <c r="F34" s="6">
        <f>COUNTIF(U34:CX34,"e")</f>
        <v>0</v>
      </c>
      <c r="G34" s="6">
        <f>COUNTIF(U34:CX34,"z")</f>
        <v>1</v>
      </c>
      <c r="H34" s="6">
        <f t="shared" si="21"/>
        <v>10</v>
      </c>
      <c r="I34" s="6">
        <f t="shared" si="22"/>
        <v>10</v>
      </c>
      <c r="J34" s="6">
        <f t="shared" si="23"/>
        <v>0</v>
      </c>
      <c r="K34" s="6">
        <f t="shared" si="24"/>
        <v>0</v>
      </c>
      <c r="L34" s="6">
        <f t="shared" si="25"/>
        <v>0</v>
      </c>
      <c r="M34" s="6">
        <f t="shared" si="26"/>
        <v>0</v>
      </c>
      <c r="N34" s="6">
        <f t="shared" si="27"/>
        <v>0</v>
      </c>
      <c r="O34" s="6">
        <f t="shared" si="28"/>
        <v>0</v>
      </c>
      <c r="P34" s="6">
        <f t="shared" si="29"/>
        <v>0</v>
      </c>
      <c r="Q34" s="6">
        <f t="shared" si="30"/>
        <v>0</v>
      </c>
      <c r="R34" s="7">
        <f t="shared" si="31"/>
        <v>1</v>
      </c>
      <c r="S34" s="7">
        <f t="shared" si="32"/>
        <v>0</v>
      </c>
      <c r="T34" s="7">
        <v>0.4</v>
      </c>
      <c r="U34" s="11"/>
      <c r="V34" s="10"/>
      <c r="W34" s="11"/>
      <c r="X34" s="10"/>
      <c r="Y34" s="7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3"/>
        <v>0</v>
      </c>
      <c r="AP34" s="11"/>
      <c r="AQ34" s="10"/>
      <c r="AR34" s="11"/>
      <c r="AS34" s="10"/>
      <c r="AT34" s="7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34"/>
        <v>0</v>
      </c>
      <c r="BK34" s="11">
        <v>10</v>
      </c>
      <c r="BL34" s="10" t="s">
        <v>56</v>
      </c>
      <c r="BM34" s="11"/>
      <c r="BN34" s="10"/>
      <c r="BO34" s="7">
        <v>1</v>
      </c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35"/>
        <v>1</v>
      </c>
      <c r="CF34" s="11"/>
      <c r="CG34" s="10"/>
      <c r="CH34" s="11"/>
      <c r="CI34" s="10"/>
      <c r="CJ34" s="7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36"/>
        <v>0</v>
      </c>
    </row>
    <row r="35" spans="1:104" ht="12">
      <c r="A35" s="6"/>
      <c r="B35" s="6"/>
      <c r="C35" s="6"/>
      <c r="D35" s="6" t="s">
        <v>87</v>
      </c>
      <c r="E35" s="3" t="s">
        <v>88</v>
      </c>
      <c r="F35" s="6">
        <f>COUNTIF(U35:CX35,"e")</f>
        <v>1</v>
      </c>
      <c r="G35" s="6">
        <f>COUNTIF(U35:CX35,"z")</f>
        <v>1</v>
      </c>
      <c r="H35" s="6">
        <f t="shared" si="21"/>
        <v>30</v>
      </c>
      <c r="I35" s="6">
        <f t="shared" si="22"/>
        <v>20</v>
      </c>
      <c r="J35" s="6">
        <f t="shared" si="23"/>
        <v>0</v>
      </c>
      <c r="K35" s="6">
        <f t="shared" si="24"/>
        <v>0</v>
      </c>
      <c r="L35" s="6">
        <f t="shared" si="25"/>
        <v>0</v>
      </c>
      <c r="M35" s="6">
        <f t="shared" si="26"/>
        <v>0</v>
      </c>
      <c r="N35" s="6">
        <f t="shared" si="27"/>
        <v>10</v>
      </c>
      <c r="O35" s="6">
        <f t="shared" si="28"/>
        <v>0</v>
      </c>
      <c r="P35" s="6">
        <f t="shared" si="29"/>
        <v>0</v>
      </c>
      <c r="Q35" s="6">
        <f t="shared" si="30"/>
        <v>0</v>
      </c>
      <c r="R35" s="7">
        <f t="shared" si="31"/>
        <v>2</v>
      </c>
      <c r="S35" s="7">
        <f t="shared" si="32"/>
        <v>1</v>
      </c>
      <c r="T35" s="7">
        <v>1.2</v>
      </c>
      <c r="U35" s="11">
        <v>20</v>
      </c>
      <c r="V35" s="10" t="s">
        <v>55</v>
      </c>
      <c r="W35" s="11"/>
      <c r="X35" s="10"/>
      <c r="Y35" s="7">
        <v>1</v>
      </c>
      <c r="Z35" s="11"/>
      <c r="AA35" s="10"/>
      <c r="AB35" s="11"/>
      <c r="AC35" s="10"/>
      <c r="AD35" s="11"/>
      <c r="AE35" s="10"/>
      <c r="AF35" s="11">
        <v>10</v>
      </c>
      <c r="AG35" s="10" t="s">
        <v>56</v>
      </c>
      <c r="AH35" s="11"/>
      <c r="AI35" s="10"/>
      <c r="AJ35" s="11"/>
      <c r="AK35" s="10"/>
      <c r="AL35" s="11"/>
      <c r="AM35" s="10"/>
      <c r="AN35" s="7">
        <v>1</v>
      </c>
      <c r="AO35" s="7">
        <f t="shared" si="33"/>
        <v>2</v>
      </c>
      <c r="AP35" s="11"/>
      <c r="AQ35" s="10"/>
      <c r="AR35" s="11"/>
      <c r="AS35" s="10"/>
      <c r="AT35" s="7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34"/>
        <v>0</v>
      </c>
      <c r="BK35" s="11"/>
      <c r="BL35" s="10"/>
      <c r="BM35" s="11"/>
      <c r="BN35" s="10"/>
      <c r="BO35" s="7"/>
      <c r="BP35" s="11"/>
      <c r="BQ35" s="10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35"/>
        <v>0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36"/>
        <v>0</v>
      </c>
    </row>
    <row r="36" spans="1:104" ht="12">
      <c r="A36" s="6"/>
      <c r="B36" s="6"/>
      <c r="C36" s="6"/>
      <c r="D36" s="6" t="s">
        <v>89</v>
      </c>
      <c r="E36" s="3" t="s">
        <v>90</v>
      </c>
      <c r="F36" s="6">
        <f>COUNTIF(U36:CX36,"e")</f>
        <v>0</v>
      </c>
      <c r="G36" s="6">
        <f>COUNTIF(U36:CX36,"z")</f>
        <v>2</v>
      </c>
      <c r="H36" s="6">
        <f t="shared" si="21"/>
        <v>20</v>
      </c>
      <c r="I36" s="6">
        <f t="shared" si="22"/>
        <v>10</v>
      </c>
      <c r="J36" s="6">
        <f t="shared" si="23"/>
        <v>0</v>
      </c>
      <c r="K36" s="6">
        <f t="shared" si="24"/>
        <v>0</v>
      </c>
      <c r="L36" s="6">
        <f t="shared" si="25"/>
        <v>10</v>
      </c>
      <c r="M36" s="6">
        <f t="shared" si="26"/>
        <v>0</v>
      </c>
      <c r="N36" s="6">
        <f t="shared" si="27"/>
        <v>0</v>
      </c>
      <c r="O36" s="6">
        <f t="shared" si="28"/>
        <v>0</v>
      </c>
      <c r="P36" s="6">
        <f t="shared" si="29"/>
        <v>0</v>
      </c>
      <c r="Q36" s="6">
        <f t="shared" si="30"/>
        <v>0</v>
      </c>
      <c r="R36" s="7">
        <f t="shared" si="31"/>
        <v>2</v>
      </c>
      <c r="S36" s="7">
        <f t="shared" si="32"/>
        <v>0.9</v>
      </c>
      <c r="T36" s="7">
        <v>0.8</v>
      </c>
      <c r="U36" s="11">
        <v>10</v>
      </c>
      <c r="V36" s="10" t="s">
        <v>56</v>
      </c>
      <c r="W36" s="11"/>
      <c r="X36" s="10"/>
      <c r="Y36" s="7">
        <v>1.1</v>
      </c>
      <c r="Z36" s="11"/>
      <c r="AA36" s="10"/>
      <c r="AB36" s="11">
        <v>10</v>
      </c>
      <c r="AC36" s="10" t="s">
        <v>56</v>
      </c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>
        <v>0.9</v>
      </c>
      <c r="AO36" s="7">
        <f t="shared" si="33"/>
        <v>2</v>
      </c>
      <c r="AP36" s="11"/>
      <c r="AQ36" s="10"/>
      <c r="AR36" s="11"/>
      <c r="AS36" s="10"/>
      <c r="AT36" s="7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34"/>
        <v>0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35"/>
        <v>0</v>
      </c>
      <c r="CF36" s="11"/>
      <c r="CG36" s="10"/>
      <c r="CH36" s="11"/>
      <c r="CI36" s="10"/>
      <c r="CJ36" s="7"/>
      <c r="CK36" s="11"/>
      <c r="CL36" s="10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36"/>
        <v>0</v>
      </c>
    </row>
    <row r="37" spans="1:104" ht="12">
      <c r="A37" s="6"/>
      <c r="B37" s="6"/>
      <c r="C37" s="6"/>
      <c r="D37" s="6" t="s">
        <v>91</v>
      </c>
      <c r="E37" s="3" t="s">
        <v>92</v>
      </c>
      <c r="F37" s="6">
        <f>COUNTIF(U37:CX37,"e")</f>
        <v>1</v>
      </c>
      <c r="G37" s="6">
        <f>COUNTIF(U37:CX37,"z")</f>
        <v>2</v>
      </c>
      <c r="H37" s="6">
        <f t="shared" si="21"/>
        <v>30</v>
      </c>
      <c r="I37" s="6">
        <f t="shared" si="22"/>
        <v>10</v>
      </c>
      <c r="J37" s="6">
        <f t="shared" si="23"/>
        <v>10</v>
      </c>
      <c r="K37" s="6">
        <f t="shared" si="24"/>
        <v>0</v>
      </c>
      <c r="L37" s="6">
        <f t="shared" si="25"/>
        <v>10</v>
      </c>
      <c r="M37" s="6">
        <f t="shared" si="26"/>
        <v>0</v>
      </c>
      <c r="N37" s="6">
        <f t="shared" si="27"/>
        <v>0</v>
      </c>
      <c r="O37" s="6">
        <f t="shared" si="28"/>
        <v>0</v>
      </c>
      <c r="P37" s="6">
        <f t="shared" si="29"/>
        <v>0</v>
      </c>
      <c r="Q37" s="6">
        <f t="shared" si="30"/>
        <v>0</v>
      </c>
      <c r="R37" s="7">
        <f t="shared" si="31"/>
        <v>4</v>
      </c>
      <c r="S37" s="7">
        <f t="shared" si="32"/>
        <v>1</v>
      </c>
      <c r="T37" s="7">
        <v>1.2</v>
      </c>
      <c r="U37" s="11">
        <v>10</v>
      </c>
      <c r="V37" s="10" t="s">
        <v>55</v>
      </c>
      <c r="W37" s="11">
        <v>10</v>
      </c>
      <c r="X37" s="10" t="s">
        <v>56</v>
      </c>
      <c r="Y37" s="7">
        <v>3</v>
      </c>
      <c r="Z37" s="11"/>
      <c r="AA37" s="10"/>
      <c r="AB37" s="11">
        <v>10</v>
      </c>
      <c r="AC37" s="10" t="s">
        <v>56</v>
      </c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>
        <v>1</v>
      </c>
      <c r="AO37" s="7">
        <f t="shared" si="33"/>
        <v>4</v>
      </c>
      <c r="AP37" s="11"/>
      <c r="AQ37" s="10"/>
      <c r="AR37" s="11"/>
      <c r="AS37" s="10"/>
      <c r="AT37" s="7"/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34"/>
        <v>0</v>
      </c>
      <c r="BK37" s="11"/>
      <c r="BL37" s="10"/>
      <c r="BM37" s="11"/>
      <c r="BN37" s="10"/>
      <c r="BO37" s="7"/>
      <c r="BP37" s="11"/>
      <c r="BQ37" s="10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35"/>
        <v>0</v>
      </c>
      <c r="CF37" s="11"/>
      <c r="CG37" s="10"/>
      <c r="CH37" s="11"/>
      <c r="CI37" s="10"/>
      <c r="CJ37" s="7"/>
      <c r="CK37" s="11"/>
      <c r="CL37" s="10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36"/>
        <v>0</v>
      </c>
    </row>
    <row r="38" spans="1:104" ht="12">
      <c r="A38" s="6">
        <v>4</v>
      </c>
      <c r="B38" s="6">
        <v>1</v>
      </c>
      <c r="C38" s="6"/>
      <c r="D38" s="6"/>
      <c r="E38" s="3" t="s">
        <v>93</v>
      </c>
      <c r="F38" s="6">
        <f>$B$38*COUNTIF(U38:CX38,"e")</f>
        <v>0</v>
      </c>
      <c r="G38" s="6">
        <f>$B$38*COUNTIF(U38:CX38,"z")</f>
        <v>2</v>
      </c>
      <c r="H38" s="6">
        <f t="shared" si="21"/>
        <v>20</v>
      </c>
      <c r="I38" s="6">
        <f t="shared" si="22"/>
        <v>10</v>
      </c>
      <c r="J38" s="6">
        <f t="shared" si="23"/>
        <v>0</v>
      </c>
      <c r="K38" s="6">
        <f t="shared" si="24"/>
        <v>0</v>
      </c>
      <c r="L38" s="6">
        <f t="shared" si="25"/>
        <v>10</v>
      </c>
      <c r="M38" s="6">
        <f t="shared" si="26"/>
        <v>0</v>
      </c>
      <c r="N38" s="6">
        <f t="shared" si="27"/>
        <v>0</v>
      </c>
      <c r="O38" s="6">
        <f t="shared" si="28"/>
        <v>0</v>
      </c>
      <c r="P38" s="6">
        <f t="shared" si="29"/>
        <v>0</v>
      </c>
      <c r="Q38" s="6">
        <f t="shared" si="30"/>
        <v>0</v>
      </c>
      <c r="R38" s="7">
        <f t="shared" si="31"/>
        <v>4</v>
      </c>
      <c r="S38" s="7">
        <f t="shared" si="32"/>
        <v>2</v>
      </c>
      <c r="T38" s="7">
        <f>$B$38*0.8</f>
        <v>0.8</v>
      </c>
      <c r="U38" s="11"/>
      <c r="V38" s="10"/>
      <c r="W38" s="11"/>
      <c r="X38" s="10"/>
      <c r="Y38" s="7"/>
      <c r="Z38" s="11"/>
      <c r="AA38" s="10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3"/>
        <v>0</v>
      </c>
      <c r="AP38" s="11">
        <f>$B$38*10</f>
        <v>10</v>
      </c>
      <c r="AQ38" s="10" t="s">
        <v>56</v>
      </c>
      <c r="AR38" s="11"/>
      <c r="AS38" s="10"/>
      <c r="AT38" s="7">
        <f>$B$38*2</f>
        <v>2</v>
      </c>
      <c r="AU38" s="11"/>
      <c r="AV38" s="10"/>
      <c r="AW38" s="11">
        <f>$B$38*10</f>
        <v>10</v>
      </c>
      <c r="AX38" s="10" t="s">
        <v>56</v>
      </c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>
        <f>$B$38*2</f>
        <v>2</v>
      </c>
      <c r="BJ38" s="7">
        <f t="shared" si="34"/>
        <v>4</v>
      </c>
      <c r="BK38" s="11"/>
      <c r="BL38" s="10"/>
      <c r="BM38" s="11"/>
      <c r="BN38" s="10"/>
      <c r="BO38" s="7"/>
      <c r="BP38" s="11"/>
      <c r="BQ38" s="10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35"/>
        <v>0</v>
      </c>
      <c r="CF38" s="11"/>
      <c r="CG38" s="10"/>
      <c r="CH38" s="11"/>
      <c r="CI38" s="10"/>
      <c r="CJ38" s="7"/>
      <c r="CK38" s="11"/>
      <c r="CL38" s="10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36"/>
        <v>0</v>
      </c>
    </row>
    <row r="39" spans="1:104" ht="15.75" customHeight="1">
      <c r="A39" s="6"/>
      <c r="B39" s="6"/>
      <c r="C39" s="6"/>
      <c r="D39" s="6"/>
      <c r="E39" s="6" t="s">
        <v>68</v>
      </c>
      <c r="F39" s="6">
        <f aca="true" t="shared" si="37" ref="F39:AK39">SUM(F26:F38)</f>
        <v>5</v>
      </c>
      <c r="G39" s="6">
        <f t="shared" si="37"/>
        <v>22</v>
      </c>
      <c r="H39" s="6">
        <f t="shared" si="37"/>
        <v>322</v>
      </c>
      <c r="I39" s="6">
        <f t="shared" si="37"/>
        <v>156</v>
      </c>
      <c r="J39" s="6">
        <f t="shared" si="37"/>
        <v>30</v>
      </c>
      <c r="K39" s="6">
        <f t="shared" si="37"/>
        <v>0</v>
      </c>
      <c r="L39" s="6">
        <f t="shared" si="37"/>
        <v>104</v>
      </c>
      <c r="M39" s="6">
        <f t="shared" si="37"/>
        <v>0</v>
      </c>
      <c r="N39" s="6">
        <f t="shared" si="37"/>
        <v>32</v>
      </c>
      <c r="O39" s="6">
        <f t="shared" si="37"/>
        <v>0</v>
      </c>
      <c r="P39" s="6">
        <f t="shared" si="37"/>
        <v>0</v>
      </c>
      <c r="Q39" s="6">
        <f t="shared" si="37"/>
        <v>0</v>
      </c>
      <c r="R39" s="7">
        <f t="shared" si="37"/>
        <v>33</v>
      </c>
      <c r="S39" s="7">
        <f t="shared" si="37"/>
        <v>13.5</v>
      </c>
      <c r="T39" s="7">
        <f t="shared" si="37"/>
        <v>13.000000000000002</v>
      </c>
      <c r="U39" s="11">
        <f t="shared" si="37"/>
        <v>90</v>
      </c>
      <c r="V39" s="10">
        <f t="shared" si="37"/>
        <v>0</v>
      </c>
      <c r="W39" s="11">
        <f t="shared" si="37"/>
        <v>30</v>
      </c>
      <c r="X39" s="10">
        <f t="shared" si="37"/>
        <v>0</v>
      </c>
      <c r="Y39" s="7">
        <f t="shared" si="37"/>
        <v>10.7</v>
      </c>
      <c r="Z39" s="11">
        <f t="shared" si="37"/>
        <v>0</v>
      </c>
      <c r="AA39" s="10">
        <f t="shared" si="37"/>
        <v>0</v>
      </c>
      <c r="AB39" s="11">
        <f t="shared" si="37"/>
        <v>50</v>
      </c>
      <c r="AC39" s="10">
        <f t="shared" si="37"/>
        <v>0</v>
      </c>
      <c r="AD39" s="11">
        <f t="shared" si="37"/>
        <v>0</v>
      </c>
      <c r="AE39" s="10">
        <f t="shared" si="37"/>
        <v>0</v>
      </c>
      <c r="AF39" s="11">
        <f t="shared" si="37"/>
        <v>20</v>
      </c>
      <c r="AG39" s="10">
        <f t="shared" si="37"/>
        <v>0</v>
      </c>
      <c r="AH39" s="11">
        <f t="shared" si="37"/>
        <v>0</v>
      </c>
      <c r="AI39" s="10">
        <f t="shared" si="37"/>
        <v>0</v>
      </c>
      <c r="AJ39" s="11">
        <f t="shared" si="37"/>
        <v>0</v>
      </c>
      <c r="AK39" s="10">
        <f t="shared" si="37"/>
        <v>0</v>
      </c>
      <c r="AL39" s="11">
        <f aca="true" t="shared" si="38" ref="AL39:BQ39">SUM(AL26:AL38)</f>
        <v>0</v>
      </c>
      <c r="AM39" s="10">
        <f t="shared" si="38"/>
        <v>0</v>
      </c>
      <c r="AN39" s="7">
        <f t="shared" si="38"/>
        <v>6.300000000000001</v>
      </c>
      <c r="AO39" s="7">
        <f t="shared" si="38"/>
        <v>17</v>
      </c>
      <c r="AP39" s="11">
        <f t="shared" si="38"/>
        <v>22</v>
      </c>
      <c r="AQ39" s="10">
        <f t="shared" si="38"/>
        <v>0</v>
      </c>
      <c r="AR39" s="11">
        <f t="shared" si="38"/>
        <v>0</v>
      </c>
      <c r="AS39" s="10">
        <f t="shared" si="38"/>
        <v>0</v>
      </c>
      <c r="AT39" s="7">
        <f t="shared" si="38"/>
        <v>3.5</v>
      </c>
      <c r="AU39" s="11">
        <f t="shared" si="38"/>
        <v>0</v>
      </c>
      <c r="AV39" s="10">
        <f t="shared" si="38"/>
        <v>0</v>
      </c>
      <c r="AW39" s="11">
        <f t="shared" si="38"/>
        <v>10</v>
      </c>
      <c r="AX39" s="10">
        <f t="shared" si="38"/>
        <v>0</v>
      </c>
      <c r="AY39" s="11">
        <f t="shared" si="38"/>
        <v>0</v>
      </c>
      <c r="AZ39" s="10">
        <f t="shared" si="38"/>
        <v>0</v>
      </c>
      <c r="BA39" s="11">
        <f t="shared" si="38"/>
        <v>12</v>
      </c>
      <c r="BB39" s="10">
        <f t="shared" si="38"/>
        <v>0</v>
      </c>
      <c r="BC39" s="11">
        <f t="shared" si="38"/>
        <v>0</v>
      </c>
      <c r="BD39" s="10">
        <f t="shared" si="38"/>
        <v>0</v>
      </c>
      <c r="BE39" s="11">
        <f t="shared" si="38"/>
        <v>0</v>
      </c>
      <c r="BF39" s="10">
        <f t="shared" si="38"/>
        <v>0</v>
      </c>
      <c r="BG39" s="11">
        <f t="shared" si="38"/>
        <v>0</v>
      </c>
      <c r="BH39" s="10">
        <f t="shared" si="38"/>
        <v>0</v>
      </c>
      <c r="BI39" s="7">
        <f t="shared" si="38"/>
        <v>3.5</v>
      </c>
      <c r="BJ39" s="7">
        <f t="shared" si="38"/>
        <v>7</v>
      </c>
      <c r="BK39" s="11">
        <f t="shared" si="38"/>
        <v>44</v>
      </c>
      <c r="BL39" s="10">
        <f t="shared" si="38"/>
        <v>0</v>
      </c>
      <c r="BM39" s="11">
        <f t="shared" si="38"/>
        <v>0</v>
      </c>
      <c r="BN39" s="10">
        <f t="shared" si="38"/>
        <v>0</v>
      </c>
      <c r="BO39" s="7">
        <f t="shared" si="38"/>
        <v>5.3</v>
      </c>
      <c r="BP39" s="11">
        <f t="shared" si="38"/>
        <v>0</v>
      </c>
      <c r="BQ39" s="10">
        <f t="shared" si="38"/>
        <v>0</v>
      </c>
      <c r="BR39" s="11">
        <f aca="true" t="shared" si="39" ref="BR39:CW39">SUM(BR26:BR38)</f>
        <v>44</v>
      </c>
      <c r="BS39" s="10">
        <f t="shared" si="39"/>
        <v>0</v>
      </c>
      <c r="BT39" s="11">
        <f t="shared" si="39"/>
        <v>0</v>
      </c>
      <c r="BU39" s="10">
        <f t="shared" si="39"/>
        <v>0</v>
      </c>
      <c r="BV39" s="11">
        <f t="shared" si="39"/>
        <v>0</v>
      </c>
      <c r="BW39" s="10">
        <f t="shared" si="39"/>
        <v>0</v>
      </c>
      <c r="BX39" s="11">
        <f t="shared" si="39"/>
        <v>0</v>
      </c>
      <c r="BY39" s="10">
        <f t="shared" si="39"/>
        <v>0</v>
      </c>
      <c r="BZ39" s="11">
        <f t="shared" si="39"/>
        <v>0</v>
      </c>
      <c r="CA39" s="10">
        <f t="shared" si="39"/>
        <v>0</v>
      </c>
      <c r="CB39" s="11">
        <f t="shared" si="39"/>
        <v>0</v>
      </c>
      <c r="CC39" s="10">
        <f t="shared" si="39"/>
        <v>0</v>
      </c>
      <c r="CD39" s="7">
        <f t="shared" si="39"/>
        <v>3.7</v>
      </c>
      <c r="CE39" s="7">
        <f t="shared" si="39"/>
        <v>9</v>
      </c>
      <c r="CF39" s="11">
        <f t="shared" si="39"/>
        <v>0</v>
      </c>
      <c r="CG39" s="10">
        <f t="shared" si="39"/>
        <v>0</v>
      </c>
      <c r="CH39" s="11">
        <f t="shared" si="39"/>
        <v>0</v>
      </c>
      <c r="CI39" s="10">
        <f t="shared" si="39"/>
        <v>0</v>
      </c>
      <c r="CJ39" s="7">
        <f t="shared" si="39"/>
        <v>0</v>
      </c>
      <c r="CK39" s="11">
        <f t="shared" si="39"/>
        <v>0</v>
      </c>
      <c r="CL39" s="10">
        <f t="shared" si="39"/>
        <v>0</v>
      </c>
      <c r="CM39" s="11">
        <f t="shared" si="39"/>
        <v>0</v>
      </c>
      <c r="CN39" s="10">
        <f t="shared" si="39"/>
        <v>0</v>
      </c>
      <c r="CO39" s="11">
        <f t="shared" si="39"/>
        <v>0</v>
      </c>
      <c r="CP39" s="10">
        <f t="shared" si="39"/>
        <v>0</v>
      </c>
      <c r="CQ39" s="11">
        <f t="shared" si="39"/>
        <v>0</v>
      </c>
      <c r="CR39" s="10">
        <f t="shared" si="39"/>
        <v>0</v>
      </c>
      <c r="CS39" s="11">
        <f t="shared" si="39"/>
        <v>0</v>
      </c>
      <c r="CT39" s="10">
        <f t="shared" si="39"/>
        <v>0</v>
      </c>
      <c r="CU39" s="11">
        <f t="shared" si="39"/>
        <v>0</v>
      </c>
      <c r="CV39" s="10">
        <f t="shared" si="39"/>
        <v>0</v>
      </c>
      <c r="CW39" s="11">
        <f t="shared" si="39"/>
        <v>0</v>
      </c>
      <c r="CX39" s="10">
        <f>SUM(CX26:CX38)</f>
        <v>0</v>
      </c>
      <c r="CY39" s="7">
        <f>SUM(CY26:CY38)</f>
        <v>0</v>
      </c>
      <c r="CZ39" s="7">
        <f>SUM(CZ26:CZ38)</f>
        <v>0</v>
      </c>
    </row>
    <row r="40" spans="1:104" ht="19.5" customHeight="1">
      <c r="A40" s="19" t="s">
        <v>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9"/>
      <c r="CZ40" s="13"/>
    </row>
    <row r="41" spans="1:104" ht="12">
      <c r="A41" s="6"/>
      <c r="B41" s="6"/>
      <c r="C41" s="6"/>
      <c r="D41" s="6" t="s">
        <v>97</v>
      </c>
      <c r="E41" s="3" t="s">
        <v>98</v>
      </c>
      <c r="F41" s="6">
        <f aca="true" t="shared" si="40" ref="F41:F48">COUNTIF(U41:CX41,"e")</f>
        <v>1</v>
      </c>
      <c r="G41" s="6">
        <f aca="true" t="shared" si="41" ref="G41:G48">COUNTIF(U41:CX41,"z")</f>
        <v>1</v>
      </c>
      <c r="H41" s="6">
        <f aca="true" t="shared" si="42" ref="H41:H50">SUM(I41:Q41)</f>
        <v>25</v>
      </c>
      <c r="I41" s="6">
        <f aca="true" t="shared" si="43" ref="I41:I50">U41+AP41+BK41+CF41</f>
        <v>15</v>
      </c>
      <c r="J41" s="6">
        <f aca="true" t="shared" si="44" ref="J41:J50">W41+AR41+BM41+CH41</f>
        <v>0</v>
      </c>
      <c r="K41" s="6">
        <f aca="true" t="shared" si="45" ref="K41:K50">Z41+AU41+BP41+CK41</f>
        <v>0</v>
      </c>
      <c r="L41" s="6">
        <f aca="true" t="shared" si="46" ref="L41:L50">AB41+AW41+BR41+CM41</f>
        <v>10</v>
      </c>
      <c r="M41" s="6">
        <f aca="true" t="shared" si="47" ref="M41:M50">AD41+AY41+BT41+CO41</f>
        <v>0</v>
      </c>
      <c r="N41" s="6">
        <f aca="true" t="shared" si="48" ref="N41:N50">AF41+BA41+BV41+CQ41</f>
        <v>0</v>
      </c>
      <c r="O41" s="6">
        <f aca="true" t="shared" si="49" ref="O41:O50">AH41+BC41+BX41+CS41</f>
        <v>0</v>
      </c>
      <c r="P41" s="6">
        <f aca="true" t="shared" si="50" ref="P41:P50">AJ41+BE41+BZ41+CU41</f>
        <v>0</v>
      </c>
      <c r="Q41" s="6">
        <f aca="true" t="shared" si="51" ref="Q41:Q50">AL41+BG41+CB41+CW41</f>
        <v>0</v>
      </c>
      <c r="R41" s="7">
        <f aca="true" t="shared" si="52" ref="R41:R50">AO41+BJ41+CE41+CZ41</f>
        <v>2</v>
      </c>
      <c r="S41" s="7">
        <f aca="true" t="shared" si="53" ref="S41:S50">AN41+BI41+CD41+CY41</f>
        <v>1</v>
      </c>
      <c r="T41" s="7">
        <v>1</v>
      </c>
      <c r="U41" s="11"/>
      <c r="V41" s="10"/>
      <c r="W41" s="11"/>
      <c r="X41" s="10"/>
      <c r="Y41" s="7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aca="true" t="shared" si="54" ref="AO41:AO50">Y41+AN41</f>
        <v>0</v>
      </c>
      <c r="AP41" s="11">
        <v>15</v>
      </c>
      <c r="AQ41" s="10" t="s">
        <v>55</v>
      </c>
      <c r="AR41" s="11"/>
      <c r="AS41" s="10"/>
      <c r="AT41" s="7">
        <v>1</v>
      </c>
      <c r="AU41" s="11"/>
      <c r="AV41" s="10"/>
      <c r="AW41" s="11">
        <v>10</v>
      </c>
      <c r="AX41" s="10" t="s">
        <v>56</v>
      </c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>
        <v>1</v>
      </c>
      <c r="BJ41" s="7">
        <f aca="true" t="shared" si="55" ref="BJ41:BJ50">AT41+BI41</f>
        <v>2</v>
      </c>
      <c r="BK41" s="11"/>
      <c r="BL41" s="10"/>
      <c r="BM41" s="11"/>
      <c r="BN41" s="10"/>
      <c r="BO41" s="7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aca="true" t="shared" si="56" ref="CE41:CE50">BO41+CD41</f>
        <v>0</v>
      </c>
      <c r="CF41" s="11"/>
      <c r="CG41" s="10"/>
      <c r="CH41" s="11"/>
      <c r="CI41" s="10"/>
      <c r="CJ41" s="7"/>
      <c r="CK41" s="11"/>
      <c r="CL41" s="10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aca="true" t="shared" si="57" ref="CZ41:CZ50">CJ41+CY41</f>
        <v>0</v>
      </c>
    </row>
    <row r="42" spans="1:104" ht="12">
      <c r="A42" s="6"/>
      <c r="B42" s="6"/>
      <c r="C42" s="6"/>
      <c r="D42" s="6" t="s">
        <v>99</v>
      </c>
      <c r="E42" s="3" t="s">
        <v>100</v>
      </c>
      <c r="F42" s="6">
        <f t="shared" si="40"/>
        <v>1</v>
      </c>
      <c r="G42" s="6">
        <f t="shared" si="41"/>
        <v>1</v>
      </c>
      <c r="H42" s="6">
        <f t="shared" si="42"/>
        <v>25</v>
      </c>
      <c r="I42" s="6">
        <f t="shared" si="43"/>
        <v>15</v>
      </c>
      <c r="J42" s="6">
        <f t="shared" si="44"/>
        <v>0</v>
      </c>
      <c r="K42" s="6">
        <f t="shared" si="45"/>
        <v>0</v>
      </c>
      <c r="L42" s="6">
        <f t="shared" si="46"/>
        <v>10</v>
      </c>
      <c r="M42" s="6">
        <f t="shared" si="47"/>
        <v>0</v>
      </c>
      <c r="N42" s="6">
        <f t="shared" si="48"/>
        <v>0</v>
      </c>
      <c r="O42" s="6">
        <f t="shared" si="49"/>
        <v>0</v>
      </c>
      <c r="P42" s="6">
        <f t="shared" si="50"/>
        <v>0</v>
      </c>
      <c r="Q42" s="6">
        <f t="shared" si="51"/>
        <v>0</v>
      </c>
      <c r="R42" s="7">
        <f t="shared" si="52"/>
        <v>3</v>
      </c>
      <c r="S42" s="7">
        <f t="shared" si="53"/>
        <v>1</v>
      </c>
      <c r="T42" s="7">
        <v>1</v>
      </c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54"/>
        <v>0</v>
      </c>
      <c r="AP42" s="11">
        <v>15</v>
      </c>
      <c r="AQ42" s="10" t="s">
        <v>55</v>
      </c>
      <c r="AR42" s="11"/>
      <c r="AS42" s="10"/>
      <c r="AT42" s="7">
        <v>2</v>
      </c>
      <c r="AU42" s="11"/>
      <c r="AV42" s="10"/>
      <c r="AW42" s="11">
        <v>10</v>
      </c>
      <c r="AX42" s="10" t="s">
        <v>56</v>
      </c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>
        <v>1</v>
      </c>
      <c r="BJ42" s="7">
        <f t="shared" si="55"/>
        <v>3</v>
      </c>
      <c r="BK42" s="11"/>
      <c r="BL42" s="10"/>
      <c r="BM42" s="11"/>
      <c r="BN42" s="10"/>
      <c r="BO42" s="7"/>
      <c r="BP42" s="11"/>
      <c r="BQ42" s="10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56"/>
        <v>0</v>
      </c>
      <c r="CF42" s="11"/>
      <c r="CG42" s="10"/>
      <c r="CH42" s="11"/>
      <c r="CI42" s="10"/>
      <c r="CJ42" s="7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57"/>
        <v>0</v>
      </c>
    </row>
    <row r="43" spans="1:104" ht="12">
      <c r="A43" s="6"/>
      <c r="B43" s="6"/>
      <c r="C43" s="6"/>
      <c r="D43" s="6" t="s">
        <v>101</v>
      </c>
      <c r="E43" s="3" t="s">
        <v>102</v>
      </c>
      <c r="F43" s="6">
        <f t="shared" si="40"/>
        <v>1</v>
      </c>
      <c r="G43" s="6">
        <f t="shared" si="41"/>
        <v>2</v>
      </c>
      <c r="H43" s="6">
        <f t="shared" si="42"/>
        <v>30</v>
      </c>
      <c r="I43" s="6">
        <f t="shared" si="43"/>
        <v>10</v>
      </c>
      <c r="J43" s="6">
        <f t="shared" si="44"/>
        <v>10</v>
      </c>
      <c r="K43" s="6">
        <f t="shared" si="45"/>
        <v>0</v>
      </c>
      <c r="L43" s="6">
        <f t="shared" si="46"/>
        <v>10</v>
      </c>
      <c r="M43" s="6">
        <f t="shared" si="47"/>
        <v>0</v>
      </c>
      <c r="N43" s="6">
        <f t="shared" si="48"/>
        <v>0</v>
      </c>
      <c r="O43" s="6">
        <f t="shared" si="49"/>
        <v>0</v>
      </c>
      <c r="P43" s="6">
        <f t="shared" si="50"/>
        <v>0</v>
      </c>
      <c r="Q43" s="6">
        <f t="shared" si="51"/>
        <v>0</v>
      </c>
      <c r="R43" s="7">
        <f t="shared" si="52"/>
        <v>4</v>
      </c>
      <c r="S43" s="7">
        <f t="shared" si="53"/>
        <v>1</v>
      </c>
      <c r="T43" s="7">
        <v>1.2</v>
      </c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54"/>
        <v>0</v>
      </c>
      <c r="AP43" s="11">
        <v>10</v>
      </c>
      <c r="AQ43" s="10" t="s">
        <v>55</v>
      </c>
      <c r="AR43" s="11">
        <v>10</v>
      </c>
      <c r="AS43" s="10" t="s">
        <v>56</v>
      </c>
      <c r="AT43" s="7">
        <v>3</v>
      </c>
      <c r="AU43" s="11"/>
      <c r="AV43" s="10"/>
      <c r="AW43" s="11">
        <v>10</v>
      </c>
      <c r="AX43" s="10" t="s">
        <v>56</v>
      </c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>
        <v>1</v>
      </c>
      <c r="BJ43" s="7">
        <f t="shared" si="55"/>
        <v>4</v>
      </c>
      <c r="BK43" s="11"/>
      <c r="BL43" s="10"/>
      <c r="BM43" s="11"/>
      <c r="BN43" s="10"/>
      <c r="BO43" s="7"/>
      <c r="BP43" s="11"/>
      <c r="BQ43" s="10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56"/>
        <v>0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57"/>
        <v>0</v>
      </c>
    </row>
    <row r="44" spans="1:104" ht="12">
      <c r="A44" s="6"/>
      <c r="B44" s="6"/>
      <c r="C44" s="6"/>
      <c r="D44" s="6" t="s">
        <v>103</v>
      </c>
      <c r="E44" s="3" t="s">
        <v>104</v>
      </c>
      <c r="F44" s="6">
        <f t="shared" si="40"/>
        <v>0</v>
      </c>
      <c r="G44" s="6">
        <f t="shared" si="41"/>
        <v>3</v>
      </c>
      <c r="H44" s="6">
        <f t="shared" si="42"/>
        <v>40</v>
      </c>
      <c r="I44" s="6">
        <f t="shared" si="43"/>
        <v>20</v>
      </c>
      <c r="J44" s="6">
        <f t="shared" si="44"/>
        <v>10</v>
      </c>
      <c r="K44" s="6">
        <f t="shared" si="45"/>
        <v>0</v>
      </c>
      <c r="L44" s="6">
        <f t="shared" si="46"/>
        <v>0</v>
      </c>
      <c r="M44" s="6">
        <f t="shared" si="47"/>
        <v>0</v>
      </c>
      <c r="N44" s="6">
        <f t="shared" si="48"/>
        <v>10</v>
      </c>
      <c r="O44" s="6">
        <f t="shared" si="49"/>
        <v>0</v>
      </c>
      <c r="P44" s="6">
        <f t="shared" si="50"/>
        <v>0</v>
      </c>
      <c r="Q44" s="6">
        <f t="shared" si="51"/>
        <v>0</v>
      </c>
      <c r="R44" s="7">
        <f t="shared" si="52"/>
        <v>4</v>
      </c>
      <c r="S44" s="7">
        <f t="shared" si="53"/>
        <v>1</v>
      </c>
      <c r="T44" s="7">
        <v>1.6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54"/>
        <v>0</v>
      </c>
      <c r="AP44" s="11"/>
      <c r="AQ44" s="10"/>
      <c r="AR44" s="11"/>
      <c r="AS44" s="10"/>
      <c r="AT44" s="7"/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55"/>
        <v>0</v>
      </c>
      <c r="BK44" s="11">
        <v>20</v>
      </c>
      <c r="BL44" s="10" t="s">
        <v>56</v>
      </c>
      <c r="BM44" s="11">
        <v>10</v>
      </c>
      <c r="BN44" s="10" t="s">
        <v>56</v>
      </c>
      <c r="BO44" s="7">
        <v>3</v>
      </c>
      <c r="BP44" s="11"/>
      <c r="BQ44" s="10"/>
      <c r="BR44" s="11"/>
      <c r="BS44" s="10"/>
      <c r="BT44" s="11"/>
      <c r="BU44" s="10"/>
      <c r="BV44" s="11">
        <v>10</v>
      </c>
      <c r="BW44" s="10" t="s">
        <v>56</v>
      </c>
      <c r="BX44" s="11"/>
      <c r="BY44" s="10"/>
      <c r="BZ44" s="11"/>
      <c r="CA44" s="10"/>
      <c r="CB44" s="11"/>
      <c r="CC44" s="10"/>
      <c r="CD44" s="7">
        <v>1</v>
      </c>
      <c r="CE44" s="7">
        <f t="shared" si="56"/>
        <v>4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57"/>
        <v>0</v>
      </c>
    </row>
    <row r="45" spans="1:104" ht="12">
      <c r="A45" s="6"/>
      <c r="B45" s="6"/>
      <c r="C45" s="6"/>
      <c r="D45" s="6" t="s">
        <v>105</v>
      </c>
      <c r="E45" s="3" t="s">
        <v>106</v>
      </c>
      <c r="F45" s="6">
        <f t="shared" si="40"/>
        <v>0</v>
      </c>
      <c r="G45" s="6">
        <f t="shared" si="41"/>
        <v>3</v>
      </c>
      <c r="H45" s="6">
        <f t="shared" si="42"/>
        <v>30</v>
      </c>
      <c r="I45" s="6">
        <f t="shared" si="43"/>
        <v>10</v>
      </c>
      <c r="J45" s="6">
        <f t="shared" si="44"/>
        <v>10</v>
      </c>
      <c r="K45" s="6">
        <f t="shared" si="45"/>
        <v>0</v>
      </c>
      <c r="L45" s="6">
        <f t="shared" si="46"/>
        <v>0</v>
      </c>
      <c r="M45" s="6">
        <f t="shared" si="47"/>
        <v>0</v>
      </c>
      <c r="N45" s="6">
        <f t="shared" si="48"/>
        <v>10</v>
      </c>
      <c r="O45" s="6">
        <f t="shared" si="49"/>
        <v>0</v>
      </c>
      <c r="P45" s="6">
        <f t="shared" si="50"/>
        <v>0</v>
      </c>
      <c r="Q45" s="6">
        <f t="shared" si="51"/>
        <v>0</v>
      </c>
      <c r="R45" s="7">
        <f t="shared" si="52"/>
        <v>2</v>
      </c>
      <c r="S45" s="7">
        <f t="shared" si="53"/>
        <v>0.6</v>
      </c>
      <c r="T45" s="7">
        <v>1.2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54"/>
        <v>0</v>
      </c>
      <c r="AP45" s="11"/>
      <c r="AQ45" s="10"/>
      <c r="AR45" s="11"/>
      <c r="AS45" s="10"/>
      <c r="AT45" s="7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55"/>
        <v>0</v>
      </c>
      <c r="BK45" s="11">
        <v>10</v>
      </c>
      <c r="BL45" s="10" t="s">
        <v>56</v>
      </c>
      <c r="BM45" s="11">
        <v>10</v>
      </c>
      <c r="BN45" s="10" t="s">
        <v>56</v>
      </c>
      <c r="BO45" s="7">
        <v>1.4</v>
      </c>
      <c r="BP45" s="11"/>
      <c r="BQ45" s="10"/>
      <c r="BR45" s="11"/>
      <c r="BS45" s="10"/>
      <c r="BT45" s="11"/>
      <c r="BU45" s="10"/>
      <c r="BV45" s="11">
        <v>10</v>
      </c>
      <c r="BW45" s="10" t="s">
        <v>56</v>
      </c>
      <c r="BX45" s="11"/>
      <c r="BY45" s="10"/>
      <c r="BZ45" s="11"/>
      <c r="CA45" s="10"/>
      <c r="CB45" s="11"/>
      <c r="CC45" s="10"/>
      <c r="CD45" s="7">
        <v>0.6</v>
      </c>
      <c r="CE45" s="7">
        <f t="shared" si="56"/>
        <v>2</v>
      </c>
      <c r="CF45" s="11"/>
      <c r="CG45" s="10"/>
      <c r="CH45" s="11"/>
      <c r="CI45" s="10"/>
      <c r="CJ45" s="7"/>
      <c r="CK45" s="11"/>
      <c r="CL45" s="10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57"/>
        <v>0</v>
      </c>
    </row>
    <row r="46" spans="1:104" ht="12">
      <c r="A46" s="6"/>
      <c r="B46" s="6"/>
      <c r="C46" s="6"/>
      <c r="D46" s="6" t="s">
        <v>107</v>
      </c>
      <c r="E46" s="3" t="s">
        <v>108</v>
      </c>
      <c r="F46" s="6">
        <f t="shared" si="40"/>
        <v>0</v>
      </c>
      <c r="G46" s="6">
        <f t="shared" si="41"/>
        <v>2</v>
      </c>
      <c r="H46" s="6">
        <f t="shared" si="42"/>
        <v>25</v>
      </c>
      <c r="I46" s="6">
        <f t="shared" si="43"/>
        <v>15</v>
      </c>
      <c r="J46" s="6">
        <f t="shared" si="44"/>
        <v>10</v>
      </c>
      <c r="K46" s="6">
        <f t="shared" si="45"/>
        <v>0</v>
      </c>
      <c r="L46" s="6">
        <f t="shared" si="46"/>
        <v>0</v>
      </c>
      <c r="M46" s="6">
        <f t="shared" si="47"/>
        <v>0</v>
      </c>
      <c r="N46" s="6">
        <f t="shared" si="48"/>
        <v>0</v>
      </c>
      <c r="O46" s="6">
        <f t="shared" si="49"/>
        <v>0</v>
      </c>
      <c r="P46" s="6">
        <f t="shared" si="50"/>
        <v>0</v>
      </c>
      <c r="Q46" s="6">
        <f t="shared" si="51"/>
        <v>0</v>
      </c>
      <c r="R46" s="7">
        <f t="shared" si="52"/>
        <v>3</v>
      </c>
      <c r="S46" s="7">
        <f t="shared" si="53"/>
        <v>0</v>
      </c>
      <c r="T46" s="7">
        <v>1</v>
      </c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54"/>
        <v>0</v>
      </c>
      <c r="AP46" s="11"/>
      <c r="AQ46" s="10"/>
      <c r="AR46" s="11"/>
      <c r="AS46" s="10"/>
      <c r="AT46" s="7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55"/>
        <v>0</v>
      </c>
      <c r="BK46" s="11">
        <v>15</v>
      </c>
      <c r="BL46" s="10" t="s">
        <v>56</v>
      </c>
      <c r="BM46" s="11">
        <v>10</v>
      </c>
      <c r="BN46" s="10" t="s">
        <v>56</v>
      </c>
      <c r="BO46" s="7">
        <v>3</v>
      </c>
      <c r="BP46" s="11"/>
      <c r="BQ46" s="10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56"/>
        <v>3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57"/>
        <v>0</v>
      </c>
    </row>
    <row r="47" spans="1:104" ht="12">
      <c r="A47" s="6"/>
      <c r="B47" s="6"/>
      <c r="C47" s="6"/>
      <c r="D47" s="6" t="s">
        <v>109</v>
      </c>
      <c r="E47" s="3" t="s">
        <v>110</v>
      </c>
      <c r="F47" s="6">
        <f t="shared" si="40"/>
        <v>0</v>
      </c>
      <c r="G47" s="6">
        <f t="shared" si="41"/>
        <v>2</v>
      </c>
      <c r="H47" s="6">
        <f t="shared" si="42"/>
        <v>25</v>
      </c>
      <c r="I47" s="6">
        <f t="shared" si="43"/>
        <v>15</v>
      </c>
      <c r="J47" s="6">
        <f t="shared" si="44"/>
        <v>10</v>
      </c>
      <c r="K47" s="6">
        <f t="shared" si="45"/>
        <v>0</v>
      </c>
      <c r="L47" s="6">
        <f t="shared" si="46"/>
        <v>0</v>
      </c>
      <c r="M47" s="6">
        <f t="shared" si="47"/>
        <v>0</v>
      </c>
      <c r="N47" s="6">
        <f t="shared" si="48"/>
        <v>0</v>
      </c>
      <c r="O47" s="6">
        <f t="shared" si="49"/>
        <v>0</v>
      </c>
      <c r="P47" s="6">
        <f t="shared" si="50"/>
        <v>0</v>
      </c>
      <c r="Q47" s="6">
        <f t="shared" si="51"/>
        <v>0</v>
      </c>
      <c r="R47" s="7">
        <f t="shared" si="52"/>
        <v>2</v>
      </c>
      <c r="S47" s="7">
        <f t="shared" si="53"/>
        <v>0</v>
      </c>
      <c r="T47" s="7">
        <v>1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54"/>
        <v>0</v>
      </c>
      <c r="AP47" s="11"/>
      <c r="AQ47" s="10"/>
      <c r="AR47" s="11"/>
      <c r="AS47" s="10"/>
      <c r="AT47" s="7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55"/>
        <v>0</v>
      </c>
      <c r="BK47" s="11">
        <v>15</v>
      </c>
      <c r="BL47" s="10" t="s">
        <v>56</v>
      </c>
      <c r="BM47" s="11">
        <v>10</v>
      </c>
      <c r="BN47" s="10" t="s">
        <v>56</v>
      </c>
      <c r="BO47" s="7">
        <v>2</v>
      </c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56"/>
        <v>2</v>
      </c>
      <c r="CF47" s="11"/>
      <c r="CG47" s="10"/>
      <c r="CH47" s="11"/>
      <c r="CI47" s="10"/>
      <c r="CJ47" s="7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57"/>
        <v>0</v>
      </c>
    </row>
    <row r="48" spans="1:104" ht="12">
      <c r="A48" s="6"/>
      <c r="B48" s="6"/>
      <c r="C48" s="6"/>
      <c r="D48" s="6" t="s">
        <v>111</v>
      </c>
      <c r="E48" s="3" t="s">
        <v>112</v>
      </c>
      <c r="F48" s="6">
        <f t="shared" si="40"/>
        <v>0</v>
      </c>
      <c r="G48" s="6">
        <f t="shared" si="41"/>
        <v>1</v>
      </c>
      <c r="H48" s="6">
        <f t="shared" si="42"/>
        <v>12</v>
      </c>
      <c r="I48" s="6">
        <f t="shared" si="43"/>
        <v>0</v>
      </c>
      <c r="J48" s="6">
        <f t="shared" si="44"/>
        <v>0</v>
      </c>
      <c r="K48" s="6">
        <f t="shared" si="45"/>
        <v>0</v>
      </c>
      <c r="L48" s="6">
        <f t="shared" si="46"/>
        <v>0</v>
      </c>
      <c r="M48" s="6">
        <f t="shared" si="47"/>
        <v>0</v>
      </c>
      <c r="N48" s="6">
        <f t="shared" si="48"/>
        <v>0</v>
      </c>
      <c r="O48" s="6">
        <f t="shared" si="49"/>
        <v>0</v>
      </c>
      <c r="P48" s="6">
        <f t="shared" si="50"/>
        <v>0</v>
      </c>
      <c r="Q48" s="6">
        <f t="shared" si="51"/>
        <v>12</v>
      </c>
      <c r="R48" s="7">
        <f t="shared" si="52"/>
        <v>1</v>
      </c>
      <c r="S48" s="7">
        <f t="shared" si="53"/>
        <v>1</v>
      </c>
      <c r="T48" s="7">
        <v>0.5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54"/>
        <v>0</v>
      </c>
      <c r="AP48" s="11"/>
      <c r="AQ48" s="10"/>
      <c r="AR48" s="11"/>
      <c r="AS48" s="10"/>
      <c r="AT48" s="7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>
        <v>12</v>
      </c>
      <c r="BH48" s="10" t="s">
        <v>56</v>
      </c>
      <c r="BI48" s="7">
        <v>1</v>
      </c>
      <c r="BJ48" s="7">
        <f t="shared" si="55"/>
        <v>1</v>
      </c>
      <c r="BK48" s="11"/>
      <c r="BL48" s="10"/>
      <c r="BM48" s="11"/>
      <c r="BN48" s="10"/>
      <c r="BO48" s="7"/>
      <c r="BP48" s="11"/>
      <c r="BQ48" s="10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56"/>
        <v>0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57"/>
        <v>0</v>
      </c>
    </row>
    <row r="49" spans="1:104" ht="12">
      <c r="A49" s="6">
        <v>5</v>
      </c>
      <c r="B49" s="6">
        <v>1</v>
      </c>
      <c r="C49" s="6"/>
      <c r="D49" s="6"/>
      <c r="E49" s="3" t="s">
        <v>113</v>
      </c>
      <c r="F49" s="6">
        <f>$B$49*COUNTIF(U49:CX49,"e")</f>
        <v>1</v>
      </c>
      <c r="G49" s="6">
        <f>$B$49*COUNTIF(U49:CX49,"z")</f>
        <v>0</v>
      </c>
      <c r="H49" s="6">
        <f t="shared" si="42"/>
        <v>0</v>
      </c>
      <c r="I49" s="6">
        <f t="shared" si="43"/>
        <v>0</v>
      </c>
      <c r="J49" s="6">
        <f t="shared" si="44"/>
        <v>0</v>
      </c>
      <c r="K49" s="6">
        <f t="shared" si="45"/>
        <v>0</v>
      </c>
      <c r="L49" s="6">
        <f t="shared" si="46"/>
        <v>0</v>
      </c>
      <c r="M49" s="6">
        <f t="shared" si="47"/>
        <v>0</v>
      </c>
      <c r="N49" s="6">
        <f t="shared" si="48"/>
        <v>0</v>
      </c>
      <c r="O49" s="6">
        <f t="shared" si="49"/>
        <v>0</v>
      </c>
      <c r="P49" s="6">
        <f t="shared" si="50"/>
        <v>0</v>
      </c>
      <c r="Q49" s="6">
        <f t="shared" si="51"/>
        <v>0</v>
      </c>
      <c r="R49" s="7">
        <f t="shared" si="52"/>
        <v>20</v>
      </c>
      <c r="S49" s="7">
        <f t="shared" si="53"/>
        <v>20</v>
      </c>
      <c r="T49" s="7">
        <f>$B$49*0.7</f>
        <v>0.7</v>
      </c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54"/>
        <v>0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55"/>
        <v>0</v>
      </c>
      <c r="BK49" s="11"/>
      <c r="BL49" s="10"/>
      <c r="BM49" s="11"/>
      <c r="BN49" s="10"/>
      <c r="BO49" s="7"/>
      <c r="BP49" s="11"/>
      <c r="BQ49" s="10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56"/>
        <v>0</v>
      </c>
      <c r="CF49" s="11"/>
      <c r="CG49" s="10"/>
      <c r="CH49" s="11"/>
      <c r="CI49" s="10"/>
      <c r="CJ49" s="7"/>
      <c r="CK49" s="11"/>
      <c r="CL49" s="10"/>
      <c r="CM49" s="11"/>
      <c r="CN49" s="10"/>
      <c r="CO49" s="11"/>
      <c r="CP49" s="10"/>
      <c r="CQ49" s="11"/>
      <c r="CR49" s="10"/>
      <c r="CS49" s="11">
        <f>$B$49*0</f>
        <v>0</v>
      </c>
      <c r="CT49" s="10" t="s">
        <v>55</v>
      </c>
      <c r="CU49" s="11"/>
      <c r="CV49" s="10"/>
      <c r="CW49" s="11"/>
      <c r="CX49" s="10"/>
      <c r="CY49" s="7">
        <f>$B$49*20</f>
        <v>20</v>
      </c>
      <c r="CZ49" s="7">
        <f t="shared" si="57"/>
        <v>20</v>
      </c>
    </row>
    <row r="50" spans="1:104" ht="12">
      <c r="A50" s="6"/>
      <c r="B50" s="6"/>
      <c r="C50" s="6"/>
      <c r="D50" s="6" t="s">
        <v>114</v>
      </c>
      <c r="E50" s="3" t="s">
        <v>115</v>
      </c>
      <c r="F50" s="6">
        <f>COUNTIF(U50:CX50,"e")</f>
        <v>0</v>
      </c>
      <c r="G50" s="6">
        <f>COUNTIF(U50:CX50,"z")</f>
        <v>2</v>
      </c>
      <c r="H50" s="6">
        <f t="shared" si="42"/>
        <v>22</v>
      </c>
      <c r="I50" s="6">
        <f t="shared" si="43"/>
        <v>0</v>
      </c>
      <c r="J50" s="6">
        <f t="shared" si="44"/>
        <v>0</v>
      </c>
      <c r="K50" s="6">
        <f t="shared" si="45"/>
        <v>12</v>
      </c>
      <c r="L50" s="6">
        <f t="shared" si="46"/>
        <v>10</v>
      </c>
      <c r="M50" s="6">
        <f t="shared" si="47"/>
        <v>0</v>
      </c>
      <c r="N50" s="6">
        <f t="shared" si="48"/>
        <v>0</v>
      </c>
      <c r="O50" s="6">
        <f t="shared" si="49"/>
        <v>0</v>
      </c>
      <c r="P50" s="6">
        <f t="shared" si="50"/>
        <v>0</v>
      </c>
      <c r="Q50" s="6">
        <f t="shared" si="51"/>
        <v>0</v>
      </c>
      <c r="R50" s="7">
        <f t="shared" si="52"/>
        <v>2</v>
      </c>
      <c r="S50" s="7">
        <f t="shared" si="53"/>
        <v>2</v>
      </c>
      <c r="T50" s="7">
        <v>0.9</v>
      </c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54"/>
        <v>0</v>
      </c>
      <c r="AP50" s="11"/>
      <c r="AQ50" s="10"/>
      <c r="AR50" s="11"/>
      <c r="AS50" s="10"/>
      <c r="AT50" s="7"/>
      <c r="AU50" s="11">
        <v>12</v>
      </c>
      <c r="AV50" s="10" t="s">
        <v>56</v>
      </c>
      <c r="AW50" s="11">
        <v>10</v>
      </c>
      <c r="AX50" s="10" t="s">
        <v>56</v>
      </c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>
        <v>2</v>
      </c>
      <c r="BJ50" s="7">
        <f t="shared" si="55"/>
        <v>2</v>
      </c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56"/>
        <v>0</v>
      </c>
      <c r="CF50" s="11"/>
      <c r="CG50" s="10"/>
      <c r="CH50" s="11"/>
      <c r="CI50" s="10"/>
      <c r="CJ50" s="7"/>
      <c r="CK50" s="11"/>
      <c r="CL50" s="10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57"/>
        <v>0</v>
      </c>
    </row>
    <row r="51" spans="1:104" ht="15.75" customHeight="1">
      <c r="A51" s="6"/>
      <c r="B51" s="6"/>
      <c r="C51" s="6"/>
      <c r="D51" s="6"/>
      <c r="E51" s="6" t="s">
        <v>68</v>
      </c>
      <c r="F51" s="6">
        <f aca="true" t="shared" si="58" ref="F51:AK51">SUM(F41:F50)</f>
        <v>4</v>
      </c>
      <c r="G51" s="6">
        <f t="shared" si="58"/>
        <v>17</v>
      </c>
      <c r="H51" s="6">
        <f t="shared" si="58"/>
        <v>234</v>
      </c>
      <c r="I51" s="6">
        <f t="shared" si="58"/>
        <v>100</v>
      </c>
      <c r="J51" s="6">
        <f t="shared" si="58"/>
        <v>50</v>
      </c>
      <c r="K51" s="6">
        <f t="shared" si="58"/>
        <v>12</v>
      </c>
      <c r="L51" s="6">
        <f t="shared" si="58"/>
        <v>40</v>
      </c>
      <c r="M51" s="6">
        <f t="shared" si="58"/>
        <v>0</v>
      </c>
      <c r="N51" s="6">
        <f t="shared" si="58"/>
        <v>20</v>
      </c>
      <c r="O51" s="6">
        <f t="shared" si="58"/>
        <v>0</v>
      </c>
      <c r="P51" s="6">
        <f t="shared" si="58"/>
        <v>0</v>
      </c>
      <c r="Q51" s="6">
        <f t="shared" si="58"/>
        <v>12</v>
      </c>
      <c r="R51" s="7">
        <f t="shared" si="58"/>
        <v>43</v>
      </c>
      <c r="S51" s="7">
        <f t="shared" si="58"/>
        <v>27.6</v>
      </c>
      <c r="T51" s="7">
        <f t="shared" si="58"/>
        <v>10.1</v>
      </c>
      <c r="U51" s="11">
        <f t="shared" si="58"/>
        <v>0</v>
      </c>
      <c r="V51" s="10">
        <f t="shared" si="58"/>
        <v>0</v>
      </c>
      <c r="W51" s="11">
        <f t="shared" si="58"/>
        <v>0</v>
      </c>
      <c r="X51" s="10">
        <f t="shared" si="58"/>
        <v>0</v>
      </c>
      <c r="Y51" s="7">
        <f t="shared" si="58"/>
        <v>0</v>
      </c>
      <c r="Z51" s="11">
        <f t="shared" si="58"/>
        <v>0</v>
      </c>
      <c r="AA51" s="10">
        <f t="shared" si="58"/>
        <v>0</v>
      </c>
      <c r="AB51" s="11">
        <f t="shared" si="58"/>
        <v>0</v>
      </c>
      <c r="AC51" s="10">
        <f t="shared" si="58"/>
        <v>0</v>
      </c>
      <c r="AD51" s="11">
        <f t="shared" si="58"/>
        <v>0</v>
      </c>
      <c r="AE51" s="10">
        <f t="shared" si="58"/>
        <v>0</v>
      </c>
      <c r="AF51" s="11">
        <f t="shared" si="58"/>
        <v>0</v>
      </c>
      <c r="AG51" s="10">
        <f t="shared" si="58"/>
        <v>0</v>
      </c>
      <c r="AH51" s="11">
        <f t="shared" si="58"/>
        <v>0</v>
      </c>
      <c r="AI51" s="10">
        <f t="shared" si="58"/>
        <v>0</v>
      </c>
      <c r="AJ51" s="11">
        <f t="shared" si="58"/>
        <v>0</v>
      </c>
      <c r="AK51" s="10">
        <f t="shared" si="58"/>
        <v>0</v>
      </c>
      <c r="AL51" s="11">
        <f aca="true" t="shared" si="59" ref="AL51:BQ51">SUM(AL41:AL50)</f>
        <v>0</v>
      </c>
      <c r="AM51" s="10">
        <f t="shared" si="59"/>
        <v>0</v>
      </c>
      <c r="AN51" s="7">
        <f t="shared" si="59"/>
        <v>0</v>
      </c>
      <c r="AO51" s="7">
        <f t="shared" si="59"/>
        <v>0</v>
      </c>
      <c r="AP51" s="11">
        <f t="shared" si="59"/>
        <v>40</v>
      </c>
      <c r="AQ51" s="10">
        <f t="shared" si="59"/>
        <v>0</v>
      </c>
      <c r="AR51" s="11">
        <f t="shared" si="59"/>
        <v>10</v>
      </c>
      <c r="AS51" s="10">
        <f t="shared" si="59"/>
        <v>0</v>
      </c>
      <c r="AT51" s="7">
        <f t="shared" si="59"/>
        <v>6</v>
      </c>
      <c r="AU51" s="11">
        <f t="shared" si="59"/>
        <v>12</v>
      </c>
      <c r="AV51" s="10">
        <f t="shared" si="59"/>
        <v>0</v>
      </c>
      <c r="AW51" s="11">
        <f t="shared" si="59"/>
        <v>40</v>
      </c>
      <c r="AX51" s="10">
        <f t="shared" si="59"/>
        <v>0</v>
      </c>
      <c r="AY51" s="11">
        <f t="shared" si="59"/>
        <v>0</v>
      </c>
      <c r="AZ51" s="10">
        <f t="shared" si="59"/>
        <v>0</v>
      </c>
      <c r="BA51" s="11">
        <f t="shared" si="59"/>
        <v>0</v>
      </c>
      <c r="BB51" s="10">
        <f t="shared" si="59"/>
        <v>0</v>
      </c>
      <c r="BC51" s="11">
        <f t="shared" si="59"/>
        <v>0</v>
      </c>
      <c r="BD51" s="10">
        <f t="shared" si="59"/>
        <v>0</v>
      </c>
      <c r="BE51" s="11">
        <f t="shared" si="59"/>
        <v>0</v>
      </c>
      <c r="BF51" s="10">
        <f t="shared" si="59"/>
        <v>0</v>
      </c>
      <c r="BG51" s="11">
        <f t="shared" si="59"/>
        <v>12</v>
      </c>
      <c r="BH51" s="10">
        <f t="shared" si="59"/>
        <v>0</v>
      </c>
      <c r="BI51" s="7">
        <f t="shared" si="59"/>
        <v>6</v>
      </c>
      <c r="BJ51" s="7">
        <f t="shared" si="59"/>
        <v>12</v>
      </c>
      <c r="BK51" s="11">
        <f t="shared" si="59"/>
        <v>60</v>
      </c>
      <c r="BL51" s="10">
        <f t="shared" si="59"/>
        <v>0</v>
      </c>
      <c r="BM51" s="11">
        <f t="shared" si="59"/>
        <v>40</v>
      </c>
      <c r="BN51" s="10">
        <f t="shared" si="59"/>
        <v>0</v>
      </c>
      <c r="BO51" s="7">
        <f t="shared" si="59"/>
        <v>9.4</v>
      </c>
      <c r="BP51" s="11">
        <f t="shared" si="59"/>
        <v>0</v>
      </c>
      <c r="BQ51" s="10">
        <f t="shared" si="59"/>
        <v>0</v>
      </c>
      <c r="BR51" s="11">
        <f aca="true" t="shared" si="60" ref="BR51:CW51">SUM(BR41:BR50)</f>
        <v>0</v>
      </c>
      <c r="BS51" s="10">
        <f t="shared" si="60"/>
        <v>0</v>
      </c>
      <c r="BT51" s="11">
        <f t="shared" si="60"/>
        <v>0</v>
      </c>
      <c r="BU51" s="10">
        <f t="shared" si="60"/>
        <v>0</v>
      </c>
      <c r="BV51" s="11">
        <f t="shared" si="60"/>
        <v>20</v>
      </c>
      <c r="BW51" s="10">
        <f t="shared" si="60"/>
        <v>0</v>
      </c>
      <c r="BX51" s="11">
        <f t="shared" si="60"/>
        <v>0</v>
      </c>
      <c r="BY51" s="10">
        <f t="shared" si="60"/>
        <v>0</v>
      </c>
      <c r="BZ51" s="11">
        <f t="shared" si="60"/>
        <v>0</v>
      </c>
      <c r="CA51" s="10">
        <f t="shared" si="60"/>
        <v>0</v>
      </c>
      <c r="CB51" s="11">
        <f t="shared" si="60"/>
        <v>0</v>
      </c>
      <c r="CC51" s="10">
        <f t="shared" si="60"/>
        <v>0</v>
      </c>
      <c r="CD51" s="7">
        <f t="shared" si="60"/>
        <v>1.6</v>
      </c>
      <c r="CE51" s="7">
        <f t="shared" si="60"/>
        <v>11</v>
      </c>
      <c r="CF51" s="11">
        <f t="shared" si="60"/>
        <v>0</v>
      </c>
      <c r="CG51" s="10">
        <f t="shared" si="60"/>
        <v>0</v>
      </c>
      <c r="CH51" s="11">
        <f t="shared" si="60"/>
        <v>0</v>
      </c>
      <c r="CI51" s="10">
        <f t="shared" si="60"/>
        <v>0</v>
      </c>
      <c r="CJ51" s="7">
        <f t="shared" si="60"/>
        <v>0</v>
      </c>
      <c r="CK51" s="11">
        <f t="shared" si="60"/>
        <v>0</v>
      </c>
      <c r="CL51" s="10">
        <f t="shared" si="60"/>
        <v>0</v>
      </c>
      <c r="CM51" s="11">
        <f t="shared" si="60"/>
        <v>0</v>
      </c>
      <c r="CN51" s="10">
        <f t="shared" si="60"/>
        <v>0</v>
      </c>
      <c r="CO51" s="11">
        <f t="shared" si="60"/>
        <v>0</v>
      </c>
      <c r="CP51" s="10">
        <f t="shared" si="60"/>
        <v>0</v>
      </c>
      <c r="CQ51" s="11">
        <f t="shared" si="60"/>
        <v>0</v>
      </c>
      <c r="CR51" s="10">
        <f t="shared" si="60"/>
        <v>0</v>
      </c>
      <c r="CS51" s="11">
        <f t="shared" si="60"/>
        <v>0</v>
      </c>
      <c r="CT51" s="10">
        <f t="shared" si="60"/>
        <v>0</v>
      </c>
      <c r="CU51" s="11">
        <f t="shared" si="60"/>
        <v>0</v>
      </c>
      <c r="CV51" s="10">
        <f t="shared" si="60"/>
        <v>0</v>
      </c>
      <c r="CW51" s="11">
        <f t="shared" si="60"/>
        <v>0</v>
      </c>
      <c r="CX51" s="10">
        <f>SUM(CX41:CX50)</f>
        <v>0</v>
      </c>
      <c r="CY51" s="7">
        <f>SUM(CY41:CY50)</f>
        <v>20</v>
      </c>
      <c r="CZ51" s="7">
        <f>SUM(CZ41:CZ50)</f>
        <v>20</v>
      </c>
    </row>
    <row r="52" spans="1:104" ht="19.5" customHeight="1">
      <c r="A52" s="19" t="s">
        <v>116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9"/>
      <c r="CZ52" s="13"/>
    </row>
    <row r="53" spans="1:104" ht="12">
      <c r="A53" s="20">
        <v>1</v>
      </c>
      <c r="B53" s="20">
        <v>1</v>
      </c>
      <c r="C53" s="20"/>
      <c r="D53" s="6" t="s">
        <v>117</v>
      </c>
      <c r="E53" s="3" t="s">
        <v>118</v>
      </c>
      <c r="F53" s="6">
        <f aca="true" t="shared" si="61" ref="F53:F61">COUNTIF(U53:CX53,"e")</f>
        <v>1</v>
      </c>
      <c r="G53" s="6">
        <f aca="true" t="shared" si="62" ref="G53:G61">COUNTIF(U53:CX53,"z")</f>
        <v>0</v>
      </c>
      <c r="H53" s="6">
        <f aca="true" t="shared" si="63" ref="H53:H61">SUM(I53:Q53)</f>
        <v>20</v>
      </c>
      <c r="I53" s="6">
        <f aca="true" t="shared" si="64" ref="I53:I61">U53+AP53+BK53+CF53</f>
        <v>0</v>
      </c>
      <c r="J53" s="6">
        <f aca="true" t="shared" si="65" ref="J53:J61">W53+AR53+BM53+CH53</f>
        <v>0</v>
      </c>
      <c r="K53" s="6">
        <f aca="true" t="shared" si="66" ref="K53:K61">Z53+AU53+BP53+CK53</f>
        <v>0</v>
      </c>
      <c r="L53" s="6">
        <f aca="true" t="shared" si="67" ref="L53:L61">AB53+AW53+BR53+CM53</f>
        <v>0</v>
      </c>
      <c r="M53" s="6">
        <f aca="true" t="shared" si="68" ref="M53:M61">AD53+AY53+BT53+CO53</f>
        <v>20</v>
      </c>
      <c r="N53" s="6">
        <f aca="true" t="shared" si="69" ref="N53:N61">AF53+BA53+BV53+CQ53</f>
        <v>0</v>
      </c>
      <c r="O53" s="6">
        <f aca="true" t="shared" si="70" ref="O53:O61">AH53+BC53+BX53+CS53</f>
        <v>0</v>
      </c>
      <c r="P53" s="6">
        <f aca="true" t="shared" si="71" ref="P53:P61">AJ53+BE53+BZ53+CU53</f>
        <v>0</v>
      </c>
      <c r="Q53" s="6">
        <f aca="true" t="shared" si="72" ref="Q53:Q61">AL53+BG53+CB53+CW53</f>
        <v>0</v>
      </c>
      <c r="R53" s="7">
        <f aca="true" t="shared" si="73" ref="R53:R61">AO53+BJ53+CE53+CZ53</f>
        <v>3</v>
      </c>
      <c r="S53" s="7">
        <f aca="true" t="shared" si="74" ref="S53:S61">AN53+BI53+CD53+CY53</f>
        <v>3</v>
      </c>
      <c r="T53" s="7">
        <v>0.8</v>
      </c>
      <c r="U53" s="11"/>
      <c r="V53" s="10"/>
      <c r="W53" s="11"/>
      <c r="X53" s="10"/>
      <c r="Y53" s="7"/>
      <c r="Z53" s="11"/>
      <c r="AA53" s="10"/>
      <c r="AB53" s="11"/>
      <c r="AC53" s="10"/>
      <c r="AD53" s="11">
        <v>20</v>
      </c>
      <c r="AE53" s="10" t="s">
        <v>55</v>
      </c>
      <c r="AF53" s="11"/>
      <c r="AG53" s="10"/>
      <c r="AH53" s="11"/>
      <c r="AI53" s="10"/>
      <c r="AJ53" s="11"/>
      <c r="AK53" s="10"/>
      <c r="AL53" s="11"/>
      <c r="AM53" s="10"/>
      <c r="AN53" s="7">
        <v>3</v>
      </c>
      <c r="AO53" s="7">
        <f aca="true" t="shared" si="75" ref="AO53:AO61">Y53+AN53</f>
        <v>3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aca="true" t="shared" si="76" ref="BJ53:BJ61">AT53+BI53</f>
        <v>0</v>
      </c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aca="true" t="shared" si="77" ref="CE53:CE61">BO53+CD53</f>
        <v>0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aca="true" t="shared" si="78" ref="CZ53:CZ61">CJ53+CY53</f>
        <v>0</v>
      </c>
    </row>
    <row r="54" spans="1:104" ht="12">
      <c r="A54" s="20">
        <v>1</v>
      </c>
      <c r="B54" s="20">
        <v>1</v>
      </c>
      <c r="C54" s="20"/>
      <c r="D54" s="6" t="s">
        <v>119</v>
      </c>
      <c r="E54" s="3" t="s">
        <v>120</v>
      </c>
      <c r="F54" s="6">
        <f t="shared" si="61"/>
        <v>1</v>
      </c>
      <c r="G54" s="6">
        <f t="shared" si="62"/>
        <v>0</v>
      </c>
      <c r="H54" s="6">
        <f t="shared" si="63"/>
        <v>20</v>
      </c>
      <c r="I54" s="6">
        <f t="shared" si="64"/>
        <v>0</v>
      </c>
      <c r="J54" s="6">
        <f t="shared" si="65"/>
        <v>0</v>
      </c>
      <c r="K54" s="6">
        <f t="shared" si="66"/>
        <v>0</v>
      </c>
      <c r="L54" s="6">
        <f t="shared" si="67"/>
        <v>0</v>
      </c>
      <c r="M54" s="6">
        <f t="shared" si="68"/>
        <v>20</v>
      </c>
      <c r="N54" s="6">
        <f t="shared" si="69"/>
        <v>0</v>
      </c>
      <c r="O54" s="6">
        <f t="shared" si="70"/>
        <v>0</v>
      </c>
      <c r="P54" s="6">
        <f t="shared" si="71"/>
        <v>0</v>
      </c>
      <c r="Q54" s="6">
        <f t="shared" si="72"/>
        <v>0</v>
      </c>
      <c r="R54" s="7">
        <f t="shared" si="73"/>
        <v>3</v>
      </c>
      <c r="S54" s="7">
        <f t="shared" si="74"/>
        <v>3</v>
      </c>
      <c r="T54" s="7">
        <v>0.8</v>
      </c>
      <c r="U54" s="11"/>
      <c r="V54" s="10"/>
      <c r="W54" s="11"/>
      <c r="X54" s="10"/>
      <c r="Y54" s="7"/>
      <c r="Z54" s="11"/>
      <c r="AA54" s="10"/>
      <c r="AB54" s="11"/>
      <c r="AC54" s="10"/>
      <c r="AD54" s="11">
        <v>20</v>
      </c>
      <c r="AE54" s="10" t="s">
        <v>55</v>
      </c>
      <c r="AF54" s="11"/>
      <c r="AG54" s="10"/>
      <c r="AH54" s="11"/>
      <c r="AI54" s="10"/>
      <c r="AJ54" s="11"/>
      <c r="AK54" s="10"/>
      <c r="AL54" s="11"/>
      <c r="AM54" s="10"/>
      <c r="AN54" s="7">
        <v>3</v>
      </c>
      <c r="AO54" s="7">
        <f t="shared" si="75"/>
        <v>3</v>
      </c>
      <c r="AP54" s="11"/>
      <c r="AQ54" s="10"/>
      <c r="AR54" s="11"/>
      <c r="AS54" s="10"/>
      <c r="AT54" s="7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76"/>
        <v>0</v>
      </c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7"/>
        <v>0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8"/>
        <v>0</v>
      </c>
    </row>
    <row r="55" spans="1:104" ht="12">
      <c r="A55" s="20">
        <v>2</v>
      </c>
      <c r="B55" s="20">
        <v>1</v>
      </c>
      <c r="C55" s="20"/>
      <c r="D55" s="6" t="s">
        <v>121</v>
      </c>
      <c r="E55" s="3" t="s">
        <v>122</v>
      </c>
      <c r="F55" s="6">
        <f t="shared" si="61"/>
        <v>0</v>
      </c>
      <c r="G55" s="6">
        <f t="shared" si="62"/>
        <v>1</v>
      </c>
      <c r="H55" s="6">
        <f t="shared" si="63"/>
        <v>9</v>
      </c>
      <c r="I55" s="6">
        <f t="shared" si="64"/>
        <v>9</v>
      </c>
      <c r="J55" s="6">
        <f t="shared" si="65"/>
        <v>0</v>
      </c>
      <c r="K55" s="6">
        <f t="shared" si="66"/>
        <v>0</v>
      </c>
      <c r="L55" s="6">
        <f t="shared" si="67"/>
        <v>0</v>
      </c>
      <c r="M55" s="6">
        <f t="shared" si="68"/>
        <v>0</v>
      </c>
      <c r="N55" s="6">
        <f t="shared" si="69"/>
        <v>0</v>
      </c>
      <c r="O55" s="6">
        <f t="shared" si="70"/>
        <v>0</v>
      </c>
      <c r="P55" s="6">
        <f t="shared" si="71"/>
        <v>0</v>
      </c>
      <c r="Q55" s="6">
        <f t="shared" si="72"/>
        <v>0</v>
      </c>
      <c r="R55" s="7">
        <f t="shared" si="73"/>
        <v>1</v>
      </c>
      <c r="S55" s="7">
        <f t="shared" si="74"/>
        <v>0</v>
      </c>
      <c r="T55" s="7">
        <v>0.4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75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76"/>
        <v>0</v>
      </c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7"/>
        <v>0</v>
      </c>
      <c r="CF55" s="11">
        <v>9</v>
      </c>
      <c r="CG55" s="10" t="s">
        <v>56</v>
      </c>
      <c r="CH55" s="11"/>
      <c r="CI55" s="10"/>
      <c r="CJ55" s="7">
        <v>1</v>
      </c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8"/>
        <v>1</v>
      </c>
    </row>
    <row r="56" spans="1:104" ht="12">
      <c r="A56" s="20">
        <v>2</v>
      </c>
      <c r="B56" s="20">
        <v>1</v>
      </c>
      <c r="C56" s="20"/>
      <c r="D56" s="6" t="s">
        <v>123</v>
      </c>
      <c r="E56" s="3" t="s">
        <v>124</v>
      </c>
      <c r="F56" s="6">
        <f t="shared" si="61"/>
        <v>0</v>
      </c>
      <c r="G56" s="6">
        <f t="shared" si="62"/>
        <v>1</v>
      </c>
      <c r="H56" s="6">
        <f t="shared" si="63"/>
        <v>9</v>
      </c>
      <c r="I56" s="6">
        <f t="shared" si="64"/>
        <v>9</v>
      </c>
      <c r="J56" s="6">
        <f t="shared" si="65"/>
        <v>0</v>
      </c>
      <c r="K56" s="6">
        <f t="shared" si="66"/>
        <v>0</v>
      </c>
      <c r="L56" s="6">
        <f t="shared" si="67"/>
        <v>0</v>
      </c>
      <c r="M56" s="6">
        <f t="shared" si="68"/>
        <v>0</v>
      </c>
      <c r="N56" s="6">
        <f t="shared" si="69"/>
        <v>0</v>
      </c>
      <c r="O56" s="6">
        <f t="shared" si="70"/>
        <v>0</v>
      </c>
      <c r="P56" s="6">
        <f t="shared" si="71"/>
        <v>0</v>
      </c>
      <c r="Q56" s="6">
        <f t="shared" si="72"/>
        <v>0</v>
      </c>
      <c r="R56" s="7">
        <f t="shared" si="73"/>
        <v>1</v>
      </c>
      <c r="S56" s="7">
        <f t="shared" si="74"/>
        <v>0</v>
      </c>
      <c r="T56" s="7">
        <v>0.4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75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76"/>
        <v>0</v>
      </c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7"/>
        <v>0</v>
      </c>
      <c r="CF56" s="11">
        <v>9</v>
      </c>
      <c r="CG56" s="10" t="s">
        <v>56</v>
      </c>
      <c r="CH56" s="11"/>
      <c r="CI56" s="10"/>
      <c r="CJ56" s="7">
        <v>1</v>
      </c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8"/>
        <v>1</v>
      </c>
    </row>
    <row r="57" spans="1:104" ht="12">
      <c r="A57" s="20">
        <v>6</v>
      </c>
      <c r="B57" s="20">
        <v>1</v>
      </c>
      <c r="C57" s="20"/>
      <c r="D57" s="6" t="s">
        <v>125</v>
      </c>
      <c r="E57" s="3" t="s">
        <v>126</v>
      </c>
      <c r="F57" s="6">
        <f t="shared" si="61"/>
        <v>0</v>
      </c>
      <c r="G57" s="6">
        <f t="shared" si="62"/>
        <v>2</v>
      </c>
      <c r="H57" s="6">
        <f t="shared" si="63"/>
        <v>24</v>
      </c>
      <c r="I57" s="6">
        <f t="shared" si="64"/>
        <v>12</v>
      </c>
      <c r="J57" s="6">
        <f t="shared" si="65"/>
        <v>0</v>
      </c>
      <c r="K57" s="6">
        <f t="shared" si="66"/>
        <v>0</v>
      </c>
      <c r="L57" s="6">
        <f t="shared" si="67"/>
        <v>0</v>
      </c>
      <c r="M57" s="6">
        <f t="shared" si="68"/>
        <v>0</v>
      </c>
      <c r="N57" s="6">
        <f t="shared" si="69"/>
        <v>12</v>
      </c>
      <c r="O57" s="6">
        <f t="shared" si="70"/>
        <v>0</v>
      </c>
      <c r="P57" s="6">
        <f t="shared" si="71"/>
        <v>0</v>
      </c>
      <c r="Q57" s="6">
        <f t="shared" si="72"/>
        <v>0</v>
      </c>
      <c r="R57" s="7">
        <f t="shared" si="73"/>
        <v>3</v>
      </c>
      <c r="S57" s="7">
        <f t="shared" si="74"/>
        <v>1.5</v>
      </c>
      <c r="T57" s="7">
        <v>1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75"/>
        <v>0</v>
      </c>
      <c r="AP57" s="11">
        <v>12</v>
      </c>
      <c r="AQ57" s="10" t="s">
        <v>56</v>
      </c>
      <c r="AR57" s="11"/>
      <c r="AS57" s="10"/>
      <c r="AT57" s="7">
        <v>1.5</v>
      </c>
      <c r="AU57" s="11"/>
      <c r="AV57" s="10"/>
      <c r="AW57" s="11"/>
      <c r="AX57" s="10"/>
      <c r="AY57" s="11"/>
      <c r="AZ57" s="10"/>
      <c r="BA57" s="11">
        <v>12</v>
      </c>
      <c r="BB57" s="10" t="s">
        <v>56</v>
      </c>
      <c r="BC57" s="11"/>
      <c r="BD57" s="10"/>
      <c r="BE57" s="11"/>
      <c r="BF57" s="10"/>
      <c r="BG57" s="11"/>
      <c r="BH57" s="10"/>
      <c r="BI57" s="7">
        <v>1.5</v>
      </c>
      <c r="BJ57" s="7">
        <f t="shared" si="76"/>
        <v>3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7"/>
        <v>0</v>
      </c>
      <c r="CF57" s="11"/>
      <c r="CG57" s="10"/>
      <c r="CH57" s="11"/>
      <c r="CI57" s="10"/>
      <c r="CJ57" s="7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8"/>
        <v>0</v>
      </c>
    </row>
    <row r="58" spans="1:104" ht="12">
      <c r="A58" s="20">
        <v>6</v>
      </c>
      <c r="B58" s="20">
        <v>1</v>
      </c>
      <c r="C58" s="20"/>
      <c r="D58" s="6" t="s">
        <v>127</v>
      </c>
      <c r="E58" s="3" t="s">
        <v>128</v>
      </c>
      <c r="F58" s="6">
        <f t="shared" si="61"/>
        <v>0</v>
      </c>
      <c r="G58" s="6">
        <f t="shared" si="62"/>
        <v>2</v>
      </c>
      <c r="H58" s="6">
        <f t="shared" si="63"/>
        <v>24</v>
      </c>
      <c r="I58" s="6">
        <f t="shared" si="64"/>
        <v>12</v>
      </c>
      <c r="J58" s="6">
        <f t="shared" si="65"/>
        <v>0</v>
      </c>
      <c r="K58" s="6">
        <f t="shared" si="66"/>
        <v>0</v>
      </c>
      <c r="L58" s="6">
        <f t="shared" si="67"/>
        <v>0</v>
      </c>
      <c r="M58" s="6">
        <f t="shared" si="68"/>
        <v>0</v>
      </c>
      <c r="N58" s="6">
        <f t="shared" si="69"/>
        <v>12</v>
      </c>
      <c r="O58" s="6">
        <f t="shared" si="70"/>
        <v>0</v>
      </c>
      <c r="P58" s="6">
        <f t="shared" si="71"/>
        <v>0</v>
      </c>
      <c r="Q58" s="6">
        <f t="shared" si="72"/>
        <v>0</v>
      </c>
      <c r="R58" s="7">
        <f t="shared" si="73"/>
        <v>3</v>
      </c>
      <c r="S58" s="7">
        <f t="shared" si="74"/>
        <v>1.5</v>
      </c>
      <c r="T58" s="7">
        <v>1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75"/>
        <v>0</v>
      </c>
      <c r="AP58" s="11">
        <v>12</v>
      </c>
      <c r="AQ58" s="10" t="s">
        <v>56</v>
      </c>
      <c r="AR58" s="11"/>
      <c r="AS58" s="10"/>
      <c r="AT58" s="7">
        <v>1.5</v>
      </c>
      <c r="AU58" s="11"/>
      <c r="AV58" s="10"/>
      <c r="AW58" s="11"/>
      <c r="AX58" s="10"/>
      <c r="AY58" s="11"/>
      <c r="AZ58" s="10"/>
      <c r="BA58" s="11">
        <v>12</v>
      </c>
      <c r="BB58" s="10" t="s">
        <v>56</v>
      </c>
      <c r="BC58" s="11"/>
      <c r="BD58" s="10"/>
      <c r="BE58" s="11"/>
      <c r="BF58" s="10"/>
      <c r="BG58" s="11"/>
      <c r="BH58" s="10"/>
      <c r="BI58" s="7">
        <v>1.5</v>
      </c>
      <c r="BJ58" s="7">
        <f t="shared" si="76"/>
        <v>3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7"/>
        <v>0</v>
      </c>
      <c r="CF58" s="11"/>
      <c r="CG58" s="10"/>
      <c r="CH58" s="11"/>
      <c r="CI58" s="10"/>
      <c r="CJ58" s="7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8"/>
        <v>0</v>
      </c>
    </row>
    <row r="59" spans="1:104" ht="12">
      <c r="A59" s="20">
        <v>4</v>
      </c>
      <c r="B59" s="20">
        <v>1</v>
      </c>
      <c r="C59" s="20"/>
      <c r="D59" s="6" t="s">
        <v>129</v>
      </c>
      <c r="E59" s="3" t="s">
        <v>130</v>
      </c>
      <c r="F59" s="6">
        <f t="shared" si="61"/>
        <v>0</v>
      </c>
      <c r="G59" s="6">
        <f t="shared" si="62"/>
        <v>2</v>
      </c>
      <c r="H59" s="6">
        <f t="shared" si="63"/>
        <v>20</v>
      </c>
      <c r="I59" s="6">
        <f t="shared" si="64"/>
        <v>10</v>
      </c>
      <c r="J59" s="6">
        <f t="shared" si="65"/>
        <v>0</v>
      </c>
      <c r="K59" s="6">
        <f t="shared" si="66"/>
        <v>0</v>
      </c>
      <c r="L59" s="6">
        <f t="shared" si="67"/>
        <v>10</v>
      </c>
      <c r="M59" s="6">
        <f t="shared" si="68"/>
        <v>0</v>
      </c>
      <c r="N59" s="6">
        <f t="shared" si="69"/>
        <v>0</v>
      </c>
      <c r="O59" s="6">
        <f t="shared" si="70"/>
        <v>0</v>
      </c>
      <c r="P59" s="6">
        <f t="shared" si="71"/>
        <v>0</v>
      </c>
      <c r="Q59" s="6">
        <f t="shared" si="72"/>
        <v>0</v>
      </c>
      <c r="R59" s="7">
        <f t="shared" si="73"/>
        <v>4</v>
      </c>
      <c r="S59" s="7">
        <f t="shared" si="74"/>
        <v>2</v>
      </c>
      <c r="T59" s="7">
        <v>0.8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75"/>
        <v>0</v>
      </c>
      <c r="AP59" s="11">
        <v>10</v>
      </c>
      <c r="AQ59" s="10" t="s">
        <v>56</v>
      </c>
      <c r="AR59" s="11"/>
      <c r="AS59" s="10"/>
      <c r="AT59" s="7">
        <v>2</v>
      </c>
      <c r="AU59" s="11"/>
      <c r="AV59" s="10"/>
      <c r="AW59" s="11">
        <v>10</v>
      </c>
      <c r="AX59" s="10" t="s">
        <v>56</v>
      </c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>
        <v>2</v>
      </c>
      <c r="BJ59" s="7">
        <f t="shared" si="76"/>
        <v>4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7"/>
        <v>0</v>
      </c>
      <c r="CF59" s="11"/>
      <c r="CG59" s="10"/>
      <c r="CH59" s="11"/>
      <c r="CI59" s="10"/>
      <c r="CJ59" s="7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8"/>
        <v>0</v>
      </c>
    </row>
    <row r="60" spans="1:104" ht="12">
      <c r="A60" s="20">
        <v>4</v>
      </c>
      <c r="B60" s="20">
        <v>1</v>
      </c>
      <c r="C60" s="20"/>
      <c r="D60" s="6" t="s">
        <v>131</v>
      </c>
      <c r="E60" s="3" t="s">
        <v>132</v>
      </c>
      <c r="F60" s="6">
        <f t="shared" si="61"/>
        <v>0</v>
      </c>
      <c r="G60" s="6">
        <f t="shared" si="62"/>
        <v>2</v>
      </c>
      <c r="H60" s="6">
        <f t="shared" si="63"/>
        <v>20</v>
      </c>
      <c r="I60" s="6">
        <f t="shared" si="64"/>
        <v>10</v>
      </c>
      <c r="J60" s="6">
        <f t="shared" si="65"/>
        <v>0</v>
      </c>
      <c r="K60" s="6">
        <f t="shared" si="66"/>
        <v>0</v>
      </c>
      <c r="L60" s="6">
        <f t="shared" si="67"/>
        <v>10</v>
      </c>
      <c r="M60" s="6">
        <f t="shared" si="68"/>
        <v>0</v>
      </c>
      <c r="N60" s="6">
        <f t="shared" si="69"/>
        <v>0</v>
      </c>
      <c r="O60" s="6">
        <f t="shared" si="70"/>
        <v>0</v>
      </c>
      <c r="P60" s="6">
        <f t="shared" si="71"/>
        <v>0</v>
      </c>
      <c r="Q60" s="6">
        <f t="shared" si="72"/>
        <v>0</v>
      </c>
      <c r="R60" s="7">
        <f t="shared" si="73"/>
        <v>4</v>
      </c>
      <c r="S60" s="7">
        <f t="shared" si="74"/>
        <v>2</v>
      </c>
      <c r="T60" s="7">
        <v>0.8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75"/>
        <v>0</v>
      </c>
      <c r="AP60" s="11">
        <v>10</v>
      </c>
      <c r="AQ60" s="10" t="s">
        <v>56</v>
      </c>
      <c r="AR60" s="11"/>
      <c r="AS60" s="10"/>
      <c r="AT60" s="7">
        <v>2</v>
      </c>
      <c r="AU60" s="11"/>
      <c r="AV60" s="10"/>
      <c r="AW60" s="11">
        <v>10</v>
      </c>
      <c r="AX60" s="10" t="s">
        <v>56</v>
      </c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>
        <v>2</v>
      </c>
      <c r="BJ60" s="7">
        <f t="shared" si="76"/>
        <v>4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7"/>
        <v>0</v>
      </c>
      <c r="CF60" s="11"/>
      <c r="CG60" s="10"/>
      <c r="CH60" s="11"/>
      <c r="CI60" s="10"/>
      <c r="CJ60" s="7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8"/>
        <v>0</v>
      </c>
    </row>
    <row r="61" spans="1:104" ht="12">
      <c r="A61" s="6">
        <v>5</v>
      </c>
      <c r="B61" s="6">
        <v>1</v>
      </c>
      <c r="C61" s="6"/>
      <c r="D61" s="6" t="s">
        <v>133</v>
      </c>
      <c r="E61" s="3" t="s">
        <v>134</v>
      </c>
      <c r="F61" s="6">
        <f t="shared" si="61"/>
        <v>1</v>
      </c>
      <c r="G61" s="6">
        <f t="shared" si="62"/>
        <v>0</v>
      </c>
      <c r="H61" s="6">
        <f t="shared" si="63"/>
        <v>0</v>
      </c>
      <c r="I61" s="6">
        <f t="shared" si="64"/>
        <v>0</v>
      </c>
      <c r="J61" s="6">
        <f t="shared" si="65"/>
        <v>0</v>
      </c>
      <c r="K61" s="6">
        <f t="shared" si="66"/>
        <v>0</v>
      </c>
      <c r="L61" s="6">
        <f t="shared" si="67"/>
        <v>0</v>
      </c>
      <c r="M61" s="6">
        <f t="shared" si="68"/>
        <v>0</v>
      </c>
      <c r="N61" s="6">
        <f t="shared" si="69"/>
        <v>0</v>
      </c>
      <c r="O61" s="6">
        <f t="shared" si="70"/>
        <v>0</v>
      </c>
      <c r="P61" s="6">
        <f t="shared" si="71"/>
        <v>0</v>
      </c>
      <c r="Q61" s="6">
        <f t="shared" si="72"/>
        <v>0</v>
      </c>
      <c r="R61" s="7">
        <f t="shared" si="73"/>
        <v>20</v>
      </c>
      <c r="S61" s="7">
        <f t="shared" si="74"/>
        <v>20</v>
      </c>
      <c r="T61" s="7">
        <v>0.7</v>
      </c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75"/>
        <v>0</v>
      </c>
      <c r="AP61" s="11"/>
      <c r="AQ61" s="10"/>
      <c r="AR61" s="11"/>
      <c r="AS61" s="10"/>
      <c r="AT61" s="7"/>
      <c r="AU61" s="11"/>
      <c r="AV61" s="10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76"/>
        <v>0</v>
      </c>
      <c r="BK61" s="11"/>
      <c r="BL61" s="10"/>
      <c r="BM61" s="11"/>
      <c r="BN61" s="10"/>
      <c r="BO61" s="7"/>
      <c r="BP61" s="11"/>
      <c r="BQ61" s="10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7"/>
        <v>0</v>
      </c>
      <c r="CF61" s="11"/>
      <c r="CG61" s="10"/>
      <c r="CH61" s="11"/>
      <c r="CI61" s="10"/>
      <c r="CJ61" s="7"/>
      <c r="CK61" s="11"/>
      <c r="CL61" s="10"/>
      <c r="CM61" s="11"/>
      <c r="CN61" s="10"/>
      <c r="CO61" s="11"/>
      <c r="CP61" s="10"/>
      <c r="CQ61" s="11"/>
      <c r="CR61" s="10"/>
      <c r="CS61" s="11">
        <v>0</v>
      </c>
      <c r="CT61" s="10" t="s">
        <v>55</v>
      </c>
      <c r="CU61" s="11"/>
      <c r="CV61" s="10"/>
      <c r="CW61" s="11"/>
      <c r="CX61" s="10"/>
      <c r="CY61" s="7">
        <v>20</v>
      </c>
      <c r="CZ61" s="7">
        <f t="shared" si="78"/>
        <v>20</v>
      </c>
    </row>
    <row r="62" spans="1:104" ht="19.5" customHeight="1">
      <c r="A62" s="19" t="s">
        <v>135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9"/>
      <c r="CZ62" s="13"/>
    </row>
    <row r="63" spans="1:104" ht="12">
      <c r="A63" s="6"/>
      <c r="B63" s="6"/>
      <c r="C63" s="6"/>
      <c r="D63" s="6" t="s">
        <v>136</v>
      </c>
      <c r="E63" s="3" t="s">
        <v>137</v>
      </c>
      <c r="F63" s="6">
        <f>COUNTIF(U63:CX63,"e")</f>
        <v>0</v>
      </c>
      <c r="G63" s="6">
        <f>COUNTIF(U63:CX63,"z")</f>
        <v>1</v>
      </c>
      <c r="H63" s="6">
        <f>SUM(I63:Q63)</f>
        <v>120</v>
      </c>
      <c r="I63" s="6">
        <f>U63+AP63+BK63+CF63</f>
        <v>0</v>
      </c>
      <c r="J63" s="6">
        <f>W63+AR63+BM63+CH63</f>
        <v>0</v>
      </c>
      <c r="K63" s="6">
        <f>Z63+AU63+BP63+CK63</f>
        <v>0</v>
      </c>
      <c r="L63" s="6">
        <f>AB63+AW63+BR63+CM63</f>
        <v>0</v>
      </c>
      <c r="M63" s="6">
        <f>AD63+AY63+BT63+CO63</f>
        <v>0</v>
      </c>
      <c r="N63" s="6">
        <f>AF63+BA63+BV63+CQ63</f>
        <v>0</v>
      </c>
      <c r="O63" s="6">
        <f>AH63+BC63+BX63+CS63</f>
        <v>0</v>
      </c>
      <c r="P63" s="6">
        <f>AJ63+BE63+BZ63+CU63</f>
        <v>120</v>
      </c>
      <c r="Q63" s="6">
        <f>AL63+BG63+CB63+CW63</f>
        <v>0</v>
      </c>
      <c r="R63" s="7">
        <f>AO63+BJ63+CE63+CZ63</f>
        <v>4</v>
      </c>
      <c r="S63" s="7">
        <f>AN63+BI63+CD63+CY63</f>
        <v>4</v>
      </c>
      <c r="T63" s="7">
        <v>0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>Y63+AN63</f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>
        <v>120</v>
      </c>
      <c r="BF63" s="10" t="s">
        <v>56</v>
      </c>
      <c r="BG63" s="11"/>
      <c r="BH63" s="10"/>
      <c r="BI63" s="7">
        <v>4</v>
      </c>
      <c r="BJ63" s="7">
        <f>AT63+BI63</f>
        <v>4</v>
      </c>
      <c r="BK63" s="11"/>
      <c r="BL63" s="10"/>
      <c r="BM63" s="11"/>
      <c r="BN63" s="10"/>
      <c r="BO63" s="7"/>
      <c r="BP63" s="11"/>
      <c r="BQ63" s="10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>BO63+CD63</f>
        <v>0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>CJ63+CY63</f>
        <v>0</v>
      </c>
    </row>
    <row r="64" spans="1:104" ht="15.75" customHeight="1">
      <c r="A64" s="6"/>
      <c r="B64" s="6"/>
      <c r="C64" s="6"/>
      <c r="D64" s="6"/>
      <c r="E64" s="6" t="s">
        <v>68</v>
      </c>
      <c r="F64" s="6">
        <f aca="true" t="shared" si="79" ref="F64:AK64">SUM(F63:F63)</f>
        <v>0</v>
      </c>
      <c r="G64" s="6">
        <f t="shared" si="79"/>
        <v>1</v>
      </c>
      <c r="H64" s="6">
        <f t="shared" si="79"/>
        <v>120</v>
      </c>
      <c r="I64" s="6">
        <f t="shared" si="79"/>
        <v>0</v>
      </c>
      <c r="J64" s="6">
        <f t="shared" si="79"/>
        <v>0</v>
      </c>
      <c r="K64" s="6">
        <f t="shared" si="79"/>
        <v>0</v>
      </c>
      <c r="L64" s="6">
        <f t="shared" si="79"/>
        <v>0</v>
      </c>
      <c r="M64" s="6">
        <f t="shared" si="79"/>
        <v>0</v>
      </c>
      <c r="N64" s="6">
        <f t="shared" si="79"/>
        <v>0</v>
      </c>
      <c r="O64" s="6">
        <f t="shared" si="79"/>
        <v>0</v>
      </c>
      <c r="P64" s="6">
        <f t="shared" si="79"/>
        <v>120</v>
      </c>
      <c r="Q64" s="6">
        <f t="shared" si="79"/>
        <v>0</v>
      </c>
      <c r="R64" s="7">
        <f t="shared" si="79"/>
        <v>4</v>
      </c>
      <c r="S64" s="7">
        <f t="shared" si="79"/>
        <v>4</v>
      </c>
      <c r="T64" s="7">
        <f t="shared" si="79"/>
        <v>0</v>
      </c>
      <c r="U64" s="11">
        <f t="shared" si="79"/>
        <v>0</v>
      </c>
      <c r="V64" s="10">
        <f t="shared" si="79"/>
        <v>0</v>
      </c>
      <c r="W64" s="11">
        <f t="shared" si="79"/>
        <v>0</v>
      </c>
      <c r="X64" s="10">
        <f t="shared" si="79"/>
        <v>0</v>
      </c>
      <c r="Y64" s="7">
        <f t="shared" si="79"/>
        <v>0</v>
      </c>
      <c r="Z64" s="11">
        <f t="shared" si="79"/>
        <v>0</v>
      </c>
      <c r="AA64" s="10">
        <f t="shared" si="79"/>
        <v>0</v>
      </c>
      <c r="AB64" s="11">
        <f t="shared" si="79"/>
        <v>0</v>
      </c>
      <c r="AC64" s="10">
        <f t="shared" si="79"/>
        <v>0</v>
      </c>
      <c r="AD64" s="11">
        <f t="shared" si="79"/>
        <v>0</v>
      </c>
      <c r="AE64" s="10">
        <f t="shared" si="79"/>
        <v>0</v>
      </c>
      <c r="AF64" s="11">
        <f t="shared" si="79"/>
        <v>0</v>
      </c>
      <c r="AG64" s="10">
        <f t="shared" si="79"/>
        <v>0</v>
      </c>
      <c r="AH64" s="11">
        <f t="shared" si="79"/>
        <v>0</v>
      </c>
      <c r="AI64" s="10">
        <f t="shared" si="79"/>
        <v>0</v>
      </c>
      <c r="AJ64" s="11">
        <f t="shared" si="79"/>
        <v>0</v>
      </c>
      <c r="AK64" s="10">
        <f t="shared" si="79"/>
        <v>0</v>
      </c>
      <c r="AL64" s="11">
        <f aca="true" t="shared" si="80" ref="AL64:BQ64">SUM(AL63:AL63)</f>
        <v>0</v>
      </c>
      <c r="AM64" s="10">
        <f t="shared" si="80"/>
        <v>0</v>
      </c>
      <c r="AN64" s="7">
        <f t="shared" si="80"/>
        <v>0</v>
      </c>
      <c r="AO64" s="7">
        <f t="shared" si="80"/>
        <v>0</v>
      </c>
      <c r="AP64" s="11">
        <f t="shared" si="80"/>
        <v>0</v>
      </c>
      <c r="AQ64" s="10">
        <f t="shared" si="80"/>
        <v>0</v>
      </c>
      <c r="AR64" s="11">
        <f t="shared" si="80"/>
        <v>0</v>
      </c>
      <c r="AS64" s="10">
        <f t="shared" si="80"/>
        <v>0</v>
      </c>
      <c r="AT64" s="7">
        <f t="shared" si="80"/>
        <v>0</v>
      </c>
      <c r="AU64" s="11">
        <f t="shared" si="80"/>
        <v>0</v>
      </c>
      <c r="AV64" s="10">
        <f t="shared" si="80"/>
        <v>0</v>
      </c>
      <c r="AW64" s="11">
        <f t="shared" si="80"/>
        <v>0</v>
      </c>
      <c r="AX64" s="10">
        <f t="shared" si="80"/>
        <v>0</v>
      </c>
      <c r="AY64" s="11">
        <f t="shared" si="80"/>
        <v>0</v>
      </c>
      <c r="AZ64" s="10">
        <f t="shared" si="80"/>
        <v>0</v>
      </c>
      <c r="BA64" s="11">
        <f t="shared" si="80"/>
        <v>0</v>
      </c>
      <c r="BB64" s="10">
        <f t="shared" si="80"/>
        <v>0</v>
      </c>
      <c r="BC64" s="11">
        <f t="shared" si="80"/>
        <v>0</v>
      </c>
      <c r="BD64" s="10">
        <f t="shared" si="80"/>
        <v>0</v>
      </c>
      <c r="BE64" s="11">
        <f t="shared" si="80"/>
        <v>120</v>
      </c>
      <c r="BF64" s="10">
        <f t="shared" si="80"/>
        <v>0</v>
      </c>
      <c r="BG64" s="11">
        <f t="shared" si="80"/>
        <v>0</v>
      </c>
      <c r="BH64" s="10">
        <f t="shared" si="80"/>
        <v>0</v>
      </c>
      <c r="BI64" s="7">
        <f t="shared" si="80"/>
        <v>4</v>
      </c>
      <c r="BJ64" s="7">
        <f t="shared" si="80"/>
        <v>4</v>
      </c>
      <c r="BK64" s="11">
        <f t="shared" si="80"/>
        <v>0</v>
      </c>
      <c r="BL64" s="10">
        <f t="shared" si="80"/>
        <v>0</v>
      </c>
      <c r="BM64" s="11">
        <f t="shared" si="80"/>
        <v>0</v>
      </c>
      <c r="BN64" s="10">
        <f t="shared" si="80"/>
        <v>0</v>
      </c>
      <c r="BO64" s="7">
        <f t="shared" si="80"/>
        <v>0</v>
      </c>
      <c r="BP64" s="11">
        <f t="shared" si="80"/>
        <v>0</v>
      </c>
      <c r="BQ64" s="10">
        <f t="shared" si="80"/>
        <v>0</v>
      </c>
      <c r="BR64" s="11">
        <f aca="true" t="shared" si="81" ref="BR64:CW64">SUM(BR63:BR63)</f>
        <v>0</v>
      </c>
      <c r="BS64" s="10">
        <f t="shared" si="81"/>
        <v>0</v>
      </c>
      <c r="BT64" s="11">
        <f t="shared" si="81"/>
        <v>0</v>
      </c>
      <c r="BU64" s="10">
        <f t="shared" si="81"/>
        <v>0</v>
      </c>
      <c r="BV64" s="11">
        <f t="shared" si="81"/>
        <v>0</v>
      </c>
      <c r="BW64" s="10">
        <f t="shared" si="81"/>
        <v>0</v>
      </c>
      <c r="BX64" s="11">
        <f t="shared" si="81"/>
        <v>0</v>
      </c>
      <c r="BY64" s="10">
        <f t="shared" si="81"/>
        <v>0</v>
      </c>
      <c r="BZ64" s="11">
        <f t="shared" si="81"/>
        <v>0</v>
      </c>
      <c r="CA64" s="10">
        <f t="shared" si="81"/>
        <v>0</v>
      </c>
      <c r="CB64" s="11">
        <f t="shared" si="81"/>
        <v>0</v>
      </c>
      <c r="CC64" s="10">
        <f t="shared" si="81"/>
        <v>0</v>
      </c>
      <c r="CD64" s="7">
        <f t="shared" si="81"/>
        <v>0</v>
      </c>
      <c r="CE64" s="7">
        <f t="shared" si="81"/>
        <v>0</v>
      </c>
      <c r="CF64" s="11">
        <f t="shared" si="81"/>
        <v>0</v>
      </c>
      <c r="CG64" s="10">
        <f t="shared" si="81"/>
        <v>0</v>
      </c>
      <c r="CH64" s="11">
        <f t="shared" si="81"/>
        <v>0</v>
      </c>
      <c r="CI64" s="10">
        <f t="shared" si="81"/>
        <v>0</v>
      </c>
      <c r="CJ64" s="7">
        <f t="shared" si="81"/>
        <v>0</v>
      </c>
      <c r="CK64" s="11">
        <f t="shared" si="81"/>
        <v>0</v>
      </c>
      <c r="CL64" s="10">
        <f t="shared" si="81"/>
        <v>0</v>
      </c>
      <c r="CM64" s="11">
        <f t="shared" si="81"/>
        <v>0</v>
      </c>
      <c r="CN64" s="10">
        <f t="shared" si="81"/>
        <v>0</v>
      </c>
      <c r="CO64" s="11">
        <f t="shared" si="81"/>
        <v>0</v>
      </c>
      <c r="CP64" s="10">
        <f t="shared" si="81"/>
        <v>0</v>
      </c>
      <c r="CQ64" s="11">
        <f t="shared" si="81"/>
        <v>0</v>
      </c>
      <c r="CR64" s="10">
        <f t="shared" si="81"/>
        <v>0</v>
      </c>
      <c r="CS64" s="11">
        <f t="shared" si="81"/>
        <v>0</v>
      </c>
      <c r="CT64" s="10">
        <f t="shared" si="81"/>
        <v>0</v>
      </c>
      <c r="CU64" s="11">
        <f t="shared" si="81"/>
        <v>0</v>
      </c>
      <c r="CV64" s="10">
        <f t="shared" si="81"/>
        <v>0</v>
      </c>
      <c r="CW64" s="11">
        <f t="shared" si="81"/>
        <v>0</v>
      </c>
      <c r="CX64" s="10">
        <f>SUM(CX63:CX63)</f>
        <v>0</v>
      </c>
      <c r="CY64" s="7">
        <f>SUM(CY63:CY63)</f>
        <v>0</v>
      </c>
      <c r="CZ64" s="7">
        <f>SUM(CZ63:CZ63)</f>
        <v>0</v>
      </c>
    </row>
    <row r="65" spans="1:104" ht="19.5" customHeight="1">
      <c r="A65" s="19" t="s">
        <v>138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9"/>
      <c r="CZ65" s="13"/>
    </row>
    <row r="66" spans="1:104" ht="12">
      <c r="A66" s="6"/>
      <c r="B66" s="6"/>
      <c r="C66" s="6"/>
      <c r="D66" s="6" t="s">
        <v>139</v>
      </c>
      <c r="E66" s="3" t="s">
        <v>140</v>
      </c>
      <c r="F66" s="6">
        <f>COUNTIF(U66:CX66,"e")</f>
        <v>0</v>
      </c>
      <c r="G66" s="6">
        <f>COUNTIF(U66:CX66,"z")</f>
        <v>1</v>
      </c>
      <c r="H66" s="6">
        <f>SUM(I66:Q66)</f>
        <v>2</v>
      </c>
      <c r="I66" s="6">
        <f>U66+AP66+BK66+CF66</f>
        <v>2</v>
      </c>
      <c r="J66" s="6">
        <f>W66+AR66+BM66+CH66</f>
        <v>0</v>
      </c>
      <c r="K66" s="6">
        <f>Z66+AU66+BP66+CK66</f>
        <v>0</v>
      </c>
      <c r="L66" s="6">
        <f>AB66+AW66+BR66+CM66</f>
        <v>0</v>
      </c>
      <c r="M66" s="6">
        <f>AD66+AY66+BT66+CO66</f>
        <v>0</v>
      </c>
      <c r="N66" s="6">
        <f>AF66+BA66+BV66+CQ66</f>
        <v>0</v>
      </c>
      <c r="O66" s="6">
        <f>AH66+BC66+BX66+CS66</f>
        <v>0</v>
      </c>
      <c r="P66" s="6">
        <f>AJ66+BE66+BZ66+CU66</f>
        <v>0</v>
      </c>
      <c r="Q66" s="6">
        <f>AL66+BG66+CB66+CW66</f>
        <v>0</v>
      </c>
      <c r="R66" s="7">
        <f>AO66+BJ66+CE66+CZ66</f>
        <v>0</v>
      </c>
      <c r="S66" s="7">
        <f>AN66+BI66+CD66+CY66</f>
        <v>0</v>
      </c>
      <c r="T66" s="7">
        <v>0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>Y66+AN66</f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>AT66+BI66</f>
        <v>0</v>
      </c>
      <c r="BK66" s="11">
        <v>2</v>
      </c>
      <c r="BL66" s="10" t="s">
        <v>56</v>
      </c>
      <c r="BM66" s="11"/>
      <c r="BN66" s="10"/>
      <c r="BO66" s="7">
        <v>0</v>
      </c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>BO66+CD66</f>
        <v>0</v>
      </c>
      <c r="CF66" s="11"/>
      <c r="CG66" s="10"/>
      <c r="CH66" s="11"/>
      <c r="CI66" s="10"/>
      <c r="CJ66" s="7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>CJ66+CY66</f>
        <v>0</v>
      </c>
    </row>
    <row r="67" spans="1:104" ht="15.75" customHeight="1">
      <c r="A67" s="6"/>
      <c r="B67" s="6"/>
      <c r="C67" s="6"/>
      <c r="D67" s="6"/>
      <c r="E67" s="6" t="s">
        <v>68</v>
      </c>
      <c r="F67" s="6">
        <f aca="true" t="shared" si="82" ref="F67:AK67">SUM(F66:F66)</f>
        <v>0</v>
      </c>
      <c r="G67" s="6">
        <f t="shared" si="82"/>
        <v>1</v>
      </c>
      <c r="H67" s="6">
        <f t="shared" si="82"/>
        <v>2</v>
      </c>
      <c r="I67" s="6">
        <f t="shared" si="82"/>
        <v>2</v>
      </c>
      <c r="J67" s="6">
        <f t="shared" si="82"/>
        <v>0</v>
      </c>
      <c r="K67" s="6">
        <f t="shared" si="82"/>
        <v>0</v>
      </c>
      <c r="L67" s="6">
        <f t="shared" si="82"/>
        <v>0</v>
      </c>
      <c r="M67" s="6">
        <f t="shared" si="82"/>
        <v>0</v>
      </c>
      <c r="N67" s="6">
        <f t="shared" si="82"/>
        <v>0</v>
      </c>
      <c r="O67" s="6">
        <f t="shared" si="82"/>
        <v>0</v>
      </c>
      <c r="P67" s="6">
        <f t="shared" si="82"/>
        <v>0</v>
      </c>
      <c r="Q67" s="6">
        <f t="shared" si="82"/>
        <v>0</v>
      </c>
      <c r="R67" s="7">
        <f t="shared" si="82"/>
        <v>0</v>
      </c>
      <c r="S67" s="7">
        <f t="shared" si="82"/>
        <v>0</v>
      </c>
      <c r="T67" s="7">
        <f t="shared" si="82"/>
        <v>0</v>
      </c>
      <c r="U67" s="11">
        <f t="shared" si="82"/>
        <v>0</v>
      </c>
      <c r="V67" s="10">
        <f t="shared" si="82"/>
        <v>0</v>
      </c>
      <c r="W67" s="11">
        <f t="shared" si="82"/>
        <v>0</v>
      </c>
      <c r="X67" s="10">
        <f t="shared" si="82"/>
        <v>0</v>
      </c>
      <c r="Y67" s="7">
        <f t="shared" si="82"/>
        <v>0</v>
      </c>
      <c r="Z67" s="11">
        <f t="shared" si="82"/>
        <v>0</v>
      </c>
      <c r="AA67" s="10">
        <f t="shared" si="82"/>
        <v>0</v>
      </c>
      <c r="AB67" s="11">
        <f t="shared" si="82"/>
        <v>0</v>
      </c>
      <c r="AC67" s="10">
        <f t="shared" si="82"/>
        <v>0</v>
      </c>
      <c r="AD67" s="11">
        <f t="shared" si="82"/>
        <v>0</v>
      </c>
      <c r="AE67" s="10">
        <f t="shared" si="82"/>
        <v>0</v>
      </c>
      <c r="AF67" s="11">
        <f t="shared" si="82"/>
        <v>0</v>
      </c>
      <c r="AG67" s="10">
        <f t="shared" si="82"/>
        <v>0</v>
      </c>
      <c r="AH67" s="11">
        <f t="shared" si="82"/>
        <v>0</v>
      </c>
      <c r="AI67" s="10">
        <f t="shared" si="82"/>
        <v>0</v>
      </c>
      <c r="AJ67" s="11">
        <f t="shared" si="82"/>
        <v>0</v>
      </c>
      <c r="AK67" s="10">
        <f t="shared" si="82"/>
        <v>0</v>
      </c>
      <c r="AL67" s="11">
        <f aca="true" t="shared" si="83" ref="AL67:BQ67">SUM(AL66:AL66)</f>
        <v>0</v>
      </c>
      <c r="AM67" s="10">
        <f t="shared" si="83"/>
        <v>0</v>
      </c>
      <c r="AN67" s="7">
        <f t="shared" si="83"/>
        <v>0</v>
      </c>
      <c r="AO67" s="7">
        <f t="shared" si="83"/>
        <v>0</v>
      </c>
      <c r="AP67" s="11">
        <f t="shared" si="83"/>
        <v>0</v>
      </c>
      <c r="AQ67" s="10">
        <f t="shared" si="83"/>
        <v>0</v>
      </c>
      <c r="AR67" s="11">
        <f t="shared" si="83"/>
        <v>0</v>
      </c>
      <c r="AS67" s="10">
        <f t="shared" si="83"/>
        <v>0</v>
      </c>
      <c r="AT67" s="7">
        <f t="shared" si="83"/>
        <v>0</v>
      </c>
      <c r="AU67" s="11">
        <f t="shared" si="83"/>
        <v>0</v>
      </c>
      <c r="AV67" s="10">
        <f t="shared" si="83"/>
        <v>0</v>
      </c>
      <c r="AW67" s="11">
        <f t="shared" si="83"/>
        <v>0</v>
      </c>
      <c r="AX67" s="10">
        <f t="shared" si="83"/>
        <v>0</v>
      </c>
      <c r="AY67" s="11">
        <f t="shared" si="83"/>
        <v>0</v>
      </c>
      <c r="AZ67" s="10">
        <f t="shared" si="83"/>
        <v>0</v>
      </c>
      <c r="BA67" s="11">
        <f t="shared" si="83"/>
        <v>0</v>
      </c>
      <c r="BB67" s="10">
        <f t="shared" si="83"/>
        <v>0</v>
      </c>
      <c r="BC67" s="11">
        <f t="shared" si="83"/>
        <v>0</v>
      </c>
      <c r="BD67" s="10">
        <f t="shared" si="83"/>
        <v>0</v>
      </c>
      <c r="BE67" s="11">
        <f t="shared" si="83"/>
        <v>0</v>
      </c>
      <c r="BF67" s="10">
        <f t="shared" si="83"/>
        <v>0</v>
      </c>
      <c r="BG67" s="11">
        <f t="shared" si="83"/>
        <v>0</v>
      </c>
      <c r="BH67" s="10">
        <f t="shared" si="83"/>
        <v>0</v>
      </c>
      <c r="BI67" s="7">
        <f t="shared" si="83"/>
        <v>0</v>
      </c>
      <c r="BJ67" s="7">
        <f t="shared" si="83"/>
        <v>0</v>
      </c>
      <c r="BK67" s="11">
        <f t="shared" si="83"/>
        <v>2</v>
      </c>
      <c r="BL67" s="10">
        <f t="shared" si="83"/>
        <v>0</v>
      </c>
      <c r="BM67" s="11">
        <f t="shared" si="83"/>
        <v>0</v>
      </c>
      <c r="BN67" s="10">
        <f t="shared" si="83"/>
        <v>0</v>
      </c>
      <c r="BO67" s="7">
        <f t="shared" si="83"/>
        <v>0</v>
      </c>
      <c r="BP67" s="11">
        <f t="shared" si="83"/>
        <v>0</v>
      </c>
      <c r="BQ67" s="10">
        <f t="shared" si="83"/>
        <v>0</v>
      </c>
      <c r="BR67" s="11">
        <f aca="true" t="shared" si="84" ref="BR67:CW67">SUM(BR66:BR66)</f>
        <v>0</v>
      </c>
      <c r="BS67" s="10">
        <f t="shared" si="84"/>
        <v>0</v>
      </c>
      <c r="BT67" s="11">
        <f t="shared" si="84"/>
        <v>0</v>
      </c>
      <c r="BU67" s="10">
        <f t="shared" si="84"/>
        <v>0</v>
      </c>
      <c r="BV67" s="11">
        <f t="shared" si="84"/>
        <v>0</v>
      </c>
      <c r="BW67" s="10">
        <f t="shared" si="84"/>
        <v>0</v>
      </c>
      <c r="BX67" s="11">
        <f t="shared" si="84"/>
        <v>0</v>
      </c>
      <c r="BY67" s="10">
        <f t="shared" si="84"/>
        <v>0</v>
      </c>
      <c r="BZ67" s="11">
        <f t="shared" si="84"/>
        <v>0</v>
      </c>
      <c r="CA67" s="10">
        <f t="shared" si="84"/>
        <v>0</v>
      </c>
      <c r="CB67" s="11">
        <f t="shared" si="84"/>
        <v>0</v>
      </c>
      <c r="CC67" s="10">
        <f t="shared" si="84"/>
        <v>0</v>
      </c>
      <c r="CD67" s="7">
        <f t="shared" si="84"/>
        <v>0</v>
      </c>
      <c r="CE67" s="7">
        <f t="shared" si="84"/>
        <v>0</v>
      </c>
      <c r="CF67" s="11">
        <f t="shared" si="84"/>
        <v>0</v>
      </c>
      <c r="CG67" s="10">
        <f t="shared" si="84"/>
        <v>0</v>
      </c>
      <c r="CH67" s="11">
        <f t="shared" si="84"/>
        <v>0</v>
      </c>
      <c r="CI67" s="10">
        <f t="shared" si="84"/>
        <v>0</v>
      </c>
      <c r="CJ67" s="7">
        <f t="shared" si="84"/>
        <v>0</v>
      </c>
      <c r="CK67" s="11">
        <f t="shared" si="84"/>
        <v>0</v>
      </c>
      <c r="CL67" s="10">
        <f t="shared" si="84"/>
        <v>0</v>
      </c>
      <c r="CM67" s="11">
        <f t="shared" si="84"/>
        <v>0</v>
      </c>
      <c r="CN67" s="10">
        <f t="shared" si="84"/>
        <v>0</v>
      </c>
      <c r="CO67" s="11">
        <f t="shared" si="84"/>
        <v>0</v>
      </c>
      <c r="CP67" s="10">
        <f t="shared" si="84"/>
        <v>0</v>
      </c>
      <c r="CQ67" s="11">
        <f t="shared" si="84"/>
        <v>0</v>
      </c>
      <c r="CR67" s="10">
        <f t="shared" si="84"/>
        <v>0</v>
      </c>
      <c r="CS67" s="11">
        <f t="shared" si="84"/>
        <v>0</v>
      </c>
      <c r="CT67" s="10">
        <f t="shared" si="84"/>
        <v>0</v>
      </c>
      <c r="CU67" s="11">
        <f t="shared" si="84"/>
        <v>0</v>
      </c>
      <c r="CV67" s="10">
        <f t="shared" si="84"/>
        <v>0</v>
      </c>
      <c r="CW67" s="11">
        <f t="shared" si="84"/>
        <v>0</v>
      </c>
      <c r="CX67" s="10">
        <f>SUM(CX66:CX66)</f>
        <v>0</v>
      </c>
      <c r="CY67" s="7">
        <f>SUM(CY66:CY66)</f>
        <v>0</v>
      </c>
      <c r="CZ67" s="7">
        <f>SUM(CZ66:CZ66)</f>
        <v>0</v>
      </c>
    </row>
    <row r="68" spans="1:104" ht="19.5" customHeight="1">
      <c r="A68" s="6"/>
      <c r="B68" s="6"/>
      <c r="C68" s="6"/>
      <c r="D68" s="6"/>
      <c r="E68" s="8" t="s">
        <v>141</v>
      </c>
      <c r="F68" s="6">
        <f>F24+F39+F51+F64+F67</f>
        <v>10</v>
      </c>
      <c r="G68" s="6">
        <f>G24+G39+G51+G64+G67</f>
        <v>49</v>
      </c>
      <c r="H68" s="6">
        <f aca="true" t="shared" si="85" ref="H68:Q68">H24+H39+H51+H67</f>
        <v>664</v>
      </c>
      <c r="I68" s="6">
        <f t="shared" si="85"/>
        <v>300</v>
      </c>
      <c r="J68" s="6">
        <f t="shared" si="85"/>
        <v>104</v>
      </c>
      <c r="K68" s="6">
        <f t="shared" si="85"/>
        <v>12</v>
      </c>
      <c r="L68" s="6">
        <f t="shared" si="85"/>
        <v>164</v>
      </c>
      <c r="M68" s="6">
        <f t="shared" si="85"/>
        <v>20</v>
      </c>
      <c r="N68" s="6">
        <f t="shared" si="85"/>
        <v>52</v>
      </c>
      <c r="O68" s="6">
        <f t="shared" si="85"/>
        <v>0</v>
      </c>
      <c r="P68" s="6">
        <f t="shared" si="85"/>
        <v>0</v>
      </c>
      <c r="Q68" s="6">
        <f t="shared" si="85"/>
        <v>12</v>
      </c>
      <c r="R68" s="7">
        <f>R24+R39+R51+R64+R67</f>
        <v>90</v>
      </c>
      <c r="S68" s="7">
        <f>S24+S39+S51+S64+S67</f>
        <v>49.6</v>
      </c>
      <c r="T68" s="7">
        <f>T24+T39+T51+T64+T67</f>
        <v>27.300000000000004</v>
      </c>
      <c r="U68" s="11">
        <f>U24+U39+U51+U67</f>
        <v>104</v>
      </c>
      <c r="V68" s="10">
        <f>V24+V39+V51+V67</f>
        <v>0</v>
      </c>
      <c r="W68" s="11">
        <f>W24+W39+W51+W67</f>
        <v>30</v>
      </c>
      <c r="X68" s="10">
        <f>X24+X39+X51+X67</f>
        <v>0</v>
      </c>
      <c r="Y68" s="7">
        <f>Y24+Y39+Y51+Y64+Y67</f>
        <v>11.7</v>
      </c>
      <c r="Z68" s="11">
        <f aca="true" t="shared" si="86" ref="Z68:AM68">Z24+Z39+Z51+Z67</f>
        <v>0</v>
      </c>
      <c r="AA68" s="10">
        <f t="shared" si="86"/>
        <v>0</v>
      </c>
      <c r="AB68" s="11">
        <f t="shared" si="86"/>
        <v>50</v>
      </c>
      <c r="AC68" s="10">
        <f t="shared" si="86"/>
        <v>0</v>
      </c>
      <c r="AD68" s="11">
        <f t="shared" si="86"/>
        <v>20</v>
      </c>
      <c r="AE68" s="10">
        <f t="shared" si="86"/>
        <v>0</v>
      </c>
      <c r="AF68" s="11">
        <f t="shared" si="86"/>
        <v>20</v>
      </c>
      <c r="AG68" s="10">
        <f t="shared" si="86"/>
        <v>0</v>
      </c>
      <c r="AH68" s="11">
        <f t="shared" si="86"/>
        <v>0</v>
      </c>
      <c r="AI68" s="10">
        <f t="shared" si="86"/>
        <v>0</v>
      </c>
      <c r="AJ68" s="11">
        <f t="shared" si="86"/>
        <v>0</v>
      </c>
      <c r="AK68" s="10">
        <f t="shared" si="86"/>
        <v>0</v>
      </c>
      <c r="AL68" s="11">
        <f t="shared" si="86"/>
        <v>0</v>
      </c>
      <c r="AM68" s="10">
        <f t="shared" si="86"/>
        <v>0</v>
      </c>
      <c r="AN68" s="7">
        <f>AN24+AN39+AN51+AN64+AN67</f>
        <v>9.3</v>
      </c>
      <c r="AO68" s="7">
        <f>AO24+AO39+AO51+AO64+AO67</f>
        <v>21</v>
      </c>
      <c r="AP68" s="11">
        <f>AP24+AP39+AP51+AP67</f>
        <v>72</v>
      </c>
      <c r="AQ68" s="10">
        <f>AQ24+AQ39+AQ51+AQ67</f>
        <v>0</v>
      </c>
      <c r="AR68" s="11">
        <f>AR24+AR39+AR51+AR67</f>
        <v>10</v>
      </c>
      <c r="AS68" s="10">
        <f>AS24+AS39+AS51+AS67</f>
        <v>0</v>
      </c>
      <c r="AT68" s="7">
        <f>AT24+AT39+AT51+AT64+AT67</f>
        <v>10</v>
      </c>
      <c r="AU68" s="11">
        <f aca="true" t="shared" si="87" ref="AU68:BH68">AU24+AU39+AU51+AU67</f>
        <v>12</v>
      </c>
      <c r="AV68" s="10">
        <f t="shared" si="87"/>
        <v>0</v>
      </c>
      <c r="AW68" s="11">
        <f t="shared" si="87"/>
        <v>70</v>
      </c>
      <c r="AX68" s="10">
        <f t="shared" si="87"/>
        <v>0</v>
      </c>
      <c r="AY68" s="11">
        <f t="shared" si="87"/>
        <v>0</v>
      </c>
      <c r="AZ68" s="10">
        <f t="shared" si="87"/>
        <v>0</v>
      </c>
      <c r="BA68" s="11">
        <f t="shared" si="87"/>
        <v>12</v>
      </c>
      <c r="BB68" s="10">
        <f t="shared" si="87"/>
        <v>0</v>
      </c>
      <c r="BC68" s="11">
        <f t="shared" si="87"/>
        <v>0</v>
      </c>
      <c r="BD68" s="10">
        <f t="shared" si="87"/>
        <v>0</v>
      </c>
      <c r="BE68" s="11">
        <f t="shared" si="87"/>
        <v>0</v>
      </c>
      <c r="BF68" s="10">
        <f t="shared" si="87"/>
        <v>0</v>
      </c>
      <c r="BG68" s="11">
        <f t="shared" si="87"/>
        <v>12</v>
      </c>
      <c r="BH68" s="10">
        <f t="shared" si="87"/>
        <v>0</v>
      </c>
      <c r="BI68" s="7">
        <f>BI24+BI39+BI51+BI64+BI67</f>
        <v>15</v>
      </c>
      <c r="BJ68" s="7">
        <f>BJ24+BJ39+BJ51+BJ64+BJ67</f>
        <v>25</v>
      </c>
      <c r="BK68" s="11">
        <f>BK24+BK39+BK51+BK67</f>
        <v>106</v>
      </c>
      <c r="BL68" s="10">
        <f>BL24+BL39+BL51+BL67</f>
        <v>0</v>
      </c>
      <c r="BM68" s="11">
        <f>BM24+BM39+BM51+BM67</f>
        <v>55</v>
      </c>
      <c r="BN68" s="10">
        <f>BN24+BN39+BN51+BN67</f>
        <v>0</v>
      </c>
      <c r="BO68" s="7">
        <f>BO24+BO39+BO51+BO64+BO67</f>
        <v>15.7</v>
      </c>
      <c r="BP68" s="11">
        <f aca="true" t="shared" si="88" ref="BP68:CC68">BP24+BP39+BP51+BP67</f>
        <v>0</v>
      </c>
      <c r="BQ68" s="10">
        <f t="shared" si="88"/>
        <v>0</v>
      </c>
      <c r="BR68" s="11">
        <f t="shared" si="88"/>
        <v>44</v>
      </c>
      <c r="BS68" s="10">
        <f t="shared" si="88"/>
        <v>0</v>
      </c>
      <c r="BT68" s="11">
        <f t="shared" si="88"/>
        <v>0</v>
      </c>
      <c r="BU68" s="10">
        <f t="shared" si="88"/>
        <v>0</v>
      </c>
      <c r="BV68" s="11">
        <f t="shared" si="88"/>
        <v>20</v>
      </c>
      <c r="BW68" s="10">
        <f t="shared" si="88"/>
        <v>0</v>
      </c>
      <c r="BX68" s="11">
        <f t="shared" si="88"/>
        <v>0</v>
      </c>
      <c r="BY68" s="10">
        <f t="shared" si="88"/>
        <v>0</v>
      </c>
      <c r="BZ68" s="11">
        <f t="shared" si="88"/>
        <v>0</v>
      </c>
      <c r="CA68" s="10">
        <f t="shared" si="88"/>
        <v>0</v>
      </c>
      <c r="CB68" s="11">
        <f t="shared" si="88"/>
        <v>0</v>
      </c>
      <c r="CC68" s="10">
        <f t="shared" si="88"/>
        <v>0</v>
      </c>
      <c r="CD68" s="7">
        <f>CD24+CD39+CD51+CD64+CD67</f>
        <v>5.300000000000001</v>
      </c>
      <c r="CE68" s="7">
        <f>CE24+CE39+CE51+CE64+CE67</f>
        <v>21</v>
      </c>
      <c r="CF68" s="11">
        <f>CF24+CF39+CF51+CF67</f>
        <v>18</v>
      </c>
      <c r="CG68" s="10">
        <f>CG24+CG39+CG51+CG67</f>
        <v>0</v>
      </c>
      <c r="CH68" s="11">
        <f>CH24+CH39+CH51+CH67</f>
        <v>9</v>
      </c>
      <c r="CI68" s="10">
        <f>CI24+CI39+CI51+CI67</f>
        <v>0</v>
      </c>
      <c r="CJ68" s="7">
        <f>CJ24+CJ39+CJ51+CJ64+CJ67</f>
        <v>3</v>
      </c>
      <c r="CK68" s="11">
        <f aca="true" t="shared" si="89" ref="CK68:CX68">CK24+CK39+CK51+CK67</f>
        <v>0</v>
      </c>
      <c r="CL68" s="10">
        <f t="shared" si="89"/>
        <v>0</v>
      </c>
      <c r="CM68" s="11">
        <f t="shared" si="89"/>
        <v>0</v>
      </c>
      <c r="CN68" s="10">
        <f t="shared" si="89"/>
        <v>0</v>
      </c>
      <c r="CO68" s="11">
        <f t="shared" si="89"/>
        <v>0</v>
      </c>
      <c r="CP68" s="10">
        <f t="shared" si="89"/>
        <v>0</v>
      </c>
      <c r="CQ68" s="11">
        <f t="shared" si="89"/>
        <v>0</v>
      </c>
      <c r="CR68" s="10">
        <f t="shared" si="89"/>
        <v>0</v>
      </c>
      <c r="CS68" s="11">
        <f t="shared" si="89"/>
        <v>0</v>
      </c>
      <c r="CT68" s="10">
        <f t="shared" si="89"/>
        <v>0</v>
      </c>
      <c r="CU68" s="11">
        <f t="shared" si="89"/>
        <v>0</v>
      </c>
      <c r="CV68" s="10">
        <f t="shared" si="89"/>
        <v>0</v>
      </c>
      <c r="CW68" s="11">
        <f t="shared" si="89"/>
        <v>0</v>
      </c>
      <c r="CX68" s="10">
        <f t="shared" si="89"/>
        <v>0</v>
      </c>
      <c r="CY68" s="7">
        <f>CY24+CY39+CY51+CY64+CY67</f>
        <v>20</v>
      </c>
      <c r="CZ68" s="7">
        <f>CZ24+CZ39+CZ51+CZ64+CZ67</f>
        <v>23</v>
      </c>
    </row>
    <row r="70" spans="4:5" ht="12">
      <c r="D70" s="3" t="s">
        <v>22</v>
      </c>
      <c r="E70" s="3" t="s">
        <v>142</v>
      </c>
    </row>
    <row r="71" spans="4:5" ht="12">
      <c r="D71" s="3" t="s">
        <v>26</v>
      </c>
      <c r="E71" s="3" t="s">
        <v>143</v>
      </c>
    </row>
    <row r="72" spans="4:5" ht="12">
      <c r="D72" s="21" t="s">
        <v>32</v>
      </c>
      <c r="E72" s="21"/>
    </row>
    <row r="73" spans="4:5" ht="12">
      <c r="D73" s="3" t="s">
        <v>34</v>
      </c>
      <c r="E73" s="3" t="s">
        <v>144</v>
      </c>
    </row>
    <row r="74" spans="4:5" ht="12">
      <c r="D74" s="3" t="s">
        <v>35</v>
      </c>
      <c r="E74" s="3" t="s">
        <v>145</v>
      </c>
    </row>
    <row r="75" spans="4:5" ht="12">
      <c r="D75" s="21" t="s">
        <v>33</v>
      </c>
      <c r="E75" s="21"/>
    </row>
    <row r="76" spans="4:29" ht="12">
      <c r="D76" s="3" t="s">
        <v>34</v>
      </c>
      <c r="E76" s="3" t="s">
        <v>144</v>
      </c>
      <c r="M76" s="9"/>
      <c r="U76" s="9"/>
      <c r="AC76" s="9"/>
    </row>
    <row r="77" spans="4:5" ht="12">
      <c r="D77" s="3" t="s">
        <v>36</v>
      </c>
      <c r="E77" s="3" t="s">
        <v>146</v>
      </c>
    </row>
    <row r="78" spans="4:5" ht="12">
      <c r="D78" s="3" t="s">
        <v>37</v>
      </c>
      <c r="E78" s="3" t="s">
        <v>147</v>
      </c>
    </row>
    <row r="79" spans="4:5" ht="12">
      <c r="D79" s="3" t="s">
        <v>38</v>
      </c>
      <c r="E79" s="3" t="s">
        <v>148</v>
      </c>
    </row>
    <row r="80" spans="4:5" ht="12">
      <c r="D80" s="3" t="s">
        <v>39</v>
      </c>
      <c r="E80" s="3" t="s">
        <v>149</v>
      </c>
    </row>
    <row r="81" spans="4:5" ht="12">
      <c r="D81" s="3" t="s">
        <v>40</v>
      </c>
      <c r="E81" s="3" t="s">
        <v>150</v>
      </c>
    </row>
    <row r="82" spans="4:5" ht="12">
      <c r="D82" s="3" t="s">
        <v>41</v>
      </c>
      <c r="E82" s="3" t="s">
        <v>151</v>
      </c>
    </row>
  </sheetData>
  <sheetProtection/>
  <mergeCells count="97">
    <mergeCell ref="D75:E75"/>
    <mergeCell ref="C59:C60"/>
    <mergeCell ref="A59:A60"/>
    <mergeCell ref="B59:B60"/>
    <mergeCell ref="A62:CZ62"/>
    <mergeCell ref="A65:CZ65"/>
    <mergeCell ref="D72:E72"/>
    <mergeCell ref="C55:C56"/>
    <mergeCell ref="A55:A56"/>
    <mergeCell ref="B55:B56"/>
    <mergeCell ref="C57:C58"/>
    <mergeCell ref="A57:A58"/>
    <mergeCell ref="B57:B58"/>
    <mergeCell ref="A16:CZ16"/>
    <mergeCell ref="A25:CZ25"/>
    <mergeCell ref="A40:CZ40"/>
    <mergeCell ref="A52:CZ52"/>
    <mergeCell ref="C53:C54"/>
    <mergeCell ref="A53:A54"/>
    <mergeCell ref="B53:B54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I14"/>
    <mergeCell ref="CF15:CG15"/>
    <mergeCell ref="CH15:CI15"/>
    <mergeCell ref="CJ14:CJ15"/>
    <mergeCell ref="CK14:CX14"/>
    <mergeCell ref="CK15:CL15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N14"/>
    <mergeCell ref="BK15:BL15"/>
    <mergeCell ref="BM15:BN15"/>
    <mergeCell ref="BO14:BO15"/>
    <mergeCell ref="BP14:CC14"/>
    <mergeCell ref="BP15:BQ15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S14"/>
    <mergeCell ref="AP15:AQ15"/>
    <mergeCell ref="AR15:AS15"/>
    <mergeCell ref="AT14:AT15"/>
    <mergeCell ref="AU14:BH14"/>
    <mergeCell ref="AU15:AV15"/>
    <mergeCell ref="AW15:AX15"/>
    <mergeCell ref="Y14:Y15"/>
    <mergeCell ref="Z14:AM14"/>
    <mergeCell ref="Z15:AA15"/>
    <mergeCell ref="AB15:AC15"/>
    <mergeCell ref="AD15:AE15"/>
    <mergeCell ref="AF15:AG15"/>
    <mergeCell ref="AH15:AI15"/>
    <mergeCell ref="AJ15:AK15"/>
    <mergeCell ref="AL15:AM15"/>
    <mergeCell ref="I14:J14"/>
    <mergeCell ref="K14:Q14"/>
    <mergeCell ref="R12:R15"/>
    <mergeCell ref="S12:S15"/>
    <mergeCell ref="T12:T15"/>
    <mergeCell ref="U12:BJ12"/>
    <mergeCell ref="U13:AO13"/>
    <mergeCell ref="U14:X14"/>
    <mergeCell ref="U15:V15"/>
    <mergeCell ref="W15:X15"/>
    <mergeCell ref="A11:CY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rintOptions/>
  <pageMargins left="0.75" right="0.75" top="1" bottom="1" header="0.5" footer="0.5"/>
  <pageSetup fitToHeight="1" fitToWidth="1" horizontalDpi="600" verticalDpi="600" orientation="landscape" paperSize="8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81"/>
  <sheetViews>
    <sheetView zoomScalePageLayoutView="0" workbookViewId="0" topLeftCell="A1">
      <selection activeCell="AQ9" sqref="AQ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7" width="4.28125" style="0" customWidth="1"/>
    <col min="18" max="20" width="4.710937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8515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1" width="3.8515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6" width="3.8515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3" width="3.8515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8515625" style="0" customWidth="1"/>
    <col min="89" max="89" width="3.57421875" style="0" customWidth="1"/>
    <col min="90" max="90" width="2.00390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43" ht="12.75">
      <c r="E7" t="s">
        <v>11</v>
      </c>
      <c r="F7" s="1" t="s">
        <v>12</v>
      </c>
      <c r="AQ7" t="s">
        <v>13</v>
      </c>
    </row>
    <row r="8" spans="5:43" ht="12.75">
      <c r="E8" t="s">
        <v>14</v>
      </c>
      <c r="F8" s="1" t="s">
        <v>95</v>
      </c>
      <c r="AQ8" t="s">
        <v>16</v>
      </c>
    </row>
    <row r="9" spans="5:43" ht="12.75">
      <c r="E9" t="s">
        <v>17</v>
      </c>
      <c r="F9" s="1" t="s">
        <v>18</v>
      </c>
      <c r="AQ9" t="s">
        <v>187</v>
      </c>
    </row>
    <row r="11" spans="1:103" ht="12.7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4" ht="12" customHeight="1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42</v>
      </c>
      <c r="S12" s="15" t="s">
        <v>43</v>
      </c>
      <c r="T12" s="15" t="s">
        <v>44</v>
      </c>
      <c r="U12" s="17" t="s">
        <v>45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50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ht="12" customHeight="1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46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49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52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ht="24" customHeight="1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4" t="s">
        <v>47</v>
      </c>
      <c r="Z14" s="18" t="s">
        <v>33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47</v>
      </c>
      <c r="AO14" s="14" t="s">
        <v>48</v>
      </c>
      <c r="AP14" s="18" t="s">
        <v>32</v>
      </c>
      <c r="AQ14" s="18"/>
      <c r="AR14" s="18"/>
      <c r="AS14" s="18"/>
      <c r="AT14" s="14" t="s">
        <v>47</v>
      </c>
      <c r="AU14" s="18" t="s">
        <v>33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47</v>
      </c>
      <c r="BJ14" s="14" t="s">
        <v>48</v>
      </c>
      <c r="BK14" s="18" t="s">
        <v>32</v>
      </c>
      <c r="BL14" s="18"/>
      <c r="BM14" s="18"/>
      <c r="BN14" s="18"/>
      <c r="BO14" s="14" t="s">
        <v>47</v>
      </c>
      <c r="BP14" s="18" t="s">
        <v>33</v>
      </c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47</v>
      </c>
      <c r="CE14" s="14" t="s">
        <v>48</v>
      </c>
      <c r="CF14" s="18" t="s">
        <v>32</v>
      </c>
      <c r="CG14" s="18"/>
      <c r="CH14" s="18"/>
      <c r="CI14" s="18"/>
      <c r="CJ14" s="14" t="s">
        <v>47</v>
      </c>
      <c r="CK14" s="18" t="s">
        <v>33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47</v>
      </c>
      <c r="CZ14" s="14" t="s">
        <v>48</v>
      </c>
    </row>
    <row r="15" spans="1:104" ht="24" customHeight="1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34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4"/>
      <c r="Z15" s="16" t="s">
        <v>34</v>
      </c>
      <c r="AA15" s="16"/>
      <c r="AB15" s="16" t="s">
        <v>36</v>
      </c>
      <c r="AC15" s="16"/>
      <c r="AD15" s="16" t="s">
        <v>37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4"/>
      <c r="AU15" s="16" t="s">
        <v>34</v>
      </c>
      <c r="AV15" s="16"/>
      <c r="AW15" s="16" t="s">
        <v>36</v>
      </c>
      <c r="AX15" s="16"/>
      <c r="AY15" s="16" t="s">
        <v>37</v>
      </c>
      <c r="AZ15" s="16"/>
      <c r="BA15" s="16" t="s">
        <v>38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4"/>
      <c r="BP15" s="16" t="s">
        <v>34</v>
      </c>
      <c r="BQ15" s="16"/>
      <c r="BR15" s="16" t="s">
        <v>36</v>
      </c>
      <c r="BS15" s="16"/>
      <c r="BT15" s="16" t="s">
        <v>37</v>
      </c>
      <c r="BU15" s="16"/>
      <c r="BV15" s="16" t="s">
        <v>38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4"/>
      <c r="CK15" s="16" t="s">
        <v>34</v>
      </c>
      <c r="CL15" s="16"/>
      <c r="CM15" s="16" t="s">
        <v>36</v>
      </c>
      <c r="CN15" s="16"/>
      <c r="CO15" s="16" t="s">
        <v>37</v>
      </c>
      <c r="CP15" s="16"/>
      <c r="CQ15" s="16" t="s">
        <v>38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4"/>
      <c r="CZ15" s="14"/>
    </row>
    <row r="16" spans="1:104" ht="19.5" customHeight="1">
      <c r="A16" s="19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9"/>
      <c r="CZ16" s="13"/>
    </row>
    <row r="17" spans="1:104" ht="12">
      <c r="A17" s="6">
        <v>1</v>
      </c>
      <c r="B17" s="6">
        <v>1</v>
      </c>
      <c r="C17" s="6"/>
      <c r="D17" s="6"/>
      <c r="E17" s="3" t="s">
        <v>54</v>
      </c>
      <c r="F17" s="6">
        <f>$B$17*COUNTIF(U17:CX17,"e")</f>
        <v>1</v>
      </c>
      <c r="G17" s="6">
        <f>$B$17*COUNTIF(U17:CX17,"z")</f>
        <v>0</v>
      </c>
      <c r="H17" s="6">
        <f aca="true" t="shared" si="0" ref="H17:H23">SUM(I17:Q17)</f>
        <v>20</v>
      </c>
      <c r="I17" s="6">
        <f aca="true" t="shared" si="1" ref="I17:I23">U17+AP17+BK17+CF17</f>
        <v>0</v>
      </c>
      <c r="J17" s="6">
        <f aca="true" t="shared" si="2" ref="J17:J23">W17+AR17+BM17+CH17</f>
        <v>0</v>
      </c>
      <c r="K17" s="6">
        <f aca="true" t="shared" si="3" ref="K17:K23">Z17+AU17+BP17+CK17</f>
        <v>0</v>
      </c>
      <c r="L17" s="6">
        <f aca="true" t="shared" si="4" ref="L17:L23">AB17+AW17+BR17+CM17</f>
        <v>0</v>
      </c>
      <c r="M17" s="6">
        <f aca="true" t="shared" si="5" ref="M17:M23">AD17+AY17+BT17+CO17</f>
        <v>20</v>
      </c>
      <c r="N17" s="6">
        <f aca="true" t="shared" si="6" ref="N17:N23">AF17+BA17+BV17+CQ17</f>
        <v>0</v>
      </c>
      <c r="O17" s="6">
        <f aca="true" t="shared" si="7" ref="O17:O23">AH17+BC17+BX17+CS17</f>
        <v>0</v>
      </c>
      <c r="P17" s="6">
        <f aca="true" t="shared" si="8" ref="P17:P23">AJ17+BE17+BZ17+CU17</f>
        <v>0</v>
      </c>
      <c r="Q17" s="6">
        <f aca="true" t="shared" si="9" ref="Q17:Q23">AL17+BG17+CB17+CW17</f>
        <v>0</v>
      </c>
      <c r="R17" s="7">
        <f aca="true" t="shared" si="10" ref="R17:R23">AO17+BJ17+CE17+CZ17</f>
        <v>3</v>
      </c>
      <c r="S17" s="7">
        <f aca="true" t="shared" si="11" ref="S17:S23">AN17+BI17+CD17+CY17</f>
        <v>3</v>
      </c>
      <c r="T17" s="7">
        <f>$B$17*0.8</f>
        <v>0.8</v>
      </c>
      <c r="U17" s="11"/>
      <c r="V17" s="10"/>
      <c r="W17" s="11"/>
      <c r="X17" s="10"/>
      <c r="Y17" s="7"/>
      <c r="Z17" s="11"/>
      <c r="AA17" s="10"/>
      <c r="AB17" s="11"/>
      <c r="AC17" s="10"/>
      <c r="AD17" s="11">
        <f>$B$17*20</f>
        <v>20</v>
      </c>
      <c r="AE17" s="10" t="s">
        <v>55</v>
      </c>
      <c r="AF17" s="11"/>
      <c r="AG17" s="10"/>
      <c r="AH17" s="11"/>
      <c r="AI17" s="10"/>
      <c r="AJ17" s="11"/>
      <c r="AK17" s="10"/>
      <c r="AL17" s="11"/>
      <c r="AM17" s="10"/>
      <c r="AN17" s="7">
        <f>$B$17*3</f>
        <v>3</v>
      </c>
      <c r="AO17" s="7">
        <f aca="true" t="shared" si="12" ref="AO17:AO23">Y17+AN17</f>
        <v>3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aca="true" t="shared" si="13" ref="BJ17:BJ23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aca="true" t="shared" si="14" ref="CE17:CE23">BO17+CD17</f>
        <v>0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5" ref="CZ17:CZ23">CJ17+CY17</f>
        <v>0</v>
      </c>
    </row>
    <row r="18" spans="1:104" ht="12">
      <c r="A18" s="6"/>
      <c r="B18" s="6"/>
      <c r="C18" s="6"/>
      <c r="D18" s="6" t="s">
        <v>57</v>
      </c>
      <c r="E18" s="3" t="s">
        <v>58</v>
      </c>
      <c r="F18" s="6">
        <f>COUNTIF(U18:CX18,"e")</f>
        <v>0</v>
      </c>
      <c r="G18" s="6">
        <f>COUNTIF(U18:CX18,"z")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1</v>
      </c>
      <c r="S18" s="7">
        <f t="shared" si="11"/>
        <v>0</v>
      </c>
      <c r="T18" s="7">
        <v>0.6</v>
      </c>
      <c r="U18" s="11"/>
      <c r="V18" s="10"/>
      <c r="W18" s="11"/>
      <c r="X18" s="10"/>
      <c r="Y18" s="7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7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>
        <v>15</v>
      </c>
      <c r="BN18" s="10" t="s">
        <v>56</v>
      </c>
      <c r="BO18" s="7">
        <v>1</v>
      </c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1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</row>
    <row r="19" spans="1:104" ht="12">
      <c r="A19" s="6"/>
      <c r="B19" s="6"/>
      <c r="C19" s="6"/>
      <c r="D19" s="6" t="s">
        <v>59</v>
      </c>
      <c r="E19" s="3" t="s">
        <v>60</v>
      </c>
      <c r="F19" s="6">
        <f>COUNTIF(U19:CX19,"e")</f>
        <v>0</v>
      </c>
      <c r="G19" s="6">
        <f>COUNTIF(U19:CX19,"z")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1</v>
      </c>
      <c r="S19" s="7">
        <f t="shared" si="11"/>
        <v>0</v>
      </c>
      <c r="T19" s="7">
        <v>0.4</v>
      </c>
      <c r="U19" s="11">
        <v>10</v>
      </c>
      <c r="V19" s="10" t="s">
        <v>56</v>
      </c>
      <c r="W19" s="11"/>
      <c r="X19" s="10"/>
      <c r="Y19" s="7">
        <v>1</v>
      </c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1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</row>
    <row r="20" spans="1:104" ht="12">
      <c r="A20" s="6">
        <v>2</v>
      </c>
      <c r="B20" s="6">
        <v>1</v>
      </c>
      <c r="C20" s="6"/>
      <c r="D20" s="6"/>
      <c r="E20" s="3" t="s">
        <v>61</v>
      </c>
      <c r="F20" s="6">
        <f>$B$20*COUNTIF(U20:CX20,"e")</f>
        <v>0</v>
      </c>
      <c r="G20" s="6">
        <f>$B$20*COUNTIF(U20:CX20,"z")</f>
        <v>1</v>
      </c>
      <c r="H20" s="6">
        <f t="shared" si="0"/>
        <v>9</v>
      </c>
      <c r="I20" s="6">
        <f t="shared" si="1"/>
        <v>9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f>$B$20*0.4</f>
        <v>0.4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7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>
        <f>$B$20*9</f>
        <v>9</v>
      </c>
      <c r="CG20" s="10" t="s">
        <v>56</v>
      </c>
      <c r="CH20" s="11"/>
      <c r="CI20" s="10"/>
      <c r="CJ20" s="7">
        <f>$B$20*1</f>
        <v>1</v>
      </c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1</v>
      </c>
    </row>
    <row r="21" spans="1:104" ht="12">
      <c r="A21" s="6"/>
      <c r="B21" s="6"/>
      <c r="C21" s="6"/>
      <c r="D21" s="6" t="s">
        <v>62</v>
      </c>
      <c r="E21" s="3" t="s">
        <v>63</v>
      </c>
      <c r="F21" s="6">
        <f>COUNTIF(U21:CX21,"e")</f>
        <v>0</v>
      </c>
      <c r="G21" s="6">
        <f>COUNTIF(U21:CX21,"z")</f>
        <v>2</v>
      </c>
      <c r="H21" s="6">
        <f t="shared" si="0"/>
        <v>18</v>
      </c>
      <c r="I21" s="6">
        <f t="shared" si="1"/>
        <v>9</v>
      </c>
      <c r="J21" s="6">
        <f t="shared" si="2"/>
        <v>9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0</v>
      </c>
      <c r="T21" s="7">
        <v>0.8</v>
      </c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7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>
        <v>9</v>
      </c>
      <c r="CG21" s="10" t="s">
        <v>56</v>
      </c>
      <c r="CH21" s="11">
        <v>9</v>
      </c>
      <c r="CI21" s="10" t="s">
        <v>56</v>
      </c>
      <c r="CJ21" s="7">
        <v>2</v>
      </c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2</v>
      </c>
    </row>
    <row r="22" spans="1:104" ht="12">
      <c r="A22" s="6"/>
      <c r="B22" s="6"/>
      <c r="C22" s="6"/>
      <c r="D22" s="6" t="s">
        <v>64</v>
      </c>
      <c r="E22" s="3" t="s">
        <v>65</v>
      </c>
      <c r="F22" s="6">
        <f>COUNTIF(U22:CX22,"e")</f>
        <v>0</v>
      </c>
      <c r="G22" s="6">
        <f>COUNTIF(U22:CX22,"z")</f>
        <v>2</v>
      </c>
      <c r="H22" s="6">
        <f t="shared" si="0"/>
        <v>30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20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2</v>
      </c>
      <c r="S22" s="7">
        <f t="shared" si="11"/>
        <v>1.5</v>
      </c>
      <c r="T22" s="7">
        <v>1.2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>
        <v>10</v>
      </c>
      <c r="AQ22" s="10" t="s">
        <v>56</v>
      </c>
      <c r="AR22" s="11"/>
      <c r="AS22" s="10"/>
      <c r="AT22" s="7">
        <v>0.5</v>
      </c>
      <c r="AU22" s="11"/>
      <c r="AV22" s="10"/>
      <c r="AW22" s="11">
        <v>20</v>
      </c>
      <c r="AX22" s="10" t="s">
        <v>56</v>
      </c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>
        <v>1.5</v>
      </c>
      <c r="BJ22" s="7">
        <f t="shared" si="13"/>
        <v>2</v>
      </c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</row>
    <row r="23" spans="1:104" ht="12">
      <c r="A23" s="6"/>
      <c r="B23" s="6"/>
      <c r="C23" s="6"/>
      <c r="D23" s="6" t="s">
        <v>66</v>
      </c>
      <c r="E23" s="3" t="s">
        <v>67</v>
      </c>
      <c r="F23" s="6">
        <f>COUNTIF(U23:CX23,"e")</f>
        <v>0</v>
      </c>
      <c r="G23" s="6">
        <f>COUNTIF(U23:CX23,"z")</f>
        <v>1</v>
      </c>
      <c r="H23" s="6">
        <f t="shared" si="0"/>
        <v>4</v>
      </c>
      <c r="I23" s="6">
        <f t="shared" si="1"/>
        <v>4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0</v>
      </c>
      <c r="S23" s="7">
        <f t="shared" si="11"/>
        <v>0</v>
      </c>
      <c r="T23" s="7">
        <v>0</v>
      </c>
      <c r="U23" s="11">
        <v>4</v>
      </c>
      <c r="V23" s="10" t="s">
        <v>56</v>
      </c>
      <c r="W23" s="11"/>
      <c r="X23" s="10"/>
      <c r="Y23" s="7">
        <v>0</v>
      </c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7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7"/>
      <c r="CK23" s="11"/>
      <c r="CL23" s="10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</row>
    <row r="24" spans="1:104" ht="15.75" customHeight="1">
      <c r="A24" s="6"/>
      <c r="B24" s="6"/>
      <c r="C24" s="6"/>
      <c r="D24" s="6"/>
      <c r="E24" s="6" t="s">
        <v>68</v>
      </c>
      <c r="F24" s="6">
        <f aca="true" t="shared" si="16" ref="F24:AK24">SUM(F17:F23)</f>
        <v>1</v>
      </c>
      <c r="G24" s="6">
        <f t="shared" si="16"/>
        <v>8</v>
      </c>
      <c r="H24" s="6">
        <f t="shared" si="16"/>
        <v>106</v>
      </c>
      <c r="I24" s="6">
        <f t="shared" si="16"/>
        <v>42</v>
      </c>
      <c r="J24" s="6">
        <f t="shared" si="16"/>
        <v>24</v>
      </c>
      <c r="K24" s="6">
        <f t="shared" si="16"/>
        <v>0</v>
      </c>
      <c r="L24" s="6">
        <f t="shared" si="16"/>
        <v>20</v>
      </c>
      <c r="M24" s="6">
        <f t="shared" si="16"/>
        <v>20</v>
      </c>
      <c r="N24" s="6">
        <f t="shared" si="16"/>
        <v>0</v>
      </c>
      <c r="O24" s="6">
        <f t="shared" si="16"/>
        <v>0</v>
      </c>
      <c r="P24" s="6">
        <f t="shared" si="16"/>
        <v>0</v>
      </c>
      <c r="Q24" s="6">
        <f t="shared" si="16"/>
        <v>0</v>
      </c>
      <c r="R24" s="7">
        <f t="shared" si="16"/>
        <v>10</v>
      </c>
      <c r="S24" s="7">
        <f t="shared" si="16"/>
        <v>4.5</v>
      </c>
      <c r="T24" s="7">
        <f t="shared" si="16"/>
        <v>4.2</v>
      </c>
      <c r="U24" s="11">
        <f t="shared" si="16"/>
        <v>14</v>
      </c>
      <c r="V24" s="10">
        <f t="shared" si="16"/>
        <v>0</v>
      </c>
      <c r="W24" s="11">
        <f t="shared" si="16"/>
        <v>0</v>
      </c>
      <c r="X24" s="10">
        <f t="shared" si="16"/>
        <v>0</v>
      </c>
      <c r="Y24" s="7">
        <f t="shared" si="16"/>
        <v>1</v>
      </c>
      <c r="Z24" s="11">
        <f t="shared" si="16"/>
        <v>0</v>
      </c>
      <c r="AA24" s="10">
        <f t="shared" si="16"/>
        <v>0</v>
      </c>
      <c r="AB24" s="11">
        <f t="shared" si="16"/>
        <v>0</v>
      </c>
      <c r="AC24" s="10">
        <f t="shared" si="16"/>
        <v>0</v>
      </c>
      <c r="AD24" s="11">
        <f t="shared" si="16"/>
        <v>20</v>
      </c>
      <c r="AE24" s="10">
        <f t="shared" si="16"/>
        <v>0</v>
      </c>
      <c r="AF24" s="11">
        <f t="shared" si="16"/>
        <v>0</v>
      </c>
      <c r="AG24" s="10">
        <f t="shared" si="16"/>
        <v>0</v>
      </c>
      <c r="AH24" s="11">
        <f t="shared" si="16"/>
        <v>0</v>
      </c>
      <c r="AI24" s="10">
        <f t="shared" si="16"/>
        <v>0</v>
      </c>
      <c r="AJ24" s="11">
        <f t="shared" si="16"/>
        <v>0</v>
      </c>
      <c r="AK24" s="10">
        <f t="shared" si="16"/>
        <v>0</v>
      </c>
      <c r="AL24" s="11">
        <f aca="true" t="shared" si="17" ref="AL24:BQ24">SUM(AL17:AL23)</f>
        <v>0</v>
      </c>
      <c r="AM24" s="10">
        <f t="shared" si="17"/>
        <v>0</v>
      </c>
      <c r="AN24" s="7">
        <f t="shared" si="17"/>
        <v>3</v>
      </c>
      <c r="AO24" s="7">
        <f t="shared" si="17"/>
        <v>4</v>
      </c>
      <c r="AP24" s="11">
        <f t="shared" si="17"/>
        <v>10</v>
      </c>
      <c r="AQ24" s="10">
        <f t="shared" si="17"/>
        <v>0</v>
      </c>
      <c r="AR24" s="11">
        <f t="shared" si="17"/>
        <v>0</v>
      </c>
      <c r="AS24" s="10">
        <f t="shared" si="17"/>
        <v>0</v>
      </c>
      <c r="AT24" s="7">
        <f t="shared" si="17"/>
        <v>0.5</v>
      </c>
      <c r="AU24" s="11">
        <f t="shared" si="17"/>
        <v>0</v>
      </c>
      <c r="AV24" s="10">
        <f t="shared" si="17"/>
        <v>0</v>
      </c>
      <c r="AW24" s="11">
        <f t="shared" si="17"/>
        <v>20</v>
      </c>
      <c r="AX24" s="10">
        <f t="shared" si="17"/>
        <v>0</v>
      </c>
      <c r="AY24" s="11">
        <f t="shared" si="17"/>
        <v>0</v>
      </c>
      <c r="AZ24" s="10">
        <f t="shared" si="17"/>
        <v>0</v>
      </c>
      <c r="BA24" s="11">
        <f t="shared" si="17"/>
        <v>0</v>
      </c>
      <c r="BB24" s="10">
        <f t="shared" si="17"/>
        <v>0</v>
      </c>
      <c r="BC24" s="11">
        <f t="shared" si="17"/>
        <v>0</v>
      </c>
      <c r="BD24" s="10">
        <f t="shared" si="17"/>
        <v>0</v>
      </c>
      <c r="BE24" s="11">
        <f t="shared" si="17"/>
        <v>0</v>
      </c>
      <c r="BF24" s="10">
        <f t="shared" si="17"/>
        <v>0</v>
      </c>
      <c r="BG24" s="11">
        <f t="shared" si="17"/>
        <v>0</v>
      </c>
      <c r="BH24" s="10">
        <f t="shared" si="17"/>
        <v>0</v>
      </c>
      <c r="BI24" s="7">
        <f t="shared" si="17"/>
        <v>1.5</v>
      </c>
      <c r="BJ24" s="7">
        <f t="shared" si="17"/>
        <v>2</v>
      </c>
      <c r="BK24" s="11">
        <f t="shared" si="17"/>
        <v>0</v>
      </c>
      <c r="BL24" s="10">
        <f t="shared" si="17"/>
        <v>0</v>
      </c>
      <c r="BM24" s="11">
        <f t="shared" si="17"/>
        <v>15</v>
      </c>
      <c r="BN24" s="10">
        <f t="shared" si="17"/>
        <v>0</v>
      </c>
      <c r="BO24" s="7">
        <f t="shared" si="17"/>
        <v>1</v>
      </c>
      <c r="BP24" s="11">
        <f t="shared" si="17"/>
        <v>0</v>
      </c>
      <c r="BQ24" s="10">
        <f t="shared" si="17"/>
        <v>0</v>
      </c>
      <c r="BR24" s="11">
        <f aca="true" t="shared" si="18" ref="BR24:CW24">SUM(BR17:BR23)</f>
        <v>0</v>
      </c>
      <c r="BS24" s="10">
        <f t="shared" si="18"/>
        <v>0</v>
      </c>
      <c r="BT24" s="11">
        <f t="shared" si="18"/>
        <v>0</v>
      </c>
      <c r="BU24" s="10">
        <f t="shared" si="18"/>
        <v>0</v>
      </c>
      <c r="BV24" s="11">
        <f t="shared" si="18"/>
        <v>0</v>
      </c>
      <c r="BW24" s="10">
        <f t="shared" si="18"/>
        <v>0</v>
      </c>
      <c r="BX24" s="11">
        <f t="shared" si="18"/>
        <v>0</v>
      </c>
      <c r="BY24" s="10">
        <f t="shared" si="18"/>
        <v>0</v>
      </c>
      <c r="BZ24" s="11">
        <f t="shared" si="18"/>
        <v>0</v>
      </c>
      <c r="CA24" s="10">
        <f t="shared" si="18"/>
        <v>0</v>
      </c>
      <c r="CB24" s="11">
        <f t="shared" si="18"/>
        <v>0</v>
      </c>
      <c r="CC24" s="10">
        <f t="shared" si="18"/>
        <v>0</v>
      </c>
      <c r="CD24" s="7">
        <f t="shared" si="18"/>
        <v>0</v>
      </c>
      <c r="CE24" s="7">
        <f t="shared" si="18"/>
        <v>1</v>
      </c>
      <c r="CF24" s="11">
        <f t="shared" si="18"/>
        <v>18</v>
      </c>
      <c r="CG24" s="10">
        <f t="shared" si="18"/>
        <v>0</v>
      </c>
      <c r="CH24" s="11">
        <f t="shared" si="18"/>
        <v>9</v>
      </c>
      <c r="CI24" s="10">
        <f t="shared" si="18"/>
        <v>0</v>
      </c>
      <c r="CJ24" s="7">
        <f t="shared" si="18"/>
        <v>3</v>
      </c>
      <c r="CK24" s="11">
        <f t="shared" si="18"/>
        <v>0</v>
      </c>
      <c r="CL24" s="10">
        <f t="shared" si="18"/>
        <v>0</v>
      </c>
      <c r="CM24" s="11">
        <f t="shared" si="18"/>
        <v>0</v>
      </c>
      <c r="CN24" s="10">
        <f t="shared" si="18"/>
        <v>0</v>
      </c>
      <c r="CO24" s="11">
        <f t="shared" si="18"/>
        <v>0</v>
      </c>
      <c r="CP24" s="10">
        <f t="shared" si="18"/>
        <v>0</v>
      </c>
      <c r="CQ24" s="11">
        <f t="shared" si="18"/>
        <v>0</v>
      </c>
      <c r="CR24" s="10">
        <f t="shared" si="18"/>
        <v>0</v>
      </c>
      <c r="CS24" s="11">
        <f t="shared" si="18"/>
        <v>0</v>
      </c>
      <c r="CT24" s="10">
        <f t="shared" si="18"/>
        <v>0</v>
      </c>
      <c r="CU24" s="11">
        <f t="shared" si="18"/>
        <v>0</v>
      </c>
      <c r="CV24" s="10">
        <f t="shared" si="18"/>
        <v>0</v>
      </c>
      <c r="CW24" s="11">
        <f t="shared" si="18"/>
        <v>0</v>
      </c>
      <c r="CX24" s="10">
        <f>SUM(CX17:CX23)</f>
        <v>0</v>
      </c>
      <c r="CY24" s="7">
        <f>SUM(CY17:CY23)</f>
        <v>0</v>
      </c>
      <c r="CZ24" s="7">
        <f>SUM(CZ17:CZ23)</f>
        <v>3</v>
      </c>
    </row>
    <row r="25" spans="1:104" ht="19.5" customHeight="1">
      <c r="A25" s="19" t="s">
        <v>69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9"/>
      <c r="CZ25" s="13"/>
    </row>
    <row r="26" spans="1:104" ht="12">
      <c r="A26" s="6"/>
      <c r="B26" s="6"/>
      <c r="C26" s="6"/>
      <c r="D26" s="6" t="s">
        <v>70</v>
      </c>
      <c r="E26" s="3" t="s">
        <v>71</v>
      </c>
      <c r="F26" s="6">
        <f aca="true" t="shared" si="19" ref="F26:F32">COUNTIF(U26:CX26,"e")</f>
        <v>1</v>
      </c>
      <c r="G26" s="6">
        <f aca="true" t="shared" si="20" ref="G26:G32">COUNTIF(U26:CX26,"z")</f>
        <v>1</v>
      </c>
      <c r="H26" s="6">
        <f aca="true" t="shared" si="21" ref="H26:H38">SUM(I26:Q26)</f>
        <v>20</v>
      </c>
      <c r="I26" s="6">
        <f aca="true" t="shared" si="22" ref="I26:I38">U26+AP26+BK26+CF26</f>
        <v>10</v>
      </c>
      <c r="J26" s="6">
        <f aca="true" t="shared" si="23" ref="J26:J38">W26+AR26+BM26+CH26</f>
        <v>10</v>
      </c>
      <c r="K26" s="6">
        <f aca="true" t="shared" si="24" ref="K26:K38">Z26+AU26+BP26+CK26</f>
        <v>0</v>
      </c>
      <c r="L26" s="6">
        <f aca="true" t="shared" si="25" ref="L26:L38">AB26+AW26+BR26+CM26</f>
        <v>0</v>
      </c>
      <c r="M26" s="6">
        <f aca="true" t="shared" si="26" ref="M26:M38">AD26+AY26+BT26+CO26</f>
        <v>0</v>
      </c>
      <c r="N26" s="6">
        <f aca="true" t="shared" si="27" ref="N26:N38">AF26+BA26+BV26+CQ26</f>
        <v>0</v>
      </c>
      <c r="O26" s="6">
        <f aca="true" t="shared" si="28" ref="O26:O38">AH26+BC26+BX26+CS26</f>
        <v>0</v>
      </c>
      <c r="P26" s="6">
        <f aca="true" t="shared" si="29" ref="P26:P38">AJ26+BE26+BZ26+CU26</f>
        <v>0</v>
      </c>
      <c r="Q26" s="6">
        <f aca="true" t="shared" si="30" ref="Q26:Q38">AL26+BG26+CB26+CW26</f>
        <v>0</v>
      </c>
      <c r="R26" s="7">
        <f aca="true" t="shared" si="31" ref="R26:R38">AO26+BJ26+CE26+CZ26</f>
        <v>2</v>
      </c>
      <c r="S26" s="7">
        <f aca="true" t="shared" si="32" ref="S26:S38">AN26+BI26+CD26+CY26</f>
        <v>0</v>
      </c>
      <c r="T26" s="7">
        <v>0.8</v>
      </c>
      <c r="U26" s="11">
        <v>10</v>
      </c>
      <c r="V26" s="10" t="s">
        <v>55</v>
      </c>
      <c r="W26" s="11">
        <v>10</v>
      </c>
      <c r="X26" s="10" t="s">
        <v>56</v>
      </c>
      <c r="Y26" s="7">
        <v>2</v>
      </c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aca="true" t="shared" si="33" ref="AO26:AO38">Y26+AN26</f>
        <v>2</v>
      </c>
      <c r="AP26" s="11"/>
      <c r="AQ26" s="10"/>
      <c r="AR26" s="11"/>
      <c r="AS26" s="10"/>
      <c r="AT26" s="7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aca="true" t="shared" si="34" ref="BJ26:BJ38">AT26+BI26</f>
        <v>0</v>
      </c>
      <c r="BK26" s="11"/>
      <c r="BL26" s="10"/>
      <c r="BM26" s="11"/>
      <c r="BN26" s="10"/>
      <c r="BO26" s="7"/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aca="true" t="shared" si="35" ref="CE26:CE38">BO26+CD26</f>
        <v>0</v>
      </c>
      <c r="CF26" s="11"/>
      <c r="CG26" s="10"/>
      <c r="CH26" s="11"/>
      <c r="CI26" s="10"/>
      <c r="CJ26" s="7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aca="true" t="shared" si="36" ref="CZ26:CZ38">CJ26+CY26</f>
        <v>0</v>
      </c>
    </row>
    <row r="27" spans="1:104" ht="12">
      <c r="A27" s="6"/>
      <c r="B27" s="6"/>
      <c r="C27" s="6"/>
      <c r="D27" s="6" t="s">
        <v>72</v>
      </c>
      <c r="E27" s="3" t="s">
        <v>73</v>
      </c>
      <c r="F27" s="6">
        <f t="shared" si="19"/>
        <v>0</v>
      </c>
      <c r="G27" s="6">
        <f t="shared" si="20"/>
        <v>2</v>
      </c>
      <c r="H27" s="6">
        <f t="shared" si="21"/>
        <v>30</v>
      </c>
      <c r="I27" s="6">
        <f t="shared" si="22"/>
        <v>10</v>
      </c>
      <c r="J27" s="6">
        <f t="shared" si="23"/>
        <v>0</v>
      </c>
      <c r="K27" s="6">
        <f t="shared" si="24"/>
        <v>0</v>
      </c>
      <c r="L27" s="6">
        <f t="shared" si="25"/>
        <v>20</v>
      </c>
      <c r="M27" s="6">
        <f t="shared" si="26"/>
        <v>0</v>
      </c>
      <c r="N27" s="6">
        <f t="shared" si="27"/>
        <v>0</v>
      </c>
      <c r="O27" s="6">
        <f t="shared" si="28"/>
        <v>0</v>
      </c>
      <c r="P27" s="6">
        <f t="shared" si="29"/>
        <v>0</v>
      </c>
      <c r="Q27" s="6">
        <f t="shared" si="30"/>
        <v>0</v>
      </c>
      <c r="R27" s="7">
        <f t="shared" si="31"/>
        <v>2</v>
      </c>
      <c r="S27" s="7">
        <f t="shared" si="32"/>
        <v>1.2</v>
      </c>
      <c r="T27" s="7">
        <v>1.2</v>
      </c>
      <c r="U27" s="11"/>
      <c r="V27" s="10"/>
      <c r="W27" s="11"/>
      <c r="X27" s="10"/>
      <c r="Y27" s="7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33"/>
        <v>0</v>
      </c>
      <c r="AP27" s="11"/>
      <c r="AQ27" s="10"/>
      <c r="AR27" s="11"/>
      <c r="AS27" s="10"/>
      <c r="AT27" s="7"/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34"/>
        <v>0</v>
      </c>
      <c r="BK27" s="11">
        <v>10</v>
      </c>
      <c r="BL27" s="10" t="s">
        <v>56</v>
      </c>
      <c r="BM27" s="11"/>
      <c r="BN27" s="10"/>
      <c r="BO27" s="7">
        <v>0.8</v>
      </c>
      <c r="BP27" s="11"/>
      <c r="BQ27" s="10"/>
      <c r="BR27" s="11">
        <v>20</v>
      </c>
      <c r="BS27" s="10" t="s">
        <v>56</v>
      </c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>
        <v>1.2</v>
      </c>
      <c r="CE27" s="7">
        <f t="shared" si="35"/>
        <v>2</v>
      </c>
      <c r="CF27" s="11"/>
      <c r="CG27" s="10"/>
      <c r="CH27" s="11"/>
      <c r="CI27" s="10"/>
      <c r="CJ27" s="7"/>
      <c r="CK27" s="11"/>
      <c r="CL27" s="10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36"/>
        <v>0</v>
      </c>
    </row>
    <row r="28" spans="1:104" ht="12">
      <c r="A28" s="6"/>
      <c r="B28" s="6"/>
      <c r="C28" s="6"/>
      <c r="D28" s="6" t="s">
        <v>74</v>
      </c>
      <c r="E28" s="3" t="s">
        <v>75</v>
      </c>
      <c r="F28" s="6">
        <f t="shared" si="19"/>
        <v>0</v>
      </c>
      <c r="G28" s="6">
        <f t="shared" si="20"/>
        <v>2</v>
      </c>
      <c r="H28" s="6">
        <f t="shared" si="21"/>
        <v>30</v>
      </c>
      <c r="I28" s="6">
        <f t="shared" si="22"/>
        <v>10</v>
      </c>
      <c r="J28" s="6">
        <f t="shared" si="23"/>
        <v>0</v>
      </c>
      <c r="K28" s="6">
        <f t="shared" si="24"/>
        <v>0</v>
      </c>
      <c r="L28" s="6">
        <f t="shared" si="25"/>
        <v>20</v>
      </c>
      <c r="M28" s="6">
        <f t="shared" si="26"/>
        <v>0</v>
      </c>
      <c r="N28" s="6">
        <f t="shared" si="27"/>
        <v>0</v>
      </c>
      <c r="O28" s="6">
        <f t="shared" si="28"/>
        <v>0</v>
      </c>
      <c r="P28" s="6">
        <f t="shared" si="29"/>
        <v>0</v>
      </c>
      <c r="Q28" s="6">
        <f t="shared" si="30"/>
        <v>0</v>
      </c>
      <c r="R28" s="7">
        <f t="shared" si="31"/>
        <v>2</v>
      </c>
      <c r="S28" s="7">
        <f t="shared" si="32"/>
        <v>1.4</v>
      </c>
      <c r="T28" s="7">
        <v>1.2</v>
      </c>
      <c r="U28" s="11">
        <v>10</v>
      </c>
      <c r="V28" s="10" t="s">
        <v>56</v>
      </c>
      <c r="W28" s="11"/>
      <c r="X28" s="10"/>
      <c r="Y28" s="7">
        <v>0.6</v>
      </c>
      <c r="Z28" s="11"/>
      <c r="AA28" s="10"/>
      <c r="AB28" s="11">
        <v>20</v>
      </c>
      <c r="AC28" s="10" t="s">
        <v>56</v>
      </c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>
        <v>1.4</v>
      </c>
      <c r="AO28" s="7">
        <f t="shared" si="33"/>
        <v>2</v>
      </c>
      <c r="AP28" s="11"/>
      <c r="AQ28" s="10"/>
      <c r="AR28" s="11"/>
      <c r="AS28" s="10"/>
      <c r="AT28" s="7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34"/>
        <v>0</v>
      </c>
      <c r="BK28" s="11"/>
      <c r="BL28" s="10"/>
      <c r="BM28" s="11"/>
      <c r="BN28" s="10"/>
      <c r="BO28" s="7"/>
      <c r="BP28" s="11"/>
      <c r="BQ28" s="10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35"/>
        <v>0</v>
      </c>
      <c r="CF28" s="11"/>
      <c r="CG28" s="10"/>
      <c r="CH28" s="11"/>
      <c r="CI28" s="10"/>
      <c r="CJ28" s="7"/>
      <c r="CK28" s="11"/>
      <c r="CL28" s="10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36"/>
        <v>0</v>
      </c>
    </row>
    <row r="29" spans="1:104" ht="12">
      <c r="A29" s="6"/>
      <c r="B29" s="6"/>
      <c r="C29" s="6"/>
      <c r="D29" s="6" t="s">
        <v>76</v>
      </c>
      <c r="E29" s="3" t="s">
        <v>77</v>
      </c>
      <c r="F29" s="6">
        <f t="shared" si="19"/>
        <v>0</v>
      </c>
      <c r="G29" s="6">
        <f t="shared" si="20"/>
        <v>2</v>
      </c>
      <c r="H29" s="6">
        <f t="shared" si="21"/>
        <v>20</v>
      </c>
      <c r="I29" s="6">
        <f t="shared" si="22"/>
        <v>10</v>
      </c>
      <c r="J29" s="6">
        <f t="shared" si="23"/>
        <v>0</v>
      </c>
      <c r="K29" s="6">
        <f t="shared" si="24"/>
        <v>0</v>
      </c>
      <c r="L29" s="6">
        <f t="shared" si="25"/>
        <v>0</v>
      </c>
      <c r="M29" s="6">
        <f t="shared" si="26"/>
        <v>0</v>
      </c>
      <c r="N29" s="6">
        <f t="shared" si="27"/>
        <v>10</v>
      </c>
      <c r="O29" s="6">
        <f t="shared" si="28"/>
        <v>0</v>
      </c>
      <c r="P29" s="6">
        <f t="shared" si="29"/>
        <v>0</v>
      </c>
      <c r="Q29" s="6">
        <f t="shared" si="30"/>
        <v>0</v>
      </c>
      <c r="R29" s="7">
        <f t="shared" si="31"/>
        <v>2</v>
      </c>
      <c r="S29" s="7">
        <f t="shared" si="32"/>
        <v>1</v>
      </c>
      <c r="T29" s="7">
        <v>0.8</v>
      </c>
      <c r="U29" s="11">
        <v>10</v>
      </c>
      <c r="V29" s="10" t="s">
        <v>56</v>
      </c>
      <c r="W29" s="11"/>
      <c r="X29" s="10"/>
      <c r="Y29" s="7">
        <v>1</v>
      </c>
      <c r="Z29" s="11"/>
      <c r="AA29" s="10"/>
      <c r="AB29" s="11"/>
      <c r="AC29" s="10"/>
      <c r="AD29" s="11"/>
      <c r="AE29" s="10"/>
      <c r="AF29" s="11">
        <v>10</v>
      </c>
      <c r="AG29" s="10" t="s">
        <v>56</v>
      </c>
      <c r="AH29" s="11"/>
      <c r="AI29" s="10"/>
      <c r="AJ29" s="11"/>
      <c r="AK29" s="10"/>
      <c r="AL29" s="11"/>
      <c r="AM29" s="10"/>
      <c r="AN29" s="7">
        <v>1</v>
      </c>
      <c r="AO29" s="7">
        <f t="shared" si="33"/>
        <v>2</v>
      </c>
      <c r="AP29" s="11"/>
      <c r="AQ29" s="10"/>
      <c r="AR29" s="11"/>
      <c r="AS29" s="10"/>
      <c r="AT29" s="7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34"/>
        <v>0</v>
      </c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35"/>
        <v>0</v>
      </c>
      <c r="CF29" s="11"/>
      <c r="CG29" s="10"/>
      <c r="CH29" s="11"/>
      <c r="CI29" s="10"/>
      <c r="CJ29" s="7"/>
      <c r="CK29" s="11"/>
      <c r="CL29" s="10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36"/>
        <v>0</v>
      </c>
    </row>
    <row r="30" spans="1:104" ht="12">
      <c r="A30" s="6"/>
      <c r="B30" s="6"/>
      <c r="C30" s="6"/>
      <c r="D30" s="6" t="s">
        <v>78</v>
      </c>
      <c r="E30" s="3" t="s">
        <v>79</v>
      </c>
      <c r="F30" s="6">
        <f t="shared" si="19"/>
        <v>0</v>
      </c>
      <c r="G30" s="6">
        <f t="shared" si="20"/>
        <v>2</v>
      </c>
      <c r="H30" s="6">
        <f t="shared" si="21"/>
        <v>28</v>
      </c>
      <c r="I30" s="6">
        <f t="shared" si="22"/>
        <v>14</v>
      </c>
      <c r="J30" s="6">
        <f t="shared" si="23"/>
        <v>0</v>
      </c>
      <c r="K30" s="6">
        <f t="shared" si="24"/>
        <v>0</v>
      </c>
      <c r="L30" s="6">
        <f t="shared" si="25"/>
        <v>14</v>
      </c>
      <c r="M30" s="6">
        <f t="shared" si="26"/>
        <v>0</v>
      </c>
      <c r="N30" s="6">
        <f t="shared" si="27"/>
        <v>0</v>
      </c>
      <c r="O30" s="6">
        <f t="shared" si="28"/>
        <v>0</v>
      </c>
      <c r="P30" s="6">
        <f t="shared" si="29"/>
        <v>0</v>
      </c>
      <c r="Q30" s="6">
        <f t="shared" si="30"/>
        <v>0</v>
      </c>
      <c r="R30" s="7">
        <f t="shared" si="31"/>
        <v>3</v>
      </c>
      <c r="S30" s="7">
        <f t="shared" si="32"/>
        <v>1.5</v>
      </c>
      <c r="T30" s="7">
        <v>1.2</v>
      </c>
      <c r="U30" s="11"/>
      <c r="V30" s="10"/>
      <c r="W30" s="11"/>
      <c r="X30" s="10"/>
      <c r="Y30" s="7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33"/>
        <v>0</v>
      </c>
      <c r="AP30" s="11"/>
      <c r="AQ30" s="10"/>
      <c r="AR30" s="11"/>
      <c r="AS30" s="10"/>
      <c r="AT30" s="7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34"/>
        <v>0</v>
      </c>
      <c r="BK30" s="11">
        <v>14</v>
      </c>
      <c r="BL30" s="10" t="s">
        <v>56</v>
      </c>
      <c r="BM30" s="11"/>
      <c r="BN30" s="10"/>
      <c r="BO30" s="7">
        <v>1.5</v>
      </c>
      <c r="BP30" s="11"/>
      <c r="BQ30" s="10"/>
      <c r="BR30" s="11">
        <v>14</v>
      </c>
      <c r="BS30" s="10" t="s">
        <v>56</v>
      </c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>
        <v>1.5</v>
      </c>
      <c r="CE30" s="7">
        <f t="shared" si="35"/>
        <v>3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36"/>
        <v>0</v>
      </c>
    </row>
    <row r="31" spans="1:104" ht="12">
      <c r="A31" s="6"/>
      <c r="B31" s="6"/>
      <c r="C31" s="6"/>
      <c r="D31" s="6" t="s">
        <v>80</v>
      </c>
      <c r="E31" s="3" t="s">
        <v>81</v>
      </c>
      <c r="F31" s="6">
        <f t="shared" si="19"/>
        <v>1</v>
      </c>
      <c r="G31" s="6">
        <f t="shared" si="20"/>
        <v>2</v>
      </c>
      <c r="H31" s="6">
        <f t="shared" si="21"/>
        <v>40</v>
      </c>
      <c r="I31" s="6">
        <f t="shared" si="22"/>
        <v>20</v>
      </c>
      <c r="J31" s="6">
        <f t="shared" si="23"/>
        <v>10</v>
      </c>
      <c r="K31" s="6">
        <f t="shared" si="24"/>
        <v>0</v>
      </c>
      <c r="L31" s="6">
        <f t="shared" si="25"/>
        <v>10</v>
      </c>
      <c r="M31" s="6">
        <f t="shared" si="26"/>
        <v>0</v>
      </c>
      <c r="N31" s="6">
        <f t="shared" si="27"/>
        <v>0</v>
      </c>
      <c r="O31" s="6">
        <f t="shared" si="28"/>
        <v>0</v>
      </c>
      <c r="P31" s="6">
        <f t="shared" si="29"/>
        <v>0</v>
      </c>
      <c r="Q31" s="6">
        <f t="shared" si="30"/>
        <v>0</v>
      </c>
      <c r="R31" s="7">
        <f t="shared" si="31"/>
        <v>3</v>
      </c>
      <c r="S31" s="7">
        <f t="shared" si="32"/>
        <v>1</v>
      </c>
      <c r="T31" s="7">
        <v>1.6</v>
      </c>
      <c r="U31" s="11">
        <v>20</v>
      </c>
      <c r="V31" s="10" t="s">
        <v>55</v>
      </c>
      <c r="W31" s="11">
        <v>10</v>
      </c>
      <c r="X31" s="10" t="s">
        <v>56</v>
      </c>
      <c r="Y31" s="7">
        <v>2</v>
      </c>
      <c r="Z31" s="11"/>
      <c r="AA31" s="10"/>
      <c r="AB31" s="11">
        <v>10</v>
      </c>
      <c r="AC31" s="10" t="s">
        <v>56</v>
      </c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>
        <v>1</v>
      </c>
      <c r="AO31" s="7">
        <f t="shared" si="33"/>
        <v>3</v>
      </c>
      <c r="AP31" s="11"/>
      <c r="AQ31" s="10"/>
      <c r="AR31" s="11"/>
      <c r="AS31" s="10"/>
      <c r="AT31" s="7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34"/>
        <v>0</v>
      </c>
      <c r="BK31" s="11"/>
      <c r="BL31" s="10"/>
      <c r="BM31" s="11"/>
      <c r="BN31" s="10"/>
      <c r="BO31" s="7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35"/>
        <v>0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36"/>
        <v>0</v>
      </c>
    </row>
    <row r="32" spans="1:104" ht="12">
      <c r="A32" s="6"/>
      <c r="B32" s="6"/>
      <c r="C32" s="6"/>
      <c r="D32" s="6" t="s">
        <v>82</v>
      </c>
      <c r="E32" s="3" t="s">
        <v>83</v>
      </c>
      <c r="F32" s="6">
        <f t="shared" si="19"/>
        <v>1</v>
      </c>
      <c r="G32" s="6">
        <f t="shared" si="20"/>
        <v>1</v>
      </c>
      <c r="H32" s="6">
        <f t="shared" si="21"/>
        <v>20</v>
      </c>
      <c r="I32" s="6">
        <f t="shared" si="22"/>
        <v>10</v>
      </c>
      <c r="J32" s="6">
        <f t="shared" si="23"/>
        <v>0</v>
      </c>
      <c r="K32" s="6">
        <f t="shared" si="24"/>
        <v>0</v>
      </c>
      <c r="L32" s="6">
        <f t="shared" si="25"/>
        <v>10</v>
      </c>
      <c r="M32" s="6">
        <f t="shared" si="26"/>
        <v>0</v>
      </c>
      <c r="N32" s="6">
        <f t="shared" si="27"/>
        <v>0</v>
      </c>
      <c r="O32" s="6">
        <f t="shared" si="28"/>
        <v>0</v>
      </c>
      <c r="P32" s="6">
        <f t="shared" si="29"/>
        <v>0</v>
      </c>
      <c r="Q32" s="6">
        <f t="shared" si="30"/>
        <v>0</v>
      </c>
      <c r="R32" s="7">
        <f t="shared" si="31"/>
        <v>3</v>
      </c>
      <c r="S32" s="7">
        <f t="shared" si="32"/>
        <v>1</v>
      </c>
      <c r="T32" s="7">
        <v>0.8</v>
      </c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3"/>
        <v>0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34"/>
        <v>0</v>
      </c>
      <c r="BK32" s="11">
        <v>10</v>
      </c>
      <c r="BL32" s="10" t="s">
        <v>55</v>
      </c>
      <c r="BM32" s="11"/>
      <c r="BN32" s="10"/>
      <c r="BO32" s="7">
        <v>2</v>
      </c>
      <c r="BP32" s="11"/>
      <c r="BQ32" s="10"/>
      <c r="BR32" s="11">
        <v>10</v>
      </c>
      <c r="BS32" s="10" t="s">
        <v>56</v>
      </c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>
        <v>1</v>
      </c>
      <c r="CE32" s="7">
        <f t="shared" si="35"/>
        <v>3</v>
      </c>
      <c r="CF32" s="11"/>
      <c r="CG32" s="10"/>
      <c r="CH32" s="11"/>
      <c r="CI32" s="10"/>
      <c r="CJ32" s="7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36"/>
        <v>0</v>
      </c>
    </row>
    <row r="33" spans="1:104" ht="12">
      <c r="A33" s="6">
        <v>6</v>
      </c>
      <c r="B33" s="6">
        <v>1</v>
      </c>
      <c r="C33" s="6"/>
      <c r="D33" s="6"/>
      <c r="E33" s="3" t="s">
        <v>84</v>
      </c>
      <c r="F33" s="6">
        <f>$B$33*COUNTIF(U33:CX33,"e")</f>
        <v>0</v>
      </c>
      <c r="G33" s="6">
        <f>$B$33*COUNTIF(U33:CX33,"z")</f>
        <v>2</v>
      </c>
      <c r="H33" s="6">
        <f t="shared" si="21"/>
        <v>24</v>
      </c>
      <c r="I33" s="6">
        <f t="shared" si="22"/>
        <v>12</v>
      </c>
      <c r="J33" s="6">
        <f t="shared" si="23"/>
        <v>0</v>
      </c>
      <c r="K33" s="6">
        <f t="shared" si="24"/>
        <v>0</v>
      </c>
      <c r="L33" s="6">
        <f t="shared" si="25"/>
        <v>0</v>
      </c>
      <c r="M33" s="6">
        <f t="shared" si="26"/>
        <v>0</v>
      </c>
      <c r="N33" s="6">
        <f t="shared" si="27"/>
        <v>12</v>
      </c>
      <c r="O33" s="6">
        <f t="shared" si="28"/>
        <v>0</v>
      </c>
      <c r="P33" s="6">
        <f t="shared" si="29"/>
        <v>0</v>
      </c>
      <c r="Q33" s="6">
        <f t="shared" si="30"/>
        <v>0</v>
      </c>
      <c r="R33" s="7">
        <f t="shared" si="31"/>
        <v>3</v>
      </c>
      <c r="S33" s="7">
        <f t="shared" si="32"/>
        <v>1.5</v>
      </c>
      <c r="T33" s="7">
        <f>$B$33*1</f>
        <v>1</v>
      </c>
      <c r="U33" s="11"/>
      <c r="V33" s="10"/>
      <c r="W33" s="11"/>
      <c r="X33" s="10"/>
      <c r="Y33" s="7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3"/>
        <v>0</v>
      </c>
      <c r="AP33" s="11">
        <f>$B$33*12</f>
        <v>12</v>
      </c>
      <c r="AQ33" s="10" t="s">
        <v>56</v>
      </c>
      <c r="AR33" s="11"/>
      <c r="AS33" s="10"/>
      <c r="AT33" s="7">
        <f>$B$33*1.5</f>
        <v>1.5</v>
      </c>
      <c r="AU33" s="11"/>
      <c r="AV33" s="10"/>
      <c r="AW33" s="11"/>
      <c r="AX33" s="10"/>
      <c r="AY33" s="11"/>
      <c r="AZ33" s="10"/>
      <c r="BA33" s="11">
        <f>$B$33*12</f>
        <v>12</v>
      </c>
      <c r="BB33" s="10" t="s">
        <v>56</v>
      </c>
      <c r="BC33" s="11"/>
      <c r="BD33" s="10"/>
      <c r="BE33" s="11"/>
      <c r="BF33" s="10"/>
      <c r="BG33" s="11"/>
      <c r="BH33" s="10"/>
      <c r="BI33" s="7">
        <f>$B$33*1.5</f>
        <v>1.5</v>
      </c>
      <c r="BJ33" s="7">
        <f t="shared" si="34"/>
        <v>3</v>
      </c>
      <c r="BK33" s="11"/>
      <c r="BL33" s="10"/>
      <c r="BM33" s="11"/>
      <c r="BN33" s="10"/>
      <c r="BO33" s="7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35"/>
        <v>0</v>
      </c>
      <c r="CF33" s="11"/>
      <c r="CG33" s="10"/>
      <c r="CH33" s="11"/>
      <c r="CI33" s="10"/>
      <c r="CJ33" s="7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36"/>
        <v>0</v>
      </c>
    </row>
    <row r="34" spans="1:104" ht="12">
      <c r="A34" s="6"/>
      <c r="B34" s="6"/>
      <c r="C34" s="6"/>
      <c r="D34" s="6" t="s">
        <v>85</v>
      </c>
      <c r="E34" s="3" t="s">
        <v>86</v>
      </c>
      <c r="F34" s="6">
        <f>COUNTIF(U34:CX34,"e")</f>
        <v>0</v>
      </c>
      <c r="G34" s="6">
        <f>COUNTIF(U34:CX34,"z")</f>
        <v>1</v>
      </c>
      <c r="H34" s="6">
        <f t="shared" si="21"/>
        <v>10</v>
      </c>
      <c r="I34" s="6">
        <f t="shared" si="22"/>
        <v>10</v>
      </c>
      <c r="J34" s="6">
        <f t="shared" si="23"/>
        <v>0</v>
      </c>
      <c r="K34" s="6">
        <f t="shared" si="24"/>
        <v>0</v>
      </c>
      <c r="L34" s="6">
        <f t="shared" si="25"/>
        <v>0</v>
      </c>
      <c r="M34" s="6">
        <f t="shared" si="26"/>
        <v>0</v>
      </c>
      <c r="N34" s="6">
        <f t="shared" si="27"/>
        <v>0</v>
      </c>
      <c r="O34" s="6">
        <f t="shared" si="28"/>
        <v>0</v>
      </c>
      <c r="P34" s="6">
        <f t="shared" si="29"/>
        <v>0</v>
      </c>
      <c r="Q34" s="6">
        <f t="shared" si="30"/>
        <v>0</v>
      </c>
      <c r="R34" s="7">
        <f t="shared" si="31"/>
        <v>1</v>
      </c>
      <c r="S34" s="7">
        <f t="shared" si="32"/>
        <v>0</v>
      </c>
      <c r="T34" s="7">
        <v>0.4</v>
      </c>
      <c r="U34" s="11"/>
      <c r="V34" s="10"/>
      <c r="W34" s="11"/>
      <c r="X34" s="10"/>
      <c r="Y34" s="7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3"/>
        <v>0</v>
      </c>
      <c r="AP34" s="11"/>
      <c r="AQ34" s="10"/>
      <c r="AR34" s="11"/>
      <c r="AS34" s="10"/>
      <c r="AT34" s="7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34"/>
        <v>0</v>
      </c>
      <c r="BK34" s="11">
        <v>10</v>
      </c>
      <c r="BL34" s="10" t="s">
        <v>56</v>
      </c>
      <c r="BM34" s="11"/>
      <c r="BN34" s="10"/>
      <c r="BO34" s="7">
        <v>1</v>
      </c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35"/>
        <v>1</v>
      </c>
      <c r="CF34" s="11"/>
      <c r="CG34" s="10"/>
      <c r="CH34" s="11"/>
      <c r="CI34" s="10"/>
      <c r="CJ34" s="7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36"/>
        <v>0</v>
      </c>
    </row>
    <row r="35" spans="1:104" ht="12">
      <c r="A35" s="6"/>
      <c r="B35" s="6"/>
      <c r="C35" s="6"/>
      <c r="D35" s="6" t="s">
        <v>87</v>
      </c>
      <c r="E35" s="3" t="s">
        <v>88</v>
      </c>
      <c r="F35" s="6">
        <f>COUNTIF(U35:CX35,"e")</f>
        <v>1</v>
      </c>
      <c r="G35" s="6">
        <f>COUNTIF(U35:CX35,"z")</f>
        <v>1</v>
      </c>
      <c r="H35" s="6">
        <f t="shared" si="21"/>
        <v>30</v>
      </c>
      <c r="I35" s="6">
        <f t="shared" si="22"/>
        <v>20</v>
      </c>
      <c r="J35" s="6">
        <f t="shared" si="23"/>
        <v>0</v>
      </c>
      <c r="K35" s="6">
        <f t="shared" si="24"/>
        <v>0</v>
      </c>
      <c r="L35" s="6">
        <f t="shared" si="25"/>
        <v>0</v>
      </c>
      <c r="M35" s="6">
        <f t="shared" si="26"/>
        <v>0</v>
      </c>
      <c r="N35" s="6">
        <f t="shared" si="27"/>
        <v>10</v>
      </c>
      <c r="O35" s="6">
        <f t="shared" si="28"/>
        <v>0</v>
      </c>
      <c r="P35" s="6">
        <f t="shared" si="29"/>
        <v>0</v>
      </c>
      <c r="Q35" s="6">
        <f t="shared" si="30"/>
        <v>0</v>
      </c>
      <c r="R35" s="7">
        <f t="shared" si="31"/>
        <v>2</v>
      </c>
      <c r="S35" s="7">
        <f t="shared" si="32"/>
        <v>1</v>
      </c>
      <c r="T35" s="7">
        <v>1.2</v>
      </c>
      <c r="U35" s="11">
        <v>20</v>
      </c>
      <c r="V35" s="10" t="s">
        <v>55</v>
      </c>
      <c r="W35" s="11"/>
      <c r="X35" s="10"/>
      <c r="Y35" s="7">
        <v>1</v>
      </c>
      <c r="Z35" s="11"/>
      <c r="AA35" s="10"/>
      <c r="AB35" s="11"/>
      <c r="AC35" s="10"/>
      <c r="AD35" s="11"/>
      <c r="AE35" s="10"/>
      <c r="AF35" s="11">
        <v>10</v>
      </c>
      <c r="AG35" s="10" t="s">
        <v>56</v>
      </c>
      <c r="AH35" s="11"/>
      <c r="AI35" s="10"/>
      <c r="AJ35" s="11"/>
      <c r="AK35" s="10"/>
      <c r="AL35" s="11"/>
      <c r="AM35" s="10"/>
      <c r="AN35" s="7">
        <v>1</v>
      </c>
      <c r="AO35" s="7">
        <f t="shared" si="33"/>
        <v>2</v>
      </c>
      <c r="AP35" s="11"/>
      <c r="AQ35" s="10"/>
      <c r="AR35" s="11"/>
      <c r="AS35" s="10"/>
      <c r="AT35" s="7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34"/>
        <v>0</v>
      </c>
      <c r="BK35" s="11"/>
      <c r="BL35" s="10"/>
      <c r="BM35" s="11"/>
      <c r="BN35" s="10"/>
      <c r="BO35" s="7"/>
      <c r="BP35" s="11"/>
      <c r="BQ35" s="10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35"/>
        <v>0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36"/>
        <v>0</v>
      </c>
    </row>
    <row r="36" spans="1:104" ht="12">
      <c r="A36" s="6"/>
      <c r="B36" s="6"/>
      <c r="C36" s="6"/>
      <c r="D36" s="6" t="s">
        <v>89</v>
      </c>
      <c r="E36" s="3" t="s">
        <v>90</v>
      </c>
      <c r="F36" s="6">
        <f>COUNTIF(U36:CX36,"e")</f>
        <v>0</v>
      </c>
      <c r="G36" s="6">
        <f>COUNTIF(U36:CX36,"z")</f>
        <v>2</v>
      </c>
      <c r="H36" s="6">
        <f t="shared" si="21"/>
        <v>20</v>
      </c>
      <c r="I36" s="6">
        <f t="shared" si="22"/>
        <v>10</v>
      </c>
      <c r="J36" s="6">
        <f t="shared" si="23"/>
        <v>0</v>
      </c>
      <c r="K36" s="6">
        <f t="shared" si="24"/>
        <v>0</v>
      </c>
      <c r="L36" s="6">
        <f t="shared" si="25"/>
        <v>10</v>
      </c>
      <c r="M36" s="6">
        <f t="shared" si="26"/>
        <v>0</v>
      </c>
      <c r="N36" s="6">
        <f t="shared" si="27"/>
        <v>0</v>
      </c>
      <c r="O36" s="6">
        <f t="shared" si="28"/>
        <v>0</v>
      </c>
      <c r="P36" s="6">
        <f t="shared" si="29"/>
        <v>0</v>
      </c>
      <c r="Q36" s="6">
        <f t="shared" si="30"/>
        <v>0</v>
      </c>
      <c r="R36" s="7">
        <f t="shared" si="31"/>
        <v>2</v>
      </c>
      <c r="S36" s="7">
        <f t="shared" si="32"/>
        <v>0.9</v>
      </c>
      <c r="T36" s="7">
        <v>0.8</v>
      </c>
      <c r="U36" s="11">
        <v>10</v>
      </c>
      <c r="V36" s="10" t="s">
        <v>56</v>
      </c>
      <c r="W36" s="11"/>
      <c r="X36" s="10"/>
      <c r="Y36" s="7">
        <v>1.1</v>
      </c>
      <c r="Z36" s="11"/>
      <c r="AA36" s="10"/>
      <c r="AB36" s="11">
        <v>10</v>
      </c>
      <c r="AC36" s="10" t="s">
        <v>56</v>
      </c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>
        <v>0.9</v>
      </c>
      <c r="AO36" s="7">
        <f t="shared" si="33"/>
        <v>2</v>
      </c>
      <c r="AP36" s="11"/>
      <c r="AQ36" s="10"/>
      <c r="AR36" s="11"/>
      <c r="AS36" s="10"/>
      <c r="AT36" s="7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34"/>
        <v>0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35"/>
        <v>0</v>
      </c>
      <c r="CF36" s="11"/>
      <c r="CG36" s="10"/>
      <c r="CH36" s="11"/>
      <c r="CI36" s="10"/>
      <c r="CJ36" s="7"/>
      <c r="CK36" s="11"/>
      <c r="CL36" s="10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36"/>
        <v>0</v>
      </c>
    </row>
    <row r="37" spans="1:104" ht="12">
      <c r="A37" s="6"/>
      <c r="B37" s="6"/>
      <c r="C37" s="6"/>
      <c r="D37" s="6" t="s">
        <v>91</v>
      </c>
      <c r="E37" s="3" t="s">
        <v>92</v>
      </c>
      <c r="F37" s="6">
        <f>COUNTIF(U37:CX37,"e")</f>
        <v>1</v>
      </c>
      <c r="G37" s="6">
        <f>COUNTIF(U37:CX37,"z")</f>
        <v>2</v>
      </c>
      <c r="H37" s="6">
        <f t="shared" si="21"/>
        <v>30</v>
      </c>
      <c r="I37" s="6">
        <f t="shared" si="22"/>
        <v>10</v>
      </c>
      <c r="J37" s="6">
        <f t="shared" si="23"/>
        <v>10</v>
      </c>
      <c r="K37" s="6">
        <f t="shared" si="24"/>
        <v>0</v>
      </c>
      <c r="L37" s="6">
        <f t="shared" si="25"/>
        <v>10</v>
      </c>
      <c r="M37" s="6">
        <f t="shared" si="26"/>
        <v>0</v>
      </c>
      <c r="N37" s="6">
        <f t="shared" si="27"/>
        <v>0</v>
      </c>
      <c r="O37" s="6">
        <f t="shared" si="28"/>
        <v>0</v>
      </c>
      <c r="P37" s="6">
        <f t="shared" si="29"/>
        <v>0</v>
      </c>
      <c r="Q37" s="6">
        <f t="shared" si="30"/>
        <v>0</v>
      </c>
      <c r="R37" s="7">
        <f t="shared" si="31"/>
        <v>4</v>
      </c>
      <c r="S37" s="7">
        <f t="shared" si="32"/>
        <v>1</v>
      </c>
      <c r="T37" s="7">
        <v>1.2</v>
      </c>
      <c r="U37" s="11">
        <v>10</v>
      </c>
      <c r="V37" s="10" t="s">
        <v>55</v>
      </c>
      <c r="W37" s="11">
        <v>10</v>
      </c>
      <c r="X37" s="10" t="s">
        <v>56</v>
      </c>
      <c r="Y37" s="7">
        <v>3</v>
      </c>
      <c r="Z37" s="11"/>
      <c r="AA37" s="10"/>
      <c r="AB37" s="11">
        <v>10</v>
      </c>
      <c r="AC37" s="10" t="s">
        <v>56</v>
      </c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>
        <v>1</v>
      </c>
      <c r="AO37" s="7">
        <f t="shared" si="33"/>
        <v>4</v>
      </c>
      <c r="AP37" s="11"/>
      <c r="AQ37" s="10"/>
      <c r="AR37" s="11"/>
      <c r="AS37" s="10"/>
      <c r="AT37" s="7"/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34"/>
        <v>0</v>
      </c>
      <c r="BK37" s="11"/>
      <c r="BL37" s="10"/>
      <c r="BM37" s="11"/>
      <c r="BN37" s="10"/>
      <c r="BO37" s="7"/>
      <c r="BP37" s="11"/>
      <c r="BQ37" s="10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35"/>
        <v>0</v>
      </c>
      <c r="CF37" s="11"/>
      <c r="CG37" s="10"/>
      <c r="CH37" s="11"/>
      <c r="CI37" s="10"/>
      <c r="CJ37" s="7"/>
      <c r="CK37" s="11"/>
      <c r="CL37" s="10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36"/>
        <v>0</v>
      </c>
    </row>
    <row r="38" spans="1:104" ht="12">
      <c r="A38" s="6">
        <v>4</v>
      </c>
      <c r="B38" s="6">
        <v>1</v>
      </c>
      <c r="C38" s="6"/>
      <c r="D38" s="6"/>
      <c r="E38" s="3" t="s">
        <v>93</v>
      </c>
      <c r="F38" s="6">
        <f>$B$38*COUNTIF(U38:CX38,"e")</f>
        <v>0</v>
      </c>
      <c r="G38" s="6">
        <f>$B$38*COUNTIF(U38:CX38,"z")</f>
        <v>2</v>
      </c>
      <c r="H38" s="6">
        <f t="shared" si="21"/>
        <v>20</v>
      </c>
      <c r="I38" s="6">
        <f t="shared" si="22"/>
        <v>10</v>
      </c>
      <c r="J38" s="6">
        <f t="shared" si="23"/>
        <v>0</v>
      </c>
      <c r="K38" s="6">
        <f t="shared" si="24"/>
        <v>0</v>
      </c>
      <c r="L38" s="6">
        <f t="shared" si="25"/>
        <v>10</v>
      </c>
      <c r="M38" s="6">
        <f t="shared" si="26"/>
        <v>0</v>
      </c>
      <c r="N38" s="6">
        <f t="shared" si="27"/>
        <v>0</v>
      </c>
      <c r="O38" s="6">
        <f t="shared" si="28"/>
        <v>0</v>
      </c>
      <c r="P38" s="6">
        <f t="shared" si="29"/>
        <v>0</v>
      </c>
      <c r="Q38" s="6">
        <f t="shared" si="30"/>
        <v>0</v>
      </c>
      <c r="R38" s="7">
        <f t="shared" si="31"/>
        <v>4</v>
      </c>
      <c r="S38" s="7">
        <f t="shared" si="32"/>
        <v>2</v>
      </c>
      <c r="T38" s="7">
        <f>$B$38*0.8</f>
        <v>0.8</v>
      </c>
      <c r="U38" s="11"/>
      <c r="V38" s="10"/>
      <c r="W38" s="11"/>
      <c r="X38" s="10"/>
      <c r="Y38" s="7"/>
      <c r="Z38" s="11"/>
      <c r="AA38" s="10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3"/>
        <v>0</v>
      </c>
      <c r="AP38" s="11">
        <f>$B$38*10</f>
        <v>10</v>
      </c>
      <c r="AQ38" s="10" t="s">
        <v>56</v>
      </c>
      <c r="AR38" s="11"/>
      <c r="AS38" s="10"/>
      <c r="AT38" s="7">
        <f>$B$38*2</f>
        <v>2</v>
      </c>
      <c r="AU38" s="11"/>
      <c r="AV38" s="10"/>
      <c r="AW38" s="11">
        <f>$B$38*10</f>
        <v>10</v>
      </c>
      <c r="AX38" s="10" t="s">
        <v>56</v>
      </c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>
        <f>$B$38*2</f>
        <v>2</v>
      </c>
      <c r="BJ38" s="7">
        <f t="shared" si="34"/>
        <v>4</v>
      </c>
      <c r="BK38" s="11"/>
      <c r="BL38" s="10"/>
      <c r="BM38" s="11"/>
      <c r="BN38" s="10"/>
      <c r="BO38" s="7"/>
      <c r="BP38" s="11"/>
      <c r="BQ38" s="10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35"/>
        <v>0</v>
      </c>
      <c r="CF38" s="11"/>
      <c r="CG38" s="10"/>
      <c r="CH38" s="11"/>
      <c r="CI38" s="10"/>
      <c r="CJ38" s="7"/>
      <c r="CK38" s="11"/>
      <c r="CL38" s="10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36"/>
        <v>0</v>
      </c>
    </row>
    <row r="39" spans="1:104" ht="15.75" customHeight="1">
      <c r="A39" s="6"/>
      <c r="B39" s="6"/>
      <c r="C39" s="6"/>
      <c r="D39" s="6"/>
      <c r="E39" s="6" t="s">
        <v>68</v>
      </c>
      <c r="F39" s="6">
        <f aca="true" t="shared" si="37" ref="F39:AK39">SUM(F26:F38)</f>
        <v>5</v>
      </c>
      <c r="G39" s="6">
        <f t="shared" si="37"/>
        <v>22</v>
      </c>
      <c r="H39" s="6">
        <f t="shared" si="37"/>
        <v>322</v>
      </c>
      <c r="I39" s="6">
        <f t="shared" si="37"/>
        <v>156</v>
      </c>
      <c r="J39" s="6">
        <f t="shared" si="37"/>
        <v>30</v>
      </c>
      <c r="K39" s="6">
        <f t="shared" si="37"/>
        <v>0</v>
      </c>
      <c r="L39" s="6">
        <f t="shared" si="37"/>
        <v>104</v>
      </c>
      <c r="M39" s="6">
        <f t="shared" si="37"/>
        <v>0</v>
      </c>
      <c r="N39" s="6">
        <f t="shared" si="37"/>
        <v>32</v>
      </c>
      <c r="O39" s="6">
        <f t="shared" si="37"/>
        <v>0</v>
      </c>
      <c r="P39" s="6">
        <f t="shared" si="37"/>
        <v>0</v>
      </c>
      <c r="Q39" s="6">
        <f t="shared" si="37"/>
        <v>0</v>
      </c>
      <c r="R39" s="7">
        <f t="shared" si="37"/>
        <v>33</v>
      </c>
      <c r="S39" s="7">
        <f t="shared" si="37"/>
        <v>13.5</v>
      </c>
      <c r="T39" s="7">
        <f t="shared" si="37"/>
        <v>13.000000000000002</v>
      </c>
      <c r="U39" s="11">
        <f t="shared" si="37"/>
        <v>90</v>
      </c>
      <c r="V39" s="10">
        <f t="shared" si="37"/>
        <v>0</v>
      </c>
      <c r="W39" s="11">
        <f t="shared" si="37"/>
        <v>30</v>
      </c>
      <c r="X39" s="10">
        <f t="shared" si="37"/>
        <v>0</v>
      </c>
      <c r="Y39" s="7">
        <f t="shared" si="37"/>
        <v>10.7</v>
      </c>
      <c r="Z39" s="11">
        <f t="shared" si="37"/>
        <v>0</v>
      </c>
      <c r="AA39" s="10">
        <f t="shared" si="37"/>
        <v>0</v>
      </c>
      <c r="AB39" s="11">
        <f t="shared" si="37"/>
        <v>50</v>
      </c>
      <c r="AC39" s="10">
        <f t="shared" si="37"/>
        <v>0</v>
      </c>
      <c r="AD39" s="11">
        <f t="shared" si="37"/>
        <v>0</v>
      </c>
      <c r="AE39" s="10">
        <f t="shared" si="37"/>
        <v>0</v>
      </c>
      <c r="AF39" s="11">
        <f t="shared" si="37"/>
        <v>20</v>
      </c>
      <c r="AG39" s="10">
        <f t="shared" si="37"/>
        <v>0</v>
      </c>
      <c r="AH39" s="11">
        <f t="shared" si="37"/>
        <v>0</v>
      </c>
      <c r="AI39" s="10">
        <f t="shared" si="37"/>
        <v>0</v>
      </c>
      <c r="AJ39" s="11">
        <f t="shared" si="37"/>
        <v>0</v>
      </c>
      <c r="AK39" s="10">
        <f t="shared" si="37"/>
        <v>0</v>
      </c>
      <c r="AL39" s="11">
        <f aca="true" t="shared" si="38" ref="AL39:BQ39">SUM(AL26:AL38)</f>
        <v>0</v>
      </c>
      <c r="AM39" s="10">
        <f t="shared" si="38"/>
        <v>0</v>
      </c>
      <c r="AN39" s="7">
        <f t="shared" si="38"/>
        <v>6.300000000000001</v>
      </c>
      <c r="AO39" s="7">
        <f t="shared" si="38"/>
        <v>17</v>
      </c>
      <c r="AP39" s="11">
        <f t="shared" si="38"/>
        <v>22</v>
      </c>
      <c r="AQ39" s="10">
        <f t="shared" si="38"/>
        <v>0</v>
      </c>
      <c r="AR39" s="11">
        <f t="shared" si="38"/>
        <v>0</v>
      </c>
      <c r="AS39" s="10">
        <f t="shared" si="38"/>
        <v>0</v>
      </c>
      <c r="AT39" s="7">
        <f t="shared" si="38"/>
        <v>3.5</v>
      </c>
      <c r="AU39" s="11">
        <f t="shared" si="38"/>
        <v>0</v>
      </c>
      <c r="AV39" s="10">
        <f t="shared" si="38"/>
        <v>0</v>
      </c>
      <c r="AW39" s="11">
        <f t="shared" si="38"/>
        <v>10</v>
      </c>
      <c r="AX39" s="10">
        <f t="shared" si="38"/>
        <v>0</v>
      </c>
      <c r="AY39" s="11">
        <f t="shared" si="38"/>
        <v>0</v>
      </c>
      <c r="AZ39" s="10">
        <f t="shared" si="38"/>
        <v>0</v>
      </c>
      <c r="BA39" s="11">
        <f t="shared" si="38"/>
        <v>12</v>
      </c>
      <c r="BB39" s="10">
        <f t="shared" si="38"/>
        <v>0</v>
      </c>
      <c r="BC39" s="11">
        <f t="shared" si="38"/>
        <v>0</v>
      </c>
      <c r="BD39" s="10">
        <f t="shared" si="38"/>
        <v>0</v>
      </c>
      <c r="BE39" s="11">
        <f t="shared" si="38"/>
        <v>0</v>
      </c>
      <c r="BF39" s="10">
        <f t="shared" si="38"/>
        <v>0</v>
      </c>
      <c r="BG39" s="11">
        <f t="shared" si="38"/>
        <v>0</v>
      </c>
      <c r="BH39" s="10">
        <f t="shared" si="38"/>
        <v>0</v>
      </c>
      <c r="BI39" s="7">
        <f t="shared" si="38"/>
        <v>3.5</v>
      </c>
      <c r="BJ39" s="7">
        <f t="shared" si="38"/>
        <v>7</v>
      </c>
      <c r="BK39" s="11">
        <f t="shared" si="38"/>
        <v>44</v>
      </c>
      <c r="BL39" s="10">
        <f t="shared" si="38"/>
        <v>0</v>
      </c>
      <c r="BM39" s="11">
        <f t="shared" si="38"/>
        <v>0</v>
      </c>
      <c r="BN39" s="10">
        <f t="shared" si="38"/>
        <v>0</v>
      </c>
      <c r="BO39" s="7">
        <f t="shared" si="38"/>
        <v>5.3</v>
      </c>
      <c r="BP39" s="11">
        <f t="shared" si="38"/>
        <v>0</v>
      </c>
      <c r="BQ39" s="10">
        <f t="shared" si="38"/>
        <v>0</v>
      </c>
      <c r="BR39" s="11">
        <f aca="true" t="shared" si="39" ref="BR39:CW39">SUM(BR26:BR38)</f>
        <v>44</v>
      </c>
      <c r="BS39" s="10">
        <f t="shared" si="39"/>
        <v>0</v>
      </c>
      <c r="BT39" s="11">
        <f t="shared" si="39"/>
        <v>0</v>
      </c>
      <c r="BU39" s="10">
        <f t="shared" si="39"/>
        <v>0</v>
      </c>
      <c r="BV39" s="11">
        <f t="shared" si="39"/>
        <v>0</v>
      </c>
      <c r="BW39" s="10">
        <f t="shared" si="39"/>
        <v>0</v>
      </c>
      <c r="BX39" s="11">
        <f t="shared" si="39"/>
        <v>0</v>
      </c>
      <c r="BY39" s="10">
        <f t="shared" si="39"/>
        <v>0</v>
      </c>
      <c r="BZ39" s="11">
        <f t="shared" si="39"/>
        <v>0</v>
      </c>
      <c r="CA39" s="10">
        <f t="shared" si="39"/>
        <v>0</v>
      </c>
      <c r="CB39" s="11">
        <f t="shared" si="39"/>
        <v>0</v>
      </c>
      <c r="CC39" s="10">
        <f t="shared" si="39"/>
        <v>0</v>
      </c>
      <c r="CD39" s="7">
        <f t="shared" si="39"/>
        <v>3.7</v>
      </c>
      <c r="CE39" s="7">
        <f t="shared" si="39"/>
        <v>9</v>
      </c>
      <c r="CF39" s="11">
        <f t="shared" si="39"/>
        <v>0</v>
      </c>
      <c r="CG39" s="10">
        <f t="shared" si="39"/>
        <v>0</v>
      </c>
      <c r="CH39" s="11">
        <f t="shared" si="39"/>
        <v>0</v>
      </c>
      <c r="CI39" s="10">
        <f t="shared" si="39"/>
        <v>0</v>
      </c>
      <c r="CJ39" s="7">
        <f t="shared" si="39"/>
        <v>0</v>
      </c>
      <c r="CK39" s="11">
        <f t="shared" si="39"/>
        <v>0</v>
      </c>
      <c r="CL39" s="10">
        <f t="shared" si="39"/>
        <v>0</v>
      </c>
      <c r="CM39" s="11">
        <f t="shared" si="39"/>
        <v>0</v>
      </c>
      <c r="CN39" s="10">
        <f t="shared" si="39"/>
        <v>0</v>
      </c>
      <c r="CO39" s="11">
        <f t="shared" si="39"/>
        <v>0</v>
      </c>
      <c r="CP39" s="10">
        <f t="shared" si="39"/>
        <v>0</v>
      </c>
      <c r="CQ39" s="11">
        <f t="shared" si="39"/>
        <v>0</v>
      </c>
      <c r="CR39" s="10">
        <f t="shared" si="39"/>
        <v>0</v>
      </c>
      <c r="CS39" s="11">
        <f t="shared" si="39"/>
        <v>0</v>
      </c>
      <c r="CT39" s="10">
        <f t="shared" si="39"/>
        <v>0</v>
      </c>
      <c r="CU39" s="11">
        <f t="shared" si="39"/>
        <v>0</v>
      </c>
      <c r="CV39" s="10">
        <f t="shared" si="39"/>
        <v>0</v>
      </c>
      <c r="CW39" s="11">
        <f t="shared" si="39"/>
        <v>0</v>
      </c>
      <c r="CX39" s="10">
        <f>SUM(CX26:CX38)</f>
        <v>0</v>
      </c>
      <c r="CY39" s="7">
        <f>SUM(CY26:CY38)</f>
        <v>0</v>
      </c>
      <c r="CZ39" s="7">
        <f>SUM(CZ26:CZ38)</f>
        <v>0</v>
      </c>
    </row>
    <row r="40" spans="1:104" ht="19.5" customHeight="1">
      <c r="A40" s="19" t="s">
        <v>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9"/>
      <c r="CZ40" s="13"/>
    </row>
    <row r="41" spans="1:104" ht="12">
      <c r="A41" s="6"/>
      <c r="B41" s="6"/>
      <c r="C41" s="6"/>
      <c r="D41" s="6" t="s">
        <v>152</v>
      </c>
      <c r="E41" s="3" t="s">
        <v>153</v>
      </c>
      <c r="F41" s="6">
        <f aca="true" t="shared" si="40" ref="F41:F48">COUNTIF(U41:CX41,"e")</f>
        <v>0</v>
      </c>
      <c r="G41" s="6">
        <f aca="true" t="shared" si="41" ref="G41:G48">COUNTIF(U41:CX41,"z")</f>
        <v>2</v>
      </c>
      <c r="H41" s="6">
        <f aca="true" t="shared" si="42" ref="H41:H49">SUM(I41:Q41)</f>
        <v>30</v>
      </c>
      <c r="I41" s="6">
        <f aca="true" t="shared" si="43" ref="I41:I49">U41+AP41+BK41+CF41</f>
        <v>10</v>
      </c>
      <c r="J41" s="6">
        <f aca="true" t="shared" si="44" ref="J41:J49">W41+AR41+BM41+CH41</f>
        <v>20</v>
      </c>
      <c r="K41" s="6">
        <f aca="true" t="shared" si="45" ref="K41:K49">Z41+AU41+BP41+CK41</f>
        <v>0</v>
      </c>
      <c r="L41" s="6">
        <f aca="true" t="shared" si="46" ref="L41:L49">AB41+AW41+BR41+CM41</f>
        <v>0</v>
      </c>
      <c r="M41" s="6">
        <f aca="true" t="shared" si="47" ref="M41:M49">AD41+AY41+BT41+CO41</f>
        <v>0</v>
      </c>
      <c r="N41" s="6">
        <f aca="true" t="shared" si="48" ref="N41:N49">AF41+BA41+BV41+CQ41</f>
        <v>0</v>
      </c>
      <c r="O41" s="6">
        <f aca="true" t="shared" si="49" ref="O41:O49">AH41+BC41+BX41+CS41</f>
        <v>0</v>
      </c>
      <c r="P41" s="6">
        <f aca="true" t="shared" si="50" ref="P41:P49">AJ41+BE41+BZ41+CU41</f>
        <v>0</v>
      </c>
      <c r="Q41" s="6">
        <f aca="true" t="shared" si="51" ref="Q41:Q49">AL41+BG41+CB41+CW41</f>
        <v>0</v>
      </c>
      <c r="R41" s="7">
        <f aca="true" t="shared" si="52" ref="R41:R49">AO41+BJ41+CE41+CZ41</f>
        <v>4</v>
      </c>
      <c r="S41" s="7">
        <f aca="true" t="shared" si="53" ref="S41:S49">AN41+BI41+CD41+CY41</f>
        <v>0</v>
      </c>
      <c r="T41" s="7">
        <v>1.2</v>
      </c>
      <c r="U41" s="11"/>
      <c r="V41" s="10"/>
      <c r="W41" s="11"/>
      <c r="X41" s="10"/>
      <c r="Y41" s="7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aca="true" t="shared" si="54" ref="AO41:AO49">Y41+AN41</f>
        <v>0</v>
      </c>
      <c r="AP41" s="11">
        <v>10</v>
      </c>
      <c r="AQ41" s="10" t="s">
        <v>56</v>
      </c>
      <c r="AR41" s="11">
        <v>20</v>
      </c>
      <c r="AS41" s="10" t="s">
        <v>56</v>
      </c>
      <c r="AT41" s="7">
        <v>4</v>
      </c>
      <c r="AU41" s="11"/>
      <c r="AV41" s="10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aca="true" t="shared" si="55" ref="BJ41:BJ49">AT41+BI41</f>
        <v>4</v>
      </c>
      <c r="BK41" s="11"/>
      <c r="BL41" s="10"/>
      <c r="BM41" s="11"/>
      <c r="BN41" s="10"/>
      <c r="BO41" s="7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aca="true" t="shared" si="56" ref="CE41:CE49">BO41+CD41</f>
        <v>0</v>
      </c>
      <c r="CF41" s="11"/>
      <c r="CG41" s="10"/>
      <c r="CH41" s="11"/>
      <c r="CI41" s="10"/>
      <c r="CJ41" s="7"/>
      <c r="CK41" s="11"/>
      <c r="CL41" s="10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aca="true" t="shared" si="57" ref="CZ41:CZ49">CJ41+CY41</f>
        <v>0</v>
      </c>
    </row>
    <row r="42" spans="1:104" ht="12">
      <c r="A42" s="6"/>
      <c r="B42" s="6"/>
      <c r="C42" s="6"/>
      <c r="D42" s="6" t="s">
        <v>154</v>
      </c>
      <c r="E42" s="3" t="s">
        <v>155</v>
      </c>
      <c r="F42" s="6">
        <f t="shared" si="40"/>
        <v>0</v>
      </c>
      <c r="G42" s="6">
        <f t="shared" si="41"/>
        <v>2</v>
      </c>
      <c r="H42" s="6">
        <f t="shared" si="42"/>
        <v>30</v>
      </c>
      <c r="I42" s="6">
        <f t="shared" si="43"/>
        <v>10</v>
      </c>
      <c r="J42" s="6">
        <f t="shared" si="44"/>
        <v>0</v>
      </c>
      <c r="K42" s="6">
        <f t="shared" si="45"/>
        <v>0</v>
      </c>
      <c r="L42" s="6">
        <f t="shared" si="46"/>
        <v>20</v>
      </c>
      <c r="M42" s="6">
        <f t="shared" si="47"/>
        <v>0</v>
      </c>
      <c r="N42" s="6">
        <f t="shared" si="48"/>
        <v>0</v>
      </c>
      <c r="O42" s="6">
        <f t="shared" si="49"/>
        <v>0</v>
      </c>
      <c r="P42" s="6">
        <f t="shared" si="50"/>
        <v>0</v>
      </c>
      <c r="Q42" s="6">
        <f t="shared" si="51"/>
        <v>0</v>
      </c>
      <c r="R42" s="7">
        <f t="shared" si="52"/>
        <v>3</v>
      </c>
      <c r="S42" s="7">
        <f t="shared" si="53"/>
        <v>2</v>
      </c>
      <c r="T42" s="7">
        <v>1.2</v>
      </c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54"/>
        <v>0</v>
      </c>
      <c r="AP42" s="11">
        <v>10</v>
      </c>
      <c r="AQ42" s="10" t="s">
        <v>56</v>
      </c>
      <c r="AR42" s="11"/>
      <c r="AS42" s="10"/>
      <c r="AT42" s="7">
        <v>1</v>
      </c>
      <c r="AU42" s="11"/>
      <c r="AV42" s="10"/>
      <c r="AW42" s="11">
        <v>20</v>
      </c>
      <c r="AX42" s="10" t="s">
        <v>56</v>
      </c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>
        <v>2</v>
      </c>
      <c r="BJ42" s="7">
        <f t="shared" si="55"/>
        <v>3</v>
      </c>
      <c r="BK42" s="11"/>
      <c r="BL42" s="10"/>
      <c r="BM42" s="11"/>
      <c r="BN42" s="10"/>
      <c r="BO42" s="7"/>
      <c r="BP42" s="11"/>
      <c r="BQ42" s="10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56"/>
        <v>0</v>
      </c>
      <c r="CF42" s="11"/>
      <c r="CG42" s="10"/>
      <c r="CH42" s="11"/>
      <c r="CI42" s="10"/>
      <c r="CJ42" s="7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57"/>
        <v>0</v>
      </c>
    </row>
    <row r="43" spans="1:104" ht="12">
      <c r="A43" s="6"/>
      <c r="B43" s="6"/>
      <c r="C43" s="6"/>
      <c r="D43" s="6" t="s">
        <v>156</v>
      </c>
      <c r="E43" s="3" t="s">
        <v>157</v>
      </c>
      <c r="F43" s="6">
        <f t="shared" si="40"/>
        <v>0</v>
      </c>
      <c r="G43" s="6">
        <f t="shared" si="41"/>
        <v>2</v>
      </c>
      <c r="H43" s="6">
        <f t="shared" si="42"/>
        <v>40</v>
      </c>
      <c r="I43" s="6">
        <f t="shared" si="43"/>
        <v>20</v>
      </c>
      <c r="J43" s="6">
        <f t="shared" si="44"/>
        <v>0</v>
      </c>
      <c r="K43" s="6">
        <f t="shared" si="45"/>
        <v>0</v>
      </c>
      <c r="L43" s="6">
        <f t="shared" si="46"/>
        <v>20</v>
      </c>
      <c r="M43" s="6">
        <f t="shared" si="47"/>
        <v>0</v>
      </c>
      <c r="N43" s="6">
        <f t="shared" si="48"/>
        <v>0</v>
      </c>
      <c r="O43" s="6">
        <f t="shared" si="49"/>
        <v>0</v>
      </c>
      <c r="P43" s="6">
        <f t="shared" si="50"/>
        <v>0</v>
      </c>
      <c r="Q43" s="6">
        <f t="shared" si="51"/>
        <v>0</v>
      </c>
      <c r="R43" s="7">
        <f t="shared" si="52"/>
        <v>4</v>
      </c>
      <c r="S43" s="7">
        <f t="shared" si="53"/>
        <v>2</v>
      </c>
      <c r="T43" s="7">
        <v>1.6</v>
      </c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54"/>
        <v>0</v>
      </c>
      <c r="AP43" s="11"/>
      <c r="AQ43" s="10"/>
      <c r="AR43" s="11"/>
      <c r="AS43" s="10"/>
      <c r="AT43" s="7"/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55"/>
        <v>0</v>
      </c>
      <c r="BK43" s="11">
        <v>20</v>
      </c>
      <c r="BL43" s="10" t="s">
        <v>56</v>
      </c>
      <c r="BM43" s="11"/>
      <c r="BN43" s="10"/>
      <c r="BO43" s="7">
        <v>2</v>
      </c>
      <c r="BP43" s="11"/>
      <c r="BQ43" s="10"/>
      <c r="BR43" s="11">
        <v>20</v>
      </c>
      <c r="BS43" s="10" t="s">
        <v>56</v>
      </c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>
        <v>2</v>
      </c>
      <c r="CE43" s="7">
        <f t="shared" si="56"/>
        <v>4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57"/>
        <v>0</v>
      </c>
    </row>
    <row r="44" spans="1:104" ht="12">
      <c r="A44" s="6"/>
      <c r="B44" s="6"/>
      <c r="C44" s="6"/>
      <c r="D44" s="6" t="s">
        <v>158</v>
      </c>
      <c r="E44" s="3" t="s">
        <v>159</v>
      </c>
      <c r="F44" s="6">
        <f t="shared" si="40"/>
        <v>0</v>
      </c>
      <c r="G44" s="6">
        <f t="shared" si="41"/>
        <v>2</v>
      </c>
      <c r="H44" s="6">
        <f t="shared" si="42"/>
        <v>30</v>
      </c>
      <c r="I44" s="6">
        <f t="shared" si="43"/>
        <v>10</v>
      </c>
      <c r="J44" s="6">
        <f t="shared" si="44"/>
        <v>0</v>
      </c>
      <c r="K44" s="6">
        <f t="shared" si="45"/>
        <v>0</v>
      </c>
      <c r="L44" s="6">
        <f t="shared" si="46"/>
        <v>0</v>
      </c>
      <c r="M44" s="6">
        <f t="shared" si="47"/>
        <v>0</v>
      </c>
      <c r="N44" s="6">
        <f t="shared" si="48"/>
        <v>20</v>
      </c>
      <c r="O44" s="6">
        <f t="shared" si="49"/>
        <v>0</v>
      </c>
      <c r="P44" s="6">
        <f t="shared" si="50"/>
        <v>0</v>
      </c>
      <c r="Q44" s="6">
        <f t="shared" si="51"/>
        <v>0</v>
      </c>
      <c r="R44" s="7">
        <f t="shared" si="52"/>
        <v>3</v>
      </c>
      <c r="S44" s="7">
        <f t="shared" si="53"/>
        <v>2</v>
      </c>
      <c r="T44" s="7">
        <v>1.2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54"/>
        <v>0</v>
      </c>
      <c r="AP44" s="11">
        <v>10</v>
      </c>
      <c r="AQ44" s="10" t="s">
        <v>56</v>
      </c>
      <c r="AR44" s="11"/>
      <c r="AS44" s="10"/>
      <c r="AT44" s="7">
        <v>1</v>
      </c>
      <c r="AU44" s="11"/>
      <c r="AV44" s="10"/>
      <c r="AW44" s="11"/>
      <c r="AX44" s="10"/>
      <c r="AY44" s="11"/>
      <c r="AZ44" s="10"/>
      <c r="BA44" s="11">
        <v>20</v>
      </c>
      <c r="BB44" s="10" t="s">
        <v>56</v>
      </c>
      <c r="BC44" s="11"/>
      <c r="BD44" s="10"/>
      <c r="BE44" s="11"/>
      <c r="BF44" s="10"/>
      <c r="BG44" s="11"/>
      <c r="BH44" s="10"/>
      <c r="BI44" s="7">
        <v>2</v>
      </c>
      <c r="BJ44" s="7">
        <f t="shared" si="55"/>
        <v>3</v>
      </c>
      <c r="BK44" s="11"/>
      <c r="BL44" s="10"/>
      <c r="BM44" s="11"/>
      <c r="BN44" s="10"/>
      <c r="BO44" s="7"/>
      <c r="BP44" s="11"/>
      <c r="BQ44" s="10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56"/>
        <v>0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57"/>
        <v>0</v>
      </c>
    </row>
    <row r="45" spans="1:104" ht="12">
      <c r="A45" s="6"/>
      <c r="B45" s="6"/>
      <c r="C45" s="6"/>
      <c r="D45" s="6" t="s">
        <v>160</v>
      </c>
      <c r="E45" s="3" t="s">
        <v>161</v>
      </c>
      <c r="F45" s="6">
        <f t="shared" si="40"/>
        <v>0</v>
      </c>
      <c r="G45" s="6">
        <f t="shared" si="41"/>
        <v>2</v>
      </c>
      <c r="H45" s="6">
        <f t="shared" si="42"/>
        <v>20</v>
      </c>
      <c r="I45" s="6">
        <f t="shared" si="43"/>
        <v>10</v>
      </c>
      <c r="J45" s="6">
        <f t="shared" si="44"/>
        <v>10</v>
      </c>
      <c r="K45" s="6">
        <f t="shared" si="45"/>
        <v>0</v>
      </c>
      <c r="L45" s="6">
        <f t="shared" si="46"/>
        <v>0</v>
      </c>
      <c r="M45" s="6">
        <f t="shared" si="47"/>
        <v>0</v>
      </c>
      <c r="N45" s="6">
        <f t="shared" si="48"/>
        <v>0</v>
      </c>
      <c r="O45" s="6">
        <f t="shared" si="49"/>
        <v>0</v>
      </c>
      <c r="P45" s="6">
        <f t="shared" si="50"/>
        <v>0</v>
      </c>
      <c r="Q45" s="6">
        <f t="shared" si="51"/>
        <v>0</v>
      </c>
      <c r="R45" s="7">
        <f t="shared" si="52"/>
        <v>2</v>
      </c>
      <c r="S45" s="7">
        <f t="shared" si="53"/>
        <v>0</v>
      </c>
      <c r="T45" s="7">
        <v>0.8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54"/>
        <v>0</v>
      </c>
      <c r="AP45" s="11">
        <v>10</v>
      </c>
      <c r="AQ45" s="10" t="s">
        <v>56</v>
      </c>
      <c r="AR45" s="11">
        <v>10</v>
      </c>
      <c r="AS45" s="10" t="s">
        <v>56</v>
      </c>
      <c r="AT45" s="7">
        <v>2</v>
      </c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55"/>
        <v>2</v>
      </c>
      <c r="BK45" s="11"/>
      <c r="BL45" s="10"/>
      <c r="BM45" s="11"/>
      <c r="BN45" s="10"/>
      <c r="BO45" s="7"/>
      <c r="BP45" s="11"/>
      <c r="BQ45" s="10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56"/>
        <v>0</v>
      </c>
      <c r="CF45" s="11"/>
      <c r="CG45" s="10"/>
      <c r="CH45" s="11"/>
      <c r="CI45" s="10"/>
      <c r="CJ45" s="7"/>
      <c r="CK45" s="11"/>
      <c r="CL45" s="10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57"/>
        <v>0</v>
      </c>
    </row>
    <row r="46" spans="1:104" ht="12">
      <c r="A46" s="6"/>
      <c r="B46" s="6"/>
      <c r="C46" s="6"/>
      <c r="D46" s="6" t="s">
        <v>162</v>
      </c>
      <c r="E46" s="3" t="s">
        <v>163</v>
      </c>
      <c r="F46" s="6">
        <f t="shared" si="40"/>
        <v>0</v>
      </c>
      <c r="G46" s="6">
        <f t="shared" si="41"/>
        <v>2</v>
      </c>
      <c r="H46" s="6">
        <f t="shared" si="42"/>
        <v>30</v>
      </c>
      <c r="I46" s="6">
        <f t="shared" si="43"/>
        <v>10</v>
      </c>
      <c r="J46" s="6">
        <f t="shared" si="44"/>
        <v>0</v>
      </c>
      <c r="K46" s="6">
        <f t="shared" si="45"/>
        <v>0</v>
      </c>
      <c r="L46" s="6">
        <f t="shared" si="46"/>
        <v>20</v>
      </c>
      <c r="M46" s="6">
        <f t="shared" si="47"/>
        <v>0</v>
      </c>
      <c r="N46" s="6">
        <f t="shared" si="48"/>
        <v>0</v>
      </c>
      <c r="O46" s="6">
        <f t="shared" si="49"/>
        <v>0</v>
      </c>
      <c r="P46" s="6">
        <f t="shared" si="50"/>
        <v>0</v>
      </c>
      <c r="Q46" s="6">
        <f t="shared" si="51"/>
        <v>0</v>
      </c>
      <c r="R46" s="7">
        <f t="shared" si="52"/>
        <v>3</v>
      </c>
      <c r="S46" s="7">
        <f t="shared" si="53"/>
        <v>2</v>
      </c>
      <c r="T46" s="7">
        <v>1.2</v>
      </c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54"/>
        <v>0</v>
      </c>
      <c r="AP46" s="11"/>
      <c r="AQ46" s="10"/>
      <c r="AR46" s="11"/>
      <c r="AS46" s="10"/>
      <c r="AT46" s="7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55"/>
        <v>0</v>
      </c>
      <c r="BK46" s="11">
        <v>10</v>
      </c>
      <c r="BL46" s="10" t="s">
        <v>56</v>
      </c>
      <c r="BM46" s="11"/>
      <c r="BN46" s="10"/>
      <c r="BO46" s="7">
        <v>1</v>
      </c>
      <c r="BP46" s="11"/>
      <c r="BQ46" s="10"/>
      <c r="BR46" s="11">
        <v>20</v>
      </c>
      <c r="BS46" s="10" t="s">
        <v>56</v>
      </c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>
        <v>2</v>
      </c>
      <c r="CE46" s="7">
        <f t="shared" si="56"/>
        <v>3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57"/>
        <v>0</v>
      </c>
    </row>
    <row r="47" spans="1:104" ht="12">
      <c r="A47" s="6"/>
      <c r="B47" s="6"/>
      <c r="C47" s="6"/>
      <c r="D47" s="6" t="s">
        <v>164</v>
      </c>
      <c r="E47" s="3" t="s">
        <v>165</v>
      </c>
      <c r="F47" s="6">
        <f t="shared" si="40"/>
        <v>0</v>
      </c>
      <c r="G47" s="6">
        <f t="shared" si="41"/>
        <v>2</v>
      </c>
      <c r="H47" s="6">
        <f t="shared" si="42"/>
        <v>30</v>
      </c>
      <c r="I47" s="6">
        <f t="shared" si="43"/>
        <v>10</v>
      </c>
      <c r="J47" s="6">
        <f t="shared" si="44"/>
        <v>0</v>
      </c>
      <c r="K47" s="6">
        <f t="shared" si="45"/>
        <v>0</v>
      </c>
      <c r="L47" s="6">
        <f t="shared" si="46"/>
        <v>0</v>
      </c>
      <c r="M47" s="6">
        <f t="shared" si="47"/>
        <v>0</v>
      </c>
      <c r="N47" s="6">
        <f t="shared" si="48"/>
        <v>20</v>
      </c>
      <c r="O47" s="6">
        <f t="shared" si="49"/>
        <v>0</v>
      </c>
      <c r="P47" s="6">
        <f t="shared" si="50"/>
        <v>0</v>
      </c>
      <c r="Q47" s="6">
        <f t="shared" si="51"/>
        <v>0</v>
      </c>
      <c r="R47" s="7">
        <f t="shared" si="52"/>
        <v>3</v>
      </c>
      <c r="S47" s="7">
        <f t="shared" si="53"/>
        <v>2</v>
      </c>
      <c r="T47" s="7">
        <v>1.2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54"/>
        <v>0</v>
      </c>
      <c r="AP47" s="11"/>
      <c r="AQ47" s="10"/>
      <c r="AR47" s="11"/>
      <c r="AS47" s="10"/>
      <c r="AT47" s="7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55"/>
        <v>0</v>
      </c>
      <c r="BK47" s="11">
        <v>10</v>
      </c>
      <c r="BL47" s="10" t="s">
        <v>56</v>
      </c>
      <c r="BM47" s="11"/>
      <c r="BN47" s="10"/>
      <c r="BO47" s="7">
        <v>1</v>
      </c>
      <c r="BP47" s="11"/>
      <c r="BQ47" s="10"/>
      <c r="BR47" s="11"/>
      <c r="BS47" s="10"/>
      <c r="BT47" s="11"/>
      <c r="BU47" s="10"/>
      <c r="BV47" s="11">
        <v>20</v>
      </c>
      <c r="BW47" s="10" t="s">
        <v>56</v>
      </c>
      <c r="BX47" s="11"/>
      <c r="BY47" s="10"/>
      <c r="BZ47" s="11"/>
      <c r="CA47" s="10"/>
      <c r="CB47" s="11"/>
      <c r="CC47" s="10"/>
      <c r="CD47" s="7">
        <v>2</v>
      </c>
      <c r="CE47" s="7">
        <f t="shared" si="56"/>
        <v>3</v>
      </c>
      <c r="CF47" s="11"/>
      <c r="CG47" s="10"/>
      <c r="CH47" s="11"/>
      <c r="CI47" s="10"/>
      <c r="CJ47" s="7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57"/>
        <v>0</v>
      </c>
    </row>
    <row r="48" spans="1:104" ht="12">
      <c r="A48" s="6"/>
      <c r="B48" s="6"/>
      <c r="C48" s="6"/>
      <c r="D48" s="6" t="s">
        <v>166</v>
      </c>
      <c r="E48" s="3" t="s">
        <v>112</v>
      </c>
      <c r="F48" s="6">
        <f t="shared" si="40"/>
        <v>0</v>
      </c>
      <c r="G48" s="6">
        <f t="shared" si="41"/>
        <v>1</v>
      </c>
      <c r="H48" s="6">
        <f t="shared" si="42"/>
        <v>12</v>
      </c>
      <c r="I48" s="6">
        <f t="shared" si="43"/>
        <v>0</v>
      </c>
      <c r="J48" s="6">
        <f t="shared" si="44"/>
        <v>0</v>
      </c>
      <c r="K48" s="6">
        <f t="shared" si="45"/>
        <v>0</v>
      </c>
      <c r="L48" s="6">
        <f t="shared" si="46"/>
        <v>0</v>
      </c>
      <c r="M48" s="6">
        <f t="shared" si="47"/>
        <v>0</v>
      </c>
      <c r="N48" s="6">
        <f t="shared" si="48"/>
        <v>0</v>
      </c>
      <c r="O48" s="6">
        <f t="shared" si="49"/>
        <v>0</v>
      </c>
      <c r="P48" s="6">
        <f t="shared" si="50"/>
        <v>0</v>
      </c>
      <c r="Q48" s="6">
        <f t="shared" si="51"/>
        <v>12</v>
      </c>
      <c r="R48" s="7">
        <f t="shared" si="52"/>
        <v>1</v>
      </c>
      <c r="S48" s="7">
        <f t="shared" si="53"/>
        <v>1</v>
      </c>
      <c r="T48" s="7">
        <v>0.5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54"/>
        <v>0</v>
      </c>
      <c r="AP48" s="11"/>
      <c r="AQ48" s="10"/>
      <c r="AR48" s="11"/>
      <c r="AS48" s="10"/>
      <c r="AT48" s="7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>
        <v>12</v>
      </c>
      <c r="BH48" s="10" t="s">
        <v>56</v>
      </c>
      <c r="BI48" s="7">
        <v>1</v>
      </c>
      <c r="BJ48" s="7">
        <f t="shared" si="55"/>
        <v>1</v>
      </c>
      <c r="BK48" s="11"/>
      <c r="BL48" s="10"/>
      <c r="BM48" s="11"/>
      <c r="BN48" s="10"/>
      <c r="BO48" s="7"/>
      <c r="BP48" s="11"/>
      <c r="BQ48" s="10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56"/>
        <v>0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57"/>
        <v>0</v>
      </c>
    </row>
    <row r="49" spans="1:104" ht="12">
      <c r="A49" s="6">
        <v>5</v>
      </c>
      <c r="B49" s="6">
        <v>1</v>
      </c>
      <c r="C49" s="6"/>
      <c r="D49" s="6"/>
      <c r="E49" s="3" t="s">
        <v>113</v>
      </c>
      <c r="F49" s="6">
        <f>$B$49*COUNTIF(U49:CX49,"e")</f>
        <v>1</v>
      </c>
      <c r="G49" s="6">
        <f>$B$49*COUNTIF(U49:CX49,"z")</f>
        <v>0</v>
      </c>
      <c r="H49" s="6">
        <f t="shared" si="42"/>
        <v>0</v>
      </c>
      <c r="I49" s="6">
        <f t="shared" si="43"/>
        <v>0</v>
      </c>
      <c r="J49" s="6">
        <f t="shared" si="44"/>
        <v>0</v>
      </c>
      <c r="K49" s="6">
        <f t="shared" si="45"/>
        <v>0</v>
      </c>
      <c r="L49" s="6">
        <f t="shared" si="46"/>
        <v>0</v>
      </c>
      <c r="M49" s="6">
        <f t="shared" si="47"/>
        <v>0</v>
      </c>
      <c r="N49" s="6">
        <f t="shared" si="48"/>
        <v>0</v>
      </c>
      <c r="O49" s="6">
        <f t="shared" si="49"/>
        <v>0</v>
      </c>
      <c r="P49" s="6">
        <f t="shared" si="50"/>
        <v>0</v>
      </c>
      <c r="Q49" s="6">
        <f t="shared" si="51"/>
        <v>0</v>
      </c>
      <c r="R49" s="7">
        <f t="shared" si="52"/>
        <v>20</v>
      </c>
      <c r="S49" s="7">
        <f t="shared" si="53"/>
        <v>20</v>
      </c>
      <c r="T49" s="7">
        <f>$B$49*0.7</f>
        <v>0.7</v>
      </c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54"/>
        <v>0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55"/>
        <v>0</v>
      </c>
      <c r="BK49" s="11"/>
      <c r="BL49" s="10"/>
      <c r="BM49" s="11"/>
      <c r="BN49" s="10"/>
      <c r="BO49" s="7"/>
      <c r="BP49" s="11"/>
      <c r="BQ49" s="10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56"/>
        <v>0</v>
      </c>
      <c r="CF49" s="11"/>
      <c r="CG49" s="10"/>
      <c r="CH49" s="11"/>
      <c r="CI49" s="10"/>
      <c r="CJ49" s="7"/>
      <c r="CK49" s="11"/>
      <c r="CL49" s="10"/>
      <c r="CM49" s="11"/>
      <c r="CN49" s="10"/>
      <c r="CO49" s="11"/>
      <c r="CP49" s="10"/>
      <c r="CQ49" s="11"/>
      <c r="CR49" s="10"/>
      <c r="CS49" s="11">
        <f>$B$49*0</f>
        <v>0</v>
      </c>
      <c r="CT49" s="10" t="s">
        <v>55</v>
      </c>
      <c r="CU49" s="11"/>
      <c r="CV49" s="10"/>
      <c r="CW49" s="11"/>
      <c r="CX49" s="10"/>
      <c r="CY49" s="7">
        <f>$B$49*20</f>
        <v>20</v>
      </c>
      <c r="CZ49" s="7">
        <f t="shared" si="57"/>
        <v>20</v>
      </c>
    </row>
    <row r="50" spans="1:104" ht="15.75" customHeight="1">
      <c r="A50" s="6"/>
      <c r="B50" s="6"/>
      <c r="C50" s="6"/>
      <c r="D50" s="6"/>
      <c r="E50" s="6" t="s">
        <v>68</v>
      </c>
      <c r="F50" s="6">
        <f aca="true" t="shared" si="58" ref="F50:AK50">SUM(F41:F49)</f>
        <v>1</v>
      </c>
      <c r="G50" s="6">
        <f t="shared" si="58"/>
        <v>15</v>
      </c>
      <c r="H50" s="6">
        <f t="shared" si="58"/>
        <v>222</v>
      </c>
      <c r="I50" s="6">
        <f t="shared" si="58"/>
        <v>80</v>
      </c>
      <c r="J50" s="6">
        <f t="shared" si="58"/>
        <v>30</v>
      </c>
      <c r="K50" s="6">
        <f t="shared" si="58"/>
        <v>0</v>
      </c>
      <c r="L50" s="6">
        <f t="shared" si="58"/>
        <v>60</v>
      </c>
      <c r="M50" s="6">
        <f t="shared" si="58"/>
        <v>0</v>
      </c>
      <c r="N50" s="6">
        <f t="shared" si="58"/>
        <v>40</v>
      </c>
      <c r="O50" s="6">
        <f t="shared" si="58"/>
        <v>0</v>
      </c>
      <c r="P50" s="6">
        <f t="shared" si="58"/>
        <v>0</v>
      </c>
      <c r="Q50" s="6">
        <f t="shared" si="58"/>
        <v>12</v>
      </c>
      <c r="R50" s="7">
        <f t="shared" si="58"/>
        <v>43</v>
      </c>
      <c r="S50" s="7">
        <f t="shared" si="58"/>
        <v>31</v>
      </c>
      <c r="T50" s="7">
        <f t="shared" si="58"/>
        <v>9.6</v>
      </c>
      <c r="U50" s="11">
        <f t="shared" si="58"/>
        <v>0</v>
      </c>
      <c r="V50" s="10">
        <f t="shared" si="58"/>
        <v>0</v>
      </c>
      <c r="W50" s="11">
        <f t="shared" si="58"/>
        <v>0</v>
      </c>
      <c r="X50" s="10">
        <f t="shared" si="58"/>
        <v>0</v>
      </c>
      <c r="Y50" s="7">
        <f t="shared" si="58"/>
        <v>0</v>
      </c>
      <c r="Z50" s="11">
        <f t="shared" si="58"/>
        <v>0</v>
      </c>
      <c r="AA50" s="10">
        <f t="shared" si="58"/>
        <v>0</v>
      </c>
      <c r="AB50" s="11">
        <f t="shared" si="58"/>
        <v>0</v>
      </c>
      <c r="AC50" s="10">
        <f t="shared" si="58"/>
        <v>0</v>
      </c>
      <c r="AD50" s="11">
        <f t="shared" si="58"/>
        <v>0</v>
      </c>
      <c r="AE50" s="10">
        <f t="shared" si="58"/>
        <v>0</v>
      </c>
      <c r="AF50" s="11">
        <f t="shared" si="58"/>
        <v>0</v>
      </c>
      <c r="AG50" s="10">
        <f t="shared" si="58"/>
        <v>0</v>
      </c>
      <c r="AH50" s="11">
        <f t="shared" si="58"/>
        <v>0</v>
      </c>
      <c r="AI50" s="10">
        <f t="shared" si="58"/>
        <v>0</v>
      </c>
      <c r="AJ50" s="11">
        <f t="shared" si="58"/>
        <v>0</v>
      </c>
      <c r="AK50" s="10">
        <f t="shared" si="58"/>
        <v>0</v>
      </c>
      <c r="AL50" s="11">
        <f aca="true" t="shared" si="59" ref="AL50:BQ50">SUM(AL41:AL49)</f>
        <v>0</v>
      </c>
      <c r="AM50" s="10">
        <f t="shared" si="59"/>
        <v>0</v>
      </c>
      <c r="AN50" s="7">
        <f t="shared" si="59"/>
        <v>0</v>
      </c>
      <c r="AO50" s="7">
        <f t="shared" si="59"/>
        <v>0</v>
      </c>
      <c r="AP50" s="11">
        <f t="shared" si="59"/>
        <v>40</v>
      </c>
      <c r="AQ50" s="10">
        <f t="shared" si="59"/>
        <v>0</v>
      </c>
      <c r="AR50" s="11">
        <f t="shared" si="59"/>
        <v>30</v>
      </c>
      <c r="AS50" s="10">
        <f t="shared" si="59"/>
        <v>0</v>
      </c>
      <c r="AT50" s="7">
        <f t="shared" si="59"/>
        <v>8</v>
      </c>
      <c r="AU50" s="11">
        <f t="shared" si="59"/>
        <v>0</v>
      </c>
      <c r="AV50" s="10">
        <f t="shared" si="59"/>
        <v>0</v>
      </c>
      <c r="AW50" s="11">
        <f t="shared" si="59"/>
        <v>20</v>
      </c>
      <c r="AX50" s="10">
        <f t="shared" si="59"/>
        <v>0</v>
      </c>
      <c r="AY50" s="11">
        <f t="shared" si="59"/>
        <v>0</v>
      </c>
      <c r="AZ50" s="10">
        <f t="shared" si="59"/>
        <v>0</v>
      </c>
      <c r="BA50" s="11">
        <f t="shared" si="59"/>
        <v>20</v>
      </c>
      <c r="BB50" s="10">
        <f t="shared" si="59"/>
        <v>0</v>
      </c>
      <c r="BC50" s="11">
        <f t="shared" si="59"/>
        <v>0</v>
      </c>
      <c r="BD50" s="10">
        <f t="shared" si="59"/>
        <v>0</v>
      </c>
      <c r="BE50" s="11">
        <f t="shared" si="59"/>
        <v>0</v>
      </c>
      <c r="BF50" s="10">
        <f t="shared" si="59"/>
        <v>0</v>
      </c>
      <c r="BG50" s="11">
        <f t="shared" si="59"/>
        <v>12</v>
      </c>
      <c r="BH50" s="10">
        <f t="shared" si="59"/>
        <v>0</v>
      </c>
      <c r="BI50" s="7">
        <f t="shared" si="59"/>
        <v>5</v>
      </c>
      <c r="BJ50" s="7">
        <f t="shared" si="59"/>
        <v>13</v>
      </c>
      <c r="BK50" s="11">
        <f t="shared" si="59"/>
        <v>40</v>
      </c>
      <c r="BL50" s="10">
        <f t="shared" si="59"/>
        <v>0</v>
      </c>
      <c r="BM50" s="11">
        <f t="shared" si="59"/>
        <v>0</v>
      </c>
      <c r="BN50" s="10">
        <f t="shared" si="59"/>
        <v>0</v>
      </c>
      <c r="BO50" s="7">
        <f t="shared" si="59"/>
        <v>4</v>
      </c>
      <c r="BP50" s="11">
        <f t="shared" si="59"/>
        <v>0</v>
      </c>
      <c r="BQ50" s="10">
        <f t="shared" si="59"/>
        <v>0</v>
      </c>
      <c r="BR50" s="11">
        <f aca="true" t="shared" si="60" ref="BR50:CW50">SUM(BR41:BR49)</f>
        <v>40</v>
      </c>
      <c r="BS50" s="10">
        <f t="shared" si="60"/>
        <v>0</v>
      </c>
      <c r="BT50" s="11">
        <f t="shared" si="60"/>
        <v>0</v>
      </c>
      <c r="BU50" s="10">
        <f t="shared" si="60"/>
        <v>0</v>
      </c>
      <c r="BV50" s="11">
        <f t="shared" si="60"/>
        <v>20</v>
      </c>
      <c r="BW50" s="10">
        <f t="shared" si="60"/>
        <v>0</v>
      </c>
      <c r="BX50" s="11">
        <f t="shared" si="60"/>
        <v>0</v>
      </c>
      <c r="BY50" s="10">
        <f t="shared" si="60"/>
        <v>0</v>
      </c>
      <c r="BZ50" s="11">
        <f t="shared" si="60"/>
        <v>0</v>
      </c>
      <c r="CA50" s="10">
        <f t="shared" si="60"/>
        <v>0</v>
      </c>
      <c r="CB50" s="11">
        <f t="shared" si="60"/>
        <v>0</v>
      </c>
      <c r="CC50" s="10">
        <f t="shared" si="60"/>
        <v>0</v>
      </c>
      <c r="CD50" s="7">
        <f t="shared" si="60"/>
        <v>6</v>
      </c>
      <c r="CE50" s="7">
        <f t="shared" si="60"/>
        <v>10</v>
      </c>
      <c r="CF50" s="11">
        <f t="shared" si="60"/>
        <v>0</v>
      </c>
      <c r="CG50" s="10">
        <f t="shared" si="60"/>
        <v>0</v>
      </c>
      <c r="CH50" s="11">
        <f t="shared" si="60"/>
        <v>0</v>
      </c>
      <c r="CI50" s="10">
        <f t="shared" si="60"/>
        <v>0</v>
      </c>
      <c r="CJ50" s="7">
        <f t="shared" si="60"/>
        <v>0</v>
      </c>
      <c r="CK50" s="11">
        <f t="shared" si="60"/>
        <v>0</v>
      </c>
      <c r="CL50" s="10">
        <f t="shared" si="60"/>
        <v>0</v>
      </c>
      <c r="CM50" s="11">
        <f t="shared" si="60"/>
        <v>0</v>
      </c>
      <c r="CN50" s="10">
        <f t="shared" si="60"/>
        <v>0</v>
      </c>
      <c r="CO50" s="11">
        <f t="shared" si="60"/>
        <v>0</v>
      </c>
      <c r="CP50" s="10">
        <f t="shared" si="60"/>
        <v>0</v>
      </c>
      <c r="CQ50" s="11">
        <f t="shared" si="60"/>
        <v>0</v>
      </c>
      <c r="CR50" s="10">
        <f t="shared" si="60"/>
        <v>0</v>
      </c>
      <c r="CS50" s="11">
        <f t="shared" si="60"/>
        <v>0</v>
      </c>
      <c r="CT50" s="10">
        <f t="shared" si="60"/>
        <v>0</v>
      </c>
      <c r="CU50" s="11">
        <f t="shared" si="60"/>
        <v>0</v>
      </c>
      <c r="CV50" s="10">
        <f t="shared" si="60"/>
        <v>0</v>
      </c>
      <c r="CW50" s="11">
        <f t="shared" si="60"/>
        <v>0</v>
      </c>
      <c r="CX50" s="10">
        <f>SUM(CX41:CX49)</f>
        <v>0</v>
      </c>
      <c r="CY50" s="7">
        <f>SUM(CY41:CY49)</f>
        <v>20</v>
      </c>
      <c r="CZ50" s="7">
        <f>SUM(CZ41:CZ49)</f>
        <v>20</v>
      </c>
    </row>
    <row r="51" spans="1:104" ht="19.5" customHeight="1">
      <c r="A51" s="19" t="s">
        <v>116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9"/>
      <c r="CZ51" s="13"/>
    </row>
    <row r="52" spans="1:104" ht="12">
      <c r="A52" s="20">
        <v>1</v>
      </c>
      <c r="B52" s="20">
        <v>1</v>
      </c>
      <c r="C52" s="20"/>
      <c r="D52" s="6" t="s">
        <v>117</v>
      </c>
      <c r="E52" s="3" t="s">
        <v>118</v>
      </c>
      <c r="F52" s="6">
        <f aca="true" t="shared" si="61" ref="F52:F60">COUNTIF(U52:CX52,"e")</f>
        <v>1</v>
      </c>
      <c r="G52" s="6">
        <f aca="true" t="shared" si="62" ref="G52:G60">COUNTIF(U52:CX52,"z")</f>
        <v>0</v>
      </c>
      <c r="H52" s="6">
        <f aca="true" t="shared" si="63" ref="H52:H60">SUM(I52:Q52)</f>
        <v>20</v>
      </c>
      <c r="I52" s="6">
        <f aca="true" t="shared" si="64" ref="I52:I60">U52+AP52+BK52+CF52</f>
        <v>0</v>
      </c>
      <c r="J52" s="6">
        <f aca="true" t="shared" si="65" ref="J52:J60">W52+AR52+BM52+CH52</f>
        <v>0</v>
      </c>
      <c r="K52" s="6">
        <f aca="true" t="shared" si="66" ref="K52:K60">Z52+AU52+BP52+CK52</f>
        <v>0</v>
      </c>
      <c r="L52" s="6">
        <f aca="true" t="shared" si="67" ref="L52:L60">AB52+AW52+BR52+CM52</f>
        <v>0</v>
      </c>
      <c r="M52" s="6">
        <f aca="true" t="shared" si="68" ref="M52:M60">AD52+AY52+BT52+CO52</f>
        <v>20</v>
      </c>
      <c r="N52" s="6">
        <f aca="true" t="shared" si="69" ref="N52:N60">AF52+BA52+BV52+CQ52</f>
        <v>0</v>
      </c>
      <c r="O52" s="6">
        <f aca="true" t="shared" si="70" ref="O52:O60">AH52+BC52+BX52+CS52</f>
        <v>0</v>
      </c>
      <c r="P52" s="6">
        <f aca="true" t="shared" si="71" ref="P52:P60">AJ52+BE52+BZ52+CU52</f>
        <v>0</v>
      </c>
      <c r="Q52" s="6">
        <f aca="true" t="shared" si="72" ref="Q52:Q60">AL52+BG52+CB52+CW52</f>
        <v>0</v>
      </c>
      <c r="R52" s="7">
        <f aca="true" t="shared" si="73" ref="R52:R60">AO52+BJ52+CE52+CZ52</f>
        <v>3</v>
      </c>
      <c r="S52" s="7">
        <f aca="true" t="shared" si="74" ref="S52:S60">AN52+BI52+CD52+CY52</f>
        <v>3</v>
      </c>
      <c r="T52" s="7">
        <v>0.8</v>
      </c>
      <c r="U52" s="11"/>
      <c r="V52" s="10"/>
      <c r="W52" s="11"/>
      <c r="X52" s="10"/>
      <c r="Y52" s="7"/>
      <c r="Z52" s="11"/>
      <c r="AA52" s="10"/>
      <c r="AB52" s="11"/>
      <c r="AC52" s="10"/>
      <c r="AD52" s="11">
        <v>20</v>
      </c>
      <c r="AE52" s="10" t="s">
        <v>55</v>
      </c>
      <c r="AF52" s="11"/>
      <c r="AG52" s="10"/>
      <c r="AH52" s="11"/>
      <c r="AI52" s="10"/>
      <c r="AJ52" s="11"/>
      <c r="AK52" s="10"/>
      <c r="AL52" s="11"/>
      <c r="AM52" s="10"/>
      <c r="AN52" s="7">
        <v>3</v>
      </c>
      <c r="AO52" s="7">
        <f aca="true" t="shared" si="75" ref="AO52:AO60">Y52+AN52</f>
        <v>3</v>
      </c>
      <c r="AP52" s="11"/>
      <c r="AQ52" s="10"/>
      <c r="AR52" s="11"/>
      <c r="AS52" s="10"/>
      <c r="AT52" s="7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aca="true" t="shared" si="76" ref="BJ52:BJ60">AT52+BI52</f>
        <v>0</v>
      </c>
      <c r="BK52" s="11"/>
      <c r="BL52" s="10"/>
      <c r="BM52" s="11"/>
      <c r="BN52" s="10"/>
      <c r="BO52" s="7"/>
      <c r="BP52" s="11"/>
      <c r="BQ52" s="10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aca="true" t="shared" si="77" ref="CE52:CE60">BO52+CD52</f>
        <v>0</v>
      </c>
      <c r="CF52" s="11"/>
      <c r="CG52" s="10"/>
      <c r="CH52" s="11"/>
      <c r="CI52" s="10"/>
      <c r="CJ52" s="7"/>
      <c r="CK52" s="11"/>
      <c r="CL52" s="10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aca="true" t="shared" si="78" ref="CZ52:CZ60">CJ52+CY52</f>
        <v>0</v>
      </c>
    </row>
    <row r="53" spans="1:104" ht="12">
      <c r="A53" s="20">
        <v>1</v>
      </c>
      <c r="B53" s="20">
        <v>1</v>
      </c>
      <c r="C53" s="20"/>
      <c r="D53" s="6" t="s">
        <v>119</v>
      </c>
      <c r="E53" s="3" t="s">
        <v>120</v>
      </c>
      <c r="F53" s="6">
        <f t="shared" si="61"/>
        <v>1</v>
      </c>
      <c r="G53" s="6">
        <f t="shared" si="62"/>
        <v>0</v>
      </c>
      <c r="H53" s="6">
        <f t="shared" si="63"/>
        <v>20</v>
      </c>
      <c r="I53" s="6">
        <f t="shared" si="64"/>
        <v>0</v>
      </c>
      <c r="J53" s="6">
        <f t="shared" si="65"/>
        <v>0</v>
      </c>
      <c r="K53" s="6">
        <f t="shared" si="66"/>
        <v>0</v>
      </c>
      <c r="L53" s="6">
        <f t="shared" si="67"/>
        <v>0</v>
      </c>
      <c r="M53" s="6">
        <f t="shared" si="68"/>
        <v>20</v>
      </c>
      <c r="N53" s="6">
        <f t="shared" si="69"/>
        <v>0</v>
      </c>
      <c r="O53" s="6">
        <f t="shared" si="70"/>
        <v>0</v>
      </c>
      <c r="P53" s="6">
        <f t="shared" si="71"/>
        <v>0</v>
      </c>
      <c r="Q53" s="6">
        <f t="shared" si="72"/>
        <v>0</v>
      </c>
      <c r="R53" s="7">
        <f t="shared" si="73"/>
        <v>3</v>
      </c>
      <c r="S53" s="7">
        <f t="shared" si="74"/>
        <v>3</v>
      </c>
      <c r="T53" s="7">
        <v>0.8</v>
      </c>
      <c r="U53" s="11"/>
      <c r="V53" s="10"/>
      <c r="W53" s="11"/>
      <c r="X53" s="10"/>
      <c r="Y53" s="7"/>
      <c r="Z53" s="11"/>
      <c r="AA53" s="10"/>
      <c r="AB53" s="11"/>
      <c r="AC53" s="10"/>
      <c r="AD53" s="11">
        <v>20</v>
      </c>
      <c r="AE53" s="10" t="s">
        <v>55</v>
      </c>
      <c r="AF53" s="11"/>
      <c r="AG53" s="10"/>
      <c r="AH53" s="11"/>
      <c r="AI53" s="10"/>
      <c r="AJ53" s="11"/>
      <c r="AK53" s="10"/>
      <c r="AL53" s="11"/>
      <c r="AM53" s="10"/>
      <c r="AN53" s="7">
        <v>3</v>
      </c>
      <c r="AO53" s="7">
        <f t="shared" si="75"/>
        <v>3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76"/>
        <v>0</v>
      </c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7"/>
        <v>0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8"/>
        <v>0</v>
      </c>
    </row>
    <row r="54" spans="1:104" ht="12">
      <c r="A54" s="20">
        <v>2</v>
      </c>
      <c r="B54" s="20">
        <v>1</v>
      </c>
      <c r="C54" s="20"/>
      <c r="D54" s="6" t="s">
        <v>121</v>
      </c>
      <c r="E54" s="3" t="s">
        <v>122</v>
      </c>
      <c r="F54" s="6">
        <f t="shared" si="61"/>
        <v>0</v>
      </c>
      <c r="G54" s="6">
        <f t="shared" si="62"/>
        <v>1</v>
      </c>
      <c r="H54" s="6">
        <f t="shared" si="63"/>
        <v>9</v>
      </c>
      <c r="I54" s="6">
        <f t="shared" si="64"/>
        <v>9</v>
      </c>
      <c r="J54" s="6">
        <f t="shared" si="65"/>
        <v>0</v>
      </c>
      <c r="K54" s="6">
        <f t="shared" si="66"/>
        <v>0</v>
      </c>
      <c r="L54" s="6">
        <f t="shared" si="67"/>
        <v>0</v>
      </c>
      <c r="M54" s="6">
        <f t="shared" si="68"/>
        <v>0</v>
      </c>
      <c r="N54" s="6">
        <f t="shared" si="69"/>
        <v>0</v>
      </c>
      <c r="O54" s="6">
        <f t="shared" si="70"/>
        <v>0</v>
      </c>
      <c r="P54" s="6">
        <f t="shared" si="71"/>
        <v>0</v>
      </c>
      <c r="Q54" s="6">
        <f t="shared" si="72"/>
        <v>0</v>
      </c>
      <c r="R54" s="7">
        <f t="shared" si="73"/>
        <v>1</v>
      </c>
      <c r="S54" s="7">
        <f t="shared" si="74"/>
        <v>0</v>
      </c>
      <c r="T54" s="7">
        <v>0.4</v>
      </c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75"/>
        <v>0</v>
      </c>
      <c r="AP54" s="11"/>
      <c r="AQ54" s="10"/>
      <c r="AR54" s="11"/>
      <c r="AS54" s="10"/>
      <c r="AT54" s="7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76"/>
        <v>0</v>
      </c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7"/>
        <v>0</v>
      </c>
      <c r="CF54" s="11">
        <v>9</v>
      </c>
      <c r="CG54" s="10" t="s">
        <v>56</v>
      </c>
      <c r="CH54" s="11"/>
      <c r="CI54" s="10"/>
      <c r="CJ54" s="7">
        <v>1</v>
      </c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8"/>
        <v>1</v>
      </c>
    </row>
    <row r="55" spans="1:104" ht="12">
      <c r="A55" s="20">
        <v>2</v>
      </c>
      <c r="B55" s="20">
        <v>1</v>
      </c>
      <c r="C55" s="20"/>
      <c r="D55" s="6" t="s">
        <v>123</v>
      </c>
      <c r="E55" s="3" t="s">
        <v>124</v>
      </c>
      <c r="F55" s="6">
        <f t="shared" si="61"/>
        <v>0</v>
      </c>
      <c r="G55" s="6">
        <f t="shared" si="62"/>
        <v>1</v>
      </c>
      <c r="H55" s="6">
        <f t="shared" si="63"/>
        <v>9</v>
      </c>
      <c r="I55" s="6">
        <f t="shared" si="64"/>
        <v>9</v>
      </c>
      <c r="J55" s="6">
        <f t="shared" si="65"/>
        <v>0</v>
      </c>
      <c r="K55" s="6">
        <f t="shared" si="66"/>
        <v>0</v>
      </c>
      <c r="L55" s="6">
        <f t="shared" si="67"/>
        <v>0</v>
      </c>
      <c r="M55" s="6">
        <f t="shared" si="68"/>
        <v>0</v>
      </c>
      <c r="N55" s="6">
        <f t="shared" si="69"/>
        <v>0</v>
      </c>
      <c r="O55" s="6">
        <f t="shared" si="70"/>
        <v>0</v>
      </c>
      <c r="P55" s="6">
        <f t="shared" si="71"/>
        <v>0</v>
      </c>
      <c r="Q55" s="6">
        <f t="shared" si="72"/>
        <v>0</v>
      </c>
      <c r="R55" s="7">
        <f t="shared" si="73"/>
        <v>1</v>
      </c>
      <c r="S55" s="7">
        <f t="shared" si="74"/>
        <v>0</v>
      </c>
      <c r="T55" s="7">
        <v>0.4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75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76"/>
        <v>0</v>
      </c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7"/>
        <v>0</v>
      </c>
      <c r="CF55" s="11">
        <v>9</v>
      </c>
      <c r="CG55" s="10" t="s">
        <v>56</v>
      </c>
      <c r="CH55" s="11"/>
      <c r="CI55" s="10"/>
      <c r="CJ55" s="7">
        <v>1</v>
      </c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8"/>
        <v>1</v>
      </c>
    </row>
    <row r="56" spans="1:104" ht="12">
      <c r="A56" s="20">
        <v>6</v>
      </c>
      <c r="B56" s="20">
        <v>1</v>
      </c>
      <c r="C56" s="20"/>
      <c r="D56" s="6" t="s">
        <v>125</v>
      </c>
      <c r="E56" s="3" t="s">
        <v>126</v>
      </c>
      <c r="F56" s="6">
        <f t="shared" si="61"/>
        <v>0</v>
      </c>
      <c r="G56" s="6">
        <f t="shared" si="62"/>
        <v>2</v>
      </c>
      <c r="H56" s="6">
        <f t="shared" si="63"/>
        <v>24</v>
      </c>
      <c r="I56" s="6">
        <f t="shared" si="64"/>
        <v>12</v>
      </c>
      <c r="J56" s="6">
        <f t="shared" si="65"/>
        <v>0</v>
      </c>
      <c r="K56" s="6">
        <f t="shared" si="66"/>
        <v>0</v>
      </c>
      <c r="L56" s="6">
        <f t="shared" si="67"/>
        <v>0</v>
      </c>
      <c r="M56" s="6">
        <f t="shared" si="68"/>
        <v>0</v>
      </c>
      <c r="N56" s="6">
        <f t="shared" si="69"/>
        <v>12</v>
      </c>
      <c r="O56" s="6">
        <f t="shared" si="70"/>
        <v>0</v>
      </c>
      <c r="P56" s="6">
        <f t="shared" si="71"/>
        <v>0</v>
      </c>
      <c r="Q56" s="6">
        <f t="shared" si="72"/>
        <v>0</v>
      </c>
      <c r="R56" s="7">
        <f t="shared" si="73"/>
        <v>3</v>
      </c>
      <c r="S56" s="7">
        <f t="shared" si="74"/>
        <v>1.5</v>
      </c>
      <c r="T56" s="7">
        <v>1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75"/>
        <v>0</v>
      </c>
      <c r="AP56" s="11">
        <v>12</v>
      </c>
      <c r="AQ56" s="10" t="s">
        <v>56</v>
      </c>
      <c r="AR56" s="11"/>
      <c r="AS56" s="10"/>
      <c r="AT56" s="7">
        <v>1.5</v>
      </c>
      <c r="AU56" s="11"/>
      <c r="AV56" s="10"/>
      <c r="AW56" s="11"/>
      <c r="AX56" s="10"/>
      <c r="AY56" s="11"/>
      <c r="AZ56" s="10"/>
      <c r="BA56" s="11">
        <v>12</v>
      </c>
      <c r="BB56" s="10" t="s">
        <v>56</v>
      </c>
      <c r="BC56" s="11"/>
      <c r="BD56" s="10"/>
      <c r="BE56" s="11"/>
      <c r="BF56" s="10"/>
      <c r="BG56" s="11"/>
      <c r="BH56" s="10"/>
      <c r="BI56" s="7">
        <v>1.5</v>
      </c>
      <c r="BJ56" s="7">
        <f t="shared" si="76"/>
        <v>3</v>
      </c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7"/>
        <v>0</v>
      </c>
      <c r="CF56" s="11"/>
      <c r="CG56" s="10"/>
      <c r="CH56" s="11"/>
      <c r="CI56" s="10"/>
      <c r="CJ56" s="7"/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8"/>
        <v>0</v>
      </c>
    </row>
    <row r="57" spans="1:104" ht="12">
      <c r="A57" s="20">
        <v>6</v>
      </c>
      <c r="B57" s="20">
        <v>1</v>
      </c>
      <c r="C57" s="20"/>
      <c r="D57" s="6" t="s">
        <v>127</v>
      </c>
      <c r="E57" s="3" t="s">
        <v>128</v>
      </c>
      <c r="F57" s="6">
        <f t="shared" si="61"/>
        <v>0</v>
      </c>
      <c r="G57" s="6">
        <f t="shared" si="62"/>
        <v>2</v>
      </c>
      <c r="H57" s="6">
        <f t="shared" si="63"/>
        <v>24</v>
      </c>
      <c r="I57" s="6">
        <f t="shared" si="64"/>
        <v>12</v>
      </c>
      <c r="J57" s="6">
        <f t="shared" si="65"/>
        <v>0</v>
      </c>
      <c r="K57" s="6">
        <f t="shared" si="66"/>
        <v>0</v>
      </c>
      <c r="L57" s="6">
        <f t="shared" si="67"/>
        <v>0</v>
      </c>
      <c r="M57" s="6">
        <f t="shared" si="68"/>
        <v>0</v>
      </c>
      <c r="N57" s="6">
        <f t="shared" si="69"/>
        <v>12</v>
      </c>
      <c r="O57" s="6">
        <f t="shared" si="70"/>
        <v>0</v>
      </c>
      <c r="P57" s="6">
        <f t="shared" si="71"/>
        <v>0</v>
      </c>
      <c r="Q57" s="6">
        <f t="shared" si="72"/>
        <v>0</v>
      </c>
      <c r="R57" s="7">
        <f t="shared" si="73"/>
        <v>3</v>
      </c>
      <c r="S57" s="7">
        <f t="shared" si="74"/>
        <v>1.5</v>
      </c>
      <c r="T57" s="7">
        <v>1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75"/>
        <v>0</v>
      </c>
      <c r="AP57" s="11">
        <v>12</v>
      </c>
      <c r="AQ57" s="10" t="s">
        <v>56</v>
      </c>
      <c r="AR57" s="11"/>
      <c r="AS57" s="10"/>
      <c r="AT57" s="7">
        <v>1.5</v>
      </c>
      <c r="AU57" s="11"/>
      <c r="AV57" s="10"/>
      <c r="AW57" s="11"/>
      <c r="AX57" s="10"/>
      <c r="AY57" s="11"/>
      <c r="AZ57" s="10"/>
      <c r="BA57" s="11">
        <v>12</v>
      </c>
      <c r="BB57" s="10" t="s">
        <v>56</v>
      </c>
      <c r="BC57" s="11"/>
      <c r="BD57" s="10"/>
      <c r="BE57" s="11"/>
      <c r="BF57" s="10"/>
      <c r="BG57" s="11"/>
      <c r="BH57" s="10"/>
      <c r="BI57" s="7">
        <v>1.5</v>
      </c>
      <c r="BJ57" s="7">
        <f t="shared" si="76"/>
        <v>3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7"/>
        <v>0</v>
      </c>
      <c r="CF57" s="11"/>
      <c r="CG57" s="10"/>
      <c r="CH57" s="11"/>
      <c r="CI57" s="10"/>
      <c r="CJ57" s="7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8"/>
        <v>0</v>
      </c>
    </row>
    <row r="58" spans="1:104" ht="12">
      <c r="A58" s="20">
        <v>4</v>
      </c>
      <c r="B58" s="20">
        <v>1</v>
      </c>
      <c r="C58" s="20"/>
      <c r="D58" s="6" t="s">
        <v>129</v>
      </c>
      <c r="E58" s="3" t="s">
        <v>130</v>
      </c>
      <c r="F58" s="6">
        <f t="shared" si="61"/>
        <v>0</v>
      </c>
      <c r="G58" s="6">
        <f t="shared" si="62"/>
        <v>2</v>
      </c>
      <c r="H58" s="6">
        <f t="shared" si="63"/>
        <v>20</v>
      </c>
      <c r="I58" s="6">
        <f t="shared" si="64"/>
        <v>10</v>
      </c>
      <c r="J58" s="6">
        <f t="shared" si="65"/>
        <v>0</v>
      </c>
      <c r="K58" s="6">
        <f t="shared" si="66"/>
        <v>0</v>
      </c>
      <c r="L58" s="6">
        <f t="shared" si="67"/>
        <v>10</v>
      </c>
      <c r="M58" s="6">
        <f t="shared" si="68"/>
        <v>0</v>
      </c>
      <c r="N58" s="6">
        <f t="shared" si="69"/>
        <v>0</v>
      </c>
      <c r="O58" s="6">
        <f t="shared" si="70"/>
        <v>0</v>
      </c>
      <c r="P58" s="6">
        <f t="shared" si="71"/>
        <v>0</v>
      </c>
      <c r="Q58" s="6">
        <f t="shared" si="72"/>
        <v>0</v>
      </c>
      <c r="R58" s="7">
        <f t="shared" si="73"/>
        <v>4</v>
      </c>
      <c r="S58" s="7">
        <f t="shared" si="74"/>
        <v>2</v>
      </c>
      <c r="T58" s="7">
        <v>0.8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75"/>
        <v>0</v>
      </c>
      <c r="AP58" s="11">
        <v>10</v>
      </c>
      <c r="AQ58" s="10" t="s">
        <v>56</v>
      </c>
      <c r="AR58" s="11"/>
      <c r="AS58" s="10"/>
      <c r="AT58" s="7">
        <v>2</v>
      </c>
      <c r="AU58" s="11"/>
      <c r="AV58" s="10"/>
      <c r="AW58" s="11">
        <v>10</v>
      </c>
      <c r="AX58" s="10" t="s">
        <v>56</v>
      </c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>
        <v>2</v>
      </c>
      <c r="BJ58" s="7">
        <f t="shared" si="76"/>
        <v>4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7"/>
        <v>0</v>
      </c>
      <c r="CF58" s="11"/>
      <c r="CG58" s="10"/>
      <c r="CH58" s="11"/>
      <c r="CI58" s="10"/>
      <c r="CJ58" s="7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8"/>
        <v>0</v>
      </c>
    </row>
    <row r="59" spans="1:104" ht="12">
      <c r="A59" s="20">
        <v>4</v>
      </c>
      <c r="B59" s="20">
        <v>1</v>
      </c>
      <c r="C59" s="20"/>
      <c r="D59" s="6" t="s">
        <v>131</v>
      </c>
      <c r="E59" s="3" t="s">
        <v>132</v>
      </c>
      <c r="F59" s="6">
        <f t="shared" si="61"/>
        <v>0</v>
      </c>
      <c r="G59" s="6">
        <f t="shared" si="62"/>
        <v>2</v>
      </c>
      <c r="H59" s="6">
        <f t="shared" si="63"/>
        <v>20</v>
      </c>
      <c r="I59" s="6">
        <f t="shared" si="64"/>
        <v>10</v>
      </c>
      <c r="J59" s="6">
        <f t="shared" si="65"/>
        <v>0</v>
      </c>
      <c r="K59" s="6">
        <f t="shared" si="66"/>
        <v>0</v>
      </c>
      <c r="L59" s="6">
        <f t="shared" si="67"/>
        <v>10</v>
      </c>
      <c r="M59" s="6">
        <f t="shared" si="68"/>
        <v>0</v>
      </c>
      <c r="N59" s="6">
        <f t="shared" si="69"/>
        <v>0</v>
      </c>
      <c r="O59" s="6">
        <f t="shared" si="70"/>
        <v>0</v>
      </c>
      <c r="P59" s="6">
        <f t="shared" si="71"/>
        <v>0</v>
      </c>
      <c r="Q59" s="6">
        <f t="shared" si="72"/>
        <v>0</v>
      </c>
      <c r="R59" s="7">
        <f t="shared" si="73"/>
        <v>4</v>
      </c>
      <c r="S59" s="7">
        <f t="shared" si="74"/>
        <v>2</v>
      </c>
      <c r="T59" s="7">
        <v>0.8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75"/>
        <v>0</v>
      </c>
      <c r="AP59" s="11">
        <v>10</v>
      </c>
      <c r="AQ59" s="10" t="s">
        <v>56</v>
      </c>
      <c r="AR59" s="11"/>
      <c r="AS59" s="10"/>
      <c r="AT59" s="7">
        <v>2</v>
      </c>
      <c r="AU59" s="11"/>
      <c r="AV59" s="10"/>
      <c r="AW59" s="11">
        <v>10</v>
      </c>
      <c r="AX59" s="10" t="s">
        <v>56</v>
      </c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>
        <v>2</v>
      </c>
      <c r="BJ59" s="7">
        <f t="shared" si="76"/>
        <v>4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7"/>
        <v>0</v>
      </c>
      <c r="CF59" s="11"/>
      <c r="CG59" s="10"/>
      <c r="CH59" s="11"/>
      <c r="CI59" s="10"/>
      <c r="CJ59" s="7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8"/>
        <v>0</v>
      </c>
    </row>
    <row r="60" spans="1:104" ht="12">
      <c r="A60" s="6">
        <v>5</v>
      </c>
      <c r="B60" s="6">
        <v>1</v>
      </c>
      <c r="C60" s="6"/>
      <c r="D60" s="6" t="s">
        <v>167</v>
      </c>
      <c r="E60" s="3" t="s">
        <v>134</v>
      </c>
      <c r="F60" s="6">
        <f t="shared" si="61"/>
        <v>1</v>
      </c>
      <c r="G60" s="6">
        <f t="shared" si="62"/>
        <v>0</v>
      </c>
      <c r="H60" s="6">
        <f t="shared" si="63"/>
        <v>0</v>
      </c>
      <c r="I60" s="6">
        <f t="shared" si="64"/>
        <v>0</v>
      </c>
      <c r="J60" s="6">
        <f t="shared" si="65"/>
        <v>0</v>
      </c>
      <c r="K60" s="6">
        <f t="shared" si="66"/>
        <v>0</v>
      </c>
      <c r="L60" s="6">
        <f t="shared" si="67"/>
        <v>0</v>
      </c>
      <c r="M60" s="6">
        <f t="shared" si="68"/>
        <v>0</v>
      </c>
      <c r="N60" s="6">
        <f t="shared" si="69"/>
        <v>0</v>
      </c>
      <c r="O60" s="6">
        <f t="shared" si="70"/>
        <v>0</v>
      </c>
      <c r="P60" s="6">
        <f t="shared" si="71"/>
        <v>0</v>
      </c>
      <c r="Q60" s="6">
        <f t="shared" si="72"/>
        <v>0</v>
      </c>
      <c r="R60" s="7">
        <f t="shared" si="73"/>
        <v>20</v>
      </c>
      <c r="S60" s="7">
        <f t="shared" si="74"/>
        <v>20</v>
      </c>
      <c r="T60" s="7">
        <v>0.7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75"/>
        <v>0</v>
      </c>
      <c r="AP60" s="11"/>
      <c r="AQ60" s="10"/>
      <c r="AR60" s="11"/>
      <c r="AS60" s="10"/>
      <c r="AT60" s="7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76"/>
        <v>0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7"/>
        <v>0</v>
      </c>
      <c r="CF60" s="11"/>
      <c r="CG60" s="10"/>
      <c r="CH60" s="11"/>
      <c r="CI60" s="10"/>
      <c r="CJ60" s="7"/>
      <c r="CK60" s="11"/>
      <c r="CL60" s="10"/>
      <c r="CM60" s="11"/>
      <c r="CN60" s="10"/>
      <c r="CO60" s="11"/>
      <c r="CP60" s="10"/>
      <c r="CQ60" s="11"/>
      <c r="CR60" s="10"/>
      <c r="CS60" s="11">
        <v>0</v>
      </c>
      <c r="CT60" s="10" t="s">
        <v>55</v>
      </c>
      <c r="CU60" s="11"/>
      <c r="CV60" s="10"/>
      <c r="CW60" s="11"/>
      <c r="CX60" s="10"/>
      <c r="CY60" s="7">
        <v>20</v>
      </c>
      <c r="CZ60" s="7">
        <f t="shared" si="78"/>
        <v>20</v>
      </c>
    </row>
    <row r="61" spans="1:104" ht="19.5" customHeight="1">
      <c r="A61" s="19" t="s">
        <v>135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9"/>
      <c r="CZ61" s="13"/>
    </row>
    <row r="62" spans="1:104" ht="12">
      <c r="A62" s="6"/>
      <c r="B62" s="6"/>
      <c r="C62" s="6"/>
      <c r="D62" s="6" t="s">
        <v>136</v>
      </c>
      <c r="E62" s="3" t="s">
        <v>137</v>
      </c>
      <c r="F62" s="6">
        <f>COUNTIF(U62:CX62,"e")</f>
        <v>0</v>
      </c>
      <c r="G62" s="6">
        <f>COUNTIF(U62:CX62,"z")</f>
        <v>1</v>
      </c>
      <c r="H62" s="6">
        <f>SUM(I62:Q62)</f>
        <v>120</v>
      </c>
      <c r="I62" s="6">
        <f>U62+AP62+BK62+CF62</f>
        <v>0</v>
      </c>
      <c r="J62" s="6">
        <f>W62+AR62+BM62+CH62</f>
        <v>0</v>
      </c>
      <c r="K62" s="6">
        <f>Z62+AU62+BP62+CK62</f>
        <v>0</v>
      </c>
      <c r="L62" s="6">
        <f>AB62+AW62+BR62+CM62</f>
        <v>0</v>
      </c>
      <c r="M62" s="6">
        <f>AD62+AY62+BT62+CO62</f>
        <v>0</v>
      </c>
      <c r="N62" s="6">
        <f>AF62+BA62+BV62+CQ62</f>
        <v>0</v>
      </c>
      <c r="O62" s="6">
        <f>AH62+BC62+BX62+CS62</f>
        <v>0</v>
      </c>
      <c r="P62" s="6">
        <f>AJ62+BE62+BZ62+CU62</f>
        <v>120</v>
      </c>
      <c r="Q62" s="6">
        <f>AL62+BG62+CB62+CW62</f>
        <v>0</v>
      </c>
      <c r="R62" s="7">
        <f>AO62+BJ62+CE62+CZ62</f>
        <v>4</v>
      </c>
      <c r="S62" s="7">
        <f>AN62+BI62+CD62+CY62</f>
        <v>4</v>
      </c>
      <c r="T62" s="7">
        <v>0</v>
      </c>
      <c r="U62" s="11"/>
      <c r="V62" s="10"/>
      <c r="W62" s="11"/>
      <c r="X62" s="10"/>
      <c r="Y62" s="7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>Y62+AN62</f>
        <v>0</v>
      </c>
      <c r="AP62" s="11"/>
      <c r="AQ62" s="10"/>
      <c r="AR62" s="11"/>
      <c r="AS62" s="10"/>
      <c r="AT62" s="7"/>
      <c r="AU62" s="11"/>
      <c r="AV62" s="10"/>
      <c r="AW62" s="11"/>
      <c r="AX62" s="10"/>
      <c r="AY62" s="11"/>
      <c r="AZ62" s="10"/>
      <c r="BA62" s="11"/>
      <c r="BB62" s="10"/>
      <c r="BC62" s="11"/>
      <c r="BD62" s="10"/>
      <c r="BE62" s="11">
        <v>120</v>
      </c>
      <c r="BF62" s="10" t="s">
        <v>56</v>
      </c>
      <c r="BG62" s="11"/>
      <c r="BH62" s="10"/>
      <c r="BI62" s="7">
        <v>4</v>
      </c>
      <c r="BJ62" s="7">
        <f>AT62+BI62</f>
        <v>4</v>
      </c>
      <c r="BK62" s="11"/>
      <c r="BL62" s="10"/>
      <c r="BM62" s="11"/>
      <c r="BN62" s="10"/>
      <c r="BO62" s="7"/>
      <c r="BP62" s="11"/>
      <c r="BQ62" s="10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>BO62+CD62</f>
        <v>0</v>
      </c>
      <c r="CF62" s="11"/>
      <c r="CG62" s="10"/>
      <c r="CH62" s="11"/>
      <c r="CI62" s="10"/>
      <c r="CJ62" s="7"/>
      <c r="CK62" s="11"/>
      <c r="CL62" s="10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>CJ62+CY62</f>
        <v>0</v>
      </c>
    </row>
    <row r="63" spans="1:104" ht="15.75" customHeight="1">
      <c r="A63" s="6"/>
      <c r="B63" s="6"/>
      <c r="C63" s="6"/>
      <c r="D63" s="6"/>
      <c r="E63" s="6" t="s">
        <v>68</v>
      </c>
      <c r="F63" s="6">
        <f aca="true" t="shared" si="79" ref="F63:AK63">SUM(F62:F62)</f>
        <v>0</v>
      </c>
      <c r="G63" s="6">
        <f t="shared" si="79"/>
        <v>1</v>
      </c>
      <c r="H63" s="6">
        <f t="shared" si="79"/>
        <v>120</v>
      </c>
      <c r="I63" s="6">
        <f t="shared" si="79"/>
        <v>0</v>
      </c>
      <c r="J63" s="6">
        <f t="shared" si="79"/>
        <v>0</v>
      </c>
      <c r="K63" s="6">
        <f t="shared" si="79"/>
        <v>0</v>
      </c>
      <c r="L63" s="6">
        <f t="shared" si="79"/>
        <v>0</v>
      </c>
      <c r="M63" s="6">
        <f t="shared" si="79"/>
        <v>0</v>
      </c>
      <c r="N63" s="6">
        <f t="shared" si="79"/>
        <v>0</v>
      </c>
      <c r="O63" s="6">
        <f t="shared" si="79"/>
        <v>0</v>
      </c>
      <c r="P63" s="6">
        <f t="shared" si="79"/>
        <v>120</v>
      </c>
      <c r="Q63" s="6">
        <f t="shared" si="79"/>
        <v>0</v>
      </c>
      <c r="R63" s="7">
        <f t="shared" si="79"/>
        <v>4</v>
      </c>
      <c r="S63" s="7">
        <f t="shared" si="79"/>
        <v>4</v>
      </c>
      <c r="T63" s="7">
        <f t="shared" si="79"/>
        <v>0</v>
      </c>
      <c r="U63" s="11">
        <f t="shared" si="79"/>
        <v>0</v>
      </c>
      <c r="V63" s="10">
        <f t="shared" si="79"/>
        <v>0</v>
      </c>
      <c r="W63" s="11">
        <f t="shared" si="79"/>
        <v>0</v>
      </c>
      <c r="X63" s="10">
        <f t="shared" si="79"/>
        <v>0</v>
      </c>
      <c r="Y63" s="7">
        <f t="shared" si="79"/>
        <v>0</v>
      </c>
      <c r="Z63" s="11">
        <f t="shared" si="79"/>
        <v>0</v>
      </c>
      <c r="AA63" s="10">
        <f t="shared" si="79"/>
        <v>0</v>
      </c>
      <c r="AB63" s="11">
        <f t="shared" si="79"/>
        <v>0</v>
      </c>
      <c r="AC63" s="10">
        <f t="shared" si="79"/>
        <v>0</v>
      </c>
      <c r="AD63" s="11">
        <f t="shared" si="79"/>
        <v>0</v>
      </c>
      <c r="AE63" s="10">
        <f t="shared" si="79"/>
        <v>0</v>
      </c>
      <c r="AF63" s="11">
        <f t="shared" si="79"/>
        <v>0</v>
      </c>
      <c r="AG63" s="10">
        <f t="shared" si="79"/>
        <v>0</v>
      </c>
      <c r="AH63" s="11">
        <f t="shared" si="79"/>
        <v>0</v>
      </c>
      <c r="AI63" s="10">
        <f t="shared" si="79"/>
        <v>0</v>
      </c>
      <c r="AJ63" s="11">
        <f t="shared" si="79"/>
        <v>0</v>
      </c>
      <c r="AK63" s="10">
        <f t="shared" si="79"/>
        <v>0</v>
      </c>
      <c r="AL63" s="11">
        <f aca="true" t="shared" si="80" ref="AL63:BQ63">SUM(AL62:AL62)</f>
        <v>0</v>
      </c>
      <c r="AM63" s="10">
        <f t="shared" si="80"/>
        <v>0</v>
      </c>
      <c r="AN63" s="7">
        <f t="shared" si="80"/>
        <v>0</v>
      </c>
      <c r="AO63" s="7">
        <f t="shared" si="80"/>
        <v>0</v>
      </c>
      <c r="AP63" s="11">
        <f t="shared" si="80"/>
        <v>0</v>
      </c>
      <c r="AQ63" s="10">
        <f t="shared" si="80"/>
        <v>0</v>
      </c>
      <c r="AR63" s="11">
        <f t="shared" si="80"/>
        <v>0</v>
      </c>
      <c r="AS63" s="10">
        <f t="shared" si="80"/>
        <v>0</v>
      </c>
      <c r="AT63" s="7">
        <f t="shared" si="80"/>
        <v>0</v>
      </c>
      <c r="AU63" s="11">
        <f t="shared" si="80"/>
        <v>0</v>
      </c>
      <c r="AV63" s="10">
        <f t="shared" si="80"/>
        <v>0</v>
      </c>
      <c r="AW63" s="11">
        <f t="shared" si="80"/>
        <v>0</v>
      </c>
      <c r="AX63" s="10">
        <f t="shared" si="80"/>
        <v>0</v>
      </c>
      <c r="AY63" s="11">
        <f t="shared" si="80"/>
        <v>0</v>
      </c>
      <c r="AZ63" s="10">
        <f t="shared" si="80"/>
        <v>0</v>
      </c>
      <c r="BA63" s="11">
        <f t="shared" si="80"/>
        <v>0</v>
      </c>
      <c r="BB63" s="10">
        <f t="shared" si="80"/>
        <v>0</v>
      </c>
      <c r="BC63" s="11">
        <f t="shared" si="80"/>
        <v>0</v>
      </c>
      <c r="BD63" s="10">
        <f t="shared" si="80"/>
        <v>0</v>
      </c>
      <c r="BE63" s="11">
        <f t="shared" si="80"/>
        <v>120</v>
      </c>
      <c r="BF63" s="10">
        <f t="shared" si="80"/>
        <v>0</v>
      </c>
      <c r="BG63" s="11">
        <f t="shared" si="80"/>
        <v>0</v>
      </c>
      <c r="BH63" s="10">
        <f t="shared" si="80"/>
        <v>0</v>
      </c>
      <c r="BI63" s="7">
        <f t="shared" si="80"/>
        <v>4</v>
      </c>
      <c r="BJ63" s="7">
        <f t="shared" si="80"/>
        <v>4</v>
      </c>
      <c r="BK63" s="11">
        <f t="shared" si="80"/>
        <v>0</v>
      </c>
      <c r="BL63" s="10">
        <f t="shared" si="80"/>
        <v>0</v>
      </c>
      <c r="BM63" s="11">
        <f t="shared" si="80"/>
        <v>0</v>
      </c>
      <c r="BN63" s="10">
        <f t="shared" si="80"/>
        <v>0</v>
      </c>
      <c r="BO63" s="7">
        <f t="shared" si="80"/>
        <v>0</v>
      </c>
      <c r="BP63" s="11">
        <f t="shared" si="80"/>
        <v>0</v>
      </c>
      <c r="BQ63" s="10">
        <f t="shared" si="80"/>
        <v>0</v>
      </c>
      <c r="BR63" s="11">
        <f aca="true" t="shared" si="81" ref="BR63:CW63">SUM(BR62:BR62)</f>
        <v>0</v>
      </c>
      <c r="BS63" s="10">
        <f t="shared" si="81"/>
        <v>0</v>
      </c>
      <c r="BT63" s="11">
        <f t="shared" si="81"/>
        <v>0</v>
      </c>
      <c r="BU63" s="10">
        <f t="shared" si="81"/>
        <v>0</v>
      </c>
      <c r="BV63" s="11">
        <f t="shared" si="81"/>
        <v>0</v>
      </c>
      <c r="BW63" s="10">
        <f t="shared" si="81"/>
        <v>0</v>
      </c>
      <c r="BX63" s="11">
        <f t="shared" si="81"/>
        <v>0</v>
      </c>
      <c r="BY63" s="10">
        <f t="shared" si="81"/>
        <v>0</v>
      </c>
      <c r="BZ63" s="11">
        <f t="shared" si="81"/>
        <v>0</v>
      </c>
      <c r="CA63" s="10">
        <f t="shared" si="81"/>
        <v>0</v>
      </c>
      <c r="CB63" s="11">
        <f t="shared" si="81"/>
        <v>0</v>
      </c>
      <c r="CC63" s="10">
        <f t="shared" si="81"/>
        <v>0</v>
      </c>
      <c r="CD63" s="7">
        <f t="shared" si="81"/>
        <v>0</v>
      </c>
      <c r="CE63" s="7">
        <f t="shared" si="81"/>
        <v>0</v>
      </c>
      <c r="CF63" s="11">
        <f t="shared" si="81"/>
        <v>0</v>
      </c>
      <c r="CG63" s="10">
        <f t="shared" si="81"/>
        <v>0</v>
      </c>
      <c r="CH63" s="11">
        <f t="shared" si="81"/>
        <v>0</v>
      </c>
      <c r="CI63" s="10">
        <f t="shared" si="81"/>
        <v>0</v>
      </c>
      <c r="CJ63" s="7">
        <f t="shared" si="81"/>
        <v>0</v>
      </c>
      <c r="CK63" s="11">
        <f t="shared" si="81"/>
        <v>0</v>
      </c>
      <c r="CL63" s="10">
        <f t="shared" si="81"/>
        <v>0</v>
      </c>
      <c r="CM63" s="11">
        <f t="shared" si="81"/>
        <v>0</v>
      </c>
      <c r="CN63" s="10">
        <f t="shared" si="81"/>
        <v>0</v>
      </c>
      <c r="CO63" s="11">
        <f t="shared" si="81"/>
        <v>0</v>
      </c>
      <c r="CP63" s="10">
        <f t="shared" si="81"/>
        <v>0</v>
      </c>
      <c r="CQ63" s="11">
        <f t="shared" si="81"/>
        <v>0</v>
      </c>
      <c r="CR63" s="10">
        <f t="shared" si="81"/>
        <v>0</v>
      </c>
      <c r="CS63" s="11">
        <f t="shared" si="81"/>
        <v>0</v>
      </c>
      <c r="CT63" s="10">
        <f t="shared" si="81"/>
        <v>0</v>
      </c>
      <c r="CU63" s="11">
        <f t="shared" si="81"/>
        <v>0</v>
      </c>
      <c r="CV63" s="10">
        <f t="shared" si="81"/>
        <v>0</v>
      </c>
      <c r="CW63" s="11">
        <f t="shared" si="81"/>
        <v>0</v>
      </c>
      <c r="CX63" s="10">
        <f>SUM(CX62:CX62)</f>
        <v>0</v>
      </c>
      <c r="CY63" s="7">
        <f>SUM(CY62:CY62)</f>
        <v>0</v>
      </c>
      <c r="CZ63" s="7">
        <f>SUM(CZ62:CZ62)</f>
        <v>0</v>
      </c>
    </row>
    <row r="64" spans="1:104" ht="19.5" customHeight="1">
      <c r="A64" s="19" t="s">
        <v>138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9"/>
      <c r="CZ64" s="13"/>
    </row>
    <row r="65" spans="1:104" ht="12">
      <c r="A65" s="6"/>
      <c r="B65" s="6"/>
      <c r="C65" s="6"/>
      <c r="D65" s="6" t="s">
        <v>139</v>
      </c>
      <c r="E65" s="3" t="s">
        <v>140</v>
      </c>
      <c r="F65" s="6">
        <f>COUNTIF(U65:CX65,"e")</f>
        <v>0</v>
      </c>
      <c r="G65" s="6">
        <f>COUNTIF(U65:CX65,"z")</f>
        <v>1</v>
      </c>
      <c r="H65" s="6">
        <f>SUM(I65:Q65)</f>
        <v>2</v>
      </c>
      <c r="I65" s="6">
        <f>U65+AP65+BK65+CF65</f>
        <v>2</v>
      </c>
      <c r="J65" s="6">
        <f>W65+AR65+BM65+CH65</f>
        <v>0</v>
      </c>
      <c r="K65" s="6">
        <f>Z65+AU65+BP65+CK65</f>
        <v>0</v>
      </c>
      <c r="L65" s="6">
        <f>AB65+AW65+BR65+CM65</f>
        <v>0</v>
      </c>
      <c r="M65" s="6">
        <f>AD65+AY65+BT65+CO65</f>
        <v>0</v>
      </c>
      <c r="N65" s="6">
        <f>AF65+BA65+BV65+CQ65</f>
        <v>0</v>
      </c>
      <c r="O65" s="6">
        <f>AH65+BC65+BX65+CS65</f>
        <v>0</v>
      </c>
      <c r="P65" s="6">
        <f>AJ65+BE65+BZ65+CU65</f>
        <v>0</v>
      </c>
      <c r="Q65" s="6">
        <f>AL65+BG65+CB65+CW65</f>
        <v>0</v>
      </c>
      <c r="R65" s="7">
        <f>AO65+BJ65+CE65+CZ65</f>
        <v>0</v>
      </c>
      <c r="S65" s="7">
        <f>AN65+BI65+CD65+CY65</f>
        <v>0</v>
      </c>
      <c r="T65" s="7">
        <v>0</v>
      </c>
      <c r="U65" s="11"/>
      <c r="V65" s="10"/>
      <c r="W65" s="11"/>
      <c r="X65" s="10"/>
      <c r="Y65" s="7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>Y65+AN65</f>
        <v>0</v>
      </c>
      <c r="AP65" s="11"/>
      <c r="AQ65" s="10"/>
      <c r="AR65" s="11"/>
      <c r="AS65" s="10"/>
      <c r="AT65" s="7"/>
      <c r="AU65" s="11"/>
      <c r="AV65" s="10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>AT65+BI65</f>
        <v>0</v>
      </c>
      <c r="BK65" s="11">
        <v>2</v>
      </c>
      <c r="BL65" s="10" t="s">
        <v>56</v>
      </c>
      <c r="BM65" s="11"/>
      <c r="BN65" s="10"/>
      <c r="BO65" s="7">
        <v>0</v>
      </c>
      <c r="BP65" s="11"/>
      <c r="BQ65" s="10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>BO65+CD65</f>
        <v>0</v>
      </c>
      <c r="CF65" s="11"/>
      <c r="CG65" s="10"/>
      <c r="CH65" s="11"/>
      <c r="CI65" s="10"/>
      <c r="CJ65" s="7"/>
      <c r="CK65" s="11"/>
      <c r="CL65" s="10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>CJ65+CY65</f>
        <v>0</v>
      </c>
    </row>
    <row r="66" spans="1:104" ht="15.75" customHeight="1">
      <c r="A66" s="6"/>
      <c r="B66" s="6"/>
      <c r="C66" s="6"/>
      <c r="D66" s="6"/>
      <c r="E66" s="6" t="s">
        <v>68</v>
      </c>
      <c r="F66" s="6">
        <f aca="true" t="shared" si="82" ref="F66:AK66">SUM(F65:F65)</f>
        <v>0</v>
      </c>
      <c r="G66" s="6">
        <f t="shared" si="82"/>
        <v>1</v>
      </c>
      <c r="H66" s="6">
        <f t="shared" si="82"/>
        <v>2</v>
      </c>
      <c r="I66" s="6">
        <f t="shared" si="82"/>
        <v>2</v>
      </c>
      <c r="J66" s="6">
        <f t="shared" si="82"/>
        <v>0</v>
      </c>
      <c r="K66" s="6">
        <f t="shared" si="82"/>
        <v>0</v>
      </c>
      <c r="L66" s="6">
        <f t="shared" si="82"/>
        <v>0</v>
      </c>
      <c r="M66" s="6">
        <f t="shared" si="82"/>
        <v>0</v>
      </c>
      <c r="N66" s="6">
        <f t="shared" si="82"/>
        <v>0</v>
      </c>
      <c r="O66" s="6">
        <f t="shared" si="82"/>
        <v>0</v>
      </c>
      <c r="P66" s="6">
        <f t="shared" si="82"/>
        <v>0</v>
      </c>
      <c r="Q66" s="6">
        <f t="shared" si="82"/>
        <v>0</v>
      </c>
      <c r="R66" s="7">
        <f t="shared" si="82"/>
        <v>0</v>
      </c>
      <c r="S66" s="7">
        <f t="shared" si="82"/>
        <v>0</v>
      </c>
      <c r="T66" s="7">
        <f t="shared" si="82"/>
        <v>0</v>
      </c>
      <c r="U66" s="11">
        <f t="shared" si="82"/>
        <v>0</v>
      </c>
      <c r="V66" s="10">
        <f t="shared" si="82"/>
        <v>0</v>
      </c>
      <c r="W66" s="11">
        <f t="shared" si="82"/>
        <v>0</v>
      </c>
      <c r="X66" s="10">
        <f t="shared" si="82"/>
        <v>0</v>
      </c>
      <c r="Y66" s="7">
        <f t="shared" si="82"/>
        <v>0</v>
      </c>
      <c r="Z66" s="11">
        <f t="shared" si="82"/>
        <v>0</v>
      </c>
      <c r="AA66" s="10">
        <f t="shared" si="82"/>
        <v>0</v>
      </c>
      <c r="AB66" s="11">
        <f t="shared" si="82"/>
        <v>0</v>
      </c>
      <c r="AC66" s="10">
        <f t="shared" si="82"/>
        <v>0</v>
      </c>
      <c r="AD66" s="11">
        <f t="shared" si="82"/>
        <v>0</v>
      </c>
      <c r="AE66" s="10">
        <f t="shared" si="82"/>
        <v>0</v>
      </c>
      <c r="AF66" s="11">
        <f t="shared" si="82"/>
        <v>0</v>
      </c>
      <c r="AG66" s="10">
        <f t="shared" si="82"/>
        <v>0</v>
      </c>
      <c r="AH66" s="11">
        <f t="shared" si="82"/>
        <v>0</v>
      </c>
      <c r="AI66" s="10">
        <f t="shared" si="82"/>
        <v>0</v>
      </c>
      <c r="AJ66" s="11">
        <f t="shared" si="82"/>
        <v>0</v>
      </c>
      <c r="AK66" s="10">
        <f t="shared" si="82"/>
        <v>0</v>
      </c>
      <c r="AL66" s="11">
        <f aca="true" t="shared" si="83" ref="AL66:BQ66">SUM(AL65:AL65)</f>
        <v>0</v>
      </c>
      <c r="AM66" s="10">
        <f t="shared" si="83"/>
        <v>0</v>
      </c>
      <c r="AN66" s="7">
        <f t="shared" si="83"/>
        <v>0</v>
      </c>
      <c r="AO66" s="7">
        <f t="shared" si="83"/>
        <v>0</v>
      </c>
      <c r="AP66" s="11">
        <f t="shared" si="83"/>
        <v>0</v>
      </c>
      <c r="AQ66" s="10">
        <f t="shared" si="83"/>
        <v>0</v>
      </c>
      <c r="AR66" s="11">
        <f t="shared" si="83"/>
        <v>0</v>
      </c>
      <c r="AS66" s="10">
        <f t="shared" si="83"/>
        <v>0</v>
      </c>
      <c r="AT66" s="7">
        <f t="shared" si="83"/>
        <v>0</v>
      </c>
      <c r="AU66" s="11">
        <f t="shared" si="83"/>
        <v>0</v>
      </c>
      <c r="AV66" s="10">
        <f t="shared" si="83"/>
        <v>0</v>
      </c>
      <c r="AW66" s="11">
        <f t="shared" si="83"/>
        <v>0</v>
      </c>
      <c r="AX66" s="10">
        <f t="shared" si="83"/>
        <v>0</v>
      </c>
      <c r="AY66" s="11">
        <f t="shared" si="83"/>
        <v>0</v>
      </c>
      <c r="AZ66" s="10">
        <f t="shared" si="83"/>
        <v>0</v>
      </c>
      <c r="BA66" s="11">
        <f t="shared" si="83"/>
        <v>0</v>
      </c>
      <c r="BB66" s="10">
        <f t="shared" si="83"/>
        <v>0</v>
      </c>
      <c r="BC66" s="11">
        <f t="shared" si="83"/>
        <v>0</v>
      </c>
      <c r="BD66" s="10">
        <f t="shared" si="83"/>
        <v>0</v>
      </c>
      <c r="BE66" s="11">
        <f t="shared" si="83"/>
        <v>0</v>
      </c>
      <c r="BF66" s="10">
        <f t="shared" si="83"/>
        <v>0</v>
      </c>
      <c r="BG66" s="11">
        <f t="shared" si="83"/>
        <v>0</v>
      </c>
      <c r="BH66" s="10">
        <f t="shared" si="83"/>
        <v>0</v>
      </c>
      <c r="BI66" s="7">
        <f t="shared" si="83"/>
        <v>0</v>
      </c>
      <c r="BJ66" s="7">
        <f t="shared" si="83"/>
        <v>0</v>
      </c>
      <c r="BK66" s="11">
        <f t="shared" si="83"/>
        <v>2</v>
      </c>
      <c r="BL66" s="10">
        <f t="shared" si="83"/>
        <v>0</v>
      </c>
      <c r="BM66" s="11">
        <f t="shared" si="83"/>
        <v>0</v>
      </c>
      <c r="BN66" s="10">
        <f t="shared" si="83"/>
        <v>0</v>
      </c>
      <c r="BO66" s="7">
        <f t="shared" si="83"/>
        <v>0</v>
      </c>
      <c r="BP66" s="11">
        <f t="shared" si="83"/>
        <v>0</v>
      </c>
      <c r="BQ66" s="10">
        <f t="shared" si="83"/>
        <v>0</v>
      </c>
      <c r="BR66" s="11">
        <f aca="true" t="shared" si="84" ref="BR66:CW66">SUM(BR65:BR65)</f>
        <v>0</v>
      </c>
      <c r="BS66" s="10">
        <f t="shared" si="84"/>
        <v>0</v>
      </c>
      <c r="BT66" s="11">
        <f t="shared" si="84"/>
        <v>0</v>
      </c>
      <c r="BU66" s="10">
        <f t="shared" si="84"/>
        <v>0</v>
      </c>
      <c r="BV66" s="11">
        <f t="shared" si="84"/>
        <v>0</v>
      </c>
      <c r="BW66" s="10">
        <f t="shared" si="84"/>
        <v>0</v>
      </c>
      <c r="BX66" s="11">
        <f t="shared" si="84"/>
        <v>0</v>
      </c>
      <c r="BY66" s="10">
        <f t="shared" si="84"/>
        <v>0</v>
      </c>
      <c r="BZ66" s="11">
        <f t="shared" si="84"/>
        <v>0</v>
      </c>
      <c r="CA66" s="10">
        <f t="shared" si="84"/>
        <v>0</v>
      </c>
      <c r="CB66" s="11">
        <f t="shared" si="84"/>
        <v>0</v>
      </c>
      <c r="CC66" s="10">
        <f t="shared" si="84"/>
        <v>0</v>
      </c>
      <c r="CD66" s="7">
        <f t="shared" si="84"/>
        <v>0</v>
      </c>
      <c r="CE66" s="7">
        <f t="shared" si="84"/>
        <v>0</v>
      </c>
      <c r="CF66" s="11">
        <f t="shared" si="84"/>
        <v>0</v>
      </c>
      <c r="CG66" s="10">
        <f t="shared" si="84"/>
        <v>0</v>
      </c>
      <c r="CH66" s="11">
        <f t="shared" si="84"/>
        <v>0</v>
      </c>
      <c r="CI66" s="10">
        <f t="shared" si="84"/>
        <v>0</v>
      </c>
      <c r="CJ66" s="7">
        <f t="shared" si="84"/>
        <v>0</v>
      </c>
      <c r="CK66" s="11">
        <f t="shared" si="84"/>
        <v>0</v>
      </c>
      <c r="CL66" s="10">
        <f t="shared" si="84"/>
        <v>0</v>
      </c>
      <c r="CM66" s="11">
        <f t="shared" si="84"/>
        <v>0</v>
      </c>
      <c r="CN66" s="10">
        <f t="shared" si="84"/>
        <v>0</v>
      </c>
      <c r="CO66" s="11">
        <f t="shared" si="84"/>
        <v>0</v>
      </c>
      <c r="CP66" s="10">
        <f t="shared" si="84"/>
        <v>0</v>
      </c>
      <c r="CQ66" s="11">
        <f t="shared" si="84"/>
        <v>0</v>
      </c>
      <c r="CR66" s="10">
        <f t="shared" si="84"/>
        <v>0</v>
      </c>
      <c r="CS66" s="11">
        <f t="shared" si="84"/>
        <v>0</v>
      </c>
      <c r="CT66" s="10">
        <f t="shared" si="84"/>
        <v>0</v>
      </c>
      <c r="CU66" s="11">
        <f t="shared" si="84"/>
        <v>0</v>
      </c>
      <c r="CV66" s="10">
        <f t="shared" si="84"/>
        <v>0</v>
      </c>
      <c r="CW66" s="11">
        <f t="shared" si="84"/>
        <v>0</v>
      </c>
      <c r="CX66" s="10">
        <f>SUM(CX65:CX65)</f>
        <v>0</v>
      </c>
      <c r="CY66" s="7">
        <f>SUM(CY65:CY65)</f>
        <v>0</v>
      </c>
      <c r="CZ66" s="7">
        <f>SUM(CZ65:CZ65)</f>
        <v>0</v>
      </c>
    </row>
    <row r="67" spans="1:104" ht="19.5" customHeight="1">
      <c r="A67" s="6"/>
      <c r="B67" s="6"/>
      <c r="C67" s="6"/>
      <c r="D67" s="6"/>
      <c r="E67" s="8" t="s">
        <v>141</v>
      </c>
      <c r="F67" s="6">
        <f>F24+F39+F50+F63+F66</f>
        <v>7</v>
      </c>
      <c r="G67" s="6">
        <f>G24+G39+G50+G63+G66</f>
        <v>47</v>
      </c>
      <c r="H67" s="6">
        <f aca="true" t="shared" si="85" ref="H67:Q67">H24+H39+H50+H66</f>
        <v>652</v>
      </c>
      <c r="I67" s="6">
        <f t="shared" si="85"/>
        <v>280</v>
      </c>
      <c r="J67" s="6">
        <f t="shared" si="85"/>
        <v>84</v>
      </c>
      <c r="K67" s="6">
        <f t="shared" si="85"/>
        <v>0</v>
      </c>
      <c r="L67" s="6">
        <f t="shared" si="85"/>
        <v>184</v>
      </c>
      <c r="M67" s="6">
        <f t="shared" si="85"/>
        <v>20</v>
      </c>
      <c r="N67" s="6">
        <f t="shared" si="85"/>
        <v>72</v>
      </c>
      <c r="O67" s="6">
        <f t="shared" si="85"/>
        <v>0</v>
      </c>
      <c r="P67" s="6">
        <f t="shared" si="85"/>
        <v>0</v>
      </c>
      <c r="Q67" s="6">
        <f t="shared" si="85"/>
        <v>12</v>
      </c>
      <c r="R67" s="7">
        <f>R24+R39+R50+R63+R66</f>
        <v>90</v>
      </c>
      <c r="S67" s="7">
        <f>S24+S39+S50+S63+S66</f>
        <v>53</v>
      </c>
      <c r="T67" s="7">
        <f>T24+T39+T50+T63+T66</f>
        <v>26.800000000000004</v>
      </c>
      <c r="U67" s="11">
        <f>U24+U39+U50+U66</f>
        <v>104</v>
      </c>
      <c r="V67" s="10">
        <f>V24+V39+V50+V66</f>
        <v>0</v>
      </c>
      <c r="W67" s="11">
        <f>W24+W39+W50+W66</f>
        <v>30</v>
      </c>
      <c r="X67" s="10">
        <f>X24+X39+X50+X66</f>
        <v>0</v>
      </c>
      <c r="Y67" s="7">
        <f>Y24+Y39+Y50+Y63+Y66</f>
        <v>11.7</v>
      </c>
      <c r="Z67" s="11">
        <f aca="true" t="shared" si="86" ref="Z67:AM67">Z24+Z39+Z50+Z66</f>
        <v>0</v>
      </c>
      <c r="AA67" s="10">
        <f t="shared" si="86"/>
        <v>0</v>
      </c>
      <c r="AB67" s="11">
        <f t="shared" si="86"/>
        <v>50</v>
      </c>
      <c r="AC67" s="10">
        <f t="shared" si="86"/>
        <v>0</v>
      </c>
      <c r="AD67" s="11">
        <f t="shared" si="86"/>
        <v>20</v>
      </c>
      <c r="AE67" s="10">
        <f t="shared" si="86"/>
        <v>0</v>
      </c>
      <c r="AF67" s="11">
        <f t="shared" si="86"/>
        <v>20</v>
      </c>
      <c r="AG67" s="10">
        <f t="shared" si="86"/>
        <v>0</v>
      </c>
      <c r="AH67" s="11">
        <f t="shared" si="86"/>
        <v>0</v>
      </c>
      <c r="AI67" s="10">
        <f t="shared" si="86"/>
        <v>0</v>
      </c>
      <c r="AJ67" s="11">
        <f t="shared" si="86"/>
        <v>0</v>
      </c>
      <c r="AK67" s="10">
        <f t="shared" si="86"/>
        <v>0</v>
      </c>
      <c r="AL67" s="11">
        <f t="shared" si="86"/>
        <v>0</v>
      </c>
      <c r="AM67" s="10">
        <f t="shared" si="86"/>
        <v>0</v>
      </c>
      <c r="AN67" s="7">
        <f>AN24+AN39+AN50+AN63+AN66</f>
        <v>9.3</v>
      </c>
      <c r="AO67" s="7">
        <f>AO24+AO39+AO50+AO63+AO66</f>
        <v>21</v>
      </c>
      <c r="AP67" s="11">
        <f>AP24+AP39+AP50+AP66</f>
        <v>72</v>
      </c>
      <c r="AQ67" s="10">
        <f>AQ24+AQ39+AQ50+AQ66</f>
        <v>0</v>
      </c>
      <c r="AR67" s="11">
        <f>AR24+AR39+AR50+AR66</f>
        <v>30</v>
      </c>
      <c r="AS67" s="10">
        <f>AS24+AS39+AS50+AS66</f>
        <v>0</v>
      </c>
      <c r="AT67" s="7">
        <f>AT24+AT39+AT50+AT63+AT66</f>
        <v>12</v>
      </c>
      <c r="AU67" s="11">
        <f aca="true" t="shared" si="87" ref="AU67:BH67">AU24+AU39+AU50+AU66</f>
        <v>0</v>
      </c>
      <c r="AV67" s="10">
        <f t="shared" si="87"/>
        <v>0</v>
      </c>
      <c r="AW67" s="11">
        <f t="shared" si="87"/>
        <v>50</v>
      </c>
      <c r="AX67" s="10">
        <f t="shared" si="87"/>
        <v>0</v>
      </c>
      <c r="AY67" s="11">
        <f t="shared" si="87"/>
        <v>0</v>
      </c>
      <c r="AZ67" s="10">
        <f t="shared" si="87"/>
        <v>0</v>
      </c>
      <c r="BA67" s="11">
        <f t="shared" si="87"/>
        <v>32</v>
      </c>
      <c r="BB67" s="10">
        <f t="shared" si="87"/>
        <v>0</v>
      </c>
      <c r="BC67" s="11">
        <f t="shared" si="87"/>
        <v>0</v>
      </c>
      <c r="BD67" s="10">
        <f t="shared" si="87"/>
        <v>0</v>
      </c>
      <c r="BE67" s="11">
        <f t="shared" si="87"/>
        <v>0</v>
      </c>
      <c r="BF67" s="10">
        <f t="shared" si="87"/>
        <v>0</v>
      </c>
      <c r="BG67" s="11">
        <f t="shared" si="87"/>
        <v>12</v>
      </c>
      <c r="BH67" s="10">
        <f t="shared" si="87"/>
        <v>0</v>
      </c>
      <c r="BI67" s="7">
        <f>BI24+BI39+BI50+BI63+BI66</f>
        <v>14</v>
      </c>
      <c r="BJ67" s="7">
        <f>BJ24+BJ39+BJ50+BJ63+BJ66</f>
        <v>26</v>
      </c>
      <c r="BK67" s="11">
        <f>BK24+BK39+BK50+BK66</f>
        <v>86</v>
      </c>
      <c r="BL67" s="10">
        <f>BL24+BL39+BL50+BL66</f>
        <v>0</v>
      </c>
      <c r="BM67" s="11">
        <f>BM24+BM39+BM50+BM66</f>
        <v>15</v>
      </c>
      <c r="BN67" s="10">
        <f>BN24+BN39+BN50+BN66</f>
        <v>0</v>
      </c>
      <c r="BO67" s="7">
        <f>BO24+BO39+BO50+BO63+BO66</f>
        <v>10.3</v>
      </c>
      <c r="BP67" s="11">
        <f aca="true" t="shared" si="88" ref="BP67:CC67">BP24+BP39+BP50+BP66</f>
        <v>0</v>
      </c>
      <c r="BQ67" s="10">
        <f t="shared" si="88"/>
        <v>0</v>
      </c>
      <c r="BR67" s="11">
        <f t="shared" si="88"/>
        <v>84</v>
      </c>
      <c r="BS67" s="10">
        <f t="shared" si="88"/>
        <v>0</v>
      </c>
      <c r="BT67" s="11">
        <f t="shared" si="88"/>
        <v>0</v>
      </c>
      <c r="BU67" s="10">
        <f t="shared" si="88"/>
        <v>0</v>
      </c>
      <c r="BV67" s="11">
        <f t="shared" si="88"/>
        <v>20</v>
      </c>
      <c r="BW67" s="10">
        <f t="shared" si="88"/>
        <v>0</v>
      </c>
      <c r="BX67" s="11">
        <f t="shared" si="88"/>
        <v>0</v>
      </c>
      <c r="BY67" s="10">
        <f t="shared" si="88"/>
        <v>0</v>
      </c>
      <c r="BZ67" s="11">
        <f t="shared" si="88"/>
        <v>0</v>
      </c>
      <c r="CA67" s="10">
        <f t="shared" si="88"/>
        <v>0</v>
      </c>
      <c r="CB67" s="11">
        <f t="shared" si="88"/>
        <v>0</v>
      </c>
      <c r="CC67" s="10">
        <f t="shared" si="88"/>
        <v>0</v>
      </c>
      <c r="CD67" s="7">
        <f>CD24+CD39+CD50+CD63+CD66</f>
        <v>9.7</v>
      </c>
      <c r="CE67" s="7">
        <f>CE24+CE39+CE50+CE63+CE66</f>
        <v>20</v>
      </c>
      <c r="CF67" s="11">
        <f>CF24+CF39+CF50+CF66</f>
        <v>18</v>
      </c>
      <c r="CG67" s="10">
        <f>CG24+CG39+CG50+CG66</f>
        <v>0</v>
      </c>
      <c r="CH67" s="11">
        <f>CH24+CH39+CH50+CH66</f>
        <v>9</v>
      </c>
      <c r="CI67" s="10">
        <f>CI24+CI39+CI50+CI66</f>
        <v>0</v>
      </c>
      <c r="CJ67" s="7">
        <f>CJ24+CJ39+CJ50+CJ63+CJ66</f>
        <v>3</v>
      </c>
      <c r="CK67" s="11">
        <f aca="true" t="shared" si="89" ref="CK67:CX67">CK24+CK39+CK50+CK66</f>
        <v>0</v>
      </c>
      <c r="CL67" s="10">
        <f t="shared" si="89"/>
        <v>0</v>
      </c>
      <c r="CM67" s="11">
        <f t="shared" si="89"/>
        <v>0</v>
      </c>
      <c r="CN67" s="10">
        <f t="shared" si="89"/>
        <v>0</v>
      </c>
      <c r="CO67" s="11">
        <f t="shared" si="89"/>
        <v>0</v>
      </c>
      <c r="CP67" s="10">
        <f t="shared" si="89"/>
        <v>0</v>
      </c>
      <c r="CQ67" s="11">
        <f t="shared" si="89"/>
        <v>0</v>
      </c>
      <c r="CR67" s="10">
        <f t="shared" si="89"/>
        <v>0</v>
      </c>
      <c r="CS67" s="11">
        <f t="shared" si="89"/>
        <v>0</v>
      </c>
      <c r="CT67" s="10">
        <f t="shared" si="89"/>
        <v>0</v>
      </c>
      <c r="CU67" s="11">
        <f t="shared" si="89"/>
        <v>0</v>
      </c>
      <c r="CV67" s="10">
        <f t="shared" si="89"/>
        <v>0</v>
      </c>
      <c r="CW67" s="11">
        <f t="shared" si="89"/>
        <v>0</v>
      </c>
      <c r="CX67" s="10">
        <f t="shared" si="89"/>
        <v>0</v>
      </c>
      <c r="CY67" s="7">
        <f>CY24+CY39+CY50+CY63+CY66</f>
        <v>20</v>
      </c>
      <c r="CZ67" s="7">
        <f>CZ24+CZ39+CZ50+CZ63+CZ66</f>
        <v>23</v>
      </c>
    </row>
    <row r="69" spans="4:5" ht="12">
      <c r="D69" s="3" t="s">
        <v>22</v>
      </c>
      <c r="E69" s="3" t="s">
        <v>142</v>
      </c>
    </row>
    <row r="70" spans="4:5" ht="12">
      <c r="D70" s="3" t="s">
        <v>26</v>
      </c>
      <c r="E70" s="3" t="s">
        <v>143</v>
      </c>
    </row>
    <row r="71" spans="4:5" ht="12">
      <c r="D71" s="21" t="s">
        <v>32</v>
      </c>
      <c r="E71" s="21"/>
    </row>
    <row r="72" spans="4:5" ht="12">
      <c r="D72" s="3" t="s">
        <v>34</v>
      </c>
      <c r="E72" s="3" t="s">
        <v>144</v>
      </c>
    </row>
    <row r="73" spans="4:5" ht="12">
      <c r="D73" s="3" t="s">
        <v>35</v>
      </c>
      <c r="E73" s="3" t="s">
        <v>145</v>
      </c>
    </row>
    <row r="74" spans="4:5" ht="12">
      <c r="D74" s="21" t="s">
        <v>33</v>
      </c>
      <c r="E74" s="21"/>
    </row>
    <row r="75" spans="4:29" ht="12">
      <c r="D75" s="3" t="s">
        <v>34</v>
      </c>
      <c r="E75" s="3" t="s">
        <v>144</v>
      </c>
      <c r="M75" s="9"/>
      <c r="U75" s="9"/>
      <c r="AC75" s="9"/>
    </row>
    <row r="76" spans="4:5" ht="12">
      <c r="D76" s="3" t="s">
        <v>36</v>
      </c>
      <c r="E76" s="3" t="s">
        <v>146</v>
      </c>
    </row>
    <row r="77" spans="4:5" ht="12">
      <c r="D77" s="3" t="s">
        <v>37</v>
      </c>
      <c r="E77" s="3" t="s">
        <v>147</v>
      </c>
    </row>
    <row r="78" spans="4:5" ht="12">
      <c r="D78" s="3" t="s">
        <v>38</v>
      </c>
      <c r="E78" s="3" t="s">
        <v>148</v>
      </c>
    </row>
    <row r="79" spans="4:5" ht="12">
      <c r="D79" s="3" t="s">
        <v>39</v>
      </c>
      <c r="E79" s="3" t="s">
        <v>149</v>
      </c>
    </row>
    <row r="80" spans="4:5" ht="12">
      <c r="D80" s="3" t="s">
        <v>40</v>
      </c>
      <c r="E80" s="3" t="s">
        <v>150</v>
      </c>
    </row>
    <row r="81" spans="4:5" ht="12">
      <c r="D81" s="3" t="s">
        <v>41</v>
      </c>
      <c r="E81" s="3" t="s">
        <v>151</v>
      </c>
    </row>
  </sheetData>
  <sheetProtection/>
  <mergeCells count="97">
    <mergeCell ref="D74:E74"/>
    <mergeCell ref="C58:C59"/>
    <mergeCell ref="A58:A59"/>
    <mergeCell ref="B58:B59"/>
    <mergeCell ref="A61:CZ61"/>
    <mergeCell ref="A64:CZ64"/>
    <mergeCell ref="D71:E71"/>
    <mergeCell ref="C54:C55"/>
    <mergeCell ref="A54:A55"/>
    <mergeCell ref="B54:B55"/>
    <mergeCell ref="C56:C57"/>
    <mergeCell ref="A56:A57"/>
    <mergeCell ref="B56:B57"/>
    <mergeCell ref="A16:CZ16"/>
    <mergeCell ref="A25:CZ25"/>
    <mergeCell ref="A40:CZ40"/>
    <mergeCell ref="A51:CZ51"/>
    <mergeCell ref="C52:C53"/>
    <mergeCell ref="A52:A53"/>
    <mergeCell ref="B52:B53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I14"/>
    <mergeCell ref="CF15:CG15"/>
    <mergeCell ref="CH15:CI15"/>
    <mergeCell ref="CJ14:CJ15"/>
    <mergeCell ref="CK14:CX14"/>
    <mergeCell ref="CK15:CL15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N14"/>
    <mergeCell ref="BK15:BL15"/>
    <mergeCell ref="BM15:BN15"/>
    <mergeCell ref="BO14:BO15"/>
    <mergeCell ref="BP14:CC14"/>
    <mergeCell ref="BP15:BQ15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S14"/>
    <mergeCell ref="AP15:AQ15"/>
    <mergeCell ref="AR15:AS15"/>
    <mergeCell ref="AT14:AT15"/>
    <mergeCell ref="AU14:BH14"/>
    <mergeCell ref="AU15:AV15"/>
    <mergeCell ref="AW15:AX15"/>
    <mergeCell ref="Y14:Y15"/>
    <mergeCell ref="Z14:AM14"/>
    <mergeCell ref="Z15:AA15"/>
    <mergeCell ref="AB15:AC15"/>
    <mergeCell ref="AD15:AE15"/>
    <mergeCell ref="AF15:AG15"/>
    <mergeCell ref="AH15:AI15"/>
    <mergeCell ref="AJ15:AK15"/>
    <mergeCell ref="AL15:AM15"/>
    <mergeCell ref="I14:J14"/>
    <mergeCell ref="K14:Q14"/>
    <mergeCell ref="R12:R15"/>
    <mergeCell ref="S12:S15"/>
    <mergeCell ref="T12:T15"/>
    <mergeCell ref="U12:BJ12"/>
    <mergeCell ref="U13:AO13"/>
    <mergeCell ref="U14:X14"/>
    <mergeCell ref="U15:V15"/>
    <mergeCell ref="W15:X15"/>
    <mergeCell ref="A11:CY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rintOptions/>
  <pageMargins left="0.75" right="0.75" top="1" bottom="1" header="0.5" footer="0.5"/>
  <pageSetup fitToHeight="1" fitToWidth="1" horizontalDpi="600" verticalDpi="600" orientation="landscape" paperSize="8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82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7" width="4.28125" style="0" customWidth="1"/>
    <col min="18" max="20" width="4.710937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8515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1" width="3.8515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6" width="3.8515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3" width="3.8515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8515625" style="0" customWidth="1"/>
    <col min="89" max="89" width="3.57421875" style="0" customWidth="1"/>
    <col min="90" max="90" width="2.00390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43" ht="12.75">
      <c r="E7" t="s">
        <v>11</v>
      </c>
      <c r="F7" s="1" t="s">
        <v>12</v>
      </c>
      <c r="AQ7" t="s">
        <v>13</v>
      </c>
    </row>
    <row r="8" spans="5:43" ht="12.75">
      <c r="E8" t="s">
        <v>14</v>
      </c>
      <c r="F8" s="1" t="s">
        <v>96</v>
      </c>
      <c r="AQ8" t="s">
        <v>16</v>
      </c>
    </row>
    <row r="9" spans="5:43" ht="12.75">
      <c r="E9" t="s">
        <v>17</v>
      </c>
      <c r="F9" s="1" t="s">
        <v>18</v>
      </c>
      <c r="AQ9" t="s">
        <v>186</v>
      </c>
    </row>
    <row r="11" spans="1:103" ht="12.7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4" ht="12" customHeight="1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42</v>
      </c>
      <c r="S12" s="15" t="s">
        <v>43</v>
      </c>
      <c r="T12" s="15" t="s">
        <v>44</v>
      </c>
      <c r="U12" s="17" t="s">
        <v>45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50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ht="12" customHeight="1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46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49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52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ht="24" customHeight="1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 t="s">
        <v>33</v>
      </c>
      <c r="L14" s="16"/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4" t="s">
        <v>47</v>
      </c>
      <c r="Z14" s="18" t="s">
        <v>33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47</v>
      </c>
      <c r="AO14" s="14" t="s">
        <v>48</v>
      </c>
      <c r="AP14" s="18" t="s">
        <v>32</v>
      </c>
      <c r="AQ14" s="18"/>
      <c r="AR14" s="18"/>
      <c r="AS14" s="18"/>
      <c r="AT14" s="14" t="s">
        <v>47</v>
      </c>
      <c r="AU14" s="18" t="s">
        <v>33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47</v>
      </c>
      <c r="BJ14" s="14" t="s">
        <v>48</v>
      </c>
      <c r="BK14" s="18" t="s">
        <v>32</v>
      </c>
      <c r="BL14" s="18"/>
      <c r="BM14" s="18"/>
      <c r="BN14" s="18"/>
      <c r="BO14" s="14" t="s">
        <v>47</v>
      </c>
      <c r="BP14" s="18" t="s">
        <v>33</v>
      </c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47</v>
      </c>
      <c r="CE14" s="14" t="s">
        <v>48</v>
      </c>
      <c r="CF14" s="18" t="s">
        <v>32</v>
      </c>
      <c r="CG14" s="18"/>
      <c r="CH14" s="18"/>
      <c r="CI14" s="18"/>
      <c r="CJ14" s="14" t="s">
        <v>47</v>
      </c>
      <c r="CK14" s="18" t="s">
        <v>33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47</v>
      </c>
      <c r="CZ14" s="14" t="s">
        <v>48</v>
      </c>
    </row>
    <row r="15" spans="1:104" ht="24" customHeight="1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34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4"/>
      <c r="Z15" s="16" t="s">
        <v>34</v>
      </c>
      <c r="AA15" s="16"/>
      <c r="AB15" s="16" t="s">
        <v>36</v>
      </c>
      <c r="AC15" s="16"/>
      <c r="AD15" s="16" t="s">
        <v>37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4"/>
      <c r="AU15" s="16" t="s">
        <v>34</v>
      </c>
      <c r="AV15" s="16"/>
      <c r="AW15" s="16" t="s">
        <v>36</v>
      </c>
      <c r="AX15" s="16"/>
      <c r="AY15" s="16" t="s">
        <v>37</v>
      </c>
      <c r="AZ15" s="16"/>
      <c r="BA15" s="16" t="s">
        <v>38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4"/>
      <c r="BP15" s="16" t="s">
        <v>34</v>
      </c>
      <c r="BQ15" s="16"/>
      <c r="BR15" s="16" t="s">
        <v>36</v>
      </c>
      <c r="BS15" s="16"/>
      <c r="BT15" s="16" t="s">
        <v>37</v>
      </c>
      <c r="BU15" s="16"/>
      <c r="BV15" s="16" t="s">
        <v>38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4"/>
      <c r="CK15" s="16" t="s">
        <v>34</v>
      </c>
      <c r="CL15" s="16"/>
      <c r="CM15" s="16" t="s">
        <v>36</v>
      </c>
      <c r="CN15" s="16"/>
      <c r="CO15" s="16" t="s">
        <v>37</v>
      </c>
      <c r="CP15" s="16"/>
      <c r="CQ15" s="16" t="s">
        <v>38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4"/>
      <c r="CZ15" s="14"/>
    </row>
    <row r="16" spans="1:104" ht="19.5" customHeight="1">
      <c r="A16" s="19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9"/>
      <c r="CZ16" s="13"/>
    </row>
    <row r="17" spans="1:104" ht="12">
      <c r="A17" s="6">
        <v>1</v>
      </c>
      <c r="B17" s="6">
        <v>1</v>
      </c>
      <c r="C17" s="6"/>
      <c r="D17" s="6"/>
      <c r="E17" s="3" t="s">
        <v>54</v>
      </c>
      <c r="F17" s="6">
        <f>$B$17*COUNTIF(U17:CX17,"e")</f>
        <v>1</v>
      </c>
      <c r="G17" s="6">
        <f>$B$17*COUNTIF(U17:CX17,"z")</f>
        <v>0</v>
      </c>
      <c r="H17" s="6">
        <f aca="true" t="shared" si="0" ref="H17:H23">SUM(I17:Q17)</f>
        <v>20</v>
      </c>
      <c r="I17" s="6">
        <f aca="true" t="shared" si="1" ref="I17:I23">U17+AP17+BK17+CF17</f>
        <v>0</v>
      </c>
      <c r="J17" s="6">
        <f aca="true" t="shared" si="2" ref="J17:J23">W17+AR17+BM17+CH17</f>
        <v>0</v>
      </c>
      <c r="K17" s="6">
        <f aca="true" t="shared" si="3" ref="K17:K23">Z17+AU17+BP17+CK17</f>
        <v>0</v>
      </c>
      <c r="L17" s="6">
        <f aca="true" t="shared" si="4" ref="L17:L23">AB17+AW17+BR17+CM17</f>
        <v>0</v>
      </c>
      <c r="M17" s="6">
        <f aca="true" t="shared" si="5" ref="M17:M23">AD17+AY17+BT17+CO17</f>
        <v>20</v>
      </c>
      <c r="N17" s="6">
        <f aca="true" t="shared" si="6" ref="N17:N23">AF17+BA17+BV17+CQ17</f>
        <v>0</v>
      </c>
      <c r="O17" s="6">
        <f aca="true" t="shared" si="7" ref="O17:O23">AH17+BC17+BX17+CS17</f>
        <v>0</v>
      </c>
      <c r="P17" s="6">
        <f aca="true" t="shared" si="8" ref="P17:P23">AJ17+BE17+BZ17+CU17</f>
        <v>0</v>
      </c>
      <c r="Q17" s="6">
        <f aca="true" t="shared" si="9" ref="Q17:Q23">AL17+BG17+CB17+CW17</f>
        <v>0</v>
      </c>
      <c r="R17" s="7">
        <f aca="true" t="shared" si="10" ref="R17:R23">AO17+BJ17+CE17+CZ17</f>
        <v>3</v>
      </c>
      <c r="S17" s="7">
        <f aca="true" t="shared" si="11" ref="S17:S23">AN17+BI17+CD17+CY17</f>
        <v>3</v>
      </c>
      <c r="T17" s="7">
        <f>$B$17*0.8</f>
        <v>0.8</v>
      </c>
      <c r="U17" s="11"/>
      <c r="V17" s="10"/>
      <c r="W17" s="11"/>
      <c r="X17" s="10"/>
      <c r="Y17" s="7"/>
      <c r="Z17" s="11"/>
      <c r="AA17" s="10"/>
      <c r="AB17" s="11"/>
      <c r="AC17" s="10"/>
      <c r="AD17" s="11">
        <f>$B$17*20</f>
        <v>20</v>
      </c>
      <c r="AE17" s="10" t="s">
        <v>55</v>
      </c>
      <c r="AF17" s="11"/>
      <c r="AG17" s="10"/>
      <c r="AH17" s="11"/>
      <c r="AI17" s="10"/>
      <c r="AJ17" s="11"/>
      <c r="AK17" s="10"/>
      <c r="AL17" s="11"/>
      <c r="AM17" s="10"/>
      <c r="AN17" s="7">
        <f>$B$17*3</f>
        <v>3</v>
      </c>
      <c r="AO17" s="7">
        <f aca="true" t="shared" si="12" ref="AO17:AO23">Y17+AN17</f>
        <v>3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aca="true" t="shared" si="13" ref="BJ17:BJ23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aca="true" t="shared" si="14" ref="CE17:CE23">BO17+CD17</f>
        <v>0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5" ref="CZ17:CZ23">CJ17+CY17</f>
        <v>0</v>
      </c>
    </row>
    <row r="18" spans="1:104" ht="12">
      <c r="A18" s="6"/>
      <c r="B18" s="6"/>
      <c r="C18" s="6"/>
      <c r="D18" s="6" t="s">
        <v>57</v>
      </c>
      <c r="E18" s="3" t="s">
        <v>58</v>
      </c>
      <c r="F18" s="6">
        <f>COUNTIF(U18:CX18,"e")</f>
        <v>0</v>
      </c>
      <c r="G18" s="6">
        <f>COUNTIF(U18:CX18,"z")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1</v>
      </c>
      <c r="S18" s="7">
        <f t="shared" si="11"/>
        <v>0</v>
      </c>
      <c r="T18" s="7">
        <v>0.6</v>
      </c>
      <c r="U18" s="11"/>
      <c r="V18" s="10"/>
      <c r="W18" s="11"/>
      <c r="X18" s="10"/>
      <c r="Y18" s="7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7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>
        <v>15</v>
      </c>
      <c r="BN18" s="10" t="s">
        <v>56</v>
      </c>
      <c r="BO18" s="7">
        <v>1</v>
      </c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1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</row>
    <row r="19" spans="1:104" ht="12">
      <c r="A19" s="6"/>
      <c r="B19" s="6"/>
      <c r="C19" s="6"/>
      <c r="D19" s="6" t="s">
        <v>59</v>
      </c>
      <c r="E19" s="3" t="s">
        <v>60</v>
      </c>
      <c r="F19" s="6">
        <f>COUNTIF(U19:CX19,"e")</f>
        <v>0</v>
      </c>
      <c r="G19" s="6">
        <f>COUNTIF(U19:CX19,"z")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1</v>
      </c>
      <c r="S19" s="7">
        <f t="shared" si="11"/>
        <v>0</v>
      </c>
      <c r="T19" s="7">
        <v>0.4</v>
      </c>
      <c r="U19" s="11">
        <v>10</v>
      </c>
      <c r="V19" s="10" t="s">
        <v>56</v>
      </c>
      <c r="W19" s="11"/>
      <c r="X19" s="10"/>
      <c r="Y19" s="7">
        <v>1</v>
      </c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1</v>
      </c>
      <c r="AP19" s="11"/>
      <c r="AQ19" s="10"/>
      <c r="AR19" s="11"/>
      <c r="AS19" s="10"/>
      <c r="AT19" s="7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</row>
    <row r="20" spans="1:104" ht="12">
      <c r="A20" s="6">
        <v>2</v>
      </c>
      <c r="B20" s="6">
        <v>1</v>
      </c>
      <c r="C20" s="6"/>
      <c r="D20" s="6"/>
      <c r="E20" s="3" t="s">
        <v>61</v>
      </c>
      <c r="F20" s="6">
        <f>$B$20*COUNTIF(U20:CX20,"e")</f>
        <v>0</v>
      </c>
      <c r="G20" s="6">
        <f>$B$20*COUNTIF(U20:CX20,"z")</f>
        <v>1</v>
      </c>
      <c r="H20" s="6">
        <f t="shared" si="0"/>
        <v>9</v>
      </c>
      <c r="I20" s="6">
        <f t="shared" si="1"/>
        <v>9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f>$B$20*0.4</f>
        <v>0.4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7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>
        <f>$B$20*9</f>
        <v>9</v>
      </c>
      <c r="CG20" s="10" t="s">
        <v>56</v>
      </c>
      <c r="CH20" s="11"/>
      <c r="CI20" s="10"/>
      <c r="CJ20" s="7">
        <f>$B$20*1</f>
        <v>1</v>
      </c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1</v>
      </c>
    </row>
    <row r="21" spans="1:104" ht="12">
      <c r="A21" s="6"/>
      <c r="B21" s="6"/>
      <c r="C21" s="6"/>
      <c r="D21" s="6" t="s">
        <v>62</v>
      </c>
      <c r="E21" s="3" t="s">
        <v>63</v>
      </c>
      <c r="F21" s="6">
        <f>COUNTIF(U21:CX21,"e")</f>
        <v>0</v>
      </c>
      <c r="G21" s="6">
        <f>COUNTIF(U21:CX21,"z")</f>
        <v>2</v>
      </c>
      <c r="H21" s="6">
        <f t="shared" si="0"/>
        <v>18</v>
      </c>
      <c r="I21" s="6">
        <f t="shared" si="1"/>
        <v>9</v>
      </c>
      <c r="J21" s="6">
        <f t="shared" si="2"/>
        <v>9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0</v>
      </c>
      <c r="T21" s="7">
        <v>0.8</v>
      </c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7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7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>
        <v>9</v>
      </c>
      <c r="CG21" s="10" t="s">
        <v>56</v>
      </c>
      <c r="CH21" s="11">
        <v>9</v>
      </c>
      <c r="CI21" s="10" t="s">
        <v>56</v>
      </c>
      <c r="CJ21" s="7">
        <v>2</v>
      </c>
      <c r="CK21" s="11"/>
      <c r="CL21" s="10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2</v>
      </c>
    </row>
    <row r="22" spans="1:104" ht="12">
      <c r="A22" s="6"/>
      <c r="B22" s="6"/>
      <c r="C22" s="6"/>
      <c r="D22" s="6" t="s">
        <v>64</v>
      </c>
      <c r="E22" s="3" t="s">
        <v>65</v>
      </c>
      <c r="F22" s="6">
        <f>COUNTIF(U22:CX22,"e")</f>
        <v>0</v>
      </c>
      <c r="G22" s="6">
        <f>COUNTIF(U22:CX22,"z")</f>
        <v>2</v>
      </c>
      <c r="H22" s="6">
        <f t="shared" si="0"/>
        <v>30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20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2</v>
      </c>
      <c r="S22" s="7">
        <f t="shared" si="11"/>
        <v>1.5</v>
      </c>
      <c r="T22" s="7">
        <v>1.2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>
        <v>10</v>
      </c>
      <c r="AQ22" s="10" t="s">
        <v>56</v>
      </c>
      <c r="AR22" s="11"/>
      <c r="AS22" s="10"/>
      <c r="AT22" s="7">
        <v>0.5</v>
      </c>
      <c r="AU22" s="11"/>
      <c r="AV22" s="10"/>
      <c r="AW22" s="11">
        <v>20</v>
      </c>
      <c r="AX22" s="10" t="s">
        <v>56</v>
      </c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>
        <v>1.5</v>
      </c>
      <c r="BJ22" s="7">
        <f t="shared" si="13"/>
        <v>2</v>
      </c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</row>
    <row r="23" spans="1:104" ht="12">
      <c r="A23" s="6"/>
      <c r="B23" s="6"/>
      <c r="C23" s="6"/>
      <c r="D23" s="6" t="s">
        <v>66</v>
      </c>
      <c r="E23" s="3" t="s">
        <v>67</v>
      </c>
      <c r="F23" s="6">
        <f>COUNTIF(U23:CX23,"e")</f>
        <v>0</v>
      </c>
      <c r="G23" s="6">
        <f>COUNTIF(U23:CX23,"z")</f>
        <v>1</v>
      </c>
      <c r="H23" s="6">
        <f t="shared" si="0"/>
        <v>4</v>
      </c>
      <c r="I23" s="6">
        <f t="shared" si="1"/>
        <v>4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0</v>
      </c>
      <c r="S23" s="7">
        <f t="shared" si="11"/>
        <v>0</v>
      </c>
      <c r="T23" s="7">
        <v>0</v>
      </c>
      <c r="U23" s="11">
        <v>4</v>
      </c>
      <c r="V23" s="10" t="s">
        <v>56</v>
      </c>
      <c r="W23" s="11"/>
      <c r="X23" s="10"/>
      <c r="Y23" s="7">
        <v>0</v>
      </c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7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7"/>
      <c r="CK23" s="11"/>
      <c r="CL23" s="10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</row>
    <row r="24" spans="1:104" ht="15.75" customHeight="1">
      <c r="A24" s="6"/>
      <c r="B24" s="6"/>
      <c r="C24" s="6"/>
      <c r="D24" s="6"/>
      <c r="E24" s="6" t="s">
        <v>68</v>
      </c>
      <c r="F24" s="6">
        <f aca="true" t="shared" si="16" ref="F24:AK24">SUM(F17:F23)</f>
        <v>1</v>
      </c>
      <c r="G24" s="6">
        <f t="shared" si="16"/>
        <v>8</v>
      </c>
      <c r="H24" s="6">
        <f t="shared" si="16"/>
        <v>106</v>
      </c>
      <c r="I24" s="6">
        <f t="shared" si="16"/>
        <v>42</v>
      </c>
      <c r="J24" s="6">
        <f t="shared" si="16"/>
        <v>24</v>
      </c>
      <c r="K24" s="6">
        <f t="shared" si="16"/>
        <v>0</v>
      </c>
      <c r="L24" s="6">
        <f t="shared" si="16"/>
        <v>20</v>
      </c>
      <c r="M24" s="6">
        <f t="shared" si="16"/>
        <v>20</v>
      </c>
      <c r="N24" s="6">
        <f t="shared" si="16"/>
        <v>0</v>
      </c>
      <c r="O24" s="6">
        <f t="shared" si="16"/>
        <v>0</v>
      </c>
      <c r="P24" s="6">
        <f t="shared" si="16"/>
        <v>0</v>
      </c>
      <c r="Q24" s="6">
        <f t="shared" si="16"/>
        <v>0</v>
      </c>
      <c r="R24" s="7">
        <f t="shared" si="16"/>
        <v>10</v>
      </c>
      <c r="S24" s="7">
        <f t="shared" si="16"/>
        <v>4.5</v>
      </c>
      <c r="T24" s="7">
        <f t="shared" si="16"/>
        <v>4.2</v>
      </c>
      <c r="U24" s="11">
        <f t="shared" si="16"/>
        <v>14</v>
      </c>
      <c r="V24" s="10">
        <f t="shared" si="16"/>
        <v>0</v>
      </c>
      <c r="W24" s="11">
        <f t="shared" si="16"/>
        <v>0</v>
      </c>
      <c r="X24" s="10">
        <f t="shared" si="16"/>
        <v>0</v>
      </c>
      <c r="Y24" s="7">
        <f t="shared" si="16"/>
        <v>1</v>
      </c>
      <c r="Z24" s="11">
        <f t="shared" si="16"/>
        <v>0</v>
      </c>
      <c r="AA24" s="10">
        <f t="shared" si="16"/>
        <v>0</v>
      </c>
      <c r="AB24" s="11">
        <f t="shared" si="16"/>
        <v>0</v>
      </c>
      <c r="AC24" s="10">
        <f t="shared" si="16"/>
        <v>0</v>
      </c>
      <c r="AD24" s="11">
        <f t="shared" si="16"/>
        <v>20</v>
      </c>
      <c r="AE24" s="10">
        <f t="shared" si="16"/>
        <v>0</v>
      </c>
      <c r="AF24" s="11">
        <f t="shared" si="16"/>
        <v>0</v>
      </c>
      <c r="AG24" s="10">
        <f t="shared" si="16"/>
        <v>0</v>
      </c>
      <c r="AH24" s="11">
        <f t="shared" si="16"/>
        <v>0</v>
      </c>
      <c r="AI24" s="10">
        <f t="shared" si="16"/>
        <v>0</v>
      </c>
      <c r="AJ24" s="11">
        <f t="shared" si="16"/>
        <v>0</v>
      </c>
      <c r="AK24" s="10">
        <f t="shared" si="16"/>
        <v>0</v>
      </c>
      <c r="AL24" s="11">
        <f aca="true" t="shared" si="17" ref="AL24:BQ24">SUM(AL17:AL23)</f>
        <v>0</v>
      </c>
      <c r="AM24" s="10">
        <f t="shared" si="17"/>
        <v>0</v>
      </c>
      <c r="AN24" s="7">
        <f t="shared" si="17"/>
        <v>3</v>
      </c>
      <c r="AO24" s="7">
        <f t="shared" si="17"/>
        <v>4</v>
      </c>
      <c r="AP24" s="11">
        <f t="shared" si="17"/>
        <v>10</v>
      </c>
      <c r="AQ24" s="10">
        <f t="shared" si="17"/>
        <v>0</v>
      </c>
      <c r="AR24" s="11">
        <f t="shared" si="17"/>
        <v>0</v>
      </c>
      <c r="AS24" s="10">
        <f t="shared" si="17"/>
        <v>0</v>
      </c>
      <c r="AT24" s="7">
        <f t="shared" si="17"/>
        <v>0.5</v>
      </c>
      <c r="AU24" s="11">
        <f t="shared" si="17"/>
        <v>0</v>
      </c>
      <c r="AV24" s="10">
        <f t="shared" si="17"/>
        <v>0</v>
      </c>
      <c r="AW24" s="11">
        <f t="shared" si="17"/>
        <v>20</v>
      </c>
      <c r="AX24" s="10">
        <f t="shared" si="17"/>
        <v>0</v>
      </c>
      <c r="AY24" s="11">
        <f t="shared" si="17"/>
        <v>0</v>
      </c>
      <c r="AZ24" s="10">
        <f t="shared" si="17"/>
        <v>0</v>
      </c>
      <c r="BA24" s="11">
        <f t="shared" si="17"/>
        <v>0</v>
      </c>
      <c r="BB24" s="10">
        <f t="shared" si="17"/>
        <v>0</v>
      </c>
      <c r="BC24" s="11">
        <f t="shared" si="17"/>
        <v>0</v>
      </c>
      <c r="BD24" s="10">
        <f t="shared" si="17"/>
        <v>0</v>
      </c>
      <c r="BE24" s="11">
        <f t="shared" si="17"/>
        <v>0</v>
      </c>
      <c r="BF24" s="10">
        <f t="shared" si="17"/>
        <v>0</v>
      </c>
      <c r="BG24" s="11">
        <f t="shared" si="17"/>
        <v>0</v>
      </c>
      <c r="BH24" s="10">
        <f t="shared" si="17"/>
        <v>0</v>
      </c>
      <c r="BI24" s="7">
        <f t="shared" si="17"/>
        <v>1.5</v>
      </c>
      <c r="BJ24" s="7">
        <f t="shared" si="17"/>
        <v>2</v>
      </c>
      <c r="BK24" s="11">
        <f t="shared" si="17"/>
        <v>0</v>
      </c>
      <c r="BL24" s="10">
        <f t="shared" si="17"/>
        <v>0</v>
      </c>
      <c r="BM24" s="11">
        <f t="shared" si="17"/>
        <v>15</v>
      </c>
      <c r="BN24" s="10">
        <f t="shared" si="17"/>
        <v>0</v>
      </c>
      <c r="BO24" s="7">
        <f t="shared" si="17"/>
        <v>1</v>
      </c>
      <c r="BP24" s="11">
        <f t="shared" si="17"/>
        <v>0</v>
      </c>
      <c r="BQ24" s="10">
        <f t="shared" si="17"/>
        <v>0</v>
      </c>
      <c r="BR24" s="11">
        <f aca="true" t="shared" si="18" ref="BR24:CW24">SUM(BR17:BR23)</f>
        <v>0</v>
      </c>
      <c r="BS24" s="10">
        <f t="shared" si="18"/>
        <v>0</v>
      </c>
      <c r="BT24" s="11">
        <f t="shared" si="18"/>
        <v>0</v>
      </c>
      <c r="BU24" s="10">
        <f t="shared" si="18"/>
        <v>0</v>
      </c>
      <c r="BV24" s="11">
        <f t="shared" si="18"/>
        <v>0</v>
      </c>
      <c r="BW24" s="10">
        <f t="shared" si="18"/>
        <v>0</v>
      </c>
      <c r="BX24" s="11">
        <f t="shared" si="18"/>
        <v>0</v>
      </c>
      <c r="BY24" s="10">
        <f t="shared" si="18"/>
        <v>0</v>
      </c>
      <c r="BZ24" s="11">
        <f t="shared" si="18"/>
        <v>0</v>
      </c>
      <c r="CA24" s="10">
        <f t="shared" si="18"/>
        <v>0</v>
      </c>
      <c r="CB24" s="11">
        <f t="shared" si="18"/>
        <v>0</v>
      </c>
      <c r="CC24" s="10">
        <f t="shared" si="18"/>
        <v>0</v>
      </c>
      <c r="CD24" s="7">
        <f t="shared" si="18"/>
        <v>0</v>
      </c>
      <c r="CE24" s="7">
        <f t="shared" si="18"/>
        <v>1</v>
      </c>
      <c r="CF24" s="11">
        <f t="shared" si="18"/>
        <v>18</v>
      </c>
      <c r="CG24" s="10">
        <f t="shared" si="18"/>
        <v>0</v>
      </c>
      <c r="CH24" s="11">
        <f t="shared" si="18"/>
        <v>9</v>
      </c>
      <c r="CI24" s="10">
        <f t="shared" si="18"/>
        <v>0</v>
      </c>
      <c r="CJ24" s="7">
        <f t="shared" si="18"/>
        <v>3</v>
      </c>
      <c r="CK24" s="11">
        <f t="shared" si="18"/>
        <v>0</v>
      </c>
      <c r="CL24" s="10">
        <f t="shared" si="18"/>
        <v>0</v>
      </c>
      <c r="CM24" s="11">
        <f t="shared" si="18"/>
        <v>0</v>
      </c>
      <c r="CN24" s="10">
        <f t="shared" si="18"/>
        <v>0</v>
      </c>
      <c r="CO24" s="11">
        <f t="shared" si="18"/>
        <v>0</v>
      </c>
      <c r="CP24" s="10">
        <f t="shared" si="18"/>
        <v>0</v>
      </c>
      <c r="CQ24" s="11">
        <f t="shared" si="18"/>
        <v>0</v>
      </c>
      <c r="CR24" s="10">
        <f t="shared" si="18"/>
        <v>0</v>
      </c>
      <c r="CS24" s="11">
        <f t="shared" si="18"/>
        <v>0</v>
      </c>
      <c r="CT24" s="10">
        <f t="shared" si="18"/>
        <v>0</v>
      </c>
      <c r="CU24" s="11">
        <f t="shared" si="18"/>
        <v>0</v>
      </c>
      <c r="CV24" s="10">
        <f t="shared" si="18"/>
        <v>0</v>
      </c>
      <c r="CW24" s="11">
        <f t="shared" si="18"/>
        <v>0</v>
      </c>
      <c r="CX24" s="10">
        <f>SUM(CX17:CX23)</f>
        <v>0</v>
      </c>
      <c r="CY24" s="7">
        <f>SUM(CY17:CY23)</f>
        <v>0</v>
      </c>
      <c r="CZ24" s="7">
        <f>SUM(CZ17:CZ23)</f>
        <v>3</v>
      </c>
    </row>
    <row r="25" spans="1:104" ht="19.5" customHeight="1">
      <c r="A25" s="19" t="s">
        <v>69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9"/>
      <c r="CZ25" s="13"/>
    </row>
    <row r="26" spans="1:104" ht="12">
      <c r="A26" s="6"/>
      <c r="B26" s="6"/>
      <c r="C26" s="6"/>
      <c r="D26" s="6" t="s">
        <v>70</v>
      </c>
      <c r="E26" s="3" t="s">
        <v>71</v>
      </c>
      <c r="F26" s="6">
        <f aca="true" t="shared" si="19" ref="F26:F32">COUNTIF(U26:CX26,"e")</f>
        <v>1</v>
      </c>
      <c r="G26" s="6">
        <f aca="true" t="shared" si="20" ref="G26:G32">COUNTIF(U26:CX26,"z")</f>
        <v>1</v>
      </c>
      <c r="H26" s="6">
        <f aca="true" t="shared" si="21" ref="H26:H38">SUM(I26:Q26)</f>
        <v>20</v>
      </c>
      <c r="I26" s="6">
        <f aca="true" t="shared" si="22" ref="I26:I38">U26+AP26+BK26+CF26</f>
        <v>10</v>
      </c>
      <c r="J26" s="6">
        <f aca="true" t="shared" si="23" ref="J26:J38">W26+AR26+BM26+CH26</f>
        <v>10</v>
      </c>
      <c r="K26" s="6">
        <f aca="true" t="shared" si="24" ref="K26:K38">Z26+AU26+BP26+CK26</f>
        <v>0</v>
      </c>
      <c r="L26" s="6">
        <f aca="true" t="shared" si="25" ref="L26:L38">AB26+AW26+BR26+CM26</f>
        <v>0</v>
      </c>
      <c r="M26" s="6">
        <f aca="true" t="shared" si="26" ref="M26:M38">AD26+AY26+BT26+CO26</f>
        <v>0</v>
      </c>
      <c r="N26" s="6">
        <f aca="true" t="shared" si="27" ref="N26:N38">AF26+BA26+BV26+CQ26</f>
        <v>0</v>
      </c>
      <c r="O26" s="6">
        <f aca="true" t="shared" si="28" ref="O26:O38">AH26+BC26+BX26+CS26</f>
        <v>0</v>
      </c>
      <c r="P26" s="6">
        <f aca="true" t="shared" si="29" ref="P26:P38">AJ26+BE26+BZ26+CU26</f>
        <v>0</v>
      </c>
      <c r="Q26" s="6">
        <f aca="true" t="shared" si="30" ref="Q26:Q38">AL26+BG26+CB26+CW26</f>
        <v>0</v>
      </c>
      <c r="R26" s="7">
        <f aca="true" t="shared" si="31" ref="R26:R38">AO26+BJ26+CE26+CZ26</f>
        <v>2</v>
      </c>
      <c r="S26" s="7">
        <f aca="true" t="shared" si="32" ref="S26:S38">AN26+BI26+CD26+CY26</f>
        <v>0</v>
      </c>
      <c r="T26" s="7">
        <v>0.8</v>
      </c>
      <c r="U26" s="11">
        <v>10</v>
      </c>
      <c r="V26" s="10" t="s">
        <v>55</v>
      </c>
      <c r="W26" s="11">
        <v>10</v>
      </c>
      <c r="X26" s="10" t="s">
        <v>56</v>
      </c>
      <c r="Y26" s="7">
        <v>2</v>
      </c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aca="true" t="shared" si="33" ref="AO26:AO38">Y26+AN26</f>
        <v>2</v>
      </c>
      <c r="AP26" s="11"/>
      <c r="AQ26" s="10"/>
      <c r="AR26" s="11"/>
      <c r="AS26" s="10"/>
      <c r="AT26" s="7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aca="true" t="shared" si="34" ref="BJ26:BJ38">AT26+BI26</f>
        <v>0</v>
      </c>
      <c r="BK26" s="11"/>
      <c r="BL26" s="10"/>
      <c r="BM26" s="11"/>
      <c r="BN26" s="10"/>
      <c r="BO26" s="7"/>
      <c r="BP26" s="11"/>
      <c r="BQ26" s="10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aca="true" t="shared" si="35" ref="CE26:CE38">BO26+CD26</f>
        <v>0</v>
      </c>
      <c r="CF26" s="11"/>
      <c r="CG26" s="10"/>
      <c r="CH26" s="11"/>
      <c r="CI26" s="10"/>
      <c r="CJ26" s="7"/>
      <c r="CK26" s="11"/>
      <c r="CL26" s="10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aca="true" t="shared" si="36" ref="CZ26:CZ38">CJ26+CY26</f>
        <v>0</v>
      </c>
    </row>
    <row r="27" spans="1:104" ht="12">
      <c r="A27" s="6"/>
      <c r="B27" s="6"/>
      <c r="C27" s="6"/>
      <c r="D27" s="6" t="s">
        <v>72</v>
      </c>
      <c r="E27" s="3" t="s">
        <v>73</v>
      </c>
      <c r="F27" s="6">
        <f t="shared" si="19"/>
        <v>0</v>
      </c>
      <c r="G27" s="6">
        <f t="shared" si="20"/>
        <v>2</v>
      </c>
      <c r="H27" s="6">
        <f t="shared" si="21"/>
        <v>30</v>
      </c>
      <c r="I27" s="6">
        <f t="shared" si="22"/>
        <v>10</v>
      </c>
      <c r="J27" s="6">
        <f t="shared" si="23"/>
        <v>0</v>
      </c>
      <c r="K27" s="6">
        <f t="shared" si="24"/>
        <v>0</v>
      </c>
      <c r="L27" s="6">
        <f t="shared" si="25"/>
        <v>20</v>
      </c>
      <c r="M27" s="6">
        <f t="shared" si="26"/>
        <v>0</v>
      </c>
      <c r="N27" s="6">
        <f t="shared" si="27"/>
        <v>0</v>
      </c>
      <c r="O27" s="6">
        <f t="shared" si="28"/>
        <v>0</v>
      </c>
      <c r="P27" s="6">
        <f t="shared" si="29"/>
        <v>0</v>
      </c>
      <c r="Q27" s="6">
        <f t="shared" si="30"/>
        <v>0</v>
      </c>
      <c r="R27" s="7">
        <f t="shared" si="31"/>
        <v>2</v>
      </c>
      <c r="S27" s="7">
        <f t="shared" si="32"/>
        <v>1.2</v>
      </c>
      <c r="T27" s="7">
        <v>1.2</v>
      </c>
      <c r="U27" s="11"/>
      <c r="V27" s="10"/>
      <c r="W27" s="11"/>
      <c r="X27" s="10"/>
      <c r="Y27" s="7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33"/>
        <v>0</v>
      </c>
      <c r="AP27" s="11"/>
      <c r="AQ27" s="10"/>
      <c r="AR27" s="11"/>
      <c r="AS27" s="10"/>
      <c r="AT27" s="7"/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34"/>
        <v>0</v>
      </c>
      <c r="BK27" s="11">
        <v>10</v>
      </c>
      <c r="BL27" s="10" t="s">
        <v>56</v>
      </c>
      <c r="BM27" s="11"/>
      <c r="BN27" s="10"/>
      <c r="BO27" s="7">
        <v>0.8</v>
      </c>
      <c r="BP27" s="11"/>
      <c r="BQ27" s="10"/>
      <c r="BR27" s="11">
        <v>20</v>
      </c>
      <c r="BS27" s="10" t="s">
        <v>56</v>
      </c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>
        <v>1.2</v>
      </c>
      <c r="CE27" s="7">
        <f t="shared" si="35"/>
        <v>2</v>
      </c>
      <c r="CF27" s="11"/>
      <c r="CG27" s="10"/>
      <c r="CH27" s="11"/>
      <c r="CI27" s="10"/>
      <c r="CJ27" s="7"/>
      <c r="CK27" s="11"/>
      <c r="CL27" s="10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36"/>
        <v>0</v>
      </c>
    </row>
    <row r="28" spans="1:104" ht="12">
      <c r="A28" s="6"/>
      <c r="B28" s="6"/>
      <c r="C28" s="6"/>
      <c r="D28" s="6" t="s">
        <v>74</v>
      </c>
      <c r="E28" s="3" t="s">
        <v>75</v>
      </c>
      <c r="F28" s="6">
        <f t="shared" si="19"/>
        <v>0</v>
      </c>
      <c r="G28" s="6">
        <f t="shared" si="20"/>
        <v>2</v>
      </c>
      <c r="H28" s="6">
        <f t="shared" si="21"/>
        <v>30</v>
      </c>
      <c r="I28" s="6">
        <f t="shared" si="22"/>
        <v>10</v>
      </c>
      <c r="J28" s="6">
        <f t="shared" si="23"/>
        <v>0</v>
      </c>
      <c r="K28" s="6">
        <f t="shared" si="24"/>
        <v>0</v>
      </c>
      <c r="L28" s="6">
        <f t="shared" si="25"/>
        <v>20</v>
      </c>
      <c r="M28" s="6">
        <f t="shared" si="26"/>
        <v>0</v>
      </c>
      <c r="N28" s="6">
        <f t="shared" si="27"/>
        <v>0</v>
      </c>
      <c r="O28" s="6">
        <f t="shared" si="28"/>
        <v>0</v>
      </c>
      <c r="P28" s="6">
        <f t="shared" si="29"/>
        <v>0</v>
      </c>
      <c r="Q28" s="6">
        <f t="shared" si="30"/>
        <v>0</v>
      </c>
      <c r="R28" s="7">
        <f t="shared" si="31"/>
        <v>2</v>
      </c>
      <c r="S28" s="7">
        <f t="shared" si="32"/>
        <v>1.4</v>
      </c>
      <c r="T28" s="7">
        <v>1.2</v>
      </c>
      <c r="U28" s="11">
        <v>10</v>
      </c>
      <c r="V28" s="10" t="s">
        <v>56</v>
      </c>
      <c r="W28" s="11"/>
      <c r="X28" s="10"/>
      <c r="Y28" s="7">
        <v>0.6</v>
      </c>
      <c r="Z28" s="11"/>
      <c r="AA28" s="10"/>
      <c r="AB28" s="11">
        <v>20</v>
      </c>
      <c r="AC28" s="10" t="s">
        <v>56</v>
      </c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>
        <v>1.4</v>
      </c>
      <c r="AO28" s="7">
        <f t="shared" si="33"/>
        <v>2</v>
      </c>
      <c r="AP28" s="11"/>
      <c r="AQ28" s="10"/>
      <c r="AR28" s="11"/>
      <c r="AS28" s="10"/>
      <c r="AT28" s="7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34"/>
        <v>0</v>
      </c>
      <c r="BK28" s="11"/>
      <c r="BL28" s="10"/>
      <c r="BM28" s="11"/>
      <c r="BN28" s="10"/>
      <c r="BO28" s="7"/>
      <c r="BP28" s="11"/>
      <c r="BQ28" s="10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35"/>
        <v>0</v>
      </c>
      <c r="CF28" s="11"/>
      <c r="CG28" s="10"/>
      <c r="CH28" s="11"/>
      <c r="CI28" s="10"/>
      <c r="CJ28" s="7"/>
      <c r="CK28" s="11"/>
      <c r="CL28" s="10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36"/>
        <v>0</v>
      </c>
    </row>
    <row r="29" spans="1:104" ht="12">
      <c r="A29" s="6"/>
      <c r="B29" s="6"/>
      <c r="C29" s="6"/>
      <c r="D29" s="6" t="s">
        <v>76</v>
      </c>
      <c r="E29" s="3" t="s">
        <v>77</v>
      </c>
      <c r="F29" s="6">
        <f t="shared" si="19"/>
        <v>0</v>
      </c>
      <c r="G29" s="6">
        <f t="shared" si="20"/>
        <v>2</v>
      </c>
      <c r="H29" s="6">
        <f t="shared" si="21"/>
        <v>20</v>
      </c>
      <c r="I29" s="6">
        <f t="shared" si="22"/>
        <v>10</v>
      </c>
      <c r="J29" s="6">
        <f t="shared" si="23"/>
        <v>0</v>
      </c>
      <c r="K29" s="6">
        <f t="shared" si="24"/>
        <v>0</v>
      </c>
      <c r="L29" s="6">
        <f t="shared" si="25"/>
        <v>0</v>
      </c>
      <c r="M29" s="6">
        <f t="shared" si="26"/>
        <v>0</v>
      </c>
      <c r="N29" s="6">
        <f t="shared" si="27"/>
        <v>10</v>
      </c>
      <c r="O29" s="6">
        <f t="shared" si="28"/>
        <v>0</v>
      </c>
      <c r="P29" s="6">
        <f t="shared" si="29"/>
        <v>0</v>
      </c>
      <c r="Q29" s="6">
        <f t="shared" si="30"/>
        <v>0</v>
      </c>
      <c r="R29" s="7">
        <f t="shared" si="31"/>
        <v>2</v>
      </c>
      <c r="S29" s="7">
        <f t="shared" si="32"/>
        <v>1</v>
      </c>
      <c r="T29" s="7">
        <v>0.8</v>
      </c>
      <c r="U29" s="11">
        <v>10</v>
      </c>
      <c r="V29" s="10" t="s">
        <v>56</v>
      </c>
      <c r="W29" s="11"/>
      <c r="X29" s="10"/>
      <c r="Y29" s="7">
        <v>1</v>
      </c>
      <c r="Z29" s="11"/>
      <c r="AA29" s="10"/>
      <c r="AB29" s="11"/>
      <c r="AC29" s="10"/>
      <c r="AD29" s="11"/>
      <c r="AE29" s="10"/>
      <c r="AF29" s="11">
        <v>10</v>
      </c>
      <c r="AG29" s="10" t="s">
        <v>56</v>
      </c>
      <c r="AH29" s="11"/>
      <c r="AI29" s="10"/>
      <c r="AJ29" s="11"/>
      <c r="AK29" s="10"/>
      <c r="AL29" s="11"/>
      <c r="AM29" s="10"/>
      <c r="AN29" s="7">
        <v>1</v>
      </c>
      <c r="AO29" s="7">
        <f t="shared" si="33"/>
        <v>2</v>
      </c>
      <c r="AP29" s="11"/>
      <c r="AQ29" s="10"/>
      <c r="AR29" s="11"/>
      <c r="AS29" s="10"/>
      <c r="AT29" s="7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34"/>
        <v>0</v>
      </c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35"/>
        <v>0</v>
      </c>
      <c r="CF29" s="11"/>
      <c r="CG29" s="10"/>
      <c r="CH29" s="11"/>
      <c r="CI29" s="10"/>
      <c r="CJ29" s="7"/>
      <c r="CK29" s="11"/>
      <c r="CL29" s="10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36"/>
        <v>0</v>
      </c>
    </row>
    <row r="30" spans="1:104" ht="12">
      <c r="A30" s="6"/>
      <c r="B30" s="6"/>
      <c r="C30" s="6"/>
      <c r="D30" s="6" t="s">
        <v>78</v>
      </c>
      <c r="E30" s="3" t="s">
        <v>79</v>
      </c>
      <c r="F30" s="6">
        <f t="shared" si="19"/>
        <v>0</v>
      </c>
      <c r="G30" s="6">
        <f t="shared" si="20"/>
        <v>2</v>
      </c>
      <c r="H30" s="6">
        <f t="shared" si="21"/>
        <v>28</v>
      </c>
      <c r="I30" s="6">
        <f t="shared" si="22"/>
        <v>14</v>
      </c>
      <c r="J30" s="6">
        <f t="shared" si="23"/>
        <v>0</v>
      </c>
      <c r="K30" s="6">
        <f t="shared" si="24"/>
        <v>0</v>
      </c>
      <c r="L30" s="6">
        <f t="shared" si="25"/>
        <v>14</v>
      </c>
      <c r="M30" s="6">
        <f t="shared" si="26"/>
        <v>0</v>
      </c>
      <c r="N30" s="6">
        <f t="shared" si="27"/>
        <v>0</v>
      </c>
      <c r="O30" s="6">
        <f t="shared" si="28"/>
        <v>0</v>
      </c>
      <c r="P30" s="6">
        <f t="shared" si="29"/>
        <v>0</v>
      </c>
      <c r="Q30" s="6">
        <f t="shared" si="30"/>
        <v>0</v>
      </c>
      <c r="R30" s="7">
        <f t="shared" si="31"/>
        <v>3</v>
      </c>
      <c r="S30" s="7">
        <f t="shared" si="32"/>
        <v>1.5</v>
      </c>
      <c r="T30" s="7">
        <v>1.2</v>
      </c>
      <c r="U30" s="11"/>
      <c r="V30" s="10"/>
      <c r="W30" s="11"/>
      <c r="X30" s="10"/>
      <c r="Y30" s="7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33"/>
        <v>0</v>
      </c>
      <c r="AP30" s="11"/>
      <c r="AQ30" s="10"/>
      <c r="AR30" s="11"/>
      <c r="AS30" s="10"/>
      <c r="AT30" s="7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34"/>
        <v>0</v>
      </c>
      <c r="BK30" s="11">
        <v>14</v>
      </c>
      <c r="BL30" s="10" t="s">
        <v>56</v>
      </c>
      <c r="BM30" s="11"/>
      <c r="BN30" s="10"/>
      <c r="BO30" s="7">
        <v>1.5</v>
      </c>
      <c r="BP30" s="11"/>
      <c r="BQ30" s="10"/>
      <c r="BR30" s="11">
        <v>14</v>
      </c>
      <c r="BS30" s="10" t="s">
        <v>56</v>
      </c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>
        <v>1.5</v>
      </c>
      <c r="CE30" s="7">
        <f t="shared" si="35"/>
        <v>3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36"/>
        <v>0</v>
      </c>
    </row>
    <row r="31" spans="1:104" ht="12">
      <c r="A31" s="6"/>
      <c r="B31" s="6"/>
      <c r="C31" s="6"/>
      <c r="D31" s="6" t="s">
        <v>80</v>
      </c>
      <c r="E31" s="3" t="s">
        <v>81</v>
      </c>
      <c r="F31" s="6">
        <f t="shared" si="19"/>
        <v>1</v>
      </c>
      <c r="G31" s="6">
        <f t="shared" si="20"/>
        <v>2</v>
      </c>
      <c r="H31" s="6">
        <f t="shared" si="21"/>
        <v>40</v>
      </c>
      <c r="I31" s="6">
        <f t="shared" si="22"/>
        <v>20</v>
      </c>
      <c r="J31" s="6">
        <f t="shared" si="23"/>
        <v>10</v>
      </c>
      <c r="K31" s="6">
        <f t="shared" si="24"/>
        <v>0</v>
      </c>
      <c r="L31" s="6">
        <f t="shared" si="25"/>
        <v>10</v>
      </c>
      <c r="M31" s="6">
        <f t="shared" si="26"/>
        <v>0</v>
      </c>
      <c r="N31" s="6">
        <f t="shared" si="27"/>
        <v>0</v>
      </c>
      <c r="O31" s="6">
        <f t="shared" si="28"/>
        <v>0</v>
      </c>
      <c r="P31" s="6">
        <f t="shared" si="29"/>
        <v>0</v>
      </c>
      <c r="Q31" s="6">
        <f t="shared" si="30"/>
        <v>0</v>
      </c>
      <c r="R31" s="7">
        <f t="shared" si="31"/>
        <v>3</v>
      </c>
      <c r="S31" s="7">
        <f t="shared" si="32"/>
        <v>1</v>
      </c>
      <c r="T31" s="7">
        <v>1.6</v>
      </c>
      <c r="U31" s="11">
        <v>20</v>
      </c>
      <c r="V31" s="10" t="s">
        <v>55</v>
      </c>
      <c r="W31" s="11">
        <v>10</v>
      </c>
      <c r="X31" s="10" t="s">
        <v>56</v>
      </c>
      <c r="Y31" s="7">
        <v>2</v>
      </c>
      <c r="Z31" s="11"/>
      <c r="AA31" s="10"/>
      <c r="AB31" s="11">
        <v>10</v>
      </c>
      <c r="AC31" s="10" t="s">
        <v>56</v>
      </c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>
        <v>1</v>
      </c>
      <c r="AO31" s="7">
        <f t="shared" si="33"/>
        <v>3</v>
      </c>
      <c r="AP31" s="11"/>
      <c r="AQ31" s="10"/>
      <c r="AR31" s="11"/>
      <c r="AS31" s="10"/>
      <c r="AT31" s="7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34"/>
        <v>0</v>
      </c>
      <c r="BK31" s="11"/>
      <c r="BL31" s="10"/>
      <c r="BM31" s="11"/>
      <c r="BN31" s="10"/>
      <c r="BO31" s="7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35"/>
        <v>0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36"/>
        <v>0</v>
      </c>
    </row>
    <row r="32" spans="1:104" ht="12">
      <c r="A32" s="6"/>
      <c r="B32" s="6"/>
      <c r="C32" s="6"/>
      <c r="D32" s="6" t="s">
        <v>82</v>
      </c>
      <c r="E32" s="3" t="s">
        <v>83</v>
      </c>
      <c r="F32" s="6">
        <f t="shared" si="19"/>
        <v>1</v>
      </c>
      <c r="G32" s="6">
        <f t="shared" si="20"/>
        <v>1</v>
      </c>
      <c r="H32" s="6">
        <f t="shared" si="21"/>
        <v>20</v>
      </c>
      <c r="I32" s="6">
        <f t="shared" si="22"/>
        <v>10</v>
      </c>
      <c r="J32" s="6">
        <f t="shared" si="23"/>
        <v>0</v>
      </c>
      <c r="K32" s="6">
        <f t="shared" si="24"/>
        <v>0</v>
      </c>
      <c r="L32" s="6">
        <f t="shared" si="25"/>
        <v>10</v>
      </c>
      <c r="M32" s="6">
        <f t="shared" si="26"/>
        <v>0</v>
      </c>
      <c r="N32" s="6">
        <f t="shared" si="27"/>
        <v>0</v>
      </c>
      <c r="O32" s="6">
        <f t="shared" si="28"/>
        <v>0</v>
      </c>
      <c r="P32" s="6">
        <f t="shared" si="29"/>
        <v>0</v>
      </c>
      <c r="Q32" s="6">
        <f t="shared" si="30"/>
        <v>0</v>
      </c>
      <c r="R32" s="7">
        <f t="shared" si="31"/>
        <v>3</v>
      </c>
      <c r="S32" s="7">
        <f t="shared" si="32"/>
        <v>1</v>
      </c>
      <c r="T32" s="7">
        <v>0.8</v>
      </c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3"/>
        <v>0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34"/>
        <v>0</v>
      </c>
      <c r="BK32" s="11">
        <v>10</v>
      </c>
      <c r="BL32" s="10" t="s">
        <v>55</v>
      </c>
      <c r="BM32" s="11"/>
      <c r="BN32" s="10"/>
      <c r="BO32" s="7">
        <v>2</v>
      </c>
      <c r="BP32" s="11"/>
      <c r="BQ32" s="10"/>
      <c r="BR32" s="11">
        <v>10</v>
      </c>
      <c r="BS32" s="10" t="s">
        <v>56</v>
      </c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>
        <v>1</v>
      </c>
      <c r="CE32" s="7">
        <f t="shared" si="35"/>
        <v>3</v>
      </c>
      <c r="CF32" s="11"/>
      <c r="CG32" s="10"/>
      <c r="CH32" s="11"/>
      <c r="CI32" s="10"/>
      <c r="CJ32" s="7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36"/>
        <v>0</v>
      </c>
    </row>
    <row r="33" spans="1:104" ht="12">
      <c r="A33" s="6">
        <v>6</v>
      </c>
      <c r="B33" s="6">
        <v>1</v>
      </c>
      <c r="C33" s="6"/>
      <c r="D33" s="6"/>
      <c r="E33" s="3" t="s">
        <v>84</v>
      </c>
      <c r="F33" s="6">
        <f>$B$33*COUNTIF(U33:CX33,"e")</f>
        <v>0</v>
      </c>
      <c r="G33" s="6">
        <f>$B$33*COUNTIF(U33:CX33,"z")</f>
        <v>2</v>
      </c>
      <c r="H33" s="6">
        <f t="shared" si="21"/>
        <v>24</v>
      </c>
      <c r="I33" s="6">
        <f t="shared" si="22"/>
        <v>12</v>
      </c>
      <c r="J33" s="6">
        <f t="shared" si="23"/>
        <v>0</v>
      </c>
      <c r="K33" s="6">
        <f t="shared" si="24"/>
        <v>0</v>
      </c>
      <c r="L33" s="6">
        <f t="shared" si="25"/>
        <v>0</v>
      </c>
      <c r="M33" s="6">
        <f t="shared" si="26"/>
        <v>0</v>
      </c>
      <c r="N33" s="6">
        <f t="shared" si="27"/>
        <v>12</v>
      </c>
      <c r="O33" s="6">
        <f t="shared" si="28"/>
        <v>0</v>
      </c>
      <c r="P33" s="6">
        <f t="shared" si="29"/>
        <v>0</v>
      </c>
      <c r="Q33" s="6">
        <f t="shared" si="30"/>
        <v>0</v>
      </c>
      <c r="R33" s="7">
        <f t="shared" si="31"/>
        <v>3</v>
      </c>
      <c r="S33" s="7">
        <f t="shared" si="32"/>
        <v>1.5</v>
      </c>
      <c r="T33" s="7">
        <f>$B$33*1</f>
        <v>1</v>
      </c>
      <c r="U33" s="11"/>
      <c r="V33" s="10"/>
      <c r="W33" s="11"/>
      <c r="X33" s="10"/>
      <c r="Y33" s="7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3"/>
        <v>0</v>
      </c>
      <c r="AP33" s="11">
        <f>$B$33*12</f>
        <v>12</v>
      </c>
      <c r="AQ33" s="10" t="s">
        <v>56</v>
      </c>
      <c r="AR33" s="11"/>
      <c r="AS33" s="10"/>
      <c r="AT33" s="7">
        <f>$B$33*1.5</f>
        <v>1.5</v>
      </c>
      <c r="AU33" s="11"/>
      <c r="AV33" s="10"/>
      <c r="AW33" s="11"/>
      <c r="AX33" s="10"/>
      <c r="AY33" s="11"/>
      <c r="AZ33" s="10"/>
      <c r="BA33" s="11">
        <f>$B$33*12</f>
        <v>12</v>
      </c>
      <c r="BB33" s="10" t="s">
        <v>56</v>
      </c>
      <c r="BC33" s="11"/>
      <c r="BD33" s="10"/>
      <c r="BE33" s="11"/>
      <c r="BF33" s="10"/>
      <c r="BG33" s="11"/>
      <c r="BH33" s="10"/>
      <c r="BI33" s="7">
        <f>$B$33*1.5</f>
        <v>1.5</v>
      </c>
      <c r="BJ33" s="7">
        <f t="shared" si="34"/>
        <v>3</v>
      </c>
      <c r="BK33" s="11"/>
      <c r="BL33" s="10"/>
      <c r="BM33" s="11"/>
      <c r="BN33" s="10"/>
      <c r="BO33" s="7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35"/>
        <v>0</v>
      </c>
      <c r="CF33" s="11"/>
      <c r="CG33" s="10"/>
      <c r="CH33" s="11"/>
      <c r="CI33" s="10"/>
      <c r="CJ33" s="7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36"/>
        <v>0</v>
      </c>
    </row>
    <row r="34" spans="1:104" ht="12">
      <c r="A34" s="6"/>
      <c r="B34" s="6"/>
      <c r="C34" s="6"/>
      <c r="D34" s="6" t="s">
        <v>85</v>
      </c>
      <c r="E34" s="3" t="s">
        <v>86</v>
      </c>
      <c r="F34" s="6">
        <f>COUNTIF(U34:CX34,"e")</f>
        <v>0</v>
      </c>
      <c r="G34" s="6">
        <f>COUNTIF(U34:CX34,"z")</f>
        <v>1</v>
      </c>
      <c r="H34" s="6">
        <f t="shared" si="21"/>
        <v>10</v>
      </c>
      <c r="I34" s="6">
        <f t="shared" si="22"/>
        <v>10</v>
      </c>
      <c r="J34" s="6">
        <f t="shared" si="23"/>
        <v>0</v>
      </c>
      <c r="K34" s="6">
        <f t="shared" si="24"/>
        <v>0</v>
      </c>
      <c r="L34" s="6">
        <f t="shared" si="25"/>
        <v>0</v>
      </c>
      <c r="M34" s="6">
        <f t="shared" si="26"/>
        <v>0</v>
      </c>
      <c r="N34" s="6">
        <f t="shared" si="27"/>
        <v>0</v>
      </c>
      <c r="O34" s="6">
        <f t="shared" si="28"/>
        <v>0</v>
      </c>
      <c r="P34" s="6">
        <f t="shared" si="29"/>
        <v>0</v>
      </c>
      <c r="Q34" s="6">
        <f t="shared" si="30"/>
        <v>0</v>
      </c>
      <c r="R34" s="7">
        <f t="shared" si="31"/>
        <v>1</v>
      </c>
      <c r="S34" s="7">
        <f t="shared" si="32"/>
        <v>0</v>
      </c>
      <c r="T34" s="7">
        <v>0.4</v>
      </c>
      <c r="U34" s="11"/>
      <c r="V34" s="10"/>
      <c r="W34" s="11"/>
      <c r="X34" s="10"/>
      <c r="Y34" s="7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3"/>
        <v>0</v>
      </c>
      <c r="AP34" s="11"/>
      <c r="AQ34" s="10"/>
      <c r="AR34" s="11"/>
      <c r="AS34" s="10"/>
      <c r="AT34" s="7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34"/>
        <v>0</v>
      </c>
      <c r="BK34" s="11">
        <v>10</v>
      </c>
      <c r="BL34" s="10" t="s">
        <v>56</v>
      </c>
      <c r="BM34" s="11"/>
      <c r="BN34" s="10"/>
      <c r="BO34" s="7">
        <v>1</v>
      </c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35"/>
        <v>1</v>
      </c>
      <c r="CF34" s="11"/>
      <c r="CG34" s="10"/>
      <c r="CH34" s="11"/>
      <c r="CI34" s="10"/>
      <c r="CJ34" s="7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36"/>
        <v>0</v>
      </c>
    </row>
    <row r="35" spans="1:104" ht="12">
      <c r="A35" s="6"/>
      <c r="B35" s="6"/>
      <c r="C35" s="6"/>
      <c r="D35" s="6" t="s">
        <v>87</v>
      </c>
      <c r="E35" s="3" t="s">
        <v>88</v>
      </c>
      <c r="F35" s="6">
        <f>COUNTIF(U35:CX35,"e")</f>
        <v>1</v>
      </c>
      <c r="G35" s="6">
        <f>COUNTIF(U35:CX35,"z")</f>
        <v>1</v>
      </c>
      <c r="H35" s="6">
        <f t="shared" si="21"/>
        <v>30</v>
      </c>
      <c r="I35" s="6">
        <f t="shared" si="22"/>
        <v>20</v>
      </c>
      <c r="J35" s="6">
        <f t="shared" si="23"/>
        <v>0</v>
      </c>
      <c r="K35" s="6">
        <f t="shared" si="24"/>
        <v>0</v>
      </c>
      <c r="L35" s="6">
        <f t="shared" si="25"/>
        <v>0</v>
      </c>
      <c r="M35" s="6">
        <f t="shared" si="26"/>
        <v>0</v>
      </c>
      <c r="N35" s="6">
        <f t="shared" si="27"/>
        <v>10</v>
      </c>
      <c r="O35" s="6">
        <f t="shared" si="28"/>
        <v>0</v>
      </c>
      <c r="P35" s="6">
        <f t="shared" si="29"/>
        <v>0</v>
      </c>
      <c r="Q35" s="6">
        <f t="shared" si="30"/>
        <v>0</v>
      </c>
      <c r="R35" s="7">
        <f t="shared" si="31"/>
        <v>2</v>
      </c>
      <c r="S35" s="7">
        <f t="shared" si="32"/>
        <v>1</v>
      </c>
      <c r="T35" s="7">
        <v>1.2</v>
      </c>
      <c r="U35" s="11">
        <v>20</v>
      </c>
      <c r="V35" s="10" t="s">
        <v>55</v>
      </c>
      <c r="W35" s="11"/>
      <c r="X35" s="10"/>
      <c r="Y35" s="7">
        <v>1</v>
      </c>
      <c r="Z35" s="11"/>
      <c r="AA35" s="10"/>
      <c r="AB35" s="11"/>
      <c r="AC35" s="10"/>
      <c r="AD35" s="11"/>
      <c r="AE35" s="10"/>
      <c r="AF35" s="11">
        <v>10</v>
      </c>
      <c r="AG35" s="10" t="s">
        <v>56</v>
      </c>
      <c r="AH35" s="11"/>
      <c r="AI35" s="10"/>
      <c r="AJ35" s="11"/>
      <c r="AK35" s="10"/>
      <c r="AL35" s="11"/>
      <c r="AM35" s="10"/>
      <c r="AN35" s="7">
        <v>1</v>
      </c>
      <c r="AO35" s="7">
        <f t="shared" si="33"/>
        <v>2</v>
      </c>
      <c r="AP35" s="11"/>
      <c r="AQ35" s="10"/>
      <c r="AR35" s="11"/>
      <c r="AS35" s="10"/>
      <c r="AT35" s="7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34"/>
        <v>0</v>
      </c>
      <c r="BK35" s="11"/>
      <c r="BL35" s="10"/>
      <c r="BM35" s="11"/>
      <c r="BN35" s="10"/>
      <c r="BO35" s="7"/>
      <c r="BP35" s="11"/>
      <c r="BQ35" s="10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35"/>
        <v>0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36"/>
        <v>0</v>
      </c>
    </row>
    <row r="36" spans="1:104" ht="12">
      <c r="A36" s="6"/>
      <c r="B36" s="6"/>
      <c r="C36" s="6"/>
      <c r="D36" s="6" t="s">
        <v>89</v>
      </c>
      <c r="E36" s="3" t="s">
        <v>90</v>
      </c>
      <c r="F36" s="6">
        <f>COUNTIF(U36:CX36,"e")</f>
        <v>0</v>
      </c>
      <c r="G36" s="6">
        <f>COUNTIF(U36:CX36,"z")</f>
        <v>2</v>
      </c>
      <c r="H36" s="6">
        <f t="shared" si="21"/>
        <v>20</v>
      </c>
      <c r="I36" s="6">
        <f t="shared" si="22"/>
        <v>10</v>
      </c>
      <c r="J36" s="6">
        <f t="shared" si="23"/>
        <v>0</v>
      </c>
      <c r="K36" s="6">
        <f t="shared" si="24"/>
        <v>0</v>
      </c>
      <c r="L36" s="6">
        <f t="shared" si="25"/>
        <v>10</v>
      </c>
      <c r="M36" s="6">
        <f t="shared" si="26"/>
        <v>0</v>
      </c>
      <c r="N36" s="6">
        <f t="shared" si="27"/>
        <v>0</v>
      </c>
      <c r="O36" s="6">
        <f t="shared" si="28"/>
        <v>0</v>
      </c>
      <c r="P36" s="6">
        <f t="shared" si="29"/>
        <v>0</v>
      </c>
      <c r="Q36" s="6">
        <f t="shared" si="30"/>
        <v>0</v>
      </c>
      <c r="R36" s="7">
        <f t="shared" si="31"/>
        <v>2</v>
      </c>
      <c r="S36" s="7">
        <f t="shared" si="32"/>
        <v>0.9</v>
      </c>
      <c r="T36" s="7">
        <v>0.8</v>
      </c>
      <c r="U36" s="11">
        <v>10</v>
      </c>
      <c r="V36" s="10" t="s">
        <v>56</v>
      </c>
      <c r="W36" s="11"/>
      <c r="X36" s="10"/>
      <c r="Y36" s="7">
        <v>1.1</v>
      </c>
      <c r="Z36" s="11"/>
      <c r="AA36" s="10"/>
      <c r="AB36" s="11">
        <v>10</v>
      </c>
      <c r="AC36" s="10" t="s">
        <v>56</v>
      </c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>
        <v>0.9</v>
      </c>
      <c r="AO36" s="7">
        <f t="shared" si="33"/>
        <v>2</v>
      </c>
      <c r="AP36" s="11"/>
      <c r="AQ36" s="10"/>
      <c r="AR36" s="11"/>
      <c r="AS36" s="10"/>
      <c r="AT36" s="7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34"/>
        <v>0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35"/>
        <v>0</v>
      </c>
      <c r="CF36" s="11"/>
      <c r="CG36" s="10"/>
      <c r="CH36" s="11"/>
      <c r="CI36" s="10"/>
      <c r="CJ36" s="7"/>
      <c r="CK36" s="11"/>
      <c r="CL36" s="10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36"/>
        <v>0</v>
      </c>
    </row>
    <row r="37" spans="1:104" ht="12">
      <c r="A37" s="6"/>
      <c r="B37" s="6"/>
      <c r="C37" s="6"/>
      <c r="D37" s="6" t="s">
        <v>91</v>
      </c>
      <c r="E37" s="3" t="s">
        <v>92</v>
      </c>
      <c r="F37" s="6">
        <f>COUNTIF(U37:CX37,"e")</f>
        <v>1</v>
      </c>
      <c r="G37" s="6">
        <f>COUNTIF(U37:CX37,"z")</f>
        <v>2</v>
      </c>
      <c r="H37" s="6">
        <f t="shared" si="21"/>
        <v>30</v>
      </c>
      <c r="I37" s="6">
        <f t="shared" si="22"/>
        <v>10</v>
      </c>
      <c r="J37" s="6">
        <f t="shared" si="23"/>
        <v>10</v>
      </c>
      <c r="K37" s="6">
        <f t="shared" si="24"/>
        <v>0</v>
      </c>
      <c r="L37" s="6">
        <f t="shared" si="25"/>
        <v>10</v>
      </c>
      <c r="M37" s="6">
        <f t="shared" si="26"/>
        <v>0</v>
      </c>
      <c r="N37" s="6">
        <f t="shared" si="27"/>
        <v>0</v>
      </c>
      <c r="O37" s="6">
        <f t="shared" si="28"/>
        <v>0</v>
      </c>
      <c r="P37" s="6">
        <f t="shared" si="29"/>
        <v>0</v>
      </c>
      <c r="Q37" s="6">
        <f t="shared" si="30"/>
        <v>0</v>
      </c>
      <c r="R37" s="7">
        <f t="shared" si="31"/>
        <v>4</v>
      </c>
      <c r="S37" s="7">
        <f t="shared" si="32"/>
        <v>1</v>
      </c>
      <c r="T37" s="7">
        <v>1.2</v>
      </c>
      <c r="U37" s="11">
        <v>10</v>
      </c>
      <c r="V37" s="10" t="s">
        <v>55</v>
      </c>
      <c r="W37" s="11">
        <v>10</v>
      </c>
      <c r="X37" s="10" t="s">
        <v>56</v>
      </c>
      <c r="Y37" s="7">
        <v>3</v>
      </c>
      <c r="Z37" s="11"/>
      <c r="AA37" s="10"/>
      <c r="AB37" s="11">
        <v>10</v>
      </c>
      <c r="AC37" s="10" t="s">
        <v>56</v>
      </c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>
        <v>1</v>
      </c>
      <c r="AO37" s="7">
        <f t="shared" si="33"/>
        <v>4</v>
      </c>
      <c r="AP37" s="11"/>
      <c r="AQ37" s="10"/>
      <c r="AR37" s="11"/>
      <c r="AS37" s="10"/>
      <c r="AT37" s="7"/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34"/>
        <v>0</v>
      </c>
      <c r="BK37" s="11"/>
      <c r="BL37" s="10"/>
      <c r="BM37" s="11"/>
      <c r="BN37" s="10"/>
      <c r="BO37" s="7"/>
      <c r="BP37" s="11"/>
      <c r="BQ37" s="10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35"/>
        <v>0</v>
      </c>
      <c r="CF37" s="11"/>
      <c r="CG37" s="10"/>
      <c r="CH37" s="11"/>
      <c r="CI37" s="10"/>
      <c r="CJ37" s="7"/>
      <c r="CK37" s="11"/>
      <c r="CL37" s="10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36"/>
        <v>0</v>
      </c>
    </row>
    <row r="38" spans="1:104" ht="12">
      <c r="A38" s="6">
        <v>4</v>
      </c>
      <c r="B38" s="6">
        <v>1</v>
      </c>
      <c r="C38" s="6"/>
      <c r="D38" s="6"/>
      <c r="E38" s="3" t="s">
        <v>93</v>
      </c>
      <c r="F38" s="6">
        <f>$B$38*COUNTIF(U38:CX38,"e")</f>
        <v>0</v>
      </c>
      <c r="G38" s="6">
        <f>$B$38*COUNTIF(U38:CX38,"z")</f>
        <v>2</v>
      </c>
      <c r="H38" s="6">
        <f t="shared" si="21"/>
        <v>20</v>
      </c>
      <c r="I38" s="6">
        <f t="shared" si="22"/>
        <v>10</v>
      </c>
      <c r="J38" s="6">
        <f t="shared" si="23"/>
        <v>0</v>
      </c>
      <c r="K38" s="6">
        <f t="shared" si="24"/>
        <v>0</v>
      </c>
      <c r="L38" s="6">
        <f t="shared" si="25"/>
        <v>10</v>
      </c>
      <c r="M38" s="6">
        <f t="shared" si="26"/>
        <v>0</v>
      </c>
      <c r="N38" s="6">
        <f t="shared" si="27"/>
        <v>0</v>
      </c>
      <c r="O38" s="6">
        <f t="shared" si="28"/>
        <v>0</v>
      </c>
      <c r="P38" s="6">
        <f t="shared" si="29"/>
        <v>0</v>
      </c>
      <c r="Q38" s="6">
        <f t="shared" si="30"/>
        <v>0</v>
      </c>
      <c r="R38" s="7">
        <f t="shared" si="31"/>
        <v>4</v>
      </c>
      <c r="S38" s="7">
        <f t="shared" si="32"/>
        <v>2</v>
      </c>
      <c r="T38" s="7">
        <f>$B$38*0.8</f>
        <v>0.8</v>
      </c>
      <c r="U38" s="11"/>
      <c r="V38" s="10"/>
      <c r="W38" s="11"/>
      <c r="X38" s="10"/>
      <c r="Y38" s="7"/>
      <c r="Z38" s="11"/>
      <c r="AA38" s="10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3"/>
        <v>0</v>
      </c>
      <c r="AP38" s="11">
        <f>$B$38*10</f>
        <v>10</v>
      </c>
      <c r="AQ38" s="10" t="s">
        <v>56</v>
      </c>
      <c r="AR38" s="11"/>
      <c r="AS38" s="10"/>
      <c r="AT38" s="7">
        <f>$B$38*2</f>
        <v>2</v>
      </c>
      <c r="AU38" s="11"/>
      <c r="AV38" s="10"/>
      <c r="AW38" s="11">
        <f>$B$38*10</f>
        <v>10</v>
      </c>
      <c r="AX38" s="10" t="s">
        <v>56</v>
      </c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>
        <f>$B$38*2</f>
        <v>2</v>
      </c>
      <c r="BJ38" s="7">
        <f t="shared" si="34"/>
        <v>4</v>
      </c>
      <c r="BK38" s="11"/>
      <c r="BL38" s="10"/>
      <c r="BM38" s="11"/>
      <c r="BN38" s="10"/>
      <c r="BO38" s="7"/>
      <c r="BP38" s="11"/>
      <c r="BQ38" s="10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35"/>
        <v>0</v>
      </c>
      <c r="CF38" s="11"/>
      <c r="CG38" s="10"/>
      <c r="CH38" s="11"/>
      <c r="CI38" s="10"/>
      <c r="CJ38" s="7"/>
      <c r="CK38" s="11"/>
      <c r="CL38" s="10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36"/>
        <v>0</v>
      </c>
    </row>
    <row r="39" spans="1:104" ht="15.75" customHeight="1">
      <c r="A39" s="6"/>
      <c r="B39" s="6"/>
      <c r="C39" s="6"/>
      <c r="D39" s="6"/>
      <c r="E39" s="6" t="s">
        <v>68</v>
      </c>
      <c r="F39" s="6">
        <f aca="true" t="shared" si="37" ref="F39:AK39">SUM(F26:F38)</f>
        <v>5</v>
      </c>
      <c r="G39" s="6">
        <f t="shared" si="37"/>
        <v>22</v>
      </c>
      <c r="H39" s="6">
        <f t="shared" si="37"/>
        <v>322</v>
      </c>
      <c r="I39" s="6">
        <f t="shared" si="37"/>
        <v>156</v>
      </c>
      <c r="J39" s="6">
        <f t="shared" si="37"/>
        <v>30</v>
      </c>
      <c r="K39" s="6">
        <f t="shared" si="37"/>
        <v>0</v>
      </c>
      <c r="L39" s="6">
        <f t="shared" si="37"/>
        <v>104</v>
      </c>
      <c r="M39" s="6">
        <f t="shared" si="37"/>
        <v>0</v>
      </c>
      <c r="N39" s="6">
        <f t="shared" si="37"/>
        <v>32</v>
      </c>
      <c r="O39" s="6">
        <f t="shared" si="37"/>
        <v>0</v>
      </c>
      <c r="P39" s="6">
        <f t="shared" si="37"/>
        <v>0</v>
      </c>
      <c r="Q39" s="6">
        <f t="shared" si="37"/>
        <v>0</v>
      </c>
      <c r="R39" s="7">
        <f t="shared" si="37"/>
        <v>33</v>
      </c>
      <c r="S39" s="7">
        <f t="shared" si="37"/>
        <v>13.5</v>
      </c>
      <c r="T39" s="7">
        <f t="shared" si="37"/>
        <v>13.000000000000002</v>
      </c>
      <c r="U39" s="11">
        <f t="shared" si="37"/>
        <v>90</v>
      </c>
      <c r="V39" s="10">
        <f t="shared" si="37"/>
        <v>0</v>
      </c>
      <c r="W39" s="11">
        <f t="shared" si="37"/>
        <v>30</v>
      </c>
      <c r="X39" s="10">
        <f t="shared" si="37"/>
        <v>0</v>
      </c>
      <c r="Y39" s="7">
        <f t="shared" si="37"/>
        <v>10.7</v>
      </c>
      <c r="Z39" s="11">
        <f t="shared" si="37"/>
        <v>0</v>
      </c>
      <c r="AA39" s="10">
        <f t="shared" si="37"/>
        <v>0</v>
      </c>
      <c r="AB39" s="11">
        <f t="shared" si="37"/>
        <v>50</v>
      </c>
      <c r="AC39" s="10">
        <f t="shared" si="37"/>
        <v>0</v>
      </c>
      <c r="AD39" s="11">
        <f t="shared" si="37"/>
        <v>0</v>
      </c>
      <c r="AE39" s="10">
        <f t="shared" si="37"/>
        <v>0</v>
      </c>
      <c r="AF39" s="11">
        <f t="shared" si="37"/>
        <v>20</v>
      </c>
      <c r="AG39" s="10">
        <f t="shared" si="37"/>
        <v>0</v>
      </c>
      <c r="AH39" s="11">
        <f t="shared" si="37"/>
        <v>0</v>
      </c>
      <c r="AI39" s="10">
        <f t="shared" si="37"/>
        <v>0</v>
      </c>
      <c r="AJ39" s="11">
        <f t="shared" si="37"/>
        <v>0</v>
      </c>
      <c r="AK39" s="10">
        <f t="shared" si="37"/>
        <v>0</v>
      </c>
      <c r="AL39" s="11">
        <f aca="true" t="shared" si="38" ref="AL39:BQ39">SUM(AL26:AL38)</f>
        <v>0</v>
      </c>
      <c r="AM39" s="10">
        <f t="shared" si="38"/>
        <v>0</v>
      </c>
      <c r="AN39" s="7">
        <f t="shared" si="38"/>
        <v>6.300000000000001</v>
      </c>
      <c r="AO39" s="7">
        <f t="shared" si="38"/>
        <v>17</v>
      </c>
      <c r="AP39" s="11">
        <f t="shared" si="38"/>
        <v>22</v>
      </c>
      <c r="AQ39" s="10">
        <f t="shared" si="38"/>
        <v>0</v>
      </c>
      <c r="AR39" s="11">
        <f t="shared" si="38"/>
        <v>0</v>
      </c>
      <c r="AS39" s="10">
        <f t="shared" si="38"/>
        <v>0</v>
      </c>
      <c r="AT39" s="7">
        <f t="shared" si="38"/>
        <v>3.5</v>
      </c>
      <c r="AU39" s="11">
        <f t="shared" si="38"/>
        <v>0</v>
      </c>
      <c r="AV39" s="10">
        <f t="shared" si="38"/>
        <v>0</v>
      </c>
      <c r="AW39" s="11">
        <f t="shared" si="38"/>
        <v>10</v>
      </c>
      <c r="AX39" s="10">
        <f t="shared" si="38"/>
        <v>0</v>
      </c>
      <c r="AY39" s="11">
        <f t="shared" si="38"/>
        <v>0</v>
      </c>
      <c r="AZ39" s="10">
        <f t="shared" si="38"/>
        <v>0</v>
      </c>
      <c r="BA39" s="11">
        <f t="shared" si="38"/>
        <v>12</v>
      </c>
      <c r="BB39" s="10">
        <f t="shared" si="38"/>
        <v>0</v>
      </c>
      <c r="BC39" s="11">
        <f t="shared" si="38"/>
        <v>0</v>
      </c>
      <c r="BD39" s="10">
        <f t="shared" si="38"/>
        <v>0</v>
      </c>
      <c r="BE39" s="11">
        <f t="shared" si="38"/>
        <v>0</v>
      </c>
      <c r="BF39" s="10">
        <f t="shared" si="38"/>
        <v>0</v>
      </c>
      <c r="BG39" s="11">
        <f t="shared" si="38"/>
        <v>0</v>
      </c>
      <c r="BH39" s="10">
        <f t="shared" si="38"/>
        <v>0</v>
      </c>
      <c r="BI39" s="7">
        <f t="shared" si="38"/>
        <v>3.5</v>
      </c>
      <c r="BJ39" s="7">
        <f t="shared" si="38"/>
        <v>7</v>
      </c>
      <c r="BK39" s="11">
        <f t="shared" si="38"/>
        <v>44</v>
      </c>
      <c r="BL39" s="10">
        <f t="shared" si="38"/>
        <v>0</v>
      </c>
      <c r="BM39" s="11">
        <f t="shared" si="38"/>
        <v>0</v>
      </c>
      <c r="BN39" s="10">
        <f t="shared" si="38"/>
        <v>0</v>
      </c>
      <c r="BO39" s="7">
        <f t="shared" si="38"/>
        <v>5.3</v>
      </c>
      <c r="BP39" s="11">
        <f t="shared" si="38"/>
        <v>0</v>
      </c>
      <c r="BQ39" s="10">
        <f t="shared" si="38"/>
        <v>0</v>
      </c>
      <c r="BR39" s="11">
        <f aca="true" t="shared" si="39" ref="BR39:CW39">SUM(BR26:BR38)</f>
        <v>44</v>
      </c>
      <c r="BS39" s="10">
        <f t="shared" si="39"/>
        <v>0</v>
      </c>
      <c r="BT39" s="11">
        <f t="shared" si="39"/>
        <v>0</v>
      </c>
      <c r="BU39" s="10">
        <f t="shared" si="39"/>
        <v>0</v>
      </c>
      <c r="BV39" s="11">
        <f t="shared" si="39"/>
        <v>0</v>
      </c>
      <c r="BW39" s="10">
        <f t="shared" si="39"/>
        <v>0</v>
      </c>
      <c r="BX39" s="11">
        <f t="shared" si="39"/>
        <v>0</v>
      </c>
      <c r="BY39" s="10">
        <f t="shared" si="39"/>
        <v>0</v>
      </c>
      <c r="BZ39" s="11">
        <f t="shared" si="39"/>
        <v>0</v>
      </c>
      <c r="CA39" s="10">
        <f t="shared" si="39"/>
        <v>0</v>
      </c>
      <c r="CB39" s="11">
        <f t="shared" si="39"/>
        <v>0</v>
      </c>
      <c r="CC39" s="10">
        <f t="shared" si="39"/>
        <v>0</v>
      </c>
      <c r="CD39" s="7">
        <f t="shared" si="39"/>
        <v>3.7</v>
      </c>
      <c r="CE39" s="7">
        <f t="shared" si="39"/>
        <v>9</v>
      </c>
      <c r="CF39" s="11">
        <f t="shared" si="39"/>
        <v>0</v>
      </c>
      <c r="CG39" s="10">
        <f t="shared" si="39"/>
        <v>0</v>
      </c>
      <c r="CH39" s="11">
        <f t="shared" si="39"/>
        <v>0</v>
      </c>
      <c r="CI39" s="10">
        <f t="shared" si="39"/>
        <v>0</v>
      </c>
      <c r="CJ39" s="7">
        <f t="shared" si="39"/>
        <v>0</v>
      </c>
      <c r="CK39" s="11">
        <f t="shared" si="39"/>
        <v>0</v>
      </c>
      <c r="CL39" s="10">
        <f t="shared" si="39"/>
        <v>0</v>
      </c>
      <c r="CM39" s="11">
        <f t="shared" si="39"/>
        <v>0</v>
      </c>
      <c r="CN39" s="10">
        <f t="shared" si="39"/>
        <v>0</v>
      </c>
      <c r="CO39" s="11">
        <f t="shared" si="39"/>
        <v>0</v>
      </c>
      <c r="CP39" s="10">
        <f t="shared" si="39"/>
        <v>0</v>
      </c>
      <c r="CQ39" s="11">
        <f t="shared" si="39"/>
        <v>0</v>
      </c>
      <c r="CR39" s="10">
        <f t="shared" si="39"/>
        <v>0</v>
      </c>
      <c r="CS39" s="11">
        <f t="shared" si="39"/>
        <v>0</v>
      </c>
      <c r="CT39" s="10">
        <f t="shared" si="39"/>
        <v>0</v>
      </c>
      <c r="CU39" s="11">
        <f t="shared" si="39"/>
        <v>0</v>
      </c>
      <c r="CV39" s="10">
        <f t="shared" si="39"/>
        <v>0</v>
      </c>
      <c r="CW39" s="11">
        <f t="shared" si="39"/>
        <v>0</v>
      </c>
      <c r="CX39" s="10">
        <f>SUM(CX26:CX38)</f>
        <v>0</v>
      </c>
      <c r="CY39" s="7">
        <f>SUM(CY26:CY38)</f>
        <v>0</v>
      </c>
      <c r="CZ39" s="7">
        <f>SUM(CZ26:CZ38)</f>
        <v>0</v>
      </c>
    </row>
    <row r="40" spans="1:104" ht="19.5" customHeight="1">
      <c r="A40" s="19" t="s">
        <v>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9"/>
      <c r="CZ40" s="13"/>
    </row>
    <row r="41" spans="1:104" ht="12">
      <c r="A41" s="6"/>
      <c r="B41" s="6"/>
      <c r="C41" s="6"/>
      <c r="D41" s="6" t="s">
        <v>168</v>
      </c>
      <c r="E41" s="3" t="s">
        <v>169</v>
      </c>
      <c r="F41" s="6">
        <f aca="true" t="shared" si="40" ref="F41:F49">COUNTIF(U41:CX41,"e")</f>
        <v>1</v>
      </c>
      <c r="G41" s="6">
        <f aca="true" t="shared" si="41" ref="G41:G49">COUNTIF(U41:CX41,"z")</f>
        <v>2</v>
      </c>
      <c r="H41" s="6">
        <f aca="true" t="shared" si="42" ref="H41:H50">SUM(I41:Q41)</f>
        <v>30</v>
      </c>
      <c r="I41" s="6">
        <f aca="true" t="shared" si="43" ref="I41:I50">U41+AP41+BK41+CF41</f>
        <v>10</v>
      </c>
      <c r="J41" s="6">
        <f aca="true" t="shared" si="44" ref="J41:J50">W41+AR41+BM41+CH41</f>
        <v>10</v>
      </c>
      <c r="K41" s="6">
        <f aca="true" t="shared" si="45" ref="K41:K50">Z41+AU41+BP41+CK41</f>
        <v>0</v>
      </c>
      <c r="L41" s="6">
        <f aca="true" t="shared" si="46" ref="L41:L50">AB41+AW41+BR41+CM41</f>
        <v>0</v>
      </c>
      <c r="M41" s="6">
        <f aca="true" t="shared" si="47" ref="M41:M50">AD41+AY41+BT41+CO41</f>
        <v>0</v>
      </c>
      <c r="N41" s="6">
        <f aca="true" t="shared" si="48" ref="N41:N50">AF41+BA41+BV41+CQ41</f>
        <v>10</v>
      </c>
      <c r="O41" s="6">
        <f aca="true" t="shared" si="49" ref="O41:O50">AH41+BC41+BX41+CS41</f>
        <v>0</v>
      </c>
      <c r="P41" s="6">
        <f aca="true" t="shared" si="50" ref="P41:P50">AJ41+BE41+BZ41+CU41</f>
        <v>0</v>
      </c>
      <c r="Q41" s="6">
        <f aca="true" t="shared" si="51" ref="Q41:Q50">AL41+BG41+CB41+CW41</f>
        <v>0</v>
      </c>
      <c r="R41" s="7">
        <f aca="true" t="shared" si="52" ref="R41:R50">AO41+BJ41+CE41+CZ41</f>
        <v>2</v>
      </c>
      <c r="S41" s="7">
        <f aca="true" t="shared" si="53" ref="S41:S50">AN41+BI41+CD41+CY41</f>
        <v>0.6</v>
      </c>
      <c r="T41" s="7">
        <v>1.2</v>
      </c>
      <c r="U41" s="11"/>
      <c r="V41" s="10"/>
      <c r="W41" s="11"/>
      <c r="X41" s="10"/>
      <c r="Y41" s="7"/>
      <c r="Z41" s="11"/>
      <c r="AA41" s="10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aca="true" t="shared" si="54" ref="AO41:AO50">Y41+AN41</f>
        <v>0</v>
      </c>
      <c r="AP41" s="11">
        <v>10</v>
      </c>
      <c r="AQ41" s="10" t="s">
        <v>55</v>
      </c>
      <c r="AR41" s="11">
        <v>10</v>
      </c>
      <c r="AS41" s="10" t="s">
        <v>56</v>
      </c>
      <c r="AT41" s="7">
        <v>1.4</v>
      </c>
      <c r="AU41" s="11"/>
      <c r="AV41" s="10"/>
      <c r="AW41" s="11"/>
      <c r="AX41" s="10"/>
      <c r="AY41" s="11"/>
      <c r="AZ41" s="10"/>
      <c r="BA41" s="11">
        <v>10</v>
      </c>
      <c r="BB41" s="10" t="s">
        <v>56</v>
      </c>
      <c r="BC41" s="11"/>
      <c r="BD41" s="10"/>
      <c r="BE41" s="11"/>
      <c r="BF41" s="10"/>
      <c r="BG41" s="11"/>
      <c r="BH41" s="10"/>
      <c r="BI41" s="7">
        <v>0.6</v>
      </c>
      <c r="BJ41" s="7">
        <f aca="true" t="shared" si="55" ref="BJ41:BJ50">AT41+BI41</f>
        <v>2</v>
      </c>
      <c r="BK41" s="11"/>
      <c r="BL41" s="10"/>
      <c r="BM41" s="11"/>
      <c r="BN41" s="10"/>
      <c r="BO41" s="7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aca="true" t="shared" si="56" ref="CE41:CE50">BO41+CD41</f>
        <v>0</v>
      </c>
      <c r="CF41" s="11"/>
      <c r="CG41" s="10"/>
      <c r="CH41" s="11"/>
      <c r="CI41" s="10"/>
      <c r="CJ41" s="7"/>
      <c r="CK41" s="11"/>
      <c r="CL41" s="10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aca="true" t="shared" si="57" ref="CZ41:CZ50">CJ41+CY41</f>
        <v>0</v>
      </c>
    </row>
    <row r="42" spans="1:104" ht="12">
      <c r="A42" s="6"/>
      <c r="B42" s="6"/>
      <c r="C42" s="6"/>
      <c r="D42" s="6" t="s">
        <v>170</v>
      </c>
      <c r="E42" s="3" t="s">
        <v>171</v>
      </c>
      <c r="F42" s="6">
        <f t="shared" si="40"/>
        <v>1</v>
      </c>
      <c r="G42" s="6">
        <f t="shared" si="41"/>
        <v>2</v>
      </c>
      <c r="H42" s="6">
        <f t="shared" si="42"/>
        <v>34</v>
      </c>
      <c r="I42" s="6">
        <f t="shared" si="43"/>
        <v>14</v>
      </c>
      <c r="J42" s="6">
        <f t="shared" si="44"/>
        <v>0</v>
      </c>
      <c r="K42" s="6">
        <f t="shared" si="45"/>
        <v>0</v>
      </c>
      <c r="L42" s="6">
        <f t="shared" si="46"/>
        <v>10</v>
      </c>
      <c r="M42" s="6">
        <f t="shared" si="47"/>
        <v>0</v>
      </c>
      <c r="N42" s="6">
        <f t="shared" si="48"/>
        <v>10</v>
      </c>
      <c r="O42" s="6">
        <f t="shared" si="49"/>
        <v>0</v>
      </c>
      <c r="P42" s="6">
        <f t="shared" si="50"/>
        <v>0</v>
      </c>
      <c r="Q42" s="6">
        <f t="shared" si="51"/>
        <v>0</v>
      </c>
      <c r="R42" s="7">
        <f t="shared" si="52"/>
        <v>4</v>
      </c>
      <c r="S42" s="7">
        <f t="shared" si="53"/>
        <v>2.3</v>
      </c>
      <c r="T42" s="7">
        <v>1.4</v>
      </c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54"/>
        <v>0</v>
      </c>
      <c r="AP42" s="11"/>
      <c r="AQ42" s="10"/>
      <c r="AR42" s="11"/>
      <c r="AS42" s="10"/>
      <c r="AT42" s="7"/>
      <c r="AU42" s="11"/>
      <c r="AV42" s="10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55"/>
        <v>0</v>
      </c>
      <c r="BK42" s="11">
        <v>14</v>
      </c>
      <c r="BL42" s="10" t="s">
        <v>55</v>
      </c>
      <c r="BM42" s="11"/>
      <c r="BN42" s="10"/>
      <c r="BO42" s="7">
        <v>1.7</v>
      </c>
      <c r="BP42" s="11"/>
      <c r="BQ42" s="10"/>
      <c r="BR42" s="11">
        <v>10</v>
      </c>
      <c r="BS42" s="10" t="s">
        <v>56</v>
      </c>
      <c r="BT42" s="11"/>
      <c r="BU42" s="10"/>
      <c r="BV42" s="11">
        <v>10</v>
      </c>
      <c r="BW42" s="10" t="s">
        <v>56</v>
      </c>
      <c r="BX42" s="11"/>
      <c r="BY42" s="10"/>
      <c r="BZ42" s="11"/>
      <c r="CA42" s="10"/>
      <c r="CB42" s="11"/>
      <c r="CC42" s="10"/>
      <c r="CD42" s="7">
        <v>2.3</v>
      </c>
      <c r="CE42" s="7">
        <f t="shared" si="56"/>
        <v>4</v>
      </c>
      <c r="CF42" s="11"/>
      <c r="CG42" s="10"/>
      <c r="CH42" s="11"/>
      <c r="CI42" s="10"/>
      <c r="CJ42" s="7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57"/>
        <v>0</v>
      </c>
    </row>
    <row r="43" spans="1:104" ht="12">
      <c r="A43" s="6"/>
      <c r="B43" s="6"/>
      <c r="C43" s="6"/>
      <c r="D43" s="6" t="s">
        <v>172</v>
      </c>
      <c r="E43" s="3" t="s">
        <v>173</v>
      </c>
      <c r="F43" s="6">
        <f t="shared" si="40"/>
        <v>0</v>
      </c>
      <c r="G43" s="6">
        <f t="shared" si="41"/>
        <v>2</v>
      </c>
      <c r="H43" s="6">
        <f t="shared" si="42"/>
        <v>20</v>
      </c>
      <c r="I43" s="6">
        <f t="shared" si="43"/>
        <v>10</v>
      </c>
      <c r="J43" s="6">
        <f t="shared" si="44"/>
        <v>10</v>
      </c>
      <c r="K43" s="6">
        <f t="shared" si="45"/>
        <v>0</v>
      </c>
      <c r="L43" s="6">
        <f t="shared" si="46"/>
        <v>0</v>
      </c>
      <c r="M43" s="6">
        <f t="shared" si="47"/>
        <v>0</v>
      </c>
      <c r="N43" s="6">
        <f t="shared" si="48"/>
        <v>0</v>
      </c>
      <c r="O43" s="6">
        <f t="shared" si="49"/>
        <v>0</v>
      </c>
      <c r="P43" s="6">
        <f t="shared" si="50"/>
        <v>0</v>
      </c>
      <c r="Q43" s="6">
        <f t="shared" si="51"/>
        <v>0</v>
      </c>
      <c r="R43" s="7">
        <f t="shared" si="52"/>
        <v>2</v>
      </c>
      <c r="S43" s="7">
        <f t="shared" si="53"/>
        <v>0</v>
      </c>
      <c r="T43" s="7">
        <v>0.8</v>
      </c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54"/>
        <v>0</v>
      </c>
      <c r="AP43" s="11"/>
      <c r="AQ43" s="10"/>
      <c r="AR43" s="11"/>
      <c r="AS43" s="10"/>
      <c r="AT43" s="7"/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55"/>
        <v>0</v>
      </c>
      <c r="BK43" s="11">
        <v>10</v>
      </c>
      <c r="BL43" s="10" t="s">
        <v>56</v>
      </c>
      <c r="BM43" s="11">
        <v>10</v>
      </c>
      <c r="BN43" s="10" t="s">
        <v>56</v>
      </c>
      <c r="BO43" s="7">
        <v>2</v>
      </c>
      <c r="BP43" s="11"/>
      <c r="BQ43" s="10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56"/>
        <v>2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57"/>
        <v>0</v>
      </c>
    </row>
    <row r="44" spans="1:104" ht="12">
      <c r="A44" s="6"/>
      <c r="B44" s="6"/>
      <c r="C44" s="6"/>
      <c r="D44" s="6" t="s">
        <v>174</v>
      </c>
      <c r="E44" s="3" t="s">
        <v>175</v>
      </c>
      <c r="F44" s="6">
        <f t="shared" si="40"/>
        <v>1</v>
      </c>
      <c r="G44" s="6">
        <f t="shared" si="41"/>
        <v>1</v>
      </c>
      <c r="H44" s="6">
        <f t="shared" si="42"/>
        <v>22</v>
      </c>
      <c r="I44" s="6">
        <f t="shared" si="43"/>
        <v>12</v>
      </c>
      <c r="J44" s="6">
        <f t="shared" si="44"/>
        <v>10</v>
      </c>
      <c r="K44" s="6">
        <f t="shared" si="45"/>
        <v>0</v>
      </c>
      <c r="L44" s="6">
        <f t="shared" si="46"/>
        <v>0</v>
      </c>
      <c r="M44" s="6">
        <f t="shared" si="47"/>
        <v>0</v>
      </c>
      <c r="N44" s="6">
        <f t="shared" si="48"/>
        <v>0</v>
      </c>
      <c r="O44" s="6">
        <f t="shared" si="49"/>
        <v>0</v>
      </c>
      <c r="P44" s="6">
        <f t="shared" si="50"/>
        <v>0</v>
      </c>
      <c r="Q44" s="6">
        <f t="shared" si="51"/>
        <v>0</v>
      </c>
      <c r="R44" s="7">
        <f t="shared" si="52"/>
        <v>3</v>
      </c>
      <c r="S44" s="7">
        <f t="shared" si="53"/>
        <v>0</v>
      </c>
      <c r="T44" s="7">
        <v>0.9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54"/>
        <v>0</v>
      </c>
      <c r="AP44" s="11">
        <v>12</v>
      </c>
      <c r="AQ44" s="10" t="s">
        <v>55</v>
      </c>
      <c r="AR44" s="11">
        <v>10</v>
      </c>
      <c r="AS44" s="10" t="s">
        <v>56</v>
      </c>
      <c r="AT44" s="7">
        <v>3</v>
      </c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55"/>
        <v>3</v>
      </c>
      <c r="BK44" s="11"/>
      <c r="BL44" s="10"/>
      <c r="BM44" s="11"/>
      <c r="BN44" s="10"/>
      <c r="BO44" s="7"/>
      <c r="BP44" s="11"/>
      <c r="BQ44" s="10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56"/>
        <v>0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57"/>
        <v>0</v>
      </c>
    </row>
    <row r="45" spans="1:104" ht="12">
      <c r="A45" s="6"/>
      <c r="B45" s="6"/>
      <c r="C45" s="6"/>
      <c r="D45" s="6" t="s">
        <v>176</v>
      </c>
      <c r="E45" s="3" t="s">
        <v>177</v>
      </c>
      <c r="F45" s="6">
        <f t="shared" si="40"/>
        <v>0</v>
      </c>
      <c r="G45" s="6">
        <f t="shared" si="41"/>
        <v>3</v>
      </c>
      <c r="H45" s="6">
        <f t="shared" si="42"/>
        <v>34</v>
      </c>
      <c r="I45" s="6">
        <f t="shared" si="43"/>
        <v>12</v>
      </c>
      <c r="J45" s="6">
        <f t="shared" si="44"/>
        <v>12</v>
      </c>
      <c r="K45" s="6">
        <f t="shared" si="45"/>
        <v>0</v>
      </c>
      <c r="L45" s="6">
        <f t="shared" si="46"/>
        <v>0</v>
      </c>
      <c r="M45" s="6">
        <f t="shared" si="47"/>
        <v>0</v>
      </c>
      <c r="N45" s="6">
        <f t="shared" si="48"/>
        <v>10</v>
      </c>
      <c r="O45" s="6">
        <f t="shared" si="49"/>
        <v>0</v>
      </c>
      <c r="P45" s="6">
        <f t="shared" si="50"/>
        <v>0</v>
      </c>
      <c r="Q45" s="6">
        <f t="shared" si="51"/>
        <v>0</v>
      </c>
      <c r="R45" s="7">
        <f t="shared" si="52"/>
        <v>5</v>
      </c>
      <c r="S45" s="7">
        <f t="shared" si="53"/>
        <v>1.5</v>
      </c>
      <c r="T45" s="7">
        <v>1.4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54"/>
        <v>0</v>
      </c>
      <c r="AP45" s="11"/>
      <c r="AQ45" s="10"/>
      <c r="AR45" s="11"/>
      <c r="AS45" s="10"/>
      <c r="AT45" s="7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55"/>
        <v>0</v>
      </c>
      <c r="BK45" s="11">
        <v>12</v>
      </c>
      <c r="BL45" s="10" t="s">
        <v>56</v>
      </c>
      <c r="BM45" s="11">
        <v>12</v>
      </c>
      <c r="BN45" s="10" t="s">
        <v>56</v>
      </c>
      <c r="BO45" s="7">
        <v>3.5</v>
      </c>
      <c r="BP45" s="11"/>
      <c r="BQ45" s="10"/>
      <c r="BR45" s="11"/>
      <c r="BS45" s="10"/>
      <c r="BT45" s="11"/>
      <c r="BU45" s="10"/>
      <c r="BV45" s="11">
        <v>10</v>
      </c>
      <c r="BW45" s="10" t="s">
        <v>56</v>
      </c>
      <c r="BX45" s="11"/>
      <c r="BY45" s="10"/>
      <c r="BZ45" s="11"/>
      <c r="CA45" s="10"/>
      <c r="CB45" s="11"/>
      <c r="CC45" s="10"/>
      <c r="CD45" s="7">
        <v>1.5</v>
      </c>
      <c r="CE45" s="7">
        <f t="shared" si="56"/>
        <v>5</v>
      </c>
      <c r="CF45" s="11"/>
      <c r="CG45" s="10"/>
      <c r="CH45" s="11"/>
      <c r="CI45" s="10"/>
      <c r="CJ45" s="7"/>
      <c r="CK45" s="11"/>
      <c r="CL45" s="10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57"/>
        <v>0</v>
      </c>
    </row>
    <row r="46" spans="1:104" ht="12">
      <c r="A46" s="6"/>
      <c r="B46" s="6"/>
      <c r="C46" s="6"/>
      <c r="D46" s="6" t="s">
        <v>178</v>
      </c>
      <c r="E46" s="3" t="s">
        <v>179</v>
      </c>
      <c r="F46" s="6">
        <f t="shared" si="40"/>
        <v>0</v>
      </c>
      <c r="G46" s="6">
        <f t="shared" si="41"/>
        <v>2</v>
      </c>
      <c r="H46" s="6">
        <f t="shared" si="42"/>
        <v>20</v>
      </c>
      <c r="I46" s="6">
        <f t="shared" si="43"/>
        <v>10</v>
      </c>
      <c r="J46" s="6">
        <f t="shared" si="44"/>
        <v>0</v>
      </c>
      <c r="K46" s="6">
        <f t="shared" si="45"/>
        <v>0</v>
      </c>
      <c r="L46" s="6">
        <f t="shared" si="46"/>
        <v>10</v>
      </c>
      <c r="M46" s="6">
        <f t="shared" si="47"/>
        <v>0</v>
      </c>
      <c r="N46" s="6">
        <f t="shared" si="48"/>
        <v>0</v>
      </c>
      <c r="O46" s="6">
        <f t="shared" si="49"/>
        <v>0</v>
      </c>
      <c r="P46" s="6">
        <f t="shared" si="50"/>
        <v>0</v>
      </c>
      <c r="Q46" s="6">
        <f t="shared" si="51"/>
        <v>0</v>
      </c>
      <c r="R46" s="7">
        <f t="shared" si="52"/>
        <v>2</v>
      </c>
      <c r="S46" s="7">
        <f t="shared" si="53"/>
        <v>1</v>
      </c>
      <c r="T46" s="7">
        <v>0.8</v>
      </c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54"/>
        <v>0</v>
      </c>
      <c r="AP46" s="11">
        <v>10</v>
      </c>
      <c r="AQ46" s="10" t="s">
        <v>56</v>
      </c>
      <c r="AR46" s="11"/>
      <c r="AS46" s="10"/>
      <c r="AT46" s="7">
        <v>1</v>
      </c>
      <c r="AU46" s="11"/>
      <c r="AV46" s="10"/>
      <c r="AW46" s="11">
        <v>10</v>
      </c>
      <c r="AX46" s="10" t="s">
        <v>56</v>
      </c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>
        <v>1</v>
      </c>
      <c r="BJ46" s="7">
        <f t="shared" si="55"/>
        <v>2</v>
      </c>
      <c r="BK46" s="11"/>
      <c r="BL46" s="10"/>
      <c r="BM46" s="11"/>
      <c r="BN46" s="10"/>
      <c r="BO46" s="7"/>
      <c r="BP46" s="11"/>
      <c r="BQ46" s="10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56"/>
        <v>0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57"/>
        <v>0</v>
      </c>
    </row>
    <row r="47" spans="1:104" ht="12">
      <c r="A47" s="6"/>
      <c r="B47" s="6"/>
      <c r="C47" s="6"/>
      <c r="D47" s="6" t="s">
        <v>180</v>
      </c>
      <c r="E47" s="3" t="s">
        <v>112</v>
      </c>
      <c r="F47" s="6">
        <f t="shared" si="40"/>
        <v>0</v>
      </c>
      <c r="G47" s="6">
        <f t="shared" si="41"/>
        <v>1</v>
      </c>
      <c r="H47" s="6">
        <f t="shared" si="42"/>
        <v>12</v>
      </c>
      <c r="I47" s="6">
        <f t="shared" si="43"/>
        <v>0</v>
      </c>
      <c r="J47" s="6">
        <f t="shared" si="44"/>
        <v>0</v>
      </c>
      <c r="K47" s="6">
        <f t="shared" si="45"/>
        <v>0</v>
      </c>
      <c r="L47" s="6">
        <f t="shared" si="46"/>
        <v>0</v>
      </c>
      <c r="M47" s="6">
        <f t="shared" si="47"/>
        <v>0</v>
      </c>
      <c r="N47" s="6">
        <f t="shared" si="48"/>
        <v>0</v>
      </c>
      <c r="O47" s="6">
        <f t="shared" si="49"/>
        <v>0</v>
      </c>
      <c r="P47" s="6">
        <f t="shared" si="50"/>
        <v>0</v>
      </c>
      <c r="Q47" s="6">
        <f t="shared" si="51"/>
        <v>12</v>
      </c>
      <c r="R47" s="7">
        <f t="shared" si="52"/>
        <v>1</v>
      </c>
      <c r="S47" s="7">
        <f t="shared" si="53"/>
        <v>1</v>
      </c>
      <c r="T47" s="7">
        <v>0.5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54"/>
        <v>0</v>
      </c>
      <c r="AP47" s="11"/>
      <c r="AQ47" s="10"/>
      <c r="AR47" s="11"/>
      <c r="AS47" s="10"/>
      <c r="AT47" s="7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>
        <v>12</v>
      </c>
      <c r="BH47" s="10" t="s">
        <v>56</v>
      </c>
      <c r="BI47" s="7">
        <v>1</v>
      </c>
      <c r="BJ47" s="7">
        <f t="shared" si="55"/>
        <v>1</v>
      </c>
      <c r="BK47" s="11"/>
      <c r="BL47" s="10"/>
      <c r="BM47" s="11"/>
      <c r="BN47" s="10"/>
      <c r="BO47" s="7"/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56"/>
        <v>0</v>
      </c>
      <c r="CF47" s="11"/>
      <c r="CG47" s="10"/>
      <c r="CH47" s="11"/>
      <c r="CI47" s="10"/>
      <c r="CJ47" s="7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57"/>
        <v>0</v>
      </c>
    </row>
    <row r="48" spans="1:104" ht="12">
      <c r="A48" s="6"/>
      <c r="B48" s="6"/>
      <c r="C48" s="6"/>
      <c r="D48" s="6" t="s">
        <v>181</v>
      </c>
      <c r="E48" s="3" t="s">
        <v>182</v>
      </c>
      <c r="F48" s="6">
        <f t="shared" si="40"/>
        <v>1</v>
      </c>
      <c r="G48" s="6">
        <f t="shared" si="41"/>
        <v>1</v>
      </c>
      <c r="H48" s="6">
        <f t="shared" si="42"/>
        <v>20</v>
      </c>
      <c r="I48" s="6">
        <f t="shared" si="43"/>
        <v>10</v>
      </c>
      <c r="J48" s="6">
        <f t="shared" si="44"/>
        <v>10</v>
      </c>
      <c r="K48" s="6">
        <f t="shared" si="45"/>
        <v>0</v>
      </c>
      <c r="L48" s="6">
        <f t="shared" si="46"/>
        <v>0</v>
      </c>
      <c r="M48" s="6">
        <f t="shared" si="47"/>
        <v>0</v>
      </c>
      <c r="N48" s="6">
        <f t="shared" si="48"/>
        <v>0</v>
      </c>
      <c r="O48" s="6">
        <f t="shared" si="49"/>
        <v>0</v>
      </c>
      <c r="P48" s="6">
        <f t="shared" si="50"/>
        <v>0</v>
      </c>
      <c r="Q48" s="6">
        <f t="shared" si="51"/>
        <v>0</v>
      </c>
      <c r="R48" s="7">
        <f t="shared" si="52"/>
        <v>2</v>
      </c>
      <c r="S48" s="7">
        <f t="shared" si="53"/>
        <v>0</v>
      </c>
      <c r="T48" s="7">
        <v>0.8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54"/>
        <v>0</v>
      </c>
      <c r="AP48" s="11">
        <v>10</v>
      </c>
      <c r="AQ48" s="10" t="s">
        <v>55</v>
      </c>
      <c r="AR48" s="11">
        <v>10</v>
      </c>
      <c r="AS48" s="10" t="s">
        <v>56</v>
      </c>
      <c r="AT48" s="7">
        <v>2</v>
      </c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55"/>
        <v>2</v>
      </c>
      <c r="BK48" s="11"/>
      <c r="BL48" s="10"/>
      <c r="BM48" s="11"/>
      <c r="BN48" s="10"/>
      <c r="BO48" s="7"/>
      <c r="BP48" s="11"/>
      <c r="BQ48" s="10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56"/>
        <v>0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57"/>
        <v>0</v>
      </c>
    </row>
    <row r="49" spans="1:104" ht="12">
      <c r="A49" s="6"/>
      <c r="B49" s="6"/>
      <c r="C49" s="6"/>
      <c r="D49" s="6" t="s">
        <v>183</v>
      </c>
      <c r="E49" s="3" t="s">
        <v>184</v>
      </c>
      <c r="F49" s="6">
        <f t="shared" si="40"/>
        <v>0</v>
      </c>
      <c r="G49" s="6">
        <f t="shared" si="41"/>
        <v>2</v>
      </c>
      <c r="H49" s="6">
        <f t="shared" si="42"/>
        <v>20</v>
      </c>
      <c r="I49" s="6">
        <f t="shared" si="43"/>
        <v>10</v>
      </c>
      <c r="J49" s="6">
        <f t="shared" si="44"/>
        <v>10</v>
      </c>
      <c r="K49" s="6">
        <f t="shared" si="45"/>
        <v>0</v>
      </c>
      <c r="L49" s="6">
        <f t="shared" si="46"/>
        <v>0</v>
      </c>
      <c r="M49" s="6">
        <f t="shared" si="47"/>
        <v>0</v>
      </c>
      <c r="N49" s="6">
        <f t="shared" si="48"/>
        <v>0</v>
      </c>
      <c r="O49" s="6">
        <f t="shared" si="49"/>
        <v>0</v>
      </c>
      <c r="P49" s="6">
        <f t="shared" si="50"/>
        <v>0</v>
      </c>
      <c r="Q49" s="6">
        <f t="shared" si="51"/>
        <v>0</v>
      </c>
      <c r="R49" s="7">
        <f t="shared" si="52"/>
        <v>2</v>
      </c>
      <c r="S49" s="7">
        <f t="shared" si="53"/>
        <v>0</v>
      </c>
      <c r="T49" s="7">
        <v>0.8</v>
      </c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54"/>
        <v>0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55"/>
        <v>0</v>
      </c>
      <c r="BK49" s="11">
        <v>10</v>
      </c>
      <c r="BL49" s="10" t="s">
        <v>56</v>
      </c>
      <c r="BM49" s="11">
        <v>10</v>
      </c>
      <c r="BN49" s="10" t="s">
        <v>56</v>
      </c>
      <c r="BO49" s="7">
        <v>2</v>
      </c>
      <c r="BP49" s="11"/>
      <c r="BQ49" s="10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56"/>
        <v>2</v>
      </c>
      <c r="CF49" s="11"/>
      <c r="CG49" s="10"/>
      <c r="CH49" s="11"/>
      <c r="CI49" s="10"/>
      <c r="CJ49" s="7"/>
      <c r="CK49" s="11"/>
      <c r="CL49" s="10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57"/>
        <v>0</v>
      </c>
    </row>
    <row r="50" spans="1:104" ht="12">
      <c r="A50" s="6">
        <v>5</v>
      </c>
      <c r="B50" s="6">
        <v>1</v>
      </c>
      <c r="C50" s="6"/>
      <c r="D50" s="6"/>
      <c r="E50" s="3" t="s">
        <v>113</v>
      </c>
      <c r="F50" s="6">
        <f>$B$50*COUNTIF(U50:CX50,"e")</f>
        <v>1</v>
      </c>
      <c r="G50" s="6">
        <f>$B$50*COUNTIF(U50:CX50,"z")</f>
        <v>0</v>
      </c>
      <c r="H50" s="6">
        <f t="shared" si="42"/>
        <v>0</v>
      </c>
      <c r="I50" s="6">
        <f t="shared" si="43"/>
        <v>0</v>
      </c>
      <c r="J50" s="6">
        <f t="shared" si="44"/>
        <v>0</v>
      </c>
      <c r="K50" s="6">
        <f t="shared" si="45"/>
        <v>0</v>
      </c>
      <c r="L50" s="6">
        <f t="shared" si="46"/>
        <v>0</v>
      </c>
      <c r="M50" s="6">
        <f t="shared" si="47"/>
        <v>0</v>
      </c>
      <c r="N50" s="6">
        <f t="shared" si="48"/>
        <v>0</v>
      </c>
      <c r="O50" s="6">
        <f t="shared" si="49"/>
        <v>0</v>
      </c>
      <c r="P50" s="6">
        <f t="shared" si="50"/>
        <v>0</v>
      </c>
      <c r="Q50" s="6">
        <f t="shared" si="51"/>
        <v>0</v>
      </c>
      <c r="R50" s="7">
        <f t="shared" si="52"/>
        <v>20</v>
      </c>
      <c r="S50" s="7">
        <f t="shared" si="53"/>
        <v>20</v>
      </c>
      <c r="T50" s="7">
        <f>$B$50*0.7</f>
        <v>0.7</v>
      </c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54"/>
        <v>0</v>
      </c>
      <c r="AP50" s="11"/>
      <c r="AQ50" s="10"/>
      <c r="AR50" s="11"/>
      <c r="AS50" s="10"/>
      <c r="AT50" s="7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55"/>
        <v>0</v>
      </c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56"/>
        <v>0</v>
      </c>
      <c r="CF50" s="11"/>
      <c r="CG50" s="10"/>
      <c r="CH50" s="11"/>
      <c r="CI50" s="10"/>
      <c r="CJ50" s="7"/>
      <c r="CK50" s="11"/>
      <c r="CL50" s="10"/>
      <c r="CM50" s="11"/>
      <c r="CN50" s="10"/>
      <c r="CO50" s="11"/>
      <c r="CP50" s="10"/>
      <c r="CQ50" s="11"/>
      <c r="CR50" s="10"/>
      <c r="CS50" s="11">
        <f>$B$50*0</f>
        <v>0</v>
      </c>
      <c r="CT50" s="10" t="s">
        <v>55</v>
      </c>
      <c r="CU50" s="11"/>
      <c r="CV50" s="10"/>
      <c r="CW50" s="11"/>
      <c r="CX50" s="10"/>
      <c r="CY50" s="7">
        <f>$B$50*20</f>
        <v>20</v>
      </c>
      <c r="CZ50" s="7">
        <f t="shared" si="57"/>
        <v>20</v>
      </c>
    </row>
    <row r="51" spans="1:104" ht="15.75" customHeight="1">
      <c r="A51" s="6"/>
      <c r="B51" s="6"/>
      <c r="C51" s="6"/>
      <c r="D51" s="6"/>
      <c r="E51" s="6" t="s">
        <v>68</v>
      </c>
      <c r="F51" s="6">
        <f aca="true" t="shared" si="58" ref="F51:AK51">SUM(F41:F50)</f>
        <v>5</v>
      </c>
      <c r="G51" s="6">
        <f t="shared" si="58"/>
        <v>16</v>
      </c>
      <c r="H51" s="6">
        <f t="shared" si="58"/>
        <v>212</v>
      </c>
      <c r="I51" s="6">
        <f t="shared" si="58"/>
        <v>88</v>
      </c>
      <c r="J51" s="6">
        <f t="shared" si="58"/>
        <v>62</v>
      </c>
      <c r="K51" s="6">
        <f t="shared" si="58"/>
        <v>0</v>
      </c>
      <c r="L51" s="6">
        <f t="shared" si="58"/>
        <v>20</v>
      </c>
      <c r="M51" s="6">
        <f t="shared" si="58"/>
        <v>0</v>
      </c>
      <c r="N51" s="6">
        <f t="shared" si="58"/>
        <v>30</v>
      </c>
      <c r="O51" s="6">
        <f t="shared" si="58"/>
        <v>0</v>
      </c>
      <c r="P51" s="6">
        <f t="shared" si="58"/>
        <v>0</v>
      </c>
      <c r="Q51" s="6">
        <f t="shared" si="58"/>
        <v>12</v>
      </c>
      <c r="R51" s="7">
        <f t="shared" si="58"/>
        <v>43</v>
      </c>
      <c r="S51" s="7">
        <f t="shared" si="58"/>
        <v>26.4</v>
      </c>
      <c r="T51" s="7">
        <f t="shared" si="58"/>
        <v>9.299999999999999</v>
      </c>
      <c r="U51" s="11">
        <f t="shared" si="58"/>
        <v>0</v>
      </c>
      <c r="V51" s="10">
        <f t="shared" si="58"/>
        <v>0</v>
      </c>
      <c r="W51" s="11">
        <f t="shared" si="58"/>
        <v>0</v>
      </c>
      <c r="X51" s="10">
        <f t="shared" si="58"/>
        <v>0</v>
      </c>
      <c r="Y51" s="7">
        <f t="shared" si="58"/>
        <v>0</v>
      </c>
      <c r="Z51" s="11">
        <f t="shared" si="58"/>
        <v>0</v>
      </c>
      <c r="AA51" s="10">
        <f t="shared" si="58"/>
        <v>0</v>
      </c>
      <c r="AB51" s="11">
        <f t="shared" si="58"/>
        <v>0</v>
      </c>
      <c r="AC51" s="10">
        <f t="shared" si="58"/>
        <v>0</v>
      </c>
      <c r="AD51" s="11">
        <f t="shared" si="58"/>
        <v>0</v>
      </c>
      <c r="AE51" s="10">
        <f t="shared" si="58"/>
        <v>0</v>
      </c>
      <c r="AF51" s="11">
        <f t="shared" si="58"/>
        <v>0</v>
      </c>
      <c r="AG51" s="10">
        <f t="shared" si="58"/>
        <v>0</v>
      </c>
      <c r="AH51" s="11">
        <f t="shared" si="58"/>
        <v>0</v>
      </c>
      <c r="AI51" s="10">
        <f t="shared" si="58"/>
        <v>0</v>
      </c>
      <c r="AJ51" s="11">
        <f t="shared" si="58"/>
        <v>0</v>
      </c>
      <c r="AK51" s="10">
        <f t="shared" si="58"/>
        <v>0</v>
      </c>
      <c r="AL51" s="11">
        <f aca="true" t="shared" si="59" ref="AL51:BQ51">SUM(AL41:AL50)</f>
        <v>0</v>
      </c>
      <c r="AM51" s="10">
        <f t="shared" si="59"/>
        <v>0</v>
      </c>
      <c r="AN51" s="7">
        <f t="shared" si="59"/>
        <v>0</v>
      </c>
      <c r="AO51" s="7">
        <f t="shared" si="59"/>
        <v>0</v>
      </c>
      <c r="AP51" s="11">
        <f t="shared" si="59"/>
        <v>42</v>
      </c>
      <c r="AQ51" s="10">
        <f t="shared" si="59"/>
        <v>0</v>
      </c>
      <c r="AR51" s="11">
        <f t="shared" si="59"/>
        <v>30</v>
      </c>
      <c r="AS51" s="10">
        <f t="shared" si="59"/>
        <v>0</v>
      </c>
      <c r="AT51" s="7">
        <f t="shared" si="59"/>
        <v>7.4</v>
      </c>
      <c r="AU51" s="11">
        <f t="shared" si="59"/>
        <v>0</v>
      </c>
      <c r="AV51" s="10">
        <f t="shared" si="59"/>
        <v>0</v>
      </c>
      <c r="AW51" s="11">
        <f t="shared" si="59"/>
        <v>10</v>
      </c>
      <c r="AX51" s="10">
        <f t="shared" si="59"/>
        <v>0</v>
      </c>
      <c r="AY51" s="11">
        <f t="shared" si="59"/>
        <v>0</v>
      </c>
      <c r="AZ51" s="10">
        <f t="shared" si="59"/>
        <v>0</v>
      </c>
      <c r="BA51" s="11">
        <f t="shared" si="59"/>
        <v>10</v>
      </c>
      <c r="BB51" s="10">
        <f t="shared" si="59"/>
        <v>0</v>
      </c>
      <c r="BC51" s="11">
        <f t="shared" si="59"/>
        <v>0</v>
      </c>
      <c r="BD51" s="10">
        <f t="shared" si="59"/>
        <v>0</v>
      </c>
      <c r="BE51" s="11">
        <f t="shared" si="59"/>
        <v>0</v>
      </c>
      <c r="BF51" s="10">
        <f t="shared" si="59"/>
        <v>0</v>
      </c>
      <c r="BG51" s="11">
        <f t="shared" si="59"/>
        <v>12</v>
      </c>
      <c r="BH51" s="10">
        <f t="shared" si="59"/>
        <v>0</v>
      </c>
      <c r="BI51" s="7">
        <f t="shared" si="59"/>
        <v>2.6</v>
      </c>
      <c r="BJ51" s="7">
        <f t="shared" si="59"/>
        <v>10</v>
      </c>
      <c r="BK51" s="11">
        <f t="shared" si="59"/>
        <v>46</v>
      </c>
      <c r="BL51" s="10">
        <f t="shared" si="59"/>
        <v>0</v>
      </c>
      <c r="BM51" s="11">
        <f t="shared" si="59"/>
        <v>32</v>
      </c>
      <c r="BN51" s="10">
        <f t="shared" si="59"/>
        <v>0</v>
      </c>
      <c r="BO51" s="7">
        <f t="shared" si="59"/>
        <v>9.2</v>
      </c>
      <c r="BP51" s="11">
        <f t="shared" si="59"/>
        <v>0</v>
      </c>
      <c r="BQ51" s="10">
        <f t="shared" si="59"/>
        <v>0</v>
      </c>
      <c r="BR51" s="11">
        <f aca="true" t="shared" si="60" ref="BR51:CW51">SUM(BR41:BR50)</f>
        <v>10</v>
      </c>
      <c r="BS51" s="10">
        <f t="shared" si="60"/>
        <v>0</v>
      </c>
      <c r="BT51" s="11">
        <f t="shared" si="60"/>
        <v>0</v>
      </c>
      <c r="BU51" s="10">
        <f t="shared" si="60"/>
        <v>0</v>
      </c>
      <c r="BV51" s="11">
        <f t="shared" si="60"/>
        <v>20</v>
      </c>
      <c r="BW51" s="10">
        <f t="shared" si="60"/>
        <v>0</v>
      </c>
      <c r="BX51" s="11">
        <f t="shared" si="60"/>
        <v>0</v>
      </c>
      <c r="BY51" s="10">
        <f t="shared" si="60"/>
        <v>0</v>
      </c>
      <c r="BZ51" s="11">
        <f t="shared" si="60"/>
        <v>0</v>
      </c>
      <c r="CA51" s="10">
        <f t="shared" si="60"/>
        <v>0</v>
      </c>
      <c r="CB51" s="11">
        <f t="shared" si="60"/>
        <v>0</v>
      </c>
      <c r="CC51" s="10">
        <f t="shared" si="60"/>
        <v>0</v>
      </c>
      <c r="CD51" s="7">
        <f t="shared" si="60"/>
        <v>3.8</v>
      </c>
      <c r="CE51" s="7">
        <f t="shared" si="60"/>
        <v>13</v>
      </c>
      <c r="CF51" s="11">
        <f t="shared" si="60"/>
        <v>0</v>
      </c>
      <c r="CG51" s="10">
        <f t="shared" si="60"/>
        <v>0</v>
      </c>
      <c r="CH51" s="11">
        <f t="shared" si="60"/>
        <v>0</v>
      </c>
      <c r="CI51" s="10">
        <f t="shared" si="60"/>
        <v>0</v>
      </c>
      <c r="CJ51" s="7">
        <f t="shared" si="60"/>
        <v>0</v>
      </c>
      <c r="CK51" s="11">
        <f t="shared" si="60"/>
        <v>0</v>
      </c>
      <c r="CL51" s="10">
        <f t="shared" si="60"/>
        <v>0</v>
      </c>
      <c r="CM51" s="11">
        <f t="shared" si="60"/>
        <v>0</v>
      </c>
      <c r="CN51" s="10">
        <f t="shared" si="60"/>
        <v>0</v>
      </c>
      <c r="CO51" s="11">
        <f t="shared" si="60"/>
        <v>0</v>
      </c>
      <c r="CP51" s="10">
        <f t="shared" si="60"/>
        <v>0</v>
      </c>
      <c r="CQ51" s="11">
        <f t="shared" si="60"/>
        <v>0</v>
      </c>
      <c r="CR51" s="10">
        <f t="shared" si="60"/>
        <v>0</v>
      </c>
      <c r="CS51" s="11">
        <f t="shared" si="60"/>
        <v>0</v>
      </c>
      <c r="CT51" s="10">
        <f t="shared" si="60"/>
        <v>0</v>
      </c>
      <c r="CU51" s="11">
        <f t="shared" si="60"/>
        <v>0</v>
      </c>
      <c r="CV51" s="10">
        <f t="shared" si="60"/>
        <v>0</v>
      </c>
      <c r="CW51" s="11">
        <f t="shared" si="60"/>
        <v>0</v>
      </c>
      <c r="CX51" s="10">
        <f>SUM(CX41:CX50)</f>
        <v>0</v>
      </c>
      <c r="CY51" s="7">
        <f>SUM(CY41:CY50)</f>
        <v>20</v>
      </c>
      <c r="CZ51" s="7">
        <f>SUM(CZ41:CZ50)</f>
        <v>20</v>
      </c>
    </row>
    <row r="52" spans="1:104" ht="19.5" customHeight="1">
      <c r="A52" s="19" t="s">
        <v>116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9"/>
      <c r="CZ52" s="13"/>
    </row>
    <row r="53" spans="1:104" ht="12">
      <c r="A53" s="20">
        <v>1</v>
      </c>
      <c r="B53" s="20">
        <v>1</v>
      </c>
      <c r="C53" s="20"/>
      <c r="D53" s="6" t="s">
        <v>117</v>
      </c>
      <c r="E53" s="3" t="s">
        <v>118</v>
      </c>
      <c r="F53" s="6">
        <f aca="true" t="shared" si="61" ref="F53:F61">COUNTIF(U53:CX53,"e")</f>
        <v>1</v>
      </c>
      <c r="G53" s="6">
        <f aca="true" t="shared" si="62" ref="G53:G61">COUNTIF(U53:CX53,"z")</f>
        <v>0</v>
      </c>
      <c r="H53" s="6">
        <f aca="true" t="shared" si="63" ref="H53:H61">SUM(I53:Q53)</f>
        <v>20</v>
      </c>
      <c r="I53" s="6">
        <f aca="true" t="shared" si="64" ref="I53:I61">U53+AP53+BK53+CF53</f>
        <v>0</v>
      </c>
      <c r="J53" s="6">
        <f aca="true" t="shared" si="65" ref="J53:J61">W53+AR53+BM53+CH53</f>
        <v>0</v>
      </c>
      <c r="K53" s="6">
        <f aca="true" t="shared" si="66" ref="K53:K61">Z53+AU53+BP53+CK53</f>
        <v>0</v>
      </c>
      <c r="L53" s="6">
        <f aca="true" t="shared" si="67" ref="L53:L61">AB53+AW53+BR53+CM53</f>
        <v>0</v>
      </c>
      <c r="M53" s="6">
        <f aca="true" t="shared" si="68" ref="M53:M61">AD53+AY53+BT53+CO53</f>
        <v>20</v>
      </c>
      <c r="N53" s="6">
        <f aca="true" t="shared" si="69" ref="N53:N61">AF53+BA53+BV53+CQ53</f>
        <v>0</v>
      </c>
      <c r="O53" s="6">
        <f aca="true" t="shared" si="70" ref="O53:O61">AH53+BC53+BX53+CS53</f>
        <v>0</v>
      </c>
      <c r="P53" s="6">
        <f aca="true" t="shared" si="71" ref="P53:P61">AJ53+BE53+BZ53+CU53</f>
        <v>0</v>
      </c>
      <c r="Q53" s="6">
        <f aca="true" t="shared" si="72" ref="Q53:Q61">AL53+BG53+CB53+CW53</f>
        <v>0</v>
      </c>
      <c r="R53" s="7">
        <f aca="true" t="shared" si="73" ref="R53:R61">AO53+BJ53+CE53+CZ53</f>
        <v>3</v>
      </c>
      <c r="S53" s="7">
        <f aca="true" t="shared" si="74" ref="S53:S61">AN53+BI53+CD53+CY53</f>
        <v>3</v>
      </c>
      <c r="T53" s="7">
        <v>0.8</v>
      </c>
      <c r="U53" s="11"/>
      <c r="V53" s="10"/>
      <c r="W53" s="11"/>
      <c r="X53" s="10"/>
      <c r="Y53" s="7"/>
      <c r="Z53" s="11"/>
      <c r="AA53" s="10"/>
      <c r="AB53" s="11"/>
      <c r="AC53" s="10"/>
      <c r="AD53" s="11">
        <v>20</v>
      </c>
      <c r="AE53" s="10" t="s">
        <v>55</v>
      </c>
      <c r="AF53" s="11"/>
      <c r="AG53" s="10"/>
      <c r="AH53" s="11"/>
      <c r="AI53" s="10"/>
      <c r="AJ53" s="11"/>
      <c r="AK53" s="10"/>
      <c r="AL53" s="11"/>
      <c r="AM53" s="10"/>
      <c r="AN53" s="7">
        <v>3</v>
      </c>
      <c r="AO53" s="7">
        <f aca="true" t="shared" si="75" ref="AO53:AO61">Y53+AN53</f>
        <v>3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aca="true" t="shared" si="76" ref="BJ53:BJ61">AT53+BI53</f>
        <v>0</v>
      </c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aca="true" t="shared" si="77" ref="CE53:CE61">BO53+CD53</f>
        <v>0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aca="true" t="shared" si="78" ref="CZ53:CZ61">CJ53+CY53</f>
        <v>0</v>
      </c>
    </row>
    <row r="54" spans="1:104" ht="12">
      <c r="A54" s="20">
        <v>1</v>
      </c>
      <c r="B54" s="20">
        <v>1</v>
      </c>
      <c r="C54" s="20"/>
      <c r="D54" s="6" t="s">
        <v>119</v>
      </c>
      <c r="E54" s="3" t="s">
        <v>120</v>
      </c>
      <c r="F54" s="6">
        <f t="shared" si="61"/>
        <v>1</v>
      </c>
      <c r="G54" s="6">
        <f t="shared" si="62"/>
        <v>0</v>
      </c>
      <c r="H54" s="6">
        <f t="shared" si="63"/>
        <v>20</v>
      </c>
      <c r="I54" s="6">
        <f t="shared" si="64"/>
        <v>0</v>
      </c>
      <c r="J54" s="6">
        <f t="shared" si="65"/>
        <v>0</v>
      </c>
      <c r="K54" s="6">
        <f t="shared" si="66"/>
        <v>0</v>
      </c>
      <c r="L54" s="6">
        <f t="shared" si="67"/>
        <v>0</v>
      </c>
      <c r="M54" s="6">
        <f t="shared" si="68"/>
        <v>20</v>
      </c>
      <c r="N54" s="6">
        <f t="shared" si="69"/>
        <v>0</v>
      </c>
      <c r="O54" s="6">
        <f t="shared" si="70"/>
        <v>0</v>
      </c>
      <c r="P54" s="6">
        <f t="shared" si="71"/>
        <v>0</v>
      </c>
      <c r="Q54" s="6">
        <f t="shared" si="72"/>
        <v>0</v>
      </c>
      <c r="R54" s="7">
        <f t="shared" si="73"/>
        <v>3</v>
      </c>
      <c r="S54" s="7">
        <f t="shared" si="74"/>
        <v>3</v>
      </c>
      <c r="T54" s="7">
        <v>0.8</v>
      </c>
      <c r="U54" s="11"/>
      <c r="V54" s="10"/>
      <c r="W54" s="11"/>
      <c r="X54" s="10"/>
      <c r="Y54" s="7"/>
      <c r="Z54" s="11"/>
      <c r="AA54" s="10"/>
      <c r="AB54" s="11"/>
      <c r="AC54" s="10"/>
      <c r="AD54" s="11">
        <v>20</v>
      </c>
      <c r="AE54" s="10" t="s">
        <v>55</v>
      </c>
      <c r="AF54" s="11"/>
      <c r="AG54" s="10"/>
      <c r="AH54" s="11"/>
      <c r="AI54" s="10"/>
      <c r="AJ54" s="11"/>
      <c r="AK54" s="10"/>
      <c r="AL54" s="11"/>
      <c r="AM54" s="10"/>
      <c r="AN54" s="7">
        <v>3</v>
      </c>
      <c r="AO54" s="7">
        <f t="shared" si="75"/>
        <v>3</v>
      </c>
      <c r="AP54" s="11"/>
      <c r="AQ54" s="10"/>
      <c r="AR54" s="11"/>
      <c r="AS54" s="10"/>
      <c r="AT54" s="7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76"/>
        <v>0</v>
      </c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7"/>
        <v>0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8"/>
        <v>0</v>
      </c>
    </row>
    <row r="55" spans="1:104" ht="12">
      <c r="A55" s="20">
        <v>2</v>
      </c>
      <c r="B55" s="20">
        <v>1</v>
      </c>
      <c r="C55" s="20"/>
      <c r="D55" s="6" t="s">
        <v>121</v>
      </c>
      <c r="E55" s="3" t="s">
        <v>122</v>
      </c>
      <c r="F55" s="6">
        <f t="shared" si="61"/>
        <v>0</v>
      </c>
      <c r="G55" s="6">
        <f t="shared" si="62"/>
        <v>1</v>
      </c>
      <c r="H55" s="6">
        <f t="shared" si="63"/>
        <v>9</v>
      </c>
      <c r="I55" s="6">
        <f t="shared" si="64"/>
        <v>9</v>
      </c>
      <c r="J55" s="6">
        <f t="shared" si="65"/>
        <v>0</v>
      </c>
      <c r="K55" s="6">
        <f t="shared" si="66"/>
        <v>0</v>
      </c>
      <c r="L55" s="6">
        <f t="shared" si="67"/>
        <v>0</v>
      </c>
      <c r="M55" s="6">
        <f t="shared" si="68"/>
        <v>0</v>
      </c>
      <c r="N55" s="6">
        <f t="shared" si="69"/>
        <v>0</v>
      </c>
      <c r="O55" s="6">
        <f t="shared" si="70"/>
        <v>0</v>
      </c>
      <c r="P55" s="6">
        <f t="shared" si="71"/>
        <v>0</v>
      </c>
      <c r="Q55" s="6">
        <f t="shared" si="72"/>
        <v>0</v>
      </c>
      <c r="R55" s="7">
        <f t="shared" si="73"/>
        <v>1</v>
      </c>
      <c r="S55" s="7">
        <f t="shared" si="74"/>
        <v>0</v>
      </c>
      <c r="T55" s="7">
        <v>0.4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75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76"/>
        <v>0</v>
      </c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7"/>
        <v>0</v>
      </c>
      <c r="CF55" s="11">
        <v>9</v>
      </c>
      <c r="CG55" s="10" t="s">
        <v>56</v>
      </c>
      <c r="CH55" s="11"/>
      <c r="CI55" s="10"/>
      <c r="CJ55" s="7">
        <v>1</v>
      </c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8"/>
        <v>1</v>
      </c>
    </row>
    <row r="56" spans="1:104" ht="12">
      <c r="A56" s="20">
        <v>2</v>
      </c>
      <c r="B56" s="20">
        <v>1</v>
      </c>
      <c r="C56" s="20"/>
      <c r="D56" s="6" t="s">
        <v>123</v>
      </c>
      <c r="E56" s="3" t="s">
        <v>124</v>
      </c>
      <c r="F56" s="6">
        <f t="shared" si="61"/>
        <v>0</v>
      </c>
      <c r="G56" s="6">
        <f t="shared" si="62"/>
        <v>1</v>
      </c>
      <c r="H56" s="6">
        <f t="shared" si="63"/>
        <v>9</v>
      </c>
      <c r="I56" s="6">
        <f t="shared" si="64"/>
        <v>9</v>
      </c>
      <c r="J56" s="6">
        <f t="shared" si="65"/>
        <v>0</v>
      </c>
      <c r="K56" s="6">
        <f t="shared" si="66"/>
        <v>0</v>
      </c>
      <c r="L56" s="6">
        <f t="shared" si="67"/>
        <v>0</v>
      </c>
      <c r="M56" s="6">
        <f t="shared" si="68"/>
        <v>0</v>
      </c>
      <c r="N56" s="6">
        <f t="shared" si="69"/>
        <v>0</v>
      </c>
      <c r="O56" s="6">
        <f t="shared" si="70"/>
        <v>0</v>
      </c>
      <c r="P56" s="6">
        <f t="shared" si="71"/>
        <v>0</v>
      </c>
      <c r="Q56" s="6">
        <f t="shared" si="72"/>
        <v>0</v>
      </c>
      <c r="R56" s="7">
        <f t="shared" si="73"/>
        <v>1</v>
      </c>
      <c r="S56" s="7">
        <f t="shared" si="74"/>
        <v>0</v>
      </c>
      <c r="T56" s="7">
        <v>0.4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75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76"/>
        <v>0</v>
      </c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7"/>
        <v>0</v>
      </c>
      <c r="CF56" s="11">
        <v>9</v>
      </c>
      <c r="CG56" s="10" t="s">
        <v>56</v>
      </c>
      <c r="CH56" s="11"/>
      <c r="CI56" s="10"/>
      <c r="CJ56" s="7">
        <v>1</v>
      </c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8"/>
        <v>1</v>
      </c>
    </row>
    <row r="57" spans="1:104" ht="12">
      <c r="A57" s="20">
        <v>6</v>
      </c>
      <c r="B57" s="20">
        <v>1</v>
      </c>
      <c r="C57" s="20"/>
      <c r="D57" s="6" t="s">
        <v>125</v>
      </c>
      <c r="E57" s="3" t="s">
        <v>126</v>
      </c>
      <c r="F57" s="6">
        <f t="shared" si="61"/>
        <v>0</v>
      </c>
      <c r="G57" s="6">
        <f t="shared" si="62"/>
        <v>2</v>
      </c>
      <c r="H57" s="6">
        <f t="shared" si="63"/>
        <v>24</v>
      </c>
      <c r="I57" s="6">
        <f t="shared" si="64"/>
        <v>12</v>
      </c>
      <c r="J57" s="6">
        <f t="shared" si="65"/>
        <v>0</v>
      </c>
      <c r="K57" s="6">
        <f t="shared" si="66"/>
        <v>0</v>
      </c>
      <c r="L57" s="6">
        <f t="shared" si="67"/>
        <v>0</v>
      </c>
      <c r="M57" s="6">
        <f t="shared" si="68"/>
        <v>0</v>
      </c>
      <c r="N57" s="6">
        <f t="shared" si="69"/>
        <v>12</v>
      </c>
      <c r="O57" s="6">
        <f t="shared" si="70"/>
        <v>0</v>
      </c>
      <c r="P57" s="6">
        <f t="shared" si="71"/>
        <v>0</v>
      </c>
      <c r="Q57" s="6">
        <f t="shared" si="72"/>
        <v>0</v>
      </c>
      <c r="R57" s="7">
        <f t="shared" si="73"/>
        <v>3</v>
      </c>
      <c r="S57" s="7">
        <f t="shared" si="74"/>
        <v>1.5</v>
      </c>
      <c r="T57" s="7">
        <v>1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75"/>
        <v>0</v>
      </c>
      <c r="AP57" s="11">
        <v>12</v>
      </c>
      <c r="AQ57" s="10" t="s">
        <v>56</v>
      </c>
      <c r="AR57" s="11"/>
      <c r="AS57" s="10"/>
      <c r="AT57" s="7">
        <v>1.5</v>
      </c>
      <c r="AU57" s="11"/>
      <c r="AV57" s="10"/>
      <c r="AW57" s="11"/>
      <c r="AX57" s="10"/>
      <c r="AY57" s="11"/>
      <c r="AZ57" s="10"/>
      <c r="BA57" s="11">
        <v>12</v>
      </c>
      <c r="BB57" s="10" t="s">
        <v>56</v>
      </c>
      <c r="BC57" s="11"/>
      <c r="BD57" s="10"/>
      <c r="BE57" s="11"/>
      <c r="BF57" s="10"/>
      <c r="BG57" s="11"/>
      <c r="BH57" s="10"/>
      <c r="BI57" s="7">
        <v>1.5</v>
      </c>
      <c r="BJ57" s="7">
        <f t="shared" si="76"/>
        <v>3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7"/>
        <v>0</v>
      </c>
      <c r="CF57" s="11"/>
      <c r="CG57" s="10"/>
      <c r="CH57" s="11"/>
      <c r="CI57" s="10"/>
      <c r="CJ57" s="7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8"/>
        <v>0</v>
      </c>
    </row>
    <row r="58" spans="1:104" ht="12">
      <c r="A58" s="20">
        <v>6</v>
      </c>
      <c r="B58" s="20">
        <v>1</v>
      </c>
      <c r="C58" s="20"/>
      <c r="D58" s="6" t="s">
        <v>127</v>
      </c>
      <c r="E58" s="3" t="s">
        <v>128</v>
      </c>
      <c r="F58" s="6">
        <f t="shared" si="61"/>
        <v>0</v>
      </c>
      <c r="G58" s="6">
        <f t="shared" si="62"/>
        <v>2</v>
      </c>
      <c r="H58" s="6">
        <f t="shared" si="63"/>
        <v>24</v>
      </c>
      <c r="I58" s="6">
        <f t="shared" si="64"/>
        <v>12</v>
      </c>
      <c r="J58" s="6">
        <f t="shared" si="65"/>
        <v>0</v>
      </c>
      <c r="K58" s="6">
        <f t="shared" si="66"/>
        <v>0</v>
      </c>
      <c r="L58" s="6">
        <f t="shared" si="67"/>
        <v>0</v>
      </c>
      <c r="M58" s="6">
        <f t="shared" si="68"/>
        <v>0</v>
      </c>
      <c r="N58" s="6">
        <f t="shared" si="69"/>
        <v>12</v>
      </c>
      <c r="O58" s="6">
        <f t="shared" si="70"/>
        <v>0</v>
      </c>
      <c r="P58" s="6">
        <f t="shared" si="71"/>
        <v>0</v>
      </c>
      <c r="Q58" s="6">
        <f t="shared" si="72"/>
        <v>0</v>
      </c>
      <c r="R58" s="7">
        <f t="shared" si="73"/>
        <v>3</v>
      </c>
      <c r="S58" s="7">
        <f t="shared" si="74"/>
        <v>1.5</v>
      </c>
      <c r="T58" s="7">
        <v>1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75"/>
        <v>0</v>
      </c>
      <c r="AP58" s="11">
        <v>12</v>
      </c>
      <c r="AQ58" s="10" t="s">
        <v>56</v>
      </c>
      <c r="AR58" s="11"/>
      <c r="AS58" s="10"/>
      <c r="AT58" s="7">
        <v>1.5</v>
      </c>
      <c r="AU58" s="11"/>
      <c r="AV58" s="10"/>
      <c r="AW58" s="11"/>
      <c r="AX58" s="10"/>
      <c r="AY58" s="11"/>
      <c r="AZ58" s="10"/>
      <c r="BA58" s="11">
        <v>12</v>
      </c>
      <c r="BB58" s="10" t="s">
        <v>56</v>
      </c>
      <c r="BC58" s="11"/>
      <c r="BD58" s="10"/>
      <c r="BE58" s="11"/>
      <c r="BF58" s="10"/>
      <c r="BG58" s="11"/>
      <c r="BH58" s="10"/>
      <c r="BI58" s="7">
        <v>1.5</v>
      </c>
      <c r="BJ58" s="7">
        <f t="shared" si="76"/>
        <v>3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7"/>
        <v>0</v>
      </c>
      <c r="CF58" s="11"/>
      <c r="CG58" s="10"/>
      <c r="CH58" s="11"/>
      <c r="CI58" s="10"/>
      <c r="CJ58" s="7"/>
      <c r="CK58" s="11"/>
      <c r="CL58" s="10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8"/>
        <v>0</v>
      </c>
    </row>
    <row r="59" spans="1:104" ht="12">
      <c r="A59" s="20">
        <v>4</v>
      </c>
      <c r="B59" s="20">
        <v>1</v>
      </c>
      <c r="C59" s="20"/>
      <c r="D59" s="6" t="s">
        <v>129</v>
      </c>
      <c r="E59" s="3" t="s">
        <v>130</v>
      </c>
      <c r="F59" s="6">
        <f t="shared" si="61"/>
        <v>0</v>
      </c>
      <c r="G59" s="6">
        <f t="shared" si="62"/>
        <v>2</v>
      </c>
      <c r="H59" s="6">
        <f t="shared" si="63"/>
        <v>20</v>
      </c>
      <c r="I59" s="6">
        <f t="shared" si="64"/>
        <v>10</v>
      </c>
      <c r="J59" s="6">
        <f t="shared" si="65"/>
        <v>0</v>
      </c>
      <c r="K59" s="6">
        <f t="shared" si="66"/>
        <v>0</v>
      </c>
      <c r="L59" s="6">
        <f t="shared" si="67"/>
        <v>10</v>
      </c>
      <c r="M59" s="6">
        <f t="shared" si="68"/>
        <v>0</v>
      </c>
      <c r="N59" s="6">
        <f t="shared" si="69"/>
        <v>0</v>
      </c>
      <c r="O59" s="6">
        <f t="shared" si="70"/>
        <v>0</v>
      </c>
      <c r="P59" s="6">
        <f t="shared" si="71"/>
        <v>0</v>
      </c>
      <c r="Q59" s="6">
        <f t="shared" si="72"/>
        <v>0</v>
      </c>
      <c r="R59" s="7">
        <f t="shared" si="73"/>
        <v>4</v>
      </c>
      <c r="S59" s="7">
        <f t="shared" si="74"/>
        <v>2</v>
      </c>
      <c r="T59" s="7">
        <v>0.8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75"/>
        <v>0</v>
      </c>
      <c r="AP59" s="11">
        <v>10</v>
      </c>
      <c r="AQ59" s="10" t="s">
        <v>56</v>
      </c>
      <c r="AR59" s="11"/>
      <c r="AS59" s="10"/>
      <c r="AT59" s="7">
        <v>2</v>
      </c>
      <c r="AU59" s="11"/>
      <c r="AV59" s="10"/>
      <c r="AW59" s="11">
        <v>10</v>
      </c>
      <c r="AX59" s="10" t="s">
        <v>56</v>
      </c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>
        <v>2</v>
      </c>
      <c r="BJ59" s="7">
        <f t="shared" si="76"/>
        <v>4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7"/>
        <v>0</v>
      </c>
      <c r="CF59" s="11"/>
      <c r="CG59" s="10"/>
      <c r="CH59" s="11"/>
      <c r="CI59" s="10"/>
      <c r="CJ59" s="7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8"/>
        <v>0</v>
      </c>
    </row>
    <row r="60" spans="1:104" ht="12">
      <c r="A60" s="20">
        <v>4</v>
      </c>
      <c r="B60" s="20">
        <v>1</v>
      </c>
      <c r="C60" s="20"/>
      <c r="D60" s="6" t="s">
        <v>131</v>
      </c>
      <c r="E60" s="3" t="s">
        <v>132</v>
      </c>
      <c r="F60" s="6">
        <f t="shared" si="61"/>
        <v>0</v>
      </c>
      <c r="G60" s="6">
        <f t="shared" si="62"/>
        <v>2</v>
      </c>
      <c r="H60" s="6">
        <f t="shared" si="63"/>
        <v>20</v>
      </c>
      <c r="I60" s="6">
        <f t="shared" si="64"/>
        <v>10</v>
      </c>
      <c r="J60" s="6">
        <f t="shared" si="65"/>
        <v>0</v>
      </c>
      <c r="K60" s="6">
        <f t="shared" si="66"/>
        <v>0</v>
      </c>
      <c r="L60" s="6">
        <f t="shared" si="67"/>
        <v>10</v>
      </c>
      <c r="M60" s="6">
        <f t="shared" si="68"/>
        <v>0</v>
      </c>
      <c r="N60" s="6">
        <f t="shared" si="69"/>
        <v>0</v>
      </c>
      <c r="O60" s="6">
        <f t="shared" si="70"/>
        <v>0</v>
      </c>
      <c r="P60" s="6">
        <f t="shared" si="71"/>
        <v>0</v>
      </c>
      <c r="Q60" s="6">
        <f t="shared" si="72"/>
        <v>0</v>
      </c>
      <c r="R60" s="7">
        <f t="shared" si="73"/>
        <v>4</v>
      </c>
      <c r="S60" s="7">
        <f t="shared" si="74"/>
        <v>2</v>
      </c>
      <c r="T60" s="7">
        <v>0.8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75"/>
        <v>0</v>
      </c>
      <c r="AP60" s="11">
        <v>10</v>
      </c>
      <c r="AQ60" s="10" t="s">
        <v>56</v>
      </c>
      <c r="AR60" s="11"/>
      <c r="AS60" s="10"/>
      <c r="AT60" s="7">
        <v>2</v>
      </c>
      <c r="AU60" s="11"/>
      <c r="AV60" s="10"/>
      <c r="AW60" s="11">
        <v>10</v>
      </c>
      <c r="AX60" s="10" t="s">
        <v>56</v>
      </c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>
        <v>2</v>
      </c>
      <c r="BJ60" s="7">
        <f t="shared" si="76"/>
        <v>4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7"/>
        <v>0</v>
      </c>
      <c r="CF60" s="11"/>
      <c r="CG60" s="10"/>
      <c r="CH60" s="11"/>
      <c r="CI60" s="10"/>
      <c r="CJ60" s="7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8"/>
        <v>0</v>
      </c>
    </row>
    <row r="61" spans="1:104" ht="12">
      <c r="A61" s="6">
        <v>5</v>
      </c>
      <c r="B61" s="6">
        <v>1</v>
      </c>
      <c r="C61" s="6"/>
      <c r="D61" s="6" t="s">
        <v>185</v>
      </c>
      <c r="E61" s="3" t="s">
        <v>134</v>
      </c>
      <c r="F61" s="6">
        <f t="shared" si="61"/>
        <v>1</v>
      </c>
      <c r="G61" s="6">
        <f t="shared" si="62"/>
        <v>0</v>
      </c>
      <c r="H61" s="6">
        <f t="shared" si="63"/>
        <v>0</v>
      </c>
      <c r="I61" s="6">
        <f t="shared" si="64"/>
        <v>0</v>
      </c>
      <c r="J61" s="6">
        <f t="shared" si="65"/>
        <v>0</v>
      </c>
      <c r="K61" s="6">
        <f t="shared" si="66"/>
        <v>0</v>
      </c>
      <c r="L61" s="6">
        <f t="shared" si="67"/>
        <v>0</v>
      </c>
      <c r="M61" s="6">
        <f t="shared" si="68"/>
        <v>0</v>
      </c>
      <c r="N61" s="6">
        <f t="shared" si="69"/>
        <v>0</v>
      </c>
      <c r="O61" s="6">
        <f t="shared" si="70"/>
        <v>0</v>
      </c>
      <c r="P61" s="6">
        <f t="shared" si="71"/>
        <v>0</v>
      </c>
      <c r="Q61" s="6">
        <f t="shared" si="72"/>
        <v>0</v>
      </c>
      <c r="R61" s="7">
        <f t="shared" si="73"/>
        <v>20</v>
      </c>
      <c r="S61" s="7">
        <f t="shared" si="74"/>
        <v>20</v>
      </c>
      <c r="T61" s="7">
        <v>0.7</v>
      </c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75"/>
        <v>0</v>
      </c>
      <c r="AP61" s="11"/>
      <c r="AQ61" s="10"/>
      <c r="AR61" s="11"/>
      <c r="AS61" s="10"/>
      <c r="AT61" s="7"/>
      <c r="AU61" s="11"/>
      <c r="AV61" s="10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76"/>
        <v>0</v>
      </c>
      <c r="BK61" s="11"/>
      <c r="BL61" s="10"/>
      <c r="BM61" s="11"/>
      <c r="BN61" s="10"/>
      <c r="BO61" s="7"/>
      <c r="BP61" s="11"/>
      <c r="BQ61" s="10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7"/>
        <v>0</v>
      </c>
      <c r="CF61" s="11"/>
      <c r="CG61" s="10"/>
      <c r="CH61" s="11"/>
      <c r="CI61" s="10"/>
      <c r="CJ61" s="7"/>
      <c r="CK61" s="11"/>
      <c r="CL61" s="10"/>
      <c r="CM61" s="11"/>
      <c r="CN61" s="10"/>
      <c r="CO61" s="11"/>
      <c r="CP61" s="10"/>
      <c r="CQ61" s="11"/>
      <c r="CR61" s="10"/>
      <c r="CS61" s="11">
        <v>0</v>
      </c>
      <c r="CT61" s="10" t="s">
        <v>55</v>
      </c>
      <c r="CU61" s="11"/>
      <c r="CV61" s="10"/>
      <c r="CW61" s="11"/>
      <c r="CX61" s="10"/>
      <c r="CY61" s="7">
        <v>20</v>
      </c>
      <c r="CZ61" s="7">
        <f t="shared" si="78"/>
        <v>20</v>
      </c>
    </row>
    <row r="62" spans="1:104" ht="19.5" customHeight="1">
      <c r="A62" s="19" t="s">
        <v>135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9"/>
      <c r="CZ62" s="13"/>
    </row>
    <row r="63" spans="1:104" ht="12">
      <c r="A63" s="6"/>
      <c r="B63" s="6"/>
      <c r="C63" s="6"/>
      <c r="D63" s="6" t="s">
        <v>136</v>
      </c>
      <c r="E63" s="3" t="s">
        <v>137</v>
      </c>
      <c r="F63" s="6">
        <f>COUNTIF(U63:CX63,"e")</f>
        <v>0</v>
      </c>
      <c r="G63" s="6">
        <f>COUNTIF(U63:CX63,"z")</f>
        <v>1</v>
      </c>
      <c r="H63" s="6">
        <f>SUM(I63:Q63)</f>
        <v>120</v>
      </c>
      <c r="I63" s="6">
        <f>U63+AP63+BK63+CF63</f>
        <v>0</v>
      </c>
      <c r="J63" s="6">
        <f>W63+AR63+BM63+CH63</f>
        <v>0</v>
      </c>
      <c r="K63" s="6">
        <f>Z63+AU63+BP63+CK63</f>
        <v>0</v>
      </c>
      <c r="L63" s="6">
        <f>AB63+AW63+BR63+CM63</f>
        <v>0</v>
      </c>
      <c r="M63" s="6">
        <f>AD63+AY63+BT63+CO63</f>
        <v>0</v>
      </c>
      <c r="N63" s="6">
        <f>AF63+BA63+BV63+CQ63</f>
        <v>0</v>
      </c>
      <c r="O63" s="6">
        <f>AH63+BC63+BX63+CS63</f>
        <v>0</v>
      </c>
      <c r="P63" s="6">
        <f>AJ63+BE63+BZ63+CU63</f>
        <v>120</v>
      </c>
      <c r="Q63" s="6">
        <f>AL63+BG63+CB63+CW63</f>
        <v>0</v>
      </c>
      <c r="R63" s="7">
        <f>AO63+BJ63+CE63+CZ63</f>
        <v>4</v>
      </c>
      <c r="S63" s="7">
        <f>AN63+BI63+CD63+CY63</f>
        <v>4</v>
      </c>
      <c r="T63" s="7">
        <v>0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>Y63+AN63</f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>
        <v>120</v>
      </c>
      <c r="BF63" s="10" t="s">
        <v>56</v>
      </c>
      <c r="BG63" s="11"/>
      <c r="BH63" s="10"/>
      <c r="BI63" s="7">
        <v>4</v>
      </c>
      <c r="BJ63" s="7">
        <f>AT63+BI63</f>
        <v>4</v>
      </c>
      <c r="BK63" s="11"/>
      <c r="BL63" s="10"/>
      <c r="BM63" s="11"/>
      <c r="BN63" s="10"/>
      <c r="BO63" s="7"/>
      <c r="BP63" s="11"/>
      <c r="BQ63" s="10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>BO63+CD63</f>
        <v>0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>CJ63+CY63</f>
        <v>0</v>
      </c>
    </row>
    <row r="64" spans="1:104" ht="15.75" customHeight="1">
      <c r="A64" s="6"/>
      <c r="B64" s="6"/>
      <c r="C64" s="6"/>
      <c r="D64" s="6"/>
      <c r="E64" s="6" t="s">
        <v>68</v>
      </c>
      <c r="F64" s="6">
        <f aca="true" t="shared" si="79" ref="F64:AK64">SUM(F63:F63)</f>
        <v>0</v>
      </c>
      <c r="G64" s="6">
        <f t="shared" si="79"/>
        <v>1</v>
      </c>
      <c r="H64" s="6">
        <f t="shared" si="79"/>
        <v>120</v>
      </c>
      <c r="I64" s="6">
        <f t="shared" si="79"/>
        <v>0</v>
      </c>
      <c r="J64" s="6">
        <f t="shared" si="79"/>
        <v>0</v>
      </c>
      <c r="K64" s="6">
        <f t="shared" si="79"/>
        <v>0</v>
      </c>
      <c r="L64" s="6">
        <f t="shared" si="79"/>
        <v>0</v>
      </c>
      <c r="M64" s="6">
        <f t="shared" si="79"/>
        <v>0</v>
      </c>
      <c r="N64" s="6">
        <f t="shared" si="79"/>
        <v>0</v>
      </c>
      <c r="O64" s="6">
        <f t="shared" si="79"/>
        <v>0</v>
      </c>
      <c r="P64" s="6">
        <f t="shared" si="79"/>
        <v>120</v>
      </c>
      <c r="Q64" s="6">
        <f t="shared" si="79"/>
        <v>0</v>
      </c>
      <c r="R64" s="7">
        <f t="shared" si="79"/>
        <v>4</v>
      </c>
      <c r="S64" s="7">
        <f t="shared" si="79"/>
        <v>4</v>
      </c>
      <c r="T64" s="7">
        <f t="shared" si="79"/>
        <v>0</v>
      </c>
      <c r="U64" s="11">
        <f t="shared" si="79"/>
        <v>0</v>
      </c>
      <c r="V64" s="10">
        <f t="shared" si="79"/>
        <v>0</v>
      </c>
      <c r="W64" s="11">
        <f t="shared" si="79"/>
        <v>0</v>
      </c>
      <c r="X64" s="10">
        <f t="shared" si="79"/>
        <v>0</v>
      </c>
      <c r="Y64" s="7">
        <f t="shared" si="79"/>
        <v>0</v>
      </c>
      <c r="Z64" s="11">
        <f t="shared" si="79"/>
        <v>0</v>
      </c>
      <c r="AA64" s="10">
        <f t="shared" si="79"/>
        <v>0</v>
      </c>
      <c r="AB64" s="11">
        <f t="shared" si="79"/>
        <v>0</v>
      </c>
      <c r="AC64" s="10">
        <f t="shared" si="79"/>
        <v>0</v>
      </c>
      <c r="AD64" s="11">
        <f t="shared" si="79"/>
        <v>0</v>
      </c>
      <c r="AE64" s="10">
        <f t="shared" si="79"/>
        <v>0</v>
      </c>
      <c r="AF64" s="11">
        <f t="shared" si="79"/>
        <v>0</v>
      </c>
      <c r="AG64" s="10">
        <f t="shared" si="79"/>
        <v>0</v>
      </c>
      <c r="AH64" s="11">
        <f t="shared" si="79"/>
        <v>0</v>
      </c>
      <c r="AI64" s="10">
        <f t="shared" si="79"/>
        <v>0</v>
      </c>
      <c r="AJ64" s="11">
        <f t="shared" si="79"/>
        <v>0</v>
      </c>
      <c r="AK64" s="10">
        <f t="shared" si="79"/>
        <v>0</v>
      </c>
      <c r="AL64" s="11">
        <f aca="true" t="shared" si="80" ref="AL64:BQ64">SUM(AL63:AL63)</f>
        <v>0</v>
      </c>
      <c r="AM64" s="10">
        <f t="shared" si="80"/>
        <v>0</v>
      </c>
      <c r="AN64" s="7">
        <f t="shared" si="80"/>
        <v>0</v>
      </c>
      <c r="AO64" s="7">
        <f t="shared" si="80"/>
        <v>0</v>
      </c>
      <c r="AP64" s="11">
        <f t="shared" si="80"/>
        <v>0</v>
      </c>
      <c r="AQ64" s="10">
        <f t="shared" si="80"/>
        <v>0</v>
      </c>
      <c r="AR64" s="11">
        <f t="shared" si="80"/>
        <v>0</v>
      </c>
      <c r="AS64" s="10">
        <f t="shared" si="80"/>
        <v>0</v>
      </c>
      <c r="AT64" s="7">
        <f t="shared" si="80"/>
        <v>0</v>
      </c>
      <c r="AU64" s="11">
        <f t="shared" si="80"/>
        <v>0</v>
      </c>
      <c r="AV64" s="10">
        <f t="shared" si="80"/>
        <v>0</v>
      </c>
      <c r="AW64" s="11">
        <f t="shared" si="80"/>
        <v>0</v>
      </c>
      <c r="AX64" s="10">
        <f t="shared" si="80"/>
        <v>0</v>
      </c>
      <c r="AY64" s="11">
        <f t="shared" si="80"/>
        <v>0</v>
      </c>
      <c r="AZ64" s="10">
        <f t="shared" si="80"/>
        <v>0</v>
      </c>
      <c r="BA64" s="11">
        <f t="shared" si="80"/>
        <v>0</v>
      </c>
      <c r="BB64" s="10">
        <f t="shared" si="80"/>
        <v>0</v>
      </c>
      <c r="BC64" s="11">
        <f t="shared" si="80"/>
        <v>0</v>
      </c>
      <c r="BD64" s="10">
        <f t="shared" si="80"/>
        <v>0</v>
      </c>
      <c r="BE64" s="11">
        <f t="shared" si="80"/>
        <v>120</v>
      </c>
      <c r="BF64" s="10">
        <f t="shared" si="80"/>
        <v>0</v>
      </c>
      <c r="BG64" s="11">
        <f t="shared" si="80"/>
        <v>0</v>
      </c>
      <c r="BH64" s="10">
        <f t="shared" si="80"/>
        <v>0</v>
      </c>
      <c r="BI64" s="7">
        <f t="shared" si="80"/>
        <v>4</v>
      </c>
      <c r="BJ64" s="7">
        <f t="shared" si="80"/>
        <v>4</v>
      </c>
      <c r="BK64" s="11">
        <f t="shared" si="80"/>
        <v>0</v>
      </c>
      <c r="BL64" s="10">
        <f t="shared" si="80"/>
        <v>0</v>
      </c>
      <c r="BM64" s="11">
        <f t="shared" si="80"/>
        <v>0</v>
      </c>
      <c r="BN64" s="10">
        <f t="shared" si="80"/>
        <v>0</v>
      </c>
      <c r="BO64" s="7">
        <f t="shared" si="80"/>
        <v>0</v>
      </c>
      <c r="BP64" s="11">
        <f t="shared" si="80"/>
        <v>0</v>
      </c>
      <c r="BQ64" s="10">
        <f t="shared" si="80"/>
        <v>0</v>
      </c>
      <c r="BR64" s="11">
        <f aca="true" t="shared" si="81" ref="BR64:CW64">SUM(BR63:BR63)</f>
        <v>0</v>
      </c>
      <c r="BS64" s="10">
        <f t="shared" si="81"/>
        <v>0</v>
      </c>
      <c r="BT64" s="11">
        <f t="shared" si="81"/>
        <v>0</v>
      </c>
      <c r="BU64" s="10">
        <f t="shared" si="81"/>
        <v>0</v>
      </c>
      <c r="BV64" s="11">
        <f t="shared" si="81"/>
        <v>0</v>
      </c>
      <c r="BW64" s="10">
        <f t="shared" si="81"/>
        <v>0</v>
      </c>
      <c r="BX64" s="11">
        <f t="shared" si="81"/>
        <v>0</v>
      </c>
      <c r="BY64" s="10">
        <f t="shared" si="81"/>
        <v>0</v>
      </c>
      <c r="BZ64" s="11">
        <f t="shared" si="81"/>
        <v>0</v>
      </c>
      <c r="CA64" s="10">
        <f t="shared" si="81"/>
        <v>0</v>
      </c>
      <c r="CB64" s="11">
        <f t="shared" si="81"/>
        <v>0</v>
      </c>
      <c r="CC64" s="10">
        <f t="shared" si="81"/>
        <v>0</v>
      </c>
      <c r="CD64" s="7">
        <f t="shared" si="81"/>
        <v>0</v>
      </c>
      <c r="CE64" s="7">
        <f t="shared" si="81"/>
        <v>0</v>
      </c>
      <c r="CF64" s="11">
        <f t="shared" si="81"/>
        <v>0</v>
      </c>
      <c r="CG64" s="10">
        <f t="shared" si="81"/>
        <v>0</v>
      </c>
      <c r="CH64" s="11">
        <f t="shared" si="81"/>
        <v>0</v>
      </c>
      <c r="CI64" s="10">
        <f t="shared" si="81"/>
        <v>0</v>
      </c>
      <c r="CJ64" s="7">
        <f t="shared" si="81"/>
        <v>0</v>
      </c>
      <c r="CK64" s="11">
        <f t="shared" si="81"/>
        <v>0</v>
      </c>
      <c r="CL64" s="10">
        <f t="shared" si="81"/>
        <v>0</v>
      </c>
      <c r="CM64" s="11">
        <f t="shared" si="81"/>
        <v>0</v>
      </c>
      <c r="CN64" s="10">
        <f t="shared" si="81"/>
        <v>0</v>
      </c>
      <c r="CO64" s="11">
        <f t="shared" si="81"/>
        <v>0</v>
      </c>
      <c r="CP64" s="10">
        <f t="shared" si="81"/>
        <v>0</v>
      </c>
      <c r="CQ64" s="11">
        <f t="shared" si="81"/>
        <v>0</v>
      </c>
      <c r="CR64" s="10">
        <f t="shared" si="81"/>
        <v>0</v>
      </c>
      <c r="CS64" s="11">
        <f t="shared" si="81"/>
        <v>0</v>
      </c>
      <c r="CT64" s="10">
        <f t="shared" si="81"/>
        <v>0</v>
      </c>
      <c r="CU64" s="11">
        <f t="shared" si="81"/>
        <v>0</v>
      </c>
      <c r="CV64" s="10">
        <f t="shared" si="81"/>
        <v>0</v>
      </c>
      <c r="CW64" s="11">
        <f t="shared" si="81"/>
        <v>0</v>
      </c>
      <c r="CX64" s="10">
        <f>SUM(CX63:CX63)</f>
        <v>0</v>
      </c>
      <c r="CY64" s="7">
        <f>SUM(CY63:CY63)</f>
        <v>0</v>
      </c>
      <c r="CZ64" s="7">
        <f>SUM(CZ63:CZ63)</f>
        <v>0</v>
      </c>
    </row>
    <row r="65" spans="1:104" ht="19.5" customHeight="1">
      <c r="A65" s="19" t="s">
        <v>138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9"/>
      <c r="CZ65" s="13"/>
    </row>
    <row r="66" spans="1:104" ht="12">
      <c r="A66" s="6"/>
      <c r="B66" s="6"/>
      <c r="C66" s="6"/>
      <c r="D66" s="6" t="s">
        <v>139</v>
      </c>
      <c r="E66" s="3" t="s">
        <v>140</v>
      </c>
      <c r="F66" s="6">
        <f>COUNTIF(U66:CX66,"e")</f>
        <v>0</v>
      </c>
      <c r="G66" s="6">
        <f>COUNTIF(U66:CX66,"z")</f>
        <v>1</v>
      </c>
      <c r="H66" s="6">
        <f>SUM(I66:Q66)</f>
        <v>2</v>
      </c>
      <c r="I66" s="6">
        <f>U66+AP66+BK66+CF66</f>
        <v>2</v>
      </c>
      <c r="J66" s="6">
        <f>W66+AR66+BM66+CH66</f>
        <v>0</v>
      </c>
      <c r="K66" s="6">
        <f>Z66+AU66+BP66+CK66</f>
        <v>0</v>
      </c>
      <c r="L66" s="6">
        <f>AB66+AW66+BR66+CM66</f>
        <v>0</v>
      </c>
      <c r="M66" s="6">
        <f>AD66+AY66+BT66+CO66</f>
        <v>0</v>
      </c>
      <c r="N66" s="6">
        <f>AF66+BA66+BV66+CQ66</f>
        <v>0</v>
      </c>
      <c r="O66" s="6">
        <f>AH66+BC66+BX66+CS66</f>
        <v>0</v>
      </c>
      <c r="P66" s="6">
        <f>AJ66+BE66+BZ66+CU66</f>
        <v>0</v>
      </c>
      <c r="Q66" s="6">
        <f>AL66+BG66+CB66+CW66</f>
        <v>0</v>
      </c>
      <c r="R66" s="7">
        <f>AO66+BJ66+CE66+CZ66</f>
        <v>0</v>
      </c>
      <c r="S66" s="7">
        <f>AN66+BI66+CD66+CY66</f>
        <v>0</v>
      </c>
      <c r="T66" s="7">
        <v>0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>Y66+AN66</f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>AT66+BI66</f>
        <v>0</v>
      </c>
      <c r="BK66" s="11">
        <v>2</v>
      </c>
      <c r="BL66" s="10" t="s">
        <v>56</v>
      </c>
      <c r="BM66" s="11"/>
      <c r="BN66" s="10"/>
      <c r="BO66" s="7">
        <v>0</v>
      </c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>BO66+CD66</f>
        <v>0</v>
      </c>
      <c r="CF66" s="11"/>
      <c r="CG66" s="10"/>
      <c r="CH66" s="11"/>
      <c r="CI66" s="10"/>
      <c r="CJ66" s="7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>CJ66+CY66</f>
        <v>0</v>
      </c>
    </row>
    <row r="67" spans="1:104" ht="15.75" customHeight="1">
      <c r="A67" s="6"/>
      <c r="B67" s="6"/>
      <c r="C67" s="6"/>
      <c r="D67" s="6"/>
      <c r="E67" s="6" t="s">
        <v>68</v>
      </c>
      <c r="F67" s="6">
        <f aca="true" t="shared" si="82" ref="F67:AK67">SUM(F66:F66)</f>
        <v>0</v>
      </c>
      <c r="G67" s="6">
        <f t="shared" si="82"/>
        <v>1</v>
      </c>
      <c r="H67" s="6">
        <f t="shared" si="82"/>
        <v>2</v>
      </c>
      <c r="I67" s="6">
        <f t="shared" si="82"/>
        <v>2</v>
      </c>
      <c r="J67" s="6">
        <f t="shared" si="82"/>
        <v>0</v>
      </c>
      <c r="K67" s="6">
        <f t="shared" si="82"/>
        <v>0</v>
      </c>
      <c r="L67" s="6">
        <f t="shared" si="82"/>
        <v>0</v>
      </c>
      <c r="M67" s="6">
        <f t="shared" si="82"/>
        <v>0</v>
      </c>
      <c r="N67" s="6">
        <f t="shared" si="82"/>
        <v>0</v>
      </c>
      <c r="O67" s="6">
        <f t="shared" si="82"/>
        <v>0</v>
      </c>
      <c r="P67" s="6">
        <f t="shared" si="82"/>
        <v>0</v>
      </c>
      <c r="Q67" s="6">
        <f t="shared" si="82"/>
        <v>0</v>
      </c>
      <c r="R67" s="7">
        <f t="shared" si="82"/>
        <v>0</v>
      </c>
      <c r="S67" s="7">
        <f t="shared" si="82"/>
        <v>0</v>
      </c>
      <c r="T67" s="7">
        <f t="shared" si="82"/>
        <v>0</v>
      </c>
      <c r="U67" s="11">
        <f t="shared" si="82"/>
        <v>0</v>
      </c>
      <c r="V67" s="10">
        <f t="shared" si="82"/>
        <v>0</v>
      </c>
      <c r="W67" s="11">
        <f t="shared" si="82"/>
        <v>0</v>
      </c>
      <c r="X67" s="10">
        <f t="shared" si="82"/>
        <v>0</v>
      </c>
      <c r="Y67" s="7">
        <f t="shared" si="82"/>
        <v>0</v>
      </c>
      <c r="Z67" s="11">
        <f t="shared" si="82"/>
        <v>0</v>
      </c>
      <c r="AA67" s="10">
        <f t="shared" si="82"/>
        <v>0</v>
      </c>
      <c r="AB67" s="11">
        <f t="shared" si="82"/>
        <v>0</v>
      </c>
      <c r="AC67" s="10">
        <f t="shared" si="82"/>
        <v>0</v>
      </c>
      <c r="AD67" s="11">
        <f t="shared" si="82"/>
        <v>0</v>
      </c>
      <c r="AE67" s="10">
        <f t="shared" si="82"/>
        <v>0</v>
      </c>
      <c r="AF67" s="11">
        <f t="shared" si="82"/>
        <v>0</v>
      </c>
      <c r="AG67" s="10">
        <f t="shared" si="82"/>
        <v>0</v>
      </c>
      <c r="AH67" s="11">
        <f t="shared" si="82"/>
        <v>0</v>
      </c>
      <c r="AI67" s="10">
        <f t="shared" si="82"/>
        <v>0</v>
      </c>
      <c r="AJ67" s="11">
        <f t="shared" si="82"/>
        <v>0</v>
      </c>
      <c r="AK67" s="10">
        <f t="shared" si="82"/>
        <v>0</v>
      </c>
      <c r="AL67" s="11">
        <f aca="true" t="shared" si="83" ref="AL67:BQ67">SUM(AL66:AL66)</f>
        <v>0</v>
      </c>
      <c r="AM67" s="10">
        <f t="shared" si="83"/>
        <v>0</v>
      </c>
      <c r="AN67" s="7">
        <f t="shared" si="83"/>
        <v>0</v>
      </c>
      <c r="AO67" s="7">
        <f t="shared" si="83"/>
        <v>0</v>
      </c>
      <c r="AP67" s="11">
        <f t="shared" si="83"/>
        <v>0</v>
      </c>
      <c r="AQ67" s="10">
        <f t="shared" si="83"/>
        <v>0</v>
      </c>
      <c r="AR67" s="11">
        <f t="shared" si="83"/>
        <v>0</v>
      </c>
      <c r="AS67" s="10">
        <f t="shared" si="83"/>
        <v>0</v>
      </c>
      <c r="AT67" s="7">
        <f t="shared" si="83"/>
        <v>0</v>
      </c>
      <c r="AU67" s="11">
        <f t="shared" si="83"/>
        <v>0</v>
      </c>
      <c r="AV67" s="10">
        <f t="shared" si="83"/>
        <v>0</v>
      </c>
      <c r="AW67" s="11">
        <f t="shared" si="83"/>
        <v>0</v>
      </c>
      <c r="AX67" s="10">
        <f t="shared" si="83"/>
        <v>0</v>
      </c>
      <c r="AY67" s="11">
        <f t="shared" si="83"/>
        <v>0</v>
      </c>
      <c r="AZ67" s="10">
        <f t="shared" si="83"/>
        <v>0</v>
      </c>
      <c r="BA67" s="11">
        <f t="shared" si="83"/>
        <v>0</v>
      </c>
      <c r="BB67" s="10">
        <f t="shared" si="83"/>
        <v>0</v>
      </c>
      <c r="BC67" s="11">
        <f t="shared" si="83"/>
        <v>0</v>
      </c>
      <c r="BD67" s="10">
        <f t="shared" si="83"/>
        <v>0</v>
      </c>
      <c r="BE67" s="11">
        <f t="shared" si="83"/>
        <v>0</v>
      </c>
      <c r="BF67" s="10">
        <f t="shared" si="83"/>
        <v>0</v>
      </c>
      <c r="BG67" s="11">
        <f t="shared" si="83"/>
        <v>0</v>
      </c>
      <c r="BH67" s="10">
        <f t="shared" si="83"/>
        <v>0</v>
      </c>
      <c r="BI67" s="7">
        <f t="shared" si="83"/>
        <v>0</v>
      </c>
      <c r="BJ67" s="7">
        <f t="shared" si="83"/>
        <v>0</v>
      </c>
      <c r="BK67" s="11">
        <f t="shared" si="83"/>
        <v>2</v>
      </c>
      <c r="BL67" s="10">
        <f t="shared" si="83"/>
        <v>0</v>
      </c>
      <c r="BM67" s="11">
        <f t="shared" si="83"/>
        <v>0</v>
      </c>
      <c r="BN67" s="10">
        <f t="shared" si="83"/>
        <v>0</v>
      </c>
      <c r="BO67" s="7">
        <f t="shared" si="83"/>
        <v>0</v>
      </c>
      <c r="BP67" s="11">
        <f t="shared" si="83"/>
        <v>0</v>
      </c>
      <c r="BQ67" s="10">
        <f t="shared" si="83"/>
        <v>0</v>
      </c>
      <c r="BR67" s="11">
        <f aca="true" t="shared" si="84" ref="BR67:CW67">SUM(BR66:BR66)</f>
        <v>0</v>
      </c>
      <c r="BS67" s="10">
        <f t="shared" si="84"/>
        <v>0</v>
      </c>
      <c r="BT67" s="11">
        <f t="shared" si="84"/>
        <v>0</v>
      </c>
      <c r="BU67" s="10">
        <f t="shared" si="84"/>
        <v>0</v>
      </c>
      <c r="BV67" s="11">
        <f t="shared" si="84"/>
        <v>0</v>
      </c>
      <c r="BW67" s="10">
        <f t="shared" si="84"/>
        <v>0</v>
      </c>
      <c r="BX67" s="11">
        <f t="shared" si="84"/>
        <v>0</v>
      </c>
      <c r="BY67" s="10">
        <f t="shared" si="84"/>
        <v>0</v>
      </c>
      <c r="BZ67" s="11">
        <f t="shared" si="84"/>
        <v>0</v>
      </c>
      <c r="CA67" s="10">
        <f t="shared" si="84"/>
        <v>0</v>
      </c>
      <c r="CB67" s="11">
        <f t="shared" si="84"/>
        <v>0</v>
      </c>
      <c r="CC67" s="10">
        <f t="shared" si="84"/>
        <v>0</v>
      </c>
      <c r="CD67" s="7">
        <f t="shared" si="84"/>
        <v>0</v>
      </c>
      <c r="CE67" s="7">
        <f t="shared" si="84"/>
        <v>0</v>
      </c>
      <c r="CF67" s="11">
        <f t="shared" si="84"/>
        <v>0</v>
      </c>
      <c r="CG67" s="10">
        <f t="shared" si="84"/>
        <v>0</v>
      </c>
      <c r="CH67" s="11">
        <f t="shared" si="84"/>
        <v>0</v>
      </c>
      <c r="CI67" s="10">
        <f t="shared" si="84"/>
        <v>0</v>
      </c>
      <c r="CJ67" s="7">
        <f t="shared" si="84"/>
        <v>0</v>
      </c>
      <c r="CK67" s="11">
        <f t="shared" si="84"/>
        <v>0</v>
      </c>
      <c r="CL67" s="10">
        <f t="shared" si="84"/>
        <v>0</v>
      </c>
      <c r="CM67" s="11">
        <f t="shared" si="84"/>
        <v>0</v>
      </c>
      <c r="CN67" s="10">
        <f t="shared" si="84"/>
        <v>0</v>
      </c>
      <c r="CO67" s="11">
        <f t="shared" si="84"/>
        <v>0</v>
      </c>
      <c r="CP67" s="10">
        <f t="shared" si="84"/>
        <v>0</v>
      </c>
      <c r="CQ67" s="11">
        <f t="shared" si="84"/>
        <v>0</v>
      </c>
      <c r="CR67" s="10">
        <f t="shared" si="84"/>
        <v>0</v>
      </c>
      <c r="CS67" s="11">
        <f t="shared" si="84"/>
        <v>0</v>
      </c>
      <c r="CT67" s="10">
        <f t="shared" si="84"/>
        <v>0</v>
      </c>
      <c r="CU67" s="11">
        <f t="shared" si="84"/>
        <v>0</v>
      </c>
      <c r="CV67" s="10">
        <f t="shared" si="84"/>
        <v>0</v>
      </c>
      <c r="CW67" s="11">
        <f t="shared" si="84"/>
        <v>0</v>
      </c>
      <c r="CX67" s="10">
        <f>SUM(CX66:CX66)</f>
        <v>0</v>
      </c>
      <c r="CY67" s="7">
        <f>SUM(CY66:CY66)</f>
        <v>0</v>
      </c>
      <c r="CZ67" s="7">
        <f>SUM(CZ66:CZ66)</f>
        <v>0</v>
      </c>
    </row>
    <row r="68" spans="1:104" ht="19.5" customHeight="1">
      <c r="A68" s="6"/>
      <c r="B68" s="6"/>
      <c r="C68" s="6"/>
      <c r="D68" s="6"/>
      <c r="E68" s="8" t="s">
        <v>141</v>
      </c>
      <c r="F68" s="6">
        <f>F24+F39+F51+F64+F67</f>
        <v>11</v>
      </c>
      <c r="G68" s="6">
        <f>G24+G39+G51+G64+G67</f>
        <v>48</v>
      </c>
      <c r="H68" s="6">
        <f aca="true" t="shared" si="85" ref="H68:Q68">H24+H39+H51+H67</f>
        <v>642</v>
      </c>
      <c r="I68" s="6">
        <f t="shared" si="85"/>
        <v>288</v>
      </c>
      <c r="J68" s="6">
        <f t="shared" si="85"/>
        <v>116</v>
      </c>
      <c r="K68" s="6">
        <f t="shared" si="85"/>
        <v>0</v>
      </c>
      <c r="L68" s="6">
        <f t="shared" si="85"/>
        <v>144</v>
      </c>
      <c r="M68" s="6">
        <f t="shared" si="85"/>
        <v>20</v>
      </c>
      <c r="N68" s="6">
        <f t="shared" si="85"/>
        <v>62</v>
      </c>
      <c r="O68" s="6">
        <f t="shared" si="85"/>
        <v>0</v>
      </c>
      <c r="P68" s="6">
        <f t="shared" si="85"/>
        <v>0</v>
      </c>
      <c r="Q68" s="6">
        <f t="shared" si="85"/>
        <v>12</v>
      </c>
      <c r="R68" s="7">
        <f>R24+R39+R51+R64+R67</f>
        <v>90</v>
      </c>
      <c r="S68" s="7">
        <f>S24+S39+S51+S64+S67</f>
        <v>48.4</v>
      </c>
      <c r="T68" s="7">
        <f>T24+T39+T51+T64+T67</f>
        <v>26.5</v>
      </c>
      <c r="U68" s="11">
        <f>U24+U39+U51+U67</f>
        <v>104</v>
      </c>
      <c r="V68" s="10">
        <f>V24+V39+V51+V67</f>
        <v>0</v>
      </c>
      <c r="W68" s="11">
        <f>W24+W39+W51+W67</f>
        <v>30</v>
      </c>
      <c r="X68" s="10">
        <f>X24+X39+X51+X67</f>
        <v>0</v>
      </c>
      <c r="Y68" s="7">
        <f>Y24+Y39+Y51+Y64+Y67</f>
        <v>11.7</v>
      </c>
      <c r="Z68" s="11">
        <f aca="true" t="shared" si="86" ref="Z68:AM68">Z24+Z39+Z51+Z67</f>
        <v>0</v>
      </c>
      <c r="AA68" s="10">
        <f t="shared" si="86"/>
        <v>0</v>
      </c>
      <c r="AB68" s="11">
        <f t="shared" si="86"/>
        <v>50</v>
      </c>
      <c r="AC68" s="10">
        <f t="shared" si="86"/>
        <v>0</v>
      </c>
      <c r="AD68" s="11">
        <f t="shared" si="86"/>
        <v>20</v>
      </c>
      <c r="AE68" s="10">
        <f t="shared" si="86"/>
        <v>0</v>
      </c>
      <c r="AF68" s="11">
        <f t="shared" si="86"/>
        <v>20</v>
      </c>
      <c r="AG68" s="10">
        <f t="shared" si="86"/>
        <v>0</v>
      </c>
      <c r="AH68" s="11">
        <f t="shared" si="86"/>
        <v>0</v>
      </c>
      <c r="AI68" s="10">
        <f t="shared" si="86"/>
        <v>0</v>
      </c>
      <c r="AJ68" s="11">
        <f t="shared" si="86"/>
        <v>0</v>
      </c>
      <c r="AK68" s="10">
        <f t="shared" si="86"/>
        <v>0</v>
      </c>
      <c r="AL68" s="11">
        <f t="shared" si="86"/>
        <v>0</v>
      </c>
      <c r="AM68" s="10">
        <f t="shared" si="86"/>
        <v>0</v>
      </c>
      <c r="AN68" s="7">
        <f>AN24+AN39+AN51+AN64+AN67</f>
        <v>9.3</v>
      </c>
      <c r="AO68" s="7">
        <f>AO24+AO39+AO51+AO64+AO67</f>
        <v>21</v>
      </c>
      <c r="AP68" s="11">
        <f>AP24+AP39+AP51+AP67</f>
        <v>74</v>
      </c>
      <c r="AQ68" s="10">
        <f>AQ24+AQ39+AQ51+AQ67</f>
        <v>0</v>
      </c>
      <c r="AR68" s="11">
        <f>AR24+AR39+AR51+AR67</f>
        <v>30</v>
      </c>
      <c r="AS68" s="10">
        <f>AS24+AS39+AS51+AS67</f>
        <v>0</v>
      </c>
      <c r="AT68" s="7">
        <f>AT24+AT39+AT51+AT64+AT67</f>
        <v>11.4</v>
      </c>
      <c r="AU68" s="11">
        <f aca="true" t="shared" si="87" ref="AU68:BH68">AU24+AU39+AU51+AU67</f>
        <v>0</v>
      </c>
      <c r="AV68" s="10">
        <f t="shared" si="87"/>
        <v>0</v>
      </c>
      <c r="AW68" s="11">
        <f t="shared" si="87"/>
        <v>40</v>
      </c>
      <c r="AX68" s="10">
        <f t="shared" si="87"/>
        <v>0</v>
      </c>
      <c r="AY68" s="11">
        <f t="shared" si="87"/>
        <v>0</v>
      </c>
      <c r="AZ68" s="10">
        <f t="shared" si="87"/>
        <v>0</v>
      </c>
      <c r="BA68" s="11">
        <f t="shared" si="87"/>
        <v>22</v>
      </c>
      <c r="BB68" s="10">
        <f t="shared" si="87"/>
        <v>0</v>
      </c>
      <c r="BC68" s="11">
        <f t="shared" si="87"/>
        <v>0</v>
      </c>
      <c r="BD68" s="10">
        <f t="shared" si="87"/>
        <v>0</v>
      </c>
      <c r="BE68" s="11">
        <f t="shared" si="87"/>
        <v>0</v>
      </c>
      <c r="BF68" s="10">
        <f t="shared" si="87"/>
        <v>0</v>
      </c>
      <c r="BG68" s="11">
        <f t="shared" si="87"/>
        <v>12</v>
      </c>
      <c r="BH68" s="10">
        <f t="shared" si="87"/>
        <v>0</v>
      </c>
      <c r="BI68" s="7">
        <f>BI24+BI39+BI51+BI64+BI67</f>
        <v>11.6</v>
      </c>
      <c r="BJ68" s="7">
        <f>BJ24+BJ39+BJ51+BJ64+BJ67</f>
        <v>23</v>
      </c>
      <c r="BK68" s="11">
        <f>BK24+BK39+BK51+BK67</f>
        <v>92</v>
      </c>
      <c r="BL68" s="10">
        <f>BL24+BL39+BL51+BL67</f>
        <v>0</v>
      </c>
      <c r="BM68" s="11">
        <f>BM24+BM39+BM51+BM67</f>
        <v>47</v>
      </c>
      <c r="BN68" s="10">
        <f>BN24+BN39+BN51+BN67</f>
        <v>0</v>
      </c>
      <c r="BO68" s="7">
        <f>BO24+BO39+BO51+BO64+BO67</f>
        <v>15.5</v>
      </c>
      <c r="BP68" s="11">
        <f aca="true" t="shared" si="88" ref="BP68:CC68">BP24+BP39+BP51+BP67</f>
        <v>0</v>
      </c>
      <c r="BQ68" s="10">
        <f t="shared" si="88"/>
        <v>0</v>
      </c>
      <c r="BR68" s="11">
        <f t="shared" si="88"/>
        <v>54</v>
      </c>
      <c r="BS68" s="10">
        <f t="shared" si="88"/>
        <v>0</v>
      </c>
      <c r="BT68" s="11">
        <f t="shared" si="88"/>
        <v>0</v>
      </c>
      <c r="BU68" s="10">
        <f t="shared" si="88"/>
        <v>0</v>
      </c>
      <c r="BV68" s="11">
        <f t="shared" si="88"/>
        <v>20</v>
      </c>
      <c r="BW68" s="10">
        <f t="shared" si="88"/>
        <v>0</v>
      </c>
      <c r="BX68" s="11">
        <f t="shared" si="88"/>
        <v>0</v>
      </c>
      <c r="BY68" s="10">
        <f t="shared" si="88"/>
        <v>0</v>
      </c>
      <c r="BZ68" s="11">
        <f t="shared" si="88"/>
        <v>0</v>
      </c>
      <c r="CA68" s="10">
        <f t="shared" si="88"/>
        <v>0</v>
      </c>
      <c r="CB68" s="11">
        <f t="shared" si="88"/>
        <v>0</v>
      </c>
      <c r="CC68" s="10">
        <f t="shared" si="88"/>
        <v>0</v>
      </c>
      <c r="CD68" s="7">
        <f>CD24+CD39+CD51+CD64+CD67</f>
        <v>7.5</v>
      </c>
      <c r="CE68" s="7">
        <f>CE24+CE39+CE51+CE64+CE67</f>
        <v>23</v>
      </c>
      <c r="CF68" s="11">
        <f>CF24+CF39+CF51+CF67</f>
        <v>18</v>
      </c>
      <c r="CG68" s="10">
        <f>CG24+CG39+CG51+CG67</f>
        <v>0</v>
      </c>
      <c r="CH68" s="11">
        <f>CH24+CH39+CH51+CH67</f>
        <v>9</v>
      </c>
      <c r="CI68" s="10">
        <f>CI24+CI39+CI51+CI67</f>
        <v>0</v>
      </c>
      <c r="CJ68" s="7">
        <f>CJ24+CJ39+CJ51+CJ64+CJ67</f>
        <v>3</v>
      </c>
      <c r="CK68" s="11">
        <f aca="true" t="shared" si="89" ref="CK68:CX68">CK24+CK39+CK51+CK67</f>
        <v>0</v>
      </c>
      <c r="CL68" s="10">
        <f t="shared" si="89"/>
        <v>0</v>
      </c>
      <c r="CM68" s="11">
        <f t="shared" si="89"/>
        <v>0</v>
      </c>
      <c r="CN68" s="10">
        <f t="shared" si="89"/>
        <v>0</v>
      </c>
      <c r="CO68" s="11">
        <f t="shared" si="89"/>
        <v>0</v>
      </c>
      <c r="CP68" s="10">
        <f t="shared" si="89"/>
        <v>0</v>
      </c>
      <c r="CQ68" s="11">
        <f t="shared" si="89"/>
        <v>0</v>
      </c>
      <c r="CR68" s="10">
        <f t="shared" si="89"/>
        <v>0</v>
      </c>
      <c r="CS68" s="11">
        <f t="shared" si="89"/>
        <v>0</v>
      </c>
      <c r="CT68" s="10">
        <f t="shared" si="89"/>
        <v>0</v>
      </c>
      <c r="CU68" s="11">
        <f t="shared" si="89"/>
        <v>0</v>
      </c>
      <c r="CV68" s="10">
        <f t="shared" si="89"/>
        <v>0</v>
      </c>
      <c r="CW68" s="11">
        <f t="shared" si="89"/>
        <v>0</v>
      </c>
      <c r="CX68" s="10">
        <f t="shared" si="89"/>
        <v>0</v>
      </c>
      <c r="CY68" s="7">
        <f>CY24+CY39+CY51+CY64+CY67</f>
        <v>20</v>
      </c>
      <c r="CZ68" s="7">
        <f>CZ24+CZ39+CZ51+CZ64+CZ67</f>
        <v>23</v>
      </c>
    </row>
    <row r="70" spans="4:5" ht="12">
      <c r="D70" s="3" t="s">
        <v>22</v>
      </c>
      <c r="E70" s="3" t="s">
        <v>142</v>
      </c>
    </row>
    <row r="71" spans="4:5" ht="12">
      <c r="D71" s="3" t="s">
        <v>26</v>
      </c>
      <c r="E71" s="3" t="s">
        <v>143</v>
      </c>
    </row>
    <row r="72" spans="4:5" ht="12">
      <c r="D72" s="21" t="s">
        <v>32</v>
      </c>
      <c r="E72" s="21"/>
    </row>
    <row r="73" spans="4:5" ht="12">
      <c r="D73" s="3" t="s">
        <v>34</v>
      </c>
      <c r="E73" s="3" t="s">
        <v>144</v>
      </c>
    </row>
    <row r="74" spans="4:5" ht="12">
      <c r="D74" s="3" t="s">
        <v>35</v>
      </c>
      <c r="E74" s="3" t="s">
        <v>145</v>
      </c>
    </row>
    <row r="75" spans="4:5" ht="12">
      <c r="D75" s="21" t="s">
        <v>33</v>
      </c>
      <c r="E75" s="21"/>
    </row>
    <row r="76" spans="4:29" ht="12">
      <c r="D76" s="3" t="s">
        <v>34</v>
      </c>
      <c r="E76" s="3" t="s">
        <v>144</v>
      </c>
      <c r="M76" s="9"/>
      <c r="U76" s="9"/>
      <c r="AC76" s="9"/>
    </row>
    <row r="77" spans="4:5" ht="12">
      <c r="D77" s="3" t="s">
        <v>36</v>
      </c>
      <c r="E77" s="3" t="s">
        <v>146</v>
      </c>
    </row>
    <row r="78" spans="4:5" ht="12">
      <c r="D78" s="3" t="s">
        <v>37</v>
      </c>
      <c r="E78" s="3" t="s">
        <v>147</v>
      </c>
    </row>
    <row r="79" spans="4:5" ht="12">
      <c r="D79" s="3" t="s">
        <v>38</v>
      </c>
      <c r="E79" s="3" t="s">
        <v>148</v>
      </c>
    </row>
    <row r="80" spans="4:5" ht="12">
      <c r="D80" s="3" t="s">
        <v>39</v>
      </c>
      <c r="E80" s="3" t="s">
        <v>149</v>
      </c>
    </row>
    <row r="81" spans="4:5" ht="12">
      <c r="D81" s="3" t="s">
        <v>40</v>
      </c>
      <c r="E81" s="3" t="s">
        <v>150</v>
      </c>
    </row>
    <row r="82" spans="4:5" ht="12">
      <c r="D82" s="3" t="s">
        <v>41</v>
      </c>
      <c r="E82" s="3" t="s">
        <v>151</v>
      </c>
    </row>
  </sheetData>
  <sheetProtection/>
  <mergeCells count="97">
    <mergeCell ref="D75:E75"/>
    <mergeCell ref="C59:C60"/>
    <mergeCell ref="A59:A60"/>
    <mergeCell ref="B59:B60"/>
    <mergeCell ref="A62:CZ62"/>
    <mergeCell ref="A65:CZ65"/>
    <mergeCell ref="D72:E72"/>
    <mergeCell ref="C55:C56"/>
    <mergeCell ref="A55:A56"/>
    <mergeCell ref="B55:B56"/>
    <mergeCell ref="C57:C58"/>
    <mergeCell ref="A57:A58"/>
    <mergeCell ref="B57:B58"/>
    <mergeCell ref="A16:CZ16"/>
    <mergeCell ref="A25:CZ25"/>
    <mergeCell ref="A40:CZ40"/>
    <mergeCell ref="A52:CZ52"/>
    <mergeCell ref="C53:C54"/>
    <mergeCell ref="A53:A54"/>
    <mergeCell ref="B53:B54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I14"/>
    <mergeCell ref="CF15:CG15"/>
    <mergeCell ref="CH15:CI15"/>
    <mergeCell ref="CJ14:CJ15"/>
    <mergeCell ref="CK14:CX14"/>
    <mergeCell ref="CK15:CL15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N14"/>
    <mergeCell ref="BK15:BL15"/>
    <mergeCell ref="BM15:BN15"/>
    <mergeCell ref="BO14:BO15"/>
    <mergeCell ref="BP14:CC14"/>
    <mergeCell ref="BP15:BQ15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S14"/>
    <mergeCell ref="AP15:AQ15"/>
    <mergeCell ref="AR15:AS15"/>
    <mergeCell ref="AT14:AT15"/>
    <mergeCell ref="AU14:BH14"/>
    <mergeCell ref="AU15:AV15"/>
    <mergeCell ref="AW15:AX15"/>
    <mergeCell ref="Y14:Y15"/>
    <mergeCell ref="Z14:AM14"/>
    <mergeCell ref="Z15:AA15"/>
    <mergeCell ref="AB15:AC15"/>
    <mergeCell ref="AD15:AE15"/>
    <mergeCell ref="AF15:AG15"/>
    <mergeCell ref="AH15:AI15"/>
    <mergeCell ref="AJ15:AK15"/>
    <mergeCell ref="AL15:AM15"/>
    <mergeCell ref="I14:J14"/>
    <mergeCell ref="K14:Q14"/>
    <mergeCell ref="R12:R15"/>
    <mergeCell ref="S12:S15"/>
    <mergeCell ref="T12:T15"/>
    <mergeCell ref="U12:BJ12"/>
    <mergeCell ref="U13:AO13"/>
    <mergeCell ref="U14:X14"/>
    <mergeCell ref="U15:V15"/>
    <mergeCell ref="W15:X15"/>
    <mergeCell ref="A11:CY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rintOptions/>
  <pageMargins left="0.75" right="0.75" top="1" bottom="1" header="0.5" footer="0.5"/>
  <pageSetup fitToHeight="1" fitToWidth="1"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Matyjaszczyk</dc:creator>
  <cp:keywords/>
  <dc:description/>
  <cp:lastModifiedBy>Magdalena Szymanowska</cp:lastModifiedBy>
  <cp:lastPrinted>2024-03-27T07:12:41Z</cp:lastPrinted>
  <dcterms:created xsi:type="dcterms:W3CDTF">2024-03-13T12:21:01Z</dcterms:created>
  <dcterms:modified xsi:type="dcterms:W3CDTF">2024-03-27T09:30:54Z</dcterms:modified>
  <cp:category/>
  <cp:version/>
  <cp:contentType/>
  <cp:contentStatus/>
</cp:coreProperties>
</file>