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ocena, analiza i zarządzanie ja" sheetId="1" r:id="rId1"/>
    <sheet name="technologia i biotechnologia ży" sheetId="2" r:id="rId2"/>
    <sheet name="technologia rybna" sheetId="3" r:id="rId3"/>
    <sheet name="żywienie człowieka" sheetId="4" r:id="rId4"/>
  </sheets>
  <definedNames/>
  <calcPr fullCalcOnLoad="1"/>
</workbook>
</file>

<file path=xl/sharedStrings.xml><?xml version="1.0" encoding="utf-8"?>
<sst xmlns="http://schemas.openxmlformats.org/spreadsheetml/2006/main" count="1528" uniqueCount="351">
  <si>
    <t>Wydział Nauk o Żywności i Rybactwa</t>
  </si>
  <si>
    <t>Nazwa kierunku studiów</t>
  </si>
  <si>
    <t>Technologia żywności i żywienie człowieka</t>
  </si>
  <si>
    <t>Dziedziny nauki</t>
  </si>
  <si>
    <t>dziedzina nauk rolniczych</t>
  </si>
  <si>
    <t>Dyscypliny naukowe</t>
  </si>
  <si>
    <t>technologia żywności i żywienia (100%)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</si>
  <si>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</si>
  <si>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</si>
  <si>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</si>
  <si>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</si>
  <si>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</si>
  <si>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</si>
  <si>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2024/2025</t>
  </si>
  <si>
    <t>Specjalność/specjalizacja</t>
  </si>
  <si>
    <t>ocena, analiza i zarządzanie jakością żywności</t>
  </si>
  <si>
    <t>Obowiązuje od 2024-10-01</t>
  </si>
  <si>
    <t>Kod planu studiów</t>
  </si>
  <si>
    <t>TZZ_2A_S_2024_2025_ZL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</si>
  <si>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</si>
  <si>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</si>
  <si>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</si>
  <si>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</si>
  <si>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</si>
  <si>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</si>
  <si>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</si>
  <si>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</si>
  <si>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</si>
  <si>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</si>
  <si>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</si>
  <si>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</si>
  <si>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</si>
  <si>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</si>
  <si>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</si>
  <si>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</si>
  <si>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</si>
  <si>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</si>
  <si>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</si>
  <si>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L</t>
  </si>
  <si>
    <t>LK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</si>
  <si>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</si>
  <si>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</si>
  <si>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</si>
  <si>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</si>
  <si>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</si>
  <si>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</si>
  <si>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</si>
  <si>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</si>
  <si>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</si>
  <si>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</si>
  <si>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</si>
  <si>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</si>
  <si>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</si>
  <si>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z</t>
  </si>
  <si>
    <t>A-5</t>
  </si>
  <si>
    <t>Ochrona własności intelektualnej</t>
  </si>
  <si>
    <t>A1</t>
  </si>
  <si>
    <t>Seminarium dyplomowe</t>
  </si>
  <si>
    <t>A2</t>
  </si>
  <si>
    <t>Przygotowanie pracy dyplomowej</t>
  </si>
  <si>
    <t>Blok obieralny 2</t>
  </si>
  <si>
    <t>Blok obieralny 1</t>
  </si>
  <si>
    <t>e</t>
  </si>
  <si>
    <t>Razem</t>
  </si>
  <si>
    <t>Moduły/Przedmioty kształcenia podstawowego</t>
  </si>
  <si>
    <t>A4</t>
  </si>
  <si>
    <t>Zarządzanie i marketing</t>
  </si>
  <si>
    <t>B1</t>
  </si>
  <si>
    <t>Systemy informatyczne w technologii żywności</t>
  </si>
  <si>
    <t>B2</t>
  </si>
  <si>
    <t>Statystyka stosowana</t>
  </si>
  <si>
    <t>C6</t>
  </si>
  <si>
    <t>Prawo żywnościowe</t>
  </si>
  <si>
    <t>C7</t>
  </si>
  <si>
    <t>Zarządzanie jakością żywności</t>
  </si>
  <si>
    <t>Moduły/Przedmioty kształcenia kierunkowego</t>
  </si>
  <si>
    <t>B3</t>
  </si>
  <si>
    <t>Enzymologia</t>
  </si>
  <si>
    <t>C1</t>
  </si>
  <si>
    <t>Wybrane działy w biotechnologii żywności (blok)</t>
  </si>
  <si>
    <t>C2</t>
  </si>
  <si>
    <t>Mikrobiologia przetwórstwa żywności</t>
  </si>
  <si>
    <t>C3</t>
  </si>
  <si>
    <t>Higiena w przemyśle spożywczym</t>
  </si>
  <si>
    <t>C4</t>
  </si>
  <si>
    <t>Indywidualna przedsiębiorczość w przemyśle spożywczym</t>
  </si>
  <si>
    <t>C5</t>
  </si>
  <si>
    <t>Technologia produkcji żywności regionalnej i ekologicznej (blok)</t>
  </si>
  <si>
    <t>Moduły/Przedmioty specjalnościowe</t>
  </si>
  <si>
    <t>technologia i biotechnologia żywności</t>
  </si>
  <si>
    <t>technologia rybna</t>
  </si>
  <si>
    <t>żywienie człowieka</t>
  </si>
  <si>
    <t>Blok obieralny 4</t>
  </si>
  <si>
    <t>Blok obieralny 5</t>
  </si>
  <si>
    <t>Blok obieralny 6</t>
  </si>
  <si>
    <t>D1oaizjz</t>
  </si>
  <si>
    <t>Nowoczesne metody w toksykologicznej ocenie jakości żywności</t>
  </si>
  <si>
    <t>D2oaizjz</t>
  </si>
  <si>
    <t>Wybrane działy w analizie i ocenie jakości żywności</t>
  </si>
  <si>
    <t>D3oaizjz</t>
  </si>
  <si>
    <t>Nowiny żywieniowo - dietetyczne</t>
  </si>
  <si>
    <t>D4oaizjz</t>
  </si>
  <si>
    <t>Uwarunkowania zaleceń żywieniowych w różnych okresach życia</t>
  </si>
  <si>
    <t>D5oaizjz</t>
  </si>
  <si>
    <t>Wybrane działy z technologii żywności</t>
  </si>
  <si>
    <t>D6oaizjz</t>
  </si>
  <si>
    <t>Środowiskowe zagrożenia bezpieczeństwa żywności</t>
  </si>
  <si>
    <t>D8oaizjż</t>
  </si>
  <si>
    <t>Wybrane działy w chłodnictwie i przechowalnictwie żywności</t>
  </si>
  <si>
    <t>Moduły/Przedmioty obieralne</t>
  </si>
  <si>
    <t>A3-1</t>
  </si>
  <si>
    <t>Filozofia przyrody</t>
  </si>
  <si>
    <t>A3-2</t>
  </si>
  <si>
    <t>Filozofia sztucznej inteligencji</t>
  </si>
  <si>
    <t>A3-3</t>
  </si>
  <si>
    <t>Wprowadzenie do kognitywistyki</t>
  </si>
  <si>
    <t>A3-4</t>
  </si>
  <si>
    <t>Intercultural Communication</t>
  </si>
  <si>
    <t>A4-1</t>
  </si>
  <si>
    <t>Język angielski</t>
  </si>
  <si>
    <t>A4-2</t>
  </si>
  <si>
    <t>Język niemiecki</t>
  </si>
  <si>
    <t>B-04-1</t>
  </si>
  <si>
    <t>Towaroznawstwo wyrobów cukierniczych</t>
  </si>
  <si>
    <t>B-04-10</t>
  </si>
  <si>
    <t>Podstawy metod toksykometrycznych</t>
  </si>
  <si>
    <t>B-04-11</t>
  </si>
  <si>
    <t>Analityka żywności</t>
  </si>
  <si>
    <t>B-04-12</t>
  </si>
  <si>
    <t>Wymagania prawne znakowania i certyfikacja w przemyśle spożywczym</t>
  </si>
  <si>
    <t>B-04-13</t>
  </si>
  <si>
    <t>Higieniczno - toksykologiczna ocena opakowań</t>
  </si>
  <si>
    <t>B-04-14</t>
  </si>
  <si>
    <t>Mikrobiologia przemysłowa</t>
  </si>
  <si>
    <t>B-04-15</t>
  </si>
  <si>
    <t>Systemy zarządzania jakością żywności</t>
  </si>
  <si>
    <t>B-04-2</t>
  </si>
  <si>
    <t>Standardy mikrobiologiczne w analizie i ocenie jakości żywności</t>
  </si>
  <si>
    <t>B-04-3</t>
  </si>
  <si>
    <t>Ogólne towaroznawstwo surowców i żywności</t>
  </si>
  <si>
    <t>B-04-4</t>
  </si>
  <si>
    <t>Otrzymywanie preparatów pochodzenia mikrobiologicznego</t>
  </si>
  <si>
    <t>B-04-5</t>
  </si>
  <si>
    <t>Patogeny w żywności</t>
  </si>
  <si>
    <t>B-04-6</t>
  </si>
  <si>
    <t>Szkodniki w przemyśle spożywczym</t>
  </si>
  <si>
    <t>B-04-7</t>
  </si>
  <si>
    <t>Towaroznawstwo żywności ekologicznej</t>
  </si>
  <si>
    <t>B-04-8</t>
  </si>
  <si>
    <t>Towaroznawstwo napojów</t>
  </si>
  <si>
    <t>B-04-9</t>
  </si>
  <si>
    <t>Towaroznawstwo żywności specjalnego przeznaczenia żywieniowego i funkcjonalnej</t>
  </si>
  <si>
    <t>B-05-1</t>
  </si>
  <si>
    <t>Biologiczne podstawy jakości mięsa</t>
  </si>
  <si>
    <t>B-05-2</t>
  </si>
  <si>
    <t>Charakterystyka i przetwarzanie zwierzyny łownej</t>
  </si>
  <si>
    <t>B-05-3</t>
  </si>
  <si>
    <t>Izolaty, koncentraty i biopreparaty spożywcze z ryb</t>
  </si>
  <si>
    <t>B-05-4</t>
  </si>
  <si>
    <t>Technologia produktów cukierniczych</t>
  </si>
  <si>
    <t>B-05-5</t>
  </si>
  <si>
    <t>Wybrane działy w technologii piekarstwa i ciastkarstwa</t>
  </si>
  <si>
    <t>B-O5-6</t>
  </si>
  <si>
    <t>Surowce pomocnicze i dodatki do żywności</t>
  </si>
  <si>
    <t>B-O5-7</t>
  </si>
  <si>
    <t>Usługi gastronomiczne i cateringowe</t>
  </si>
  <si>
    <t>B-O5-8</t>
  </si>
  <si>
    <t>Zastosowanie preparatów enzymatycznych w technologii mleczarskiej</t>
  </si>
  <si>
    <t>B-06-1</t>
  </si>
  <si>
    <t>Alergie pokarmowe</t>
  </si>
  <si>
    <t>B-06-2</t>
  </si>
  <si>
    <t>Mody i systemy żywieniowe w świetle fizjologii</t>
  </si>
  <si>
    <t>B-06-3</t>
  </si>
  <si>
    <t>Normy i zalecenia żywieniowe - aspekty praktyczne</t>
  </si>
  <si>
    <t>B-06-4</t>
  </si>
  <si>
    <t>Żywienie różnych grup ludności</t>
  </si>
  <si>
    <t>B-06-5</t>
  </si>
  <si>
    <t>Dietetyka bariatryczna</t>
  </si>
  <si>
    <t>B-06-6</t>
  </si>
  <si>
    <t>Kultura żywienia w różnych regionach świata</t>
  </si>
  <si>
    <t>B-06-7</t>
  </si>
  <si>
    <t>Dietetyka w chorobach autoimmunologicznych</t>
  </si>
  <si>
    <t>Praktyki zawodowe</t>
  </si>
  <si>
    <t>P1</t>
  </si>
  <si>
    <t>Praktyka zawodowa</t>
  </si>
  <si>
    <t>Przedmioty jednorazowe</t>
  </si>
  <si>
    <t>SZ1</t>
  </si>
  <si>
    <t>Szkolenie bhp</t>
  </si>
  <si>
    <t>SZ2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</si>
  <si>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</si>
  <si>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</si>
  <si>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</si>
  <si>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</si>
  <si>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</si>
  <si>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</si>
  <si>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</si>
  <si>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</si>
  <si>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</si>
  <si>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</si>
  <si>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praktyki</t>
  </si>
  <si>
    <t>D10tibz</t>
  </si>
  <si>
    <t>D1tibz</t>
  </si>
  <si>
    <t>Wybrane działy w technologii mięsa i drobiu</t>
  </si>
  <si>
    <t>D2tibz</t>
  </si>
  <si>
    <t>Wybrane działy z technologii mleczarskiej</t>
  </si>
  <si>
    <t>D3tibz</t>
  </si>
  <si>
    <t>Wybrane działy w technologii produktów roślinnych</t>
  </si>
  <si>
    <t>D4tibz</t>
  </si>
  <si>
    <t>Wybrane działy w technologii przetwórstw ryb i owoców morza</t>
  </si>
  <si>
    <t>D5tibz</t>
  </si>
  <si>
    <t>Inżynieria genetyczna w przetwórstwie żywności</t>
  </si>
  <si>
    <t>D6tibz</t>
  </si>
  <si>
    <t>Molekularne metody oceny surowców i produktów żywnościowych</t>
  </si>
  <si>
    <t>D7tibz</t>
  </si>
  <si>
    <t>D8tibz</t>
  </si>
  <si>
    <t>D9tibz</t>
  </si>
  <si>
    <t>Surowce uboczne i dodatki niemleczne w technologii mleczarskiej</t>
  </si>
  <si>
    <t>Gr1-10tibz</t>
  </si>
  <si>
    <t>Gr1-11tibz</t>
  </si>
  <si>
    <t>Gr1-12tibz</t>
  </si>
  <si>
    <t>Gr1-13tibz</t>
  </si>
  <si>
    <t>Gr1-14tibz</t>
  </si>
  <si>
    <t>Gr1-1tibz</t>
  </si>
  <si>
    <t>Gr1-2tibz</t>
  </si>
  <si>
    <t>Gr1-3tibz</t>
  </si>
  <si>
    <t>Gr1-4tibz</t>
  </si>
  <si>
    <t>Gr1-5tibz</t>
  </si>
  <si>
    <t>Gr1-6tibz</t>
  </si>
  <si>
    <t>Gr1-7tibz</t>
  </si>
  <si>
    <t>Gr1-8tibz</t>
  </si>
  <si>
    <t>Gr1-9tibz</t>
  </si>
  <si>
    <t>Gr2-1tibz</t>
  </si>
  <si>
    <t>Gr2-2tibz</t>
  </si>
  <si>
    <t>Gr2-3tibz</t>
  </si>
  <si>
    <t>Gr2-4tibz</t>
  </si>
  <si>
    <t>Gr2-5tibz</t>
  </si>
  <si>
    <t>Gr2-6tibz</t>
  </si>
  <si>
    <t>Gr2-7tibz</t>
  </si>
  <si>
    <t>Gr2-8tibz</t>
  </si>
  <si>
    <t>Gr3-1tibz</t>
  </si>
  <si>
    <t>Gr3-2tibz</t>
  </si>
  <si>
    <t>Gr3-3tibz</t>
  </si>
  <si>
    <t>Gr3-4tibz</t>
  </si>
  <si>
    <t>Gr3-6tibz</t>
  </si>
  <si>
    <t>Gr3-7tibz</t>
  </si>
  <si>
    <t>Gr3-8tibz</t>
  </si>
  <si>
    <t>D10tr</t>
  </si>
  <si>
    <t>Wybrane zagadnienia z parazytologii organizmów wodnych</t>
  </si>
  <si>
    <t>D11tr</t>
  </si>
  <si>
    <t>D1tr</t>
  </si>
  <si>
    <t>Wybrane działy  w technologii produktów rybnych</t>
  </si>
  <si>
    <t>D2tr</t>
  </si>
  <si>
    <t>D3tr</t>
  </si>
  <si>
    <t>D4tr</t>
  </si>
  <si>
    <t>Blok obieralny 8</t>
  </si>
  <si>
    <t>Blok obieralny 9</t>
  </si>
  <si>
    <t>Blok obieralny 10</t>
  </si>
  <si>
    <t>D8tr</t>
  </si>
  <si>
    <t>Produkcja surowców do wytwarzania żywności funkcjonalnej</t>
  </si>
  <si>
    <t>Blok obieralny 11</t>
  </si>
  <si>
    <t>D5-1tr</t>
  </si>
  <si>
    <t>Przetwórstwo skorupiaków i mięczaków</t>
  </si>
  <si>
    <t>D5-2tr</t>
  </si>
  <si>
    <t>Bioinżynieria w przetwórstwie ryb i owoców morza</t>
  </si>
  <si>
    <t>D6-1tr</t>
  </si>
  <si>
    <t>Produkcja surowców rybackich - akwakultura</t>
  </si>
  <si>
    <t>D6-2tr</t>
  </si>
  <si>
    <t>Biologiczne zasoby wód</t>
  </si>
  <si>
    <t>D7-1tr</t>
  </si>
  <si>
    <t>Gospodarka odpadami w zakładzie przetwórstwa rybnego</t>
  </si>
  <si>
    <t>D7-2tr</t>
  </si>
  <si>
    <t>Biologiczne przetwarzanie odpadów w przetwórstwie ryb i owoców morza</t>
  </si>
  <si>
    <t>D9-1tr</t>
  </si>
  <si>
    <t>Identyfikacja surowców i żywności pochodzenia wodnego</t>
  </si>
  <si>
    <t>D9-2tr</t>
  </si>
  <si>
    <t>Certyfikacja w produkcji rybackiej i przetwórstwie rybnym</t>
  </si>
  <si>
    <t>Gr1-10tr</t>
  </si>
  <si>
    <t>Gr1-11tr</t>
  </si>
  <si>
    <t>Gr1-12tr</t>
  </si>
  <si>
    <t>Gr1-13tr</t>
  </si>
  <si>
    <t>Gr1-14tr</t>
  </si>
  <si>
    <t>Gr1-1tr</t>
  </si>
  <si>
    <t>Gr1-2tr</t>
  </si>
  <si>
    <t>Gr1-3tr</t>
  </si>
  <si>
    <t>Gr1-4tr</t>
  </si>
  <si>
    <t>Gr1-5tr</t>
  </si>
  <si>
    <t>Gr1-6tr</t>
  </si>
  <si>
    <t>Gr1-7tr</t>
  </si>
  <si>
    <t>Gr1-8tr</t>
  </si>
  <si>
    <t>Gr1-9tr</t>
  </si>
  <si>
    <t>Gr2-1tr</t>
  </si>
  <si>
    <t>Gr2-2tr</t>
  </si>
  <si>
    <t>Gr2-3tr</t>
  </si>
  <si>
    <t>Gr2-4tr</t>
  </si>
  <si>
    <t>Gr2-5tr</t>
  </si>
  <si>
    <t>Gr2-6tr</t>
  </si>
  <si>
    <t>Gr2-7tr</t>
  </si>
  <si>
    <t>Gr2-8tr</t>
  </si>
  <si>
    <t>Gr3-1tr</t>
  </si>
  <si>
    <t>Gr3-2tr</t>
  </si>
  <si>
    <t>Gr3-3tr</t>
  </si>
  <si>
    <t>Gr3-4tr</t>
  </si>
  <si>
    <t>Gr3-6tr</t>
  </si>
  <si>
    <t>Gr3-7tr</t>
  </si>
  <si>
    <t>Gr3-8tr</t>
  </si>
  <si>
    <t>D1zc</t>
  </si>
  <si>
    <t>Żywienie w różnych stanach fizjologicznych</t>
  </si>
  <si>
    <t>D2zc</t>
  </si>
  <si>
    <t>Żywienie kliniczne i dietoterapia</t>
  </si>
  <si>
    <t>D3zc</t>
  </si>
  <si>
    <t>Patofizjologia w żywieniu człowieka</t>
  </si>
  <si>
    <t>D4zc</t>
  </si>
  <si>
    <t>Biochemiczne i fizjologiczne podstawy zdrowia</t>
  </si>
  <si>
    <t>D5zc</t>
  </si>
  <si>
    <t>Współczesne trendy w technologii żywności (blok)</t>
  </si>
  <si>
    <t>D6zc</t>
  </si>
  <si>
    <t>Diagnostyka w gabinecie dietetyka</t>
  </si>
  <si>
    <t>D7zc</t>
  </si>
  <si>
    <t>Żywienie w turystyce</t>
  </si>
  <si>
    <t>D8zc</t>
  </si>
  <si>
    <t>Żywność wzbogacana, suplementy diety i wyroby medyczne w żywieniu człowieka</t>
  </si>
  <si>
    <t>Gr1-10zc</t>
  </si>
  <si>
    <t>Gr1-11zc</t>
  </si>
  <si>
    <t>Gr1-12zc</t>
  </si>
  <si>
    <t>Gr1-13zc</t>
  </si>
  <si>
    <t>Gr1-14zc</t>
  </si>
  <si>
    <t>Gr1-1zc</t>
  </si>
  <si>
    <t>Gr1-2zc</t>
  </si>
  <si>
    <t>Gr1-3zc</t>
  </si>
  <si>
    <t>Gr1-4zc</t>
  </si>
  <si>
    <t>Gr1-5zc</t>
  </si>
  <si>
    <t>Gr1-6zc</t>
  </si>
  <si>
    <t>Gr1-7zc</t>
  </si>
  <si>
    <t>Gr1-8zc</t>
  </si>
  <si>
    <t>Gr1-9zc</t>
  </si>
  <si>
    <t>Gr2-1zc</t>
  </si>
  <si>
    <t>Gr2-2zc</t>
  </si>
  <si>
    <t>Gr2-3zc</t>
  </si>
  <si>
    <t>Gr2-4zc</t>
  </si>
  <si>
    <t>Gr2-5zc</t>
  </si>
  <si>
    <t>Gr2-6zc</t>
  </si>
  <si>
    <t>Gr2-7zc</t>
  </si>
  <si>
    <t>Gr2-8zc</t>
  </si>
  <si>
    <t>Gr3-1zc</t>
  </si>
  <si>
    <t>Gr3-2zc</t>
  </si>
  <si>
    <t>Gr3-3zc</t>
  </si>
  <si>
    <t>Gr3-4zc</t>
  </si>
  <si>
    <t>Gr3-6zc</t>
  </si>
  <si>
    <t>Gr3-7zc</t>
  </si>
  <si>
    <t>Gr3-8zc</t>
  </si>
  <si>
    <t>Załącznik nr 7 do uchwały nr 31 Senatu ZUT z dnia 25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</si>
</sst>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0</xdr:row>
      <xdr:rowOff>133350</xdr:rowOff>
    </xdr:from>
    <xdr:to>
      <xdr:col>64</xdr:col>
      <xdr:colOff>85725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3335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190500</xdr:colOff>
      <xdr:row>0</xdr:row>
      <xdr:rowOff>66675</xdr:rowOff>
    </xdr:from>
    <xdr:to>
      <xdr:col>67</xdr:col>
      <xdr:colOff>180975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66675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200025</xdr:colOff>
      <xdr:row>0</xdr:row>
      <xdr:rowOff>76200</xdr:rowOff>
    </xdr:from>
    <xdr:to>
      <xdr:col>65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7620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209550</xdr:colOff>
      <xdr:row>0</xdr:row>
      <xdr:rowOff>47625</xdr:rowOff>
    </xdr:from>
    <xdr:to>
      <xdr:col>65</xdr:col>
      <xdr:colOff>200025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47625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6"/>
  <sheetViews>
    <sheetView zoomScalePageLayoutView="0" workbookViewId="0" topLeftCell="E1">
      <selection activeCell="AH9" sqref="AH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350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5</v>
      </c>
      <c r="I17" s="6">
        <f>S17+AJ17+BA17+BR17</f>
        <v>5</v>
      </c>
      <c r="J17" s="6">
        <f>U17+AL17+BC17+BT17</f>
        <v>0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0</v>
      </c>
      <c r="Q17" s="7">
        <f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>AA17+AH17</f>
        <v>0</v>
      </c>
      <c r="AJ17" s="11">
        <v>5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ht="1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0</v>
      </c>
      <c r="J18" s="6">
        <f>U18+AL18+BC18+BT18</f>
        <v>0</v>
      </c>
      <c r="K18" s="6">
        <f>W18+AN18+BE18+BV18</f>
        <v>0</v>
      </c>
      <c r="L18" s="6">
        <f>Y18+AP18+BG18+BX18</f>
        <v>15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v>0.6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53</v>
      </c>
      <c r="AR18" s="7">
        <v>1</v>
      </c>
      <c r="AS18" s="11"/>
      <c r="AT18" s="10"/>
      <c r="AU18" s="11"/>
      <c r="AV18" s="10"/>
      <c r="AW18" s="11"/>
      <c r="AX18" s="10"/>
      <c r="AY18" s="7"/>
      <c r="AZ18" s="7">
        <f>AR18+AY18</f>
        <v>1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ht="12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20</v>
      </c>
      <c r="Q19" s="7">
        <f>AH19+AY19+BP19+CG19</f>
        <v>0</v>
      </c>
      <c r="R19" s="7">
        <v>0.5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>AR19+AY19</f>
        <v>0</v>
      </c>
      <c r="BA19" s="11"/>
      <c r="BB19" s="10"/>
      <c r="BC19" s="11"/>
      <c r="BD19" s="10"/>
      <c r="BE19" s="11">
        <v>0</v>
      </c>
      <c r="BF19" s="10" t="s">
        <v>53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>BI19+BP19</f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ht="12">
      <c r="A20" s="6">
        <v>2</v>
      </c>
      <c r="B20" s="6">
        <v>1</v>
      </c>
      <c r="C20" s="6"/>
      <c r="D20" s="6"/>
      <c r="E20" s="3" t="s">
        <v>60</v>
      </c>
      <c r="F20" s="6">
        <f>$B$20*COUNTIF(S20:CF20,"e")</f>
        <v>0</v>
      </c>
      <c r="G20" s="6">
        <f>$B$20*COUNTIF(S20:CF20,"z")</f>
        <v>1</v>
      </c>
      <c r="H20" s="6">
        <f>SUM(I20:O20)</f>
        <v>45</v>
      </c>
      <c r="I20" s="6">
        <f>S20+AJ20+BA20+BR20</f>
        <v>45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0</v>
      </c>
      <c r="R20" s="7">
        <f>$B$20*1.8</f>
        <v>1.8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>
        <f>$B$20*45</f>
        <v>45</v>
      </c>
      <c r="AK20" s="10" t="s">
        <v>53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>AR20+AY20</f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ht="1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>SUM(I21:O21)</f>
        <v>30</v>
      </c>
      <c r="I21" s="6">
        <f>S21+AJ21+BA21+BR21</f>
        <v>0</v>
      </c>
      <c r="J21" s="6">
        <f>U21+AL21+BC21+BT21</f>
        <v>0</v>
      </c>
      <c r="K21" s="6">
        <f>W21+AN21+BE21+BV21</f>
        <v>0</v>
      </c>
      <c r="L21" s="6">
        <f>Y21+AP21+BG21+BX21</f>
        <v>0</v>
      </c>
      <c r="M21" s="6">
        <f>AB21+AS21+BJ21+CA21</f>
        <v>0</v>
      </c>
      <c r="N21" s="6">
        <f>AD21+AU21+BL21+CC21</f>
        <v>30</v>
      </c>
      <c r="O21" s="6">
        <f>AF21+AW21+BN21+CE21</f>
        <v>0</v>
      </c>
      <c r="P21" s="7">
        <f>AI21+AZ21+BQ21+CH21</f>
        <v>3</v>
      </c>
      <c r="Q21" s="7">
        <f>AH21+AY21+BP21+CG21</f>
        <v>3</v>
      </c>
      <c r="R21" s="7">
        <f>$B$21*1.3</f>
        <v>1.3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62</v>
      </c>
      <c r="AF21" s="11"/>
      <c r="AG21" s="10"/>
      <c r="AH21" s="7">
        <f>$B$21*3</f>
        <v>3</v>
      </c>
      <c r="AI21" s="7">
        <f>AA21+AH21</f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</row>
    <row r="22" spans="1:86" ht="15.75" customHeight="1">
      <c r="A22" s="6"/>
      <c r="B22" s="6"/>
      <c r="C22" s="6"/>
      <c r="D22" s="6"/>
      <c r="E22" s="6" t="s">
        <v>63</v>
      </c>
      <c r="F22" s="6">
        <f aca="true" t="shared" si="0" ref="F22:AK22">SUM(F17:F21)</f>
        <v>1</v>
      </c>
      <c r="G22" s="6">
        <f t="shared" si="0"/>
        <v>4</v>
      </c>
      <c r="H22" s="6">
        <f t="shared" si="0"/>
        <v>95</v>
      </c>
      <c r="I22" s="6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15</v>
      </c>
      <c r="M22" s="6">
        <f t="shared" si="0"/>
        <v>0</v>
      </c>
      <c r="N22" s="6">
        <f t="shared" si="0"/>
        <v>30</v>
      </c>
      <c r="O22" s="6">
        <f t="shared" si="0"/>
        <v>0</v>
      </c>
      <c r="P22" s="7">
        <f t="shared" si="0"/>
        <v>27</v>
      </c>
      <c r="Q22" s="7">
        <f t="shared" si="0"/>
        <v>3</v>
      </c>
      <c r="R22" s="7">
        <f t="shared" si="0"/>
        <v>4.2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0</v>
      </c>
      <c r="AB22" s="11">
        <f t="shared" si="0"/>
        <v>0</v>
      </c>
      <c r="AC22" s="10">
        <f t="shared" si="0"/>
        <v>0</v>
      </c>
      <c r="AD22" s="11">
        <f t="shared" si="0"/>
        <v>30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3</v>
      </c>
      <c r="AJ22" s="11">
        <f t="shared" si="0"/>
        <v>50</v>
      </c>
      <c r="AK22" s="10">
        <f t="shared" si="0"/>
        <v>0</v>
      </c>
      <c r="AL22" s="11">
        <f aca="true" t="shared" si="1" ref="AL22:BQ22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15</v>
      </c>
      <c r="AQ22" s="10">
        <f t="shared" si="1"/>
        <v>0</v>
      </c>
      <c r="AR22" s="7">
        <f t="shared" si="1"/>
        <v>4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4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20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20</v>
      </c>
      <c r="BR22" s="11">
        <f aca="true" t="shared" si="2" ref="BR22:CH2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19.5" customHeight="1">
      <c r="A23" s="19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ht="12">
      <c r="A24" s="6"/>
      <c r="B24" s="6"/>
      <c r="C24" s="6"/>
      <c r="D24" s="6" t="s">
        <v>65</v>
      </c>
      <c r="E24" s="3" t="s">
        <v>66</v>
      </c>
      <c r="F24" s="6">
        <f>COUNTIF(S24:CF24,"e")</f>
        <v>0</v>
      </c>
      <c r="G24" s="6">
        <f>COUNTIF(S24:CF24,"z")</f>
        <v>1</v>
      </c>
      <c r="H24" s="6">
        <f>SUM(I24:O24)</f>
        <v>30</v>
      </c>
      <c r="I24" s="6">
        <f>S24+AJ24+BA24+BR24</f>
        <v>30</v>
      </c>
      <c r="J24" s="6">
        <f>U24+AL24+BC24+BT24</f>
        <v>0</v>
      </c>
      <c r="K24" s="6">
        <f>W24+AN24+BE24+BV24</f>
        <v>0</v>
      </c>
      <c r="L24" s="6">
        <f>Y24+AP24+BG24+BX24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1.2</v>
      </c>
      <c r="S24" s="11"/>
      <c r="T24" s="10"/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7"/>
      <c r="AI24" s="7">
        <f>AA24+AH24</f>
        <v>0</v>
      </c>
      <c r="AJ24" s="11">
        <v>30</v>
      </c>
      <c r="AK24" s="10" t="s">
        <v>53</v>
      </c>
      <c r="AL24" s="11"/>
      <c r="AM24" s="10"/>
      <c r="AN24" s="11"/>
      <c r="AO24" s="10"/>
      <c r="AP24" s="11"/>
      <c r="AQ24" s="10"/>
      <c r="AR24" s="7">
        <v>2</v>
      </c>
      <c r="AS24" s="11"/>
      <c r="AT24" s="10"/>
      <c r="AU24" s="11"/>
      <c r="AV24" s="10"/>
      <c r="AW24" s="11"/>
      <c r="AX24" s="10"/>
      <c r="AY24" s="7"/>
      <c r="AZ24" s="7">
        <f>AR24+AY24</f>
        <v>2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>BZ24+CG24</f>
        <v>0</v>
      </c>
    </row>
    <row r="25" spans="1:86" ht="1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0.6</v>
      </c>
      <c r="S25" s="11"/>
      <c r="T25" s="10"/>
      <c r="U25" s="11">
        <v>15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0.6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2</v>
      </c>
      <c r="H27" s="6">
        <f>SUM(I27:O27)</f>
        <v>45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1.2</v>
      </c>
      <c r="R27" s="7">
        <v>1.8</v>
      </c>
      <c r="S27" s="11">
        <v>15</v>
      </c>
      <c r="T27" s="10" t="s">
        <v>53</v>
      </c>
      <c r="U27" s="11"/>
      <c r="V27" s="10"/>
      <c r="W27" s="11"/>
      <c r="X27" s="10"/>
      <c r="Y27" s="11"/>
      <c r="Z27" s="10"/>
      <c r="AA27" s="7">
        <v>0.8</v>
      </c>
      <c r="AB27" s="11">
        <v>30</v>
      </c>
      <c r="AC27" s="10" t="s">
        <v>53</v>
      </c>
      <c r="AD27" s="11"/>
      <c r="AE27" s="10"/>
      <c r="AF27" s="11"/>
      <c r="AG27" s="10"/>
      <c r="AH27" s="7">
        <v>1.2</v>
      </c>
      <c r="AI27" s="7">
        <f>AA27+AH27</f>
        <v>2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2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>SUM(I28:O28)</f>
        <v>45</v>
      </c>
      <c r="I28" s="6">
        <f>S28+AJ28+BA28+BR28</f>
        <v>15</v>
      </c>
      <c r="J28" s="6">
        <f>U28+AL28+BC28+BT28</f>
        <v>0</v>
      </c>
      <c r="K28" s="6">
        <f>W28+AN28+BE28+BV28</f>
        <v>0</v>
      </c>
      <c r="L28" s="6">
        <f>Y28+AP28+BG28+BX28</f>
        <v>0</v>
      </c>
      <c r="M28" s="6">
        <f>AB28+AS28+BJ28+CA28</f>
        <v>30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1.2</v>
      </c>
      <c r="R28" s="7">
        <v>1.8</v>
      </c>
      <c r="S28" s="11">
        <v>15</v>
      </c>
      <c r="T28" s="10" t="s">
        <v>53</v>
      </c>
      <c r="U28" s="11"/>
      <c r="V28" s="10"/>
      <c r="W28" s="11"/>
      <c r="X28" s="10"/>
      <c r="Y28" s="11"/>
      <c r="Z28" s="10"/>
      <c r="AA28" s="7">
        <v>0.8</v>
      </c>
      <c r="AB28" s="11">
        <v>30</v>
      </c>
      <c r="AC28" s="10" t="s">
        <v>53</v>
      </c>
      <c r="AD28" s="11"/>
      <c r="AE28" s="10"/>
      <c r="AF28" s="11"/>
      <c r="AG28" s="10"/>
      <c r="AH28" s="7">
        <v>1.2</v>
      </c>
      <c r="AI28" s="7">
        <f>AA28+AH28</f>
        <v>2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>AR28+AY28</f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>BI28+BP28</f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>BZ28+CG28</f>
        <v>0</v>
      </c>
    </row>
    <row r="29" spans="1:86" ht="15.75" customHeight="1">
      <c r="A29" s="6"/>
      <c r="B29" s="6"/>
      <c r="C29" s="6"/>
      <c r="D29" s="6"/>
      <c r="E29" s="6" t="s">
        <v>63</v>
      </c>
      <c r="F29" s="6">
        <f aca="true" t="shared" si="3" ref="F29:AK29">SUM(F24:F28)</f>
        <v>0</v>
      </c>
      <c r="G29" s="6">
        <f t="shared" si="3"/>
        <v>7</v>
      </c>
      <c r="H29" s="6">
        <f t="shared" si="3"/>
        <v>150</v>
      </c>
      <c r="I29" s="6">
        <f t="shared" si="3"/>
        <v>60</v>
      </c>
      <c r="J29" s="6">
        <f t="shared" si="3"/>
        <v>30</v>
      </c>
      <c r="K29" s="6">
        <f t="shared" si="3"/>
        <v>0</v>
      </c>
      <c r="L29" s="6">
        <f t="shared" si="3"/>
        <v>0</v>
      </c>
      <c r="M29" s="6">
        <f t="shared" si="3"/>
        <v>60</v>
      </c>
      <c r="N29" s="6">
        <f t="shared" si="3"/>
        <v>0</v>
      </c>
      <c r="O29" s="6">
        <f t="shared" si="3"/>
        <v>0</v>
      </c>
      <c r="P29" s="7">
        <f t="shared" si="3"/>
        <v>8</v>
      </c>
      <c r="Q29" s="7">
        <f t="shared" si="3"/>
        <v>2.4</v>
      </c>
      <c r="R29" s="7">
        <f t="shared" si="3"/>
        <v>6</v>
      </c>
      <c r="S29" s="11">
        <f t="shared" si="3"/>
        <v>30</v>
      </c>
      <c r="T29" s="10">
        <f t="shared" si="3"/>
        <v>0</v>
      </c>
      <c r="U29" s="11">
        <f t="shared" si="3"/>
        <v>15</v>
      </c>
      <c r="V29" s="10">
        <f t="shared" si="3"/>
        <v>0</v>
      </c>
      <c r="W29" s="11">
        <f t="shared" si="3"/>
        <v>0</v>
      </c>
      <c r="X29" s="10">
        <f t="shared" si="3"/>
        <v>0</v>
      </c>
      <c r="Y29" s="11">
        <f t="shared" si="3"/>
        <v>0</v>
      </c>
      <c r="Z29" s="10">
        <f t="shared" si="3"/>
        <v>0</v>
      </c>
      <c r="AA29" s="7">
        <f t="shared" si="3"/>
        <v>2.6</v>
      </c>
      <c r="AB29" s="11">
        <f t="shared" si="3"/>
        <v>60</v>
      </c>
      <c r="AC29" s="10">
        <f t="shared" si="3"/>
        <v>0</v>
      </c>
      <c r="AD29" s="11">
        <f t="shared" si="3"/>
        <v>0</v>
      </c>
      <c r="AE29" s="10">
        <f t="shared" si="3"/>
        <v>0</v>
      </c>
      <c r="AF29" s="11">
        <f t="shared" si="3"/>
        <v>0</v>
      </c>
      <c r="AG29" s="10">
        <f t="shared" si="3"/>
        <v>0</v>
      </c>
      <c r="AH29" s="7">
        <f t="shared" si="3"/>
        <v>2.4</v>
      </c>
      <c r="AI29" s="7">
        <f t="shared" si="3"/>
        <v>5</v>
      </c>
      <c r="AJ29" s="11">
        <f t="shared" si="3"/>
        <v>30</v>
      </c>
      <c r="AK29" s="10">
        <f t="shared" si="3"/>
        <v>0</v>
      </c>
      <c r="AL29" s="11">
        <f aca="true" t="shared" si="4" ref="AL29:BQ29">SUM(AL24:AL28)</f>
        <v>15</v>
      </c>
      <c r="AM29" s="10">
        <f t="shared" si="4"/>
        <v>0</v>
      </c>
      <c r="AN29" s="11">
        <f t="shared" si="4"/>
        <v>0</v>
      </c>
      <c r="AO29" s="10">
        <f t="shared" si="4"/>
        <v>0</v>
      </c>
      <c r="AP29" s="11">
        <f t="shared" si="4"/>
        <v>0</v>
      </c>
      <c r="AQ29" s="10">
        <f t="shared" si="4"/>
        <v>0</v>
      </c>
      <c r="AR29" s="7">
        <f t="shared" si="4"/>
        <v>3</v>
      </c>
      <c r="AS29" s="11">
        <f t="shared" si="4"/>
        <v>0</v>
      </c>
      <c r="AT29" s="10">
        <f t="shared" si="4"/>
        <v>0</v>
      </c>
      <c r="AU29" s="11">
        <f t="shared" si="4"/>
        <v>0</v>
      </c>
      <c r="AV29" s="10">
        <f t="shared" si="4"/>
        <v>0</v>
      </c>
      <c r="AW29" s="11">
        <f t="shared" si="4"/>
        <v>0</v>
      </c>
      <c r="AX29" s="10">
        <f t="shared" si="4"/>
        <v>0</v>
      </c>
      <c r="AY29" s="7">
        <f t="shared" si="4"/>
        <v>0</v>
      </c>
      <c r="AZ29" s="7">
        <f t="shared" si="4"/>
        <v>3</v>
      </c>
      <c r="BA29" s="11">
        <f t="shared" si="4"/>
        <v>0</v>
      </c>
      <c r="BB29" s="10">
        <f t="shared" si="4"/>
        <v>0</v>
      </c>
      <c r="BC29" s="11">
        <f t="shared" si="4"/>
        <v>0</v>
      </c>
      <c r="BD29" s="10">
        <f t="shared" si="4"/>
        <v>0</v>
      </c>
      <c r="BE29" s="11">
        <f t="shared" si="4"/>
        <v>0</v>
      </c>
      <c r="BF29" s="10">
        <f t="shared" si="4"/>
        <v>0</v>
      </c>
      <c r="BG29" s="11">
        <f t="shared" si="4"/>
        <v>0</v>
      </c>
      <c r="BH29" s="10">
        <f t="shared" si="4"/>
        <v>0</v>
      </c>
      <c r="BI29" s="7">
        <f t="shared" si="4"/>
        <v>0</v>
      </c>
      <c r="BJ29" s="11">
        <f t="shared" si="4"/>
        <v>0</v>
      </c>
      <c r="BK29" s="10">
        <f t="shared" si="4"/>
        <v>0</v>
      </c>
      <c r="BL29" s="11">
        <f t="shared" si="4"/>
        <v>0</v>
      </c>
      <c r="BM29" s="10">
        <f t="shared" si="4"/>
        <v>0</v>
      </c>
      <c r="BN29" s="11">
        <f t="shared" si="4"/>
        <v>0</v>
      </c>
      <c r="BO29" s="10">
        <f t="shared" si="4"/>
        <v>0</v>
      </c>
      <c r="BP29" s="7">
        <f t="shared" si="4"/>
        <v>0</v>
      </c>
      <c r="BQ29" s="7">
        <f t="shared" si="4"/>
        <v>0</v>
      </c>
      <c r="BR29" s="11">
        <f aca="true" t="shared" si="5" ref="BR29:CH29">SUM(BR24:BR28)</f>
        <v>0</v>
      </c>
      <c r="BS29" s="10">
        <f t="shared" si="5"/>
        <v>0</v>
      </c>
      <c r="BT29" s="11">
        <f t="shared" si="5"/>
        <v>0</v>
      </c>
      <c r="BU29" s="10">
        <f t="shared" si="5"/>
        <v>0</v>
      </c>
      <c r="BV29" s="11">
        <f t="shared" si="5"/>
        <v>0</v>
      </c>
      <c r="BW29" s="10">
        <f t="shared" si="5"/>
        <v>0</v>
      </c>
      <c r="BX29" s="11">
        <f t="shared" si="5"/>
        <v>0</v>
      </c>
      <c r="BY29" s="10">
        <f t="shared" si="5"/>
        <v>0</v>
      </c>
      <c r="BZ29" s="7">
        <f t="shared" si="5"/>
        <v>0</v>
      </c>
      <c r="CA29" s="11">
        <f t="shared" si="5"/>
        <v>0</v>
      </c>
      <c r="CB29" s="10">
        <f t="shared" si="5"/>
        <v>0</v>
      </c>
      <c r="CC29" s="11">
        <f t="shared" si="5"/>
        <v>0</v>
      </c>
      <c r="CD29" s="10">
        <f t="shared" si="5"/>
        <v>0</v>
      </c>
      <c r="CE29" s="11">
        <f t="shared" si="5"/>
        <v>0</v>
      </c>
      <c r="CF29" s="10">
        <f t="shared" si="5"/>
        <v>0</v>
      </c>
      <c r="CG29" s="7">
        <f t="shared" si="5"/>
        <v>0</v>
      </c>
      <c r="CH29" s="7">
        <f t="shared" si="5"/>
        <v>0</v>
      </c>
    </row>
    <row r="30" spans="1:86" ht="19.5" customHeight="1">
      <c r="A30" s="19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9"/>
      <c r="CH30" s="15"/>
    </row>
    <row r="31" spans="1:86" ht="12">
      <c r="A31" s="6"/>
      <c r="B31" s="6"/>
      <c r="C31" s="6"/>
      <c r="D31" s="6" t="s">
        <v>76</v>
      </c>
      <c r="E31" s="3" t="s">
        <v>77</v>
      </c>
      <c r="F31" s="6">
        <f aca="true" t="shared" si="6" ref="F31:F36">COUNTIF(S31:CF31,"e")</f>
        <v>1</v>
      </c>
      <c r="G31" s="6">
        <f aca="true" t="shared" si="7" ref="G31:G36">COUNTIF(S31:CF31,"z")</f>
        <v>1</v>
      </c>
      <c r="H31" s="6">
        <f aca="true" t="shared" si="8" ref="H31:H36">SUM(I31:O31)</f>
        <v>30</v>
      </c>
      <c r="I31" s="6">
        <f aca="true" t="shared" si="9" ref="I31:I36">S31+AJ31+BA31+BR31</f>
        <v>15</v>
      </c>
      <c r="J31" s="6">
        <f aca="true" t="shared" si="10" ref="J31:J36">U31+AL31+BC31+BT31</f>
        <v>0</v>
      </c>
      <c r="K31" s="6">
        <f aca="true" t="shared" si="11" ref="K31:K36">W31+AN31+BE31+BV31</f>
        <v>0</v>
      </c>
      <c r="L31" s="6">
        <f aca="true" t="shared" si="12" ref="L31:L36">Y31+AP31+BG31+BX31</f>
        <v>0</v>
      </c>
      <c r="M31" s="6">
        <f aca="true" t="shared" si="13" ref="M31:M36">AB31+AS31+BJ31+CA31</f>
        <v>15</v>
      </c>
      <c r="N31" s="6">
        <f aca="true" t="shared" si="14" ref="N31:N36">AD31+AU31+BL31+CC31</f>
        <v>0</v>
      </c>
      <c r="O31" s="6">
        <f aca="true" t="shared" si="15" ref="O31:O36">AF31+AW31+BN31+CE31</f>
        <v>0</v>
      </c>
      <c r="P31" s="7">
        <f aca="true" t="shared" si="16" ref="P31:P36">AI31+AZ31+BQ31+CH31</f>
        <v>2</v>
      </c>
      <c r="Q31" s="7">
        <f aca="true" t="shared" si="17" ref="Q31:Q36">AH31+AY31+BP31+CG31</f>
        <v>1</v>
      </c>
      <c r="R31" s="7">
        <v>1.3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aca="true" t="shared" si="18" ref="AI31:AI36">AA31+AH31</f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aca="true" t="shared" si="19" ref="AZ31:AZ36">AR31+AY31</f>
        <v>0</v>
      </c>
      <c r="BA31" s="11">
        <v>15</v>
      </c>
      <c r="BB31" s="10" t="s">
        <v>62</v>
      </c>
      <c r="BC31" s="11"/>
      <c r="BD31" s="10"/>
      <c r="BE31" s="11"/>
      <c r="BF31" s="10"/>
      <c r="BG31" s="11"/>
      <c r="BH31" s="10"/>
      <c r="BI31" s="7">
        <v>1</v>
      </c>
      <c r="BJ31" s="11">
        <v>15</v>
      </c>
      <c r="BK31" s="10" t="s">
        <v>53</v>
      </c>
      <c r="BL31" s="11"/>
      <c r="BM31" s="10"/>
      <c r="BN31" s="11"/>
      <c r="BO31" s="10"/>
      <c r="BP31" s="7">
        <v>1</v>
      </c>
      <c r="BQ31" s="7">
        <f aca="true" t="shared" si="20" ref="BQ31:BQ36">BI31+BP31</f>
        <v>2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aca="true" t="shared" si="21" ref="CH31:CH36">BZ31+CG31</f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6"/>
        <v>1</v>
      </c>
      <c r="G32" s="6">
        <f t="shared" si="7"/>
        <v>1</v>
      </c>
      <c r="H32" s="6">
        <f t="shared" si="8"/>
        <v>60</v>
      </c>
      <c r="I32" s="6">
        <f t="shared" si="9"/>
        <v>20</v>
      </c>
      <c r="J32" s="6">
        <f t="shared" si="10"/>
        <v>0</v>
      </c>
      <c r="K32" s="6">
        <f t="shared" si="11"/>
        <v>0</v>
      </c>
      <c r="L32" s="6">
        <f t="shared" si="12"/>
        <v>0</v>
      </c>
      <c r="M32" s="6">
        <f t="shared" si="13"/>
        <v>40</v>
      </c>
      <c r="N32" s="6">
        <f t="shared" si="14"/>
        <v>0</v>
      </c>
      <c r="O32" s="6">
        <f t="shared" si="15"/>
        <v>0</v>
      </c>
      <c r="P32" s="7">
        <f t="shared" si="16"/>
        <v>3</v>
      </c>
      <c r="Q32" s="7">
        <f t="shared" si="17"/>
        <v>2</v>
      </c>
      <c r="R32" s="7">
        <v>2.5</v>
      </c>
      <c r="S32" s="11">
        <v>20</v>
      </c>
      <c r="T32" s="10" t="s">
        <v>62</v>
      </c>
      <c r="U32" s="11"/>
      <c r="V32" s="10"/>
      <c r="W32" s="11"/>
      <c r="X32" s="10"/>
      <c r="Y32" s="11"/>
      <c r="Z32" s="10"/>
      <c r="AA32" s="7">
        <v>1</v>
      </c>
      <c r="AB32" s="11">
        <v>40</v>
      </c>
      <c r="AC32" s="10" t="s">
        <v>53</v>
      </c>
      <c r="AD32" s="11"/>
      <c r="AE32" s="10"/>
      <c r="AF32" s="11"/>
      <c r="AG32" s="10"/>
      <c r="AH32" s="7">
        <v>2</v>
      </c>
      <c r="AI32" s="7">
        <f t="shared" si="18"/>
        <v>3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1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2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1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6"/>
        <v>1</v>
      </c>
      <c r="G33" s="6">
        <f t="shared" si="7"/>
        <v>1</v>
      </c>
      <c r="H33" s="6">
        <f t="shared" si="8"/>
        <v>60</v>
      </c>
      <c r="I33" s="6">
        <f t="shared" si="9"/>
        <v>30</v>
      </c>
      <c r="J33" s="6">
        <f t="shared" si="10"/>
        <v>0</v>
      </c>
      <c r="K33" s="6">
        <f t="shared" si="11"/>
        <v>0</v>
      </c>
      <c r="L33" s="6">
        <f t="shared" si="12"/>
        <v>0</v>
      </c>
      <c r="M33" s="6">
        <f t="shared" si="13"/>
        <v>30</v>
      </c>
      <c r="N33" s="6">
        <f t="shared" si="14"/>
        <v>0</v>
      </c>
      <c r="O33" s="6">
        <f t="shared" si="15"/>
        <v>0</v>
      </c>
      <c r="P33" s="7">
        <f t="shared" si="16"/>
        <v>4</v>
      </c>
      <c r="Q33" s="7">
        <f t="shared" si="17"/>
        <v>2</v>
      </c>
      <c r="R33" s="7">
        <v>2.5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18"/>
        <v>0</v>
      </c>
      <c r="AJ33" s="11">
        <v>30</v>
      </c>
      <c r="AK33" s="10" t="s">
        <v>62</v>
      </c>
      <c r="AL33" s="11"/>
      <c r="AM33" s="10"/>
      <c r="AN33" s="11"/>
      <c r="AO33" s="10"/>
      <c r="AP33" s="11"/>
      <c r="AQ33" s="10"/>
      <c r="AR33" s="7">
        <v>2</v>
      </c>
      <c r="AS33" s="11">
        <v>30</v>
      </c>
      <c r="AT33" s="10" t="s">
        <v>53</v>
      </c>
      <c r="AU33" s="11"/>
      <c r="AV33" s="10"/>
      <c r="AW33" s="11"/>
      <c r="AX33" s="10"/>
      <c r="AY33" s="7">
        <v>2</v>
      </c>
      <c r="AZ33" s="7">
        <f t="shared" si="19"/>
        <v>4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2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1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6"/>
        <v>1</v>
      </c>
      <c r="G34" s="6">
        <f t="shared" si="7"/>
        <v>1</v>
      </c>
      <c r="H34" s="6">
        <f t="shared" si="8"/>
        <v>45</v>
      </c>
      <c r="I34" s="6">
        <f t="shared" si="9"/>
        <v>15</v>
      </c>
      <c r="J34" s="6">
        <f t="shared" si="10"/>
        <v>0</v>
      </c>
      <c r="K34" s="6">
        <f t="shared" si="11"/>
        <v>0</v>
      </c>
      <c r="L34" s="6">
        <f t="shared" si="12"/>
        <v>0</v>
      </c>
      <c r="M34" s="6">
        <f t="shared" si="13"/>
        <v>30</v>
      </c>
      <c r="N34" s="6">
        <f t="shared" si="14"/>
        <v>0</v>
      </c>
      <c r="O34" s="6">
        <f t="shared" si="15"/>
        <v>0</v>
      </c>
      <c r="P34" s="7">
        <f t="shared" si="16"/>
        <v>3</v>
      </c>
      <c r="Q34" s="7">
        <f t="shared" si="17"/>
        <v>2</v>
      </c>
      <c r="R34" s="7">
        <v>1.9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18"/>
        <v>0</v>
      </c>
      <c r="AJ34" s="11">
        <v>15</v>
      </c>
      <c r="AK34" s="10" t="s">
        <v>62</v>
      </c>
      <c r="AL34" s="11"/>
      <c r="AM34" s="10"/>
      <c r="AN34" s="11"/>
      <c r="AO34" s="10"/>
      <c r="AP34" s="11"/>
      <c r="AQ34" s="10"/>
      <c r="AR34" s="7">
        <v>1</v>
      </c>
      <c r="AS34" s="11">
        <v>30</v>
      </c>
      <c r="AT34" s="10" t="s">
        <v>53</v>
      </c>
      <c r="AU34" s="11"/>
      <c r="AV34" s="10"/>
      <c r="AW34" s="11"/>
      <c r="AX34" s="10"/>
      <c r="AY34" s="7">
        <v>2</v>
      </c>
      <c r="AZ34" s="7">
        <f t="shared" si="19"/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2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1"/>
        <v>0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1</v>
      </c>
      <c r="H35" s="6">
        <f t="shared" si="8"/>
        <v>20</v>
      </c>
      <c r="I35" s="6">
        <f t="shared" si="9"/>
        <v>0</v>
      </c>
      <c r="J35" s="6">
        <f t="shared" si="10"/>
        <v>20</v>
      </c>
      <c r="K35" s="6">
        <f t="shared" si="11"/>
        <v>0</v>
      </c>
      <c r="L35" s="6">
        <f t="shared" si="12"/>
        <v>0</v>
      </c>
      <c r="M35" s="6">
        <f t="shared" si="13"/>
        <v>0</v>
      </c>
      <c r="N35" s="6">
        <f t="shared" si="14"/>
        <v>0</v>
      </c>
      <c r="O35" s="6">
        <f t="shared" si="15"/>
        <v>0</v>
      </c>
      <c r="P35" s="7">
        <f t="shared" si="16"/>
        <v>1</v>
      </c>
      <c r="Q35" s="7">
        <f t="shared" si="17"/>
        <v>0</v>
      </c>
      <c r="R35" s="7">
        <v>0.8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8"/>
        <v>0</v>
      </c>
      <c r="AJ35" s="11"/>
      <c r="AK35" s="10"/>
      <c r="AL35" s="11">
        <v>20</v>
      </c>
      <c r="AM35" s="10" t="s">
        <v>53</v>
      </c>
      <c r="AN35" s="11"/>
      <c r="AO35" s="10"/>
      <c r="AP35" s="11"/>
      <c r="AQ35" s="10"/>
      <c r="AR35" s="7">
        <v>1</v>
      </c>
      <c r="AS35" s="11"/>
      <c r="AT35" s="10"/>
      <c r="AU35" s="11"/>
      <c r="AV35" s="10"/>
      <c r="AW35" s="11"/>
      <c r="AX35" s="10"/>
      <c r="AY35" s="7"/>
      <c r="AZ35" s="7">
        <f t="shared" si="19"/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2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21"/>
        <v>0</v>
      </c>
    </row>
    <row r="36" spans="1:86" ht="12">
      <c r="A36" s="6"/>
      <c r="B36" s="6"/>
      <c r="C36" s="6"/>
      <c r="D36" s="6" t="s">
        <v>86</v>
      </c>
      <c r="E36" s="3" t="s">
        <v>87</v>
      </c>
      <c r="F36" s="6">
        <f t="shared" si="6"/>
        <v>1</v>
      </c>
      <c r="G36" s="6">
        <f t="shared" si="7"/>
        <v>1</v>
      </c>
      <c r="H36" s="6">
        <f t="shared" si="8"/>
        <v>60</v>
      </c>
      <c r="I36" s="6">
        <f t="shared" si="9"/>
        <v>30</v>
      </c>
      <c r="J36" s="6">
        <f t="shared" si="10"/>
        <v>0</v>
      </c>
      <c r="K36" s="6">
        <f t="shared" si="11"/>
        <v>0</v>
      </c>
      <c r="L36" s="6">
        <f t="shared" si="12"/>
        <v>0</v>
      </c>
      <c r="M36" s="6">
        <f t="shared" si="13"/>
        <v>30</v>
      </c>
      <c r="N36" s="6">
        <f t="shared" si="14"/>
        <v>0</v>
      </c>
      <c r="O36" s="6">
        <f t="shared" si="15"/>
        <v>0</v>
      </c>
      <c r="P36" s="7">
        <f t="shared" si="16"/>
        <v>4</v>
      </c>
      <c r="Q36" s="7">
        <f t="shared" si="17"/>
        <v>2</v>
      </c>
      <c r="R36" s="7">
        <v>2.5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18"/>
        <v>0</v>
      </c>
      <c r="AJ36" s="11">
        <v>30</v>
      </c>
      <c r="AK36" s="10" t="s">
        <v>62</v>
      </c>
      <c r="AL36" s="11"/>
      <c r="AM36" s="10"/>
      <c r="AN36" s="11"/>
      <c r="AO36" s="10"/>
      <c r="AP36" s="11"/>
      <c r="AQ36" s="10"/>
      <c r="AR36" s="7">
        <v>2</v>
      </c>
      <c r="AS36" s="11">
        <v>30</v>
      </c>
      <c r="AT36" s="10" t="s">
        <v>53</v>
      </c>
      <c r="AU36" s="11"/>
      <c r="AV36" s="10"/>
      <c r="AW36" s="11"/>
      <c r="AX36" s="10"/>
      <c r="AY36" s="7">
        <v>2</v>
      </c>
      <c r="AZ36" s="7">
        <f t="shared" si="19"/>
        <v>4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2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1"/>
        <v>0</v>
      </c>
    </row>
    <row r="37" spans="1:86" ht="15.75" customHeight="1">
      <c r="A37" s="6"/>
      <c r="B37" s="6"/>
      <c r="C37" s="6"/>
      <c r="D37" s="6"/>
      <c r="E37" s="6" t="s">
        <v>63</v>
      </c>
      <c r="F37" s="6">
        <f aca="true" t="shared" si="22" ref="F37:AK37">SUM(F31:F36)</f>
        <v>5</v>
      </c>
      <c r="G37" s="6">
        <f t="shared" si="22"/>
        <v>6</v>
      </c>
      <c r="H37" s="6">
        <f t="shared" si="22"/>
        <v>275</v>
      </c>
      <c r="I37" s="6">
        <f t="shared" si="22"/>
        <v>110</v>
      </c>
      <c r="J37" s="6">
        <f t="shared" si="22"/>
        <v>20</v>
      </c>
      <c r="K37" s="6">
        <f t="shared" si="22"/>
        <v>0</v>
      </c>
      <c r="L37" s="6">
        <f t="shared" si="22"/>
        <v>0</v>
      </c>
      <c r="M37" s="6">
        <f t="shared" si="22"/>
        <v>145</v>
      </c>
      <c r="N37" s="6">
        <f t="shared" si="22"/>
        <v>0</v>
      </c>
      <c r="O37" s="6">
        <f t="shared" si="22"/>
        <v>0</v>
      </c>
      <c r="P37" s="7">
        <f t="shared" si="22"/>
        <v>17</v>
      </c>
      <c r="Q37" s="7">
        <f t="shared" si="22"/>
        <v>9</v>
      </c>
      <c r="R37" s="7">
        <f t="shared" si="22"/>
        <v>11.5</v>
      </c>
      <c r="S37" s="11">
        <f t="shared" si="22"/>
        <v>20</v>
      </c>
      <c r="T37" s="10">
        <f t="shared" si="22"/>
        <v>0</v>
      </c>
      <c r="U37" s="11">
        <f t="shared" si="22"/>
        <v>0</v>
      </c>
      <c r="V37" s="10">
        <f t="shared" si="22"/>
        <v>0</v>
      </c>
      <c r="W37" s="11">
        <f t="shared" si="22"/>
        <v>0</v>
      </c>
      <c r="X37" s="10">
        <f t="shared" si="22"/>
        <v>0</v>
      </c>
      <c r="Y37" s="11">
        <f t="shared" si="22"/>
        <v>0</v>
      </c>
      <c r="Z37" s="10">
        <f t="shared" si="22"/>
        <v>0</v>
      </c>
      <c r="AA37" s="7">
        <f t="shared" si="22"/>
        <v>1</v>
      </c>
      <c r="AB37" s="11">
        <f t="shared" si="22"/>
        <v>40</v>
      </c>
      <c r="AC37" s="10">
        <f t="shared" si="22"/>
        <v>0</v>
      </c>
      <c r="AD37" s="11">
        <f t="shared" si="22"/>
        <v>0</v>
      </c>
      <c r="AE37" s="10">
        <f t="shared" si="22"/>
        <v>0</v>
      </c>
      <c r="AF37" s="11">
        <f t="shared" si="22"/>
        <v>0</v>
      </c>
      <c r="AG37" s="10">
        <f t="shared" si="22"/>
        <v>0</v>
      </c>
      <c r="AH37" s="7">
        <f t="shared" si="22"/>
        <v>2</v>
      </c>
      <c r="AI37" s="7">
        <f t="shared" si="22"/>
        <v>3</v>
      </c>
      <c r="AJ37" s="11">
        <f t="shared" si="22"/>
        <v>75</v>
      </c>
      <c r="AK37" s="10">
        <f t="shared" si="22"/>
        <v>0</v>
      </c>
      <c r="AL37" s="11">
        <f aca="true" t="shared" si="23" ref="AL37:BQ37">SUM(AL31:AL36)</f>
        <v>20</v>
      </c>
      <c r="AM37" s="10">
        <f t="shared" si="23"/>
        <v>0</v>
      </c>
      <c r="AN37" s="11">
        <f t="shared" si="23"/>
        <v>0</v>
      </c>
      <c r="AO37" s="10">
        <f t="shared" si="23"/>
        <v>0</v>
      </c>
      <c r="AP37" s="11">
        <f t="shared" si="23"/>
        <v>0</v>
      </c>
      <c r="AQ37" s="10">
        <f t="shared" si="23"/>
        <v>0</v>
      </c>
      <c r="AR37" s="7">
        <f t="shared" si="23"/>
        <v>6</v>
      </c>
      <c r="AS37" s="11">
        <f t="shared" si="23"/>
        <v>90</v>
      </c>
      <c r="AT37" s="10">
        <f t="shared" si="23"/>
        <v>0</v>
      </c>
      <c r="AU37" s="11">
        <f t="shared" si="23"/>
        <v>0</v>
      </c>
      <c r="AV37" s="10">
        <f t="shared" si="23"/>
        <v>0</v>
      </c>
      <c r="AW37" s="11">
        <f t="shared" si="23"/>
        <v>0</v>
      </c>
      <c r="AX37" s="10">
        <f t="shared" si="23"/>
        <v>0</v>
      </c>
      <c r="AY37" s="7">
        <f t="shared" si="23"/>
        <v>6</v>
      </c>
      <c r="AZ37" s="7">
        <f t="shared" si="23"/>
        <v>12</v>
      </c>
      <c r="BA37" s="11">
        <f t="shared" si="23"/>
        <v>15</v>
      </c>
      <c r="BB37" s="10">
        <f t="shared" si="23"/>
        <v>0</v>
      </c>
      <c r="BC37" s="11">
        <f t="shared" si="23"/>
        <v>0</v>
      </c>
      <c r="BD37" s="10">
        <f t="shared" si="23"/>
        <v>0</v>
      </c>
      <c r="BE37" s="11">
        <f t="shared" si="23"/>
        <v>0</v>
      </c>
      <c r="BF37" s="10">
        <f t="shared" si="23"/>
        <v>0</v>
      </c>
      <c r="BG37" s="11">
        <f t="shared" si="23"/>
        <v>0</v>
      </c>
      <c r="BH37" s="10">
        <f t="shared" si="23"/>
        <v>0</v>
      </c>
      <c r="BI37" s="7">
        <f t="shared" si="23"/>
        <v>1</v>
      </c>
      <c r="BJ37" s="11">
        <f t="shared" si="23"/>
        <v>15</v>
      </c>
      <c r="BK37" s="10">
        <f t="shared" si="23"/>
        <v>0</v>
      </c>
      <c r="BL37" s="11">
        <f t="shared" si="23"/>
        <v>0</v>
      </c>
      <c r="BM37" s="10">
        <f t="shared" si="23"/>
        <v>0</v>
      </c>
      <c r="BN37" s="11">
        <f t="shared" si="23"/>
        <v>0</v>
      </c>
      <c r="BO37" s="10">
        <f t="shared" si="23"/>
        <v>0</v>
      </c>
      <c r="BP37" s="7">
        <f t="shared" si="23"/>
        <v>1</v>
      </c>
      <c r="BQ37" s="7">
        <f t="shared" si="23"/>
        <v>2</v>
      </c>
      <c r="BR37" s="11">
        <f aca="true" t="shared" si="24" ref="BR37:CH37">SUM(BR31:BR36)</f>
        <v>0</v>
      </c>
      <c r="BS37" s="10">
        <f t="shared" si="24"/>
        <v>0</v>
      </c>
      <c r="BT37" s="11">
        <f t="shared" si="24"/>
        <v>0</v>
      </c>
      <c r="BU37" s="10">
        <f t="shared" si="24"/>
        <v>0</v>
      </c>
      <c r="BV37" s="11">
        <f t="shared" si="24"/>
        <v>0</v>
      </c>
      <c r="BW37" s="10">
        <f t="shared" si="24"/>
        <v>0</v>
      </c>
      <c r="BX37" s="11">
        <f t="shared" si="24"/>
        <v>0</v>
      </c>
      <c r="BY37" s="10">
        <f t="shared" si="24"/>
        <v>0</v>
      </c>
      <c r="BZ37" s="7">
        <f t="shared" si="24"/>
        <v>0</v>
      </c>
      <c r="CA37" s="11">
        <f t="shared" si="24"/>
        <v>0</v>
      </c>
      <c r="CB37" s="10">
        <f t="shared" si="24"/>
        <v>0</v>
      </c>
      <c r="CC37" s="11">
        <f t="shared" si="24"/>
        <v>0</v>
      </c>
      <c r="CD37" s="10">
        <f t="shared" si="24"/>
        <v>0</v>
      </c>
      <c r="CE37" s="11">
        <f t="shared" si="24"/>
        <v>0</v>
      </c>
      <c r="CF37" s="10">
        <f t="shared" si="24"/>
        <v>0</v>
      </c>
      <c r="CG37" s="7">
        <f t="shared" si="24"/>
        <v>0</v>
      </c>
      <c r="CH37" s="7">
        <f t="shared" si="24"/>
        <v>0</v>
      </c>
    </row>
    <row r="38" spans="1:86" ht="19.5" customHeight="1">
      <c r="A38" s="19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9"/>
      <c r="CH38" s="15"/>
    </row>
    <row r="39" spans="1:86" ht="12">
      <c r="A39" s="6">
        <v>4</v>
      </c>
      <c r="B39" s="6">
        <v>2</v>
      </c>
      <c r="C39" s="6"/>
      <c r="D39" s="6"/>
      <c r="E39" s="3" t="s">
        <v>92</v>
      </c>
      <c r="F39" s="6">
        <f>$B$39*COUNTIF(S39:CF39,"e")</f>
        <v>2</v>
      </c>
      <c r="G39" s="6">
        <f>$B$39*COUNTIF(S39:CF39,"z")</f>
        <v>2</v>
      </c>
      <c r="H39" s="6">
        <f aca="true" t="shared" si="25" ref="H39:H48">SUM(I39:O39)</f>
        <v>60</v>
      </c>
      <c r="I39" s="6">
        <f aca="true" t="shared" si="26" ref="I39:I48">S39+AJ39+BA39+BR39</f>
        <v>20</v>
      </c>
      <c r="J39" s="6">
        <f aca="true" t="shared" si="27" ref="J39:J48">U39+AL39+BC39+BT39</f>
        <v>0</v>
      </c>
      <c r="K39" s="6">
        <f aca="true" t="shared" si="28" ref="K39:K48">W39+AN39+BE39+BV39</f>
        <v>0</v>
      </c>
      <c r="L39" s="6">
        <f aca="true" t="shared" si="29" ref="L39:L48">Y39+AP39+BG39+BX39</f>
        <v>0</v>
      </c>
      <c r="M39" s="6">
        <f aca="true" t="shared" si="30" ref="M39:M48">AB39+AS39+BJ39+CA39</f>
        <v>40</v>
      </c>
      <c r="N39" s="6">
        <f aca="true" t="shared" si="31" ref="N39:N48">AD39+AU39+BL39+CC39</f>
        <v>0</v>
      </c>
      <c r="O39" s="6">
        <f aca="true" t="shared" si="32" ref="O39:O48">AF39+AW39+BN39+CE39</f>
        <v>0</v>
      </c>
      <c r="P39" s="7">
        <f aca="true" t="shared" si="33" ref="P39:P48">AI39+AZ39+BQ39+CH39</f>
        <v>4</v>
      </c>
      <c r="Q39" s="7">
        <f aca="true" t="shared" si="34" ref="Q39:Q48">AH39+AY39+BP39+CG39</f>
        <v>2</v>
      </c>
      <c r="R39" s="7">
        <f>$B$39*1.3</f>
        <v>2.6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aca="true" t="shared" si="35" ref="AI39:AI48">AA39+AH39</f>
        <v>0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36" ref="AZ39:AZ48">AR39+AY39</f>
        <v>0</v>
      </c>
      <c r="BA39" s="11">
        <f>$B$39*10</f>
        <v>20</v>
      </c>
      <c r="BB39" s="10" t="s">
        <v>62</v>
      </c>
      <c r="BC39" s="11"/>
      <c r="BD39" s="10"/>
      <c r="BE39" s="11"/>
      <c r="BF39" s="10"/>
      <c r="BG39" s="11"/>
      <c r="BH39" s="10"/>
      <c r="BI39" s="7">
        <f>$B$39*1</f>
        <v>2</v>
      </c>
      <c r="BJ39" s="11">
        <f>$B$39*20</f>
        <v>40</v>
      </c>
      <c r="BK39" s="10" t="s">
        <v>53</v>
      </c>
      <c r="BL39" s="11"/>
      <c r="BM39" s="10"/>
      <c r="BN39" s="11"/>
      <c r="BO39" s="10"/>
      <c r="BP39" s="7">
        <f>$B$39*1</f>
        <v>2</v>
      </c>
      <c r="BQ39" s="7">
        <f aca="true" t="shared" si="37" ref="BQ39:BQ48">BI39+BP39</f>
        <v>4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38" ref="CH39:CH48">BZ39+CG39</f>
        <v>0</v>
      </c>
    </row>
    <row r="40" spans="1:86" ht="12">
      <c r="A40" s="6">
        <v>5</v>
      </c>
      <c r="B40" s="6">
        <v>1</v>
      </c>
      <c r="C40" s="6"/>
      <c r="D40" s="6"/>
      <c r="E40" s="3" t="s">
        <v>93</v>
      </c>
      <c r="F40" s="6">
        <f>$B$40*COUNTIF(S40:CF40,"e")</f>
        <v>1</v>
      </c>
      <c r="G40" s="6">
        <f>$B$40*COUNTIF(S40:CF40,"z")</f>
        <v>1</v>
      </c>
      <c r="H40" s="6">
        <f t="shared" si="25"/>
        <v>30</v>
      </c>
      <c r="I40" s="6">
        <f t="shared" si="26"/>
        <v>10</v>
      </c>
      <c r="J40" s="6">
        <f t="shared" si="27"/>
        <v>0</v>
      </c>
      <c r="K40" s="6">
        <f t="shared" si="28"/>
        <v>0</v>
      </c>
      <c r="L40" s="6">
        <f t="shared" si="29"/>
        <v>0</v>
      </c>
      <c r="M40" s="6">
        <f t="shared" si="30"/>
        <v>20</v>
      </c>
      <c r="N40" s="6">
        <f t="shared" si="31"/>
        <v>0</v>
      </c>
      <c r="O40" s="6">
        <f t="shared" si="32"/>
        <v>0</v>
      </c>
      <c r="P40" s="7">
        <f t="shared" si="33"/>
        <v>2</v>
      </c>
      <c r="Q40" s="7">
        <f t="shared" si="34"/>
        <v>1</v>
      </c>
      <c r="R40" s="7">
        <f>$B$40*1.3</f>
        <v>1.3</v>
      </c>
      <c r="S40" s="11"/>
      <c r="T40" s="10"/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7"/>
      <c r="AI40" s="7">
        <f t="shared" si="35"/>
        <v>0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6"/>
        <v>0</v>
      </c>
      <c r="BA40" s="11">
        <f>$B$40*10</f>
        <v>10</v>
      </c>
      <c r="BB40" s="10" t="s">
        <v>62</v>
      </c>
      <c r="BC40" s="11"/>
      <c r="BD40" s="10"/>
      <c r="BE40" s="11"/>
      <c r="BF40" s="10"/>
      <c r="BG40" s="11"/>
      <c r="BH40" s="10"/>
      <c r="BI40" s="7">
        <f>$B$40*1</f>
        <v>1</v>
      </c>
      <c r="BJ40" s="11">
        <f>$B$40*20</f>
        <v>20</v>
      </c>
      <c r="BK40" s="10" t="s">
        <v>53</v>
      </c>
      <c r="BL40" s="11"/>
      <c r="BM40" s="10"/>
      <c r="BN40" s="11"/>
      <c r="BO40" s="10"/>
      <c r="BP40" s="7">
        <f>$B$40*1</f>
        <v>1</v>
      </c>
      <c r="BQ40" s="7">
        <f t="shared" si="37"/>
        <v>2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38"/>
        <v>0</v>
      </c>
    </row>
    <row r="41" spans="1:86" ht="12">
      <c r="A41" s="6">
        <v>6</v>
      </c>
      <c r="B41" s="6">
        <v>1</v>
      </c>
      <c r="C41" s="6"/>
      <c r="D41" s="6"/>
      <c r="E41" s="3" t="s">
        <v>94</v>
      </c>
      <c r="F41" s="6">
        <f>$B$41*COUNTIF(S41:CF41,"e")</f>
        <v>1</v>
      </c>
      <c r="G41" s="6">
        <f>$B$41*COUNTIF(S41:CF41,"z")</f>
        <v>1</v>
      </c>
      <c r="H41" s="6">
        <f t="shared" si="25"/>
        <v>30</v>
      </c>
      <c r="I41" s="6">
        <f t="shared" si="26"/>
        <v>10</v>
      </c>
      <c r="J41" s="6">
        <f t="shared" si="27"/>
        <v>0</v>
      </c>
      <c r="K41" s="6">
        <f t="shared" si="28"/>
        <v>0</v>
      </c>
      <c r="L41" s="6">
        <f t="shared" si="29"/>
        <v>0</v>
      </c>
      <c r="M41" s="6">
        <f t="shared" si="30"/>
        <v>20</v>
      </c>
      <c r="N41" s="6">
        <f t="shared" si="31"/>
        <v>0</v>
      </c>
      <c r="O41" s="6">
        <f t="shared" si="32"/>
        <v>0</v>
      </c>
      <c r="P41" s="7">
        <f t="shared" si="33"/>
        <v>2</v>
      </c>
      <c r="Q41" s="7">
        <f t="shared" si="34"/>
        <v>1</v>
      </c>
      <c r="R41" s="7">
        <f>$B$41*1.3</f>
        <v>1.3</v>
      </c>
      <c r="S41" s="11"/>
      <c r="T41" s="10"/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7"/>
      <c r="AI41" s="7">
        <f t="shared" si="35"/>
        <v>0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6"/>
        <v>0</v>
      </c>
      <c r="BA41" s="11">
        <f>$B$41*10</f>
        <v>10</v>
      </c>
      <c r="BB41" s="10" t="s">
        <v>62</v>
      </c>
      <c r="BC41" s="11"/>
      <c r="BD41" s="10"/>
      <c r="BE41" s="11"/>
      <c r="BF41" s="10"/>
      <c r="BG41" s="11"/>
      <c r="BH41" s="10"/>
      <c r="BI41" s="7">
        <f>$B$41*1</f>
        <v>1</v>
      </c>
      <c r="BJ41" s="11">
        <f>$B$41*20</f>
        <v>20</v>
      </c>
      <c r="BK41" s="10" t="s">
        <v>53</v>
      </c>
      <c r="BL41" s="11"/>
      <c r="BM41" s="10"/>
      <c r="BN41" s="11"/>
      <c r="BO41" s="10"/>
      <c r="BP41" s="7">
        <f>$B$41*1</f>
        <v>1</v>
      </c>
      <c r="BQ41" s="7">
        <f t="shared" si="37"/>
        <v>2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38"/>
        <v>0</v>
      </c>
    </row>
    <row r="42" spans="1:86" ht="12">
      <c r="A42" s="6"/>
      <c r="B42" s="6"/>
      <c r="C42" s="6"/>
      <c r="D42" s="6" t="s">
        <v>95</v>
      </c>
      <c r="E42" s="3" t="s">
        <v>96</v>
      </c>
      <c r="F42" s="6">
        <f aca="true" t="shared" si="39" ref="F42:F48">COUNTIF(S42:CF42,"e")</f>
        <v>1</v>
      </c>
      <c r="G42" s="6">
        <f aca="true" t="shared" si="40" ref="G42:G48">COUNTIF(S42:CF42,"z")</f>
        <v>1</v>
      </c>
      <c r="H42" s="6">
        <f t="shared" si="25"/>
        <v>105</v>
      </c>
      <c r="I42" s="6">
        <f t="shared" si="26"/>
        <v>45</v>
      </c>
      <c r="J42" s="6">
        <f t="shared" si="27"/>
        <v>0</v>
      </c>
      <c r="K42" s="6">
        <f t="shared" si="28"/>
        <v>0</v>
      </c>
      <c r="L42" s="6">
        <f t="shared" si="29"/>
        <v>0</v>
      </c>
      <c r="M42" s="6">
        <f t="shared" si="30"/>
        <v>60</v>
      </c>
      <c r="N42" s="6">
        <f t="shared" si="31"/>
        <v>0</v>
      </c>
      <c r="O42" s="6">
        <f t="shared" si="32"/>
        <v>0</v>
      </c>
      <c r="P42" s="7">
        <f t="shared" si="33"/>
        <v>6</v>
      </c>
      <c r="Q42" s="7">
        <f t="shared" si="34"/>
        <v>3</v>
      </c>
      <c r="R42" s="7">
        <v>4.3</v>
      </c>
      <c r="S42" s="11">
        <v>45</v>
      </c>
      <c r="T42" s="10" t="s">
        <v>62</v>
      </c>
      <c r="U42" s="11"/>
      <c r="V42" s="10"/>
      <c r="W42" s="11"/>
      <c r="X42" s="10"/>
      <c r="Y42" s="11"/>
      <c r="Z42" s="10"/>
      <c r="AA42" s="7">
        <v>3</v>
      </c>
      <c r="AB42" s="11">
        <v>60</v>
      </c>
      <c r="AC42" s="10" t="s">
        <v>53</v>
      </c>
      <c r="AD42" s="11"/>
      <c r="AE42" s="10"/>
      <c r="AF42" s="11"/>
      <c r="AG42" s="10"/>
      <c r="AH42" s="7">
        <v>3</v>
      </c>
      <c r="AI42" s="7">
        <f t="shared" si="35"/>
        <v>6</v>
      </c>
      <c r="AJ42" s="11"/>
      <c r="AK42" s="10"/>
      <c r="AL42" s="11"/>
      <c r="AM42" s="10"/>
      <c r="AN42" s="11"/>
      <c r="AO42" s="10"/>
      <c r="AP42" s="11"/>
      <c r="AQ42" s="10"/>
      <c r="AR42" s="7"/>
      <c r="AS42" s="11"/>
      <c r="AT42" s="10"/>
      <c r="AU42" s="11"/>
      <c r="AV42" s="10"/>
      <c r="AW42" s="11"/>
      <c r="AX42" s="10"/>
      <c r="AY42" s="7"/>
      <c r="AZ42" s="7">
        <f t="shared" si="36"/>
        <v>0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7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38"/>
        <v>0</v>
      </c>
    </row>
    <row r="43" spans="1:86" ht="12">
      <c r="A43" s="6"/>
      <c r="B43" s="6"/>
      <c r="C43" s="6"/>
      <c r="D43" s="6" t="s">
        <v>97</v>
      </c>
      <c r="E43" s="3" t="s">
        <v>98</v>
      </c>
      <c r="F43" s="6">
        <f t="shared" si="39"/>
        <v>1</v>
      </c>
      <c r="G43" s="6">
        <f t="shared" si="40"/>
        <v>1</v>
      </c>
      <c r="H43" s="6">
        <f t="shared" si="25"/>
        <v>105</v>
      </c>
      <c r="I43" s="6">
        <f t="shared" si="26"/>
        <v>45</v>
      </c>
      <c r="J43" s="6">
        <f t="shared" si="27"/>
        <v>0</v>
      </c>
      <c r="K43" s="6">
        <f t="shared" si="28"/>
        <v>0</v>
      </c>
      <c r="L43" s="6">
        <f t="shared" si="29"/>
        <v>0</v>
      </c>
      <c r="M43" s="6">
        <f t="shared" si="30"/>
        <v>60</v>
      </c>
      <c r="N43" s="6">
        <f t="shared" si="31"/>
        <v>0</v>
      </c>
      <c r="O43" s="6">
        <f t="shared" si="32"/>
        <v>0</v>
      </c>
      <c r="P43" s="7">
        <f t="shared" si="33"/>
        <v>6</v>
      </c>
      <c r="Q43" s="7">
        <f t="shared" si="34"/>
        <v>3</v>
      </c>
      <c r="R43" s="7">
        <v>4.3</v>
      </c>
      <c r="S43" s="11">
        <v>45</v>
      </c>
      <c r="T43" s="10" t="s">
        <v>62</v>
      </c>
      <c r="U43" s="11"/>
      <c r="V43" s="10"/>
      <c r="W43" s="11"/>
      <c r="X43" s="10"/>
      <c r="Y43" s="11"/>
      <c r="Z43" s="10"/>
      <c r="AA43" s="7">
        <v>3</v>
      </c>
      <c r="AB43" s="11">
        <v>60</v>
      </c>
      <c r="AC43" s="10" t="s">
        <v>53</v>
      </c>
      <c r="AD43" s="11"/>
      <c r="AE43" s="10"/>
      <c r="AF43" s="11"/>
      <c r="AG43" s="10"/>
      <c r="AH43" s="7">
        <v>3</v>
      </c>
      <c r="AI43" s="7">
        <f t="shared" si="35"/>
        <v>6</v>
      </c>
      <c r="AJ43" s="11"/>
      <c r="AK43" s="10"/>
      <c r="AL43" s="11"/>
      <c r="AM43" s="10"/>
      <c r="AN43" s="11"/>
      <c r="AO43" s="10"/>
      <c r="AP43" s="11"/>
      <c r="AQ43" s="10"/>
      <c r="AR43" s="7"/>
      <c r="AS43" s="11"/>
      <c r="AT43" s="10"/>
      <c r="AU43" s="11"/>
      <c r="AV43" s="10"/>
      <c r="AW43" s="11"/>
      <c r="AX43" s="10"/>
      <c r="AY43" s="7"/>
      <c r="AZ43" s="7">
        <f t="shared" si="36"/>
        <v>0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7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38"/>
        <v>0</v>
      </c>
    </row>
    <row r="44" spans="1:86" ht="12">
      <c r="A44" s="6"/>
      <c r="B44" s="6"/>
      <c r="C44" s="6"/>
      <c r="D44" s="6" t="s">
        <v>99</v>
      </c>
      <c r="E44" s="3" t="s">
        <v>100</v>
      </c>
      <c r="F44" s="6">
        <f t="shared" si="39"/>
        <v>1</v>
      </c>
      <c r="G44" s="6">
        <f t="shared" si="40"/>
        <v>1</v>
      </c>
      <c r="H44" s="6">
        <f t="shared" si="25"/>
        <v>30</v>
      </c>
      <c r="I44" s="6">
        <f t="shared" si="26"/>
        <v>10</v>
      </c>
      <c r="J44" s="6">
        <f t="shared" si="27"/>
        <v>0</v>
      </c>
      <c r="K44" s="6">
        <f t="shared" si="28"/>
        <v>0</v>
      </c>
      <c r="L44" s="6">
        <f t="shared" si="29"/>
        <v>0</v>
      </c>
      <c r="M44" s="6">
        <f t="shared" si="30"/>
        <v>20</v>
      </c>
      <c r="N44" s="6">
        <f t="shared" si="31"/>
        <v>0</v>
      </c>
      <c r="O44" s="6">
        <f t="shared" si="32"/>
        <v>0</v>
      </c>
      <c r="P44" s="7">
        <f t="shared" si="33"/>
        <v>2</v>
      </c>
      <c r="Q44" s="7">
        <f t="shared" si="34"/>
        <v>1</v>
      </c>
      <c r="R44" s="7">
        <v>1.3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35"/>
        <v>0</v>
      </c>
      <c r="AJ44" s="11">
        <v>10</v>
      </c>
      <c r="AK44" s="10" t="s">
        <v>62</v>
      </c>
      <c r="AL44" s="11"/>
      <c r="AM44" s="10"/>
      <c r="AN44" s="11"/>
      <c r="AO44" s="10"/>
      <c r="AP44" s="11"/>
      <c r="AQ44" s="10"/>
      <c r="AR44" s="7">
        <v>1</v>
      </c>
      <c r="AS44" s="11">
        <v>20</v>
      </c>
      <c r="AT44" s="10" t="s">
        <v>53</v>
      </c>
      <c r="AU44" s="11"/>
      <c r="AV44" s="10"/>
      <c r="AW44" s="11"/>
      <c r="AX44" s="10"/>
      <c r="AY44" s="7">
        <v>1</v>
      </c>
      <c r="AZ44" s="7">
        <f t="shared" si="36"/>
        <v>2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7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38"/>
        <v>0</v>
      </c>
    </row>
    <row r="45" spans="1:86" ht="12">
      <c r="A45" s="6"/>
      <c r="B45" s="6"/>
      <c r="C45" s="6"/>
      <c r="D45" s="6" t="s">
        <v>101</v>
      </c>
      <c r="E45" s="3" t="s">
        <v>102</v>
      </c>
      <c r="F45" s="6">
        <f t="shared" si="39"/>
        <v>1</v>
      </c>
      <c r="G45" s="6">
        <f t="shared" si="40"/>
        <v>1</v>
      </c>
      <c r="H45" s="6">
        <f t="shared" si="25"/>
        <v>30</v>
      </c>
      <c r="I45" s="6">
        <f t="shared" si="26"/>
        <v>10</v>
      </c>
      <c r="J45" s="6">
        <f t="shared" si="27"/>
        <v>0</v>
      </c>
      <c r="K45" s="6">
        <f t="shared" si="28"/>
        <v>0</v>
      </c>
      <c r="L45" s="6">
        <f t="shared" si="29"/>
        <v>0</v>
      </c>
      <c r="M45" s="6">
        <f t="shared" si="30"/>
        <v>20</v>
      </c>
      <c r="N45" s="6">
        <f t="shared" si="31"/>
        <v>0</v>
      </c>
      <c r="O45" s="6">
        <f t="shared" si="32"/>
        <v>0</v>
      </c>
      <c r="P45" s="7">
        <f t="shared" si="33"/>
        <v>2</v>
      </c>
      <c r="Q45" s="7">
        <f t="shared" si="34"/>
        <v>1.2</v>
      </c>
      <c r="R45" s="7">
        <v>1.3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35"/>
        <v>0</v>
      </c>
      <c r="AJ45" s="11">
        <v>10</v>
      </c>
      <c r="AK45" s="10" t="s">
        <v>62</v>
      </c>
      <c r="AL45" s="11"/>
      <c r="AM45" s="10"/>
      <c r="AN45" s="11"/>
      <c r="AO45" s="10"/>
      <c r="AP45" s="11"/>
      <c r="AQ45" s="10"/>
      <c r="AR45" s="7">
        <v>0.8</v>
      </c>
      <c r="AS45" s="11">
        <v>20</v>
      </c>
      <c r="AT45" s="10" t="s">
        <v>53</v>
      </c>
      <c r="AU45" s="11"/>
      <c r="AV45" s="10"/>
      <c r="AW45" s="11"/>
      <c r="AX45" s="10"/>
      <c r="AY45" s="7">
        <v>1.2</v>
      </c>
      <c r="AZ45" s="7">
        <f t="shared" si="36"/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37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38"/>
        <v>0</v>
      </c>
    </row>
    <row r="46" spans="1:86" ht="12">
      <c r="A46" s="6"/>
      <c r="B46" s="6"/>
      <c r="C46" s="6"/>
      <c r="D46" s="6" t="s">
        <v>103</v>
      </c>
      <c r="E46" s="3" t="s">
        <v>104</v>
      </c>
      <c r="F46" s="6">
        <f t="shared" si="39"/>
        <v>1</v>
      </c>
      <c r="G46" s="6">
        <f t="shared" si="40"/>
        <v>1</v>
      </c>
      <c r="H46" s="6">
        <f t="shared" si="25"/>
        <v>60</v>
      </c>
      <c r="I46" s="6">
        <f t="shared" si="26"/>
        <v>30</v>
      </c>
      <c r="J46" s="6">
        <f t="shared" si="27"/>
        <v>0</v>
      </c>
      <c r="K46" s="6">
        <f t="shared" si="28"/>
        <v>0</v>
      </c>
      <c r="L46" s="6">
        <f t="shared" si="29"/>
        <v>0</v>
      </c>
      <c r="M46" s="6">
        <f t="shared" si="30"/>
        <v>30</v>
      </c>
      <c r="N46" s="6">
        <f t="shared" si="31"/>
        <v>0</v>
      </c>
      <c r="O46" s="6">
        <f t="shared" si="32"/>
        <v>0</v>
      </c>
      <c r="P46" s="7">
        <f t="shared" si="33"/>
        <v>4</v>
      </c>
      <c r="Q46" s="7">
        <f t="shared" si="34"/>
        <v>2</v>
      </c>
      <c r="R46" s="7">
        <v>2.5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35"/>
        <v>0</v>
      </c>
      <c r="AJ46" s="11">
        <v>30</v>
      </c>
      <c r="AK46" s="10" t="s">
        <v>62</v>
      </c>
      <c r="AL46" s="11"/>
      <c r="AM46" s="10"/>
      <c r="AN46" s="11"/>
      <c r="AO46" s="10"/>
      <c r="AP46" s="11"/>
      <c r="AQ46" s="10"/>
      <c r="AR46" s="7">
        <v>2</v>
      </c>
      <c r="AS46" s="11">
        <v>30</v>
      </c>
      <c r="AT46" s="10" t="s">
        <v>53</v>
      </c>
      <c r="AU46" s="11"/>
      <c r="AV46" s="10"/>
      <c r="AW46" s="11"/>
      <c r="AX46" s="10"/>
      <c r="AY46" s="7">
        <v>2</v>
      </c>
      <c r="AZ46" s="7">
        <f t="shared" si="36"/>
        <v>4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37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38"/>
        <v>0</v>
      </c>
    </row>
    <row r="47" spans="1:86" ht="12">
      <c r="A47" s="6"/>
      <c r="B47" s="6"/>
      <c r="C47" s="6"/>
      <c r="D47" s="6" t="s">
        <v>105</v>
      </c>
      <c r="E47" s="3" t="s">
        <v>106</v>
      </c>
      <c r="F47" s="6">
        <f t="shared" si="39"/>
        <v>1</v>
      </c>
      <c r="G47" s="6">
        <f t="shared" si="40"/>
        <v>1</v>
      </c>
      <c r="H47" s="6">
        <f t="shared" si="25"/>
        <v>60</v>
      </c>
      <c r="I47" s="6">
        <f t="shared" si="26"/>
        <v>30</v>
      </c>
      <c r="J47" s="6">
        <f t="shared" si="27"/>
        <v>0</v>
      </c>
      <c r="K47" s="6">
        <f t="shared" si="28"/>
        <v>0</v>
      </c>
      <c r="L47" s="6">
        <f t="shared" si="29"/>
        <v>0</v>
      </c>
      <c r="M47" s="6">
        <f t="shared" si="30"/>
        <v>30</v>
      </c>
      <c r="N47" s="6">
        <f t="shared" si="31"/>
        <v>0</v>
      </c>
      <c r="O47" s="6">
        <f t="shared" si="32"/>
        <v>0</v>
      </c>
      <c r="P47" s="7">
        <f t="shared" si="33"/>
        <v>3</v>
      </c>
      <c r="Q47" s="7">
        <f t="shared" si="34"/>
        <v>1.5</v>
      </c>
      <c r="R47" s="7">
        <v>2.4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35"/>
        <v>0</v>
      </c>
      <c r="AJ47" s="11">
        <v>30</v>
      </c>
      <c r="AK47" s="10" t="s">
        <v>62</v>
      </c>
      <c r="AL47" s="11"/>
      <c r="AM47" s="10"/>
      <c r="AN47" s="11"/>
      <c r="AO47" s="10"/>
      <c r="AP47" s="11"/>
      <c r="AQ47" s="10"/>
      <c r="AR47" s="7">
        <v>1.5</v>
      </c>
      <c r="AS47" s="11">
        <v>30</v>
      </c>
      <c r="AT47" s="10" t="s">
        <v>53</v>
      </c>
      <c r="AU47" s="11"/>
      <c r="AV47" s="10"/>
      <c r="AW47" s="11"/>
      <c r="AX47" s="10"/>
      <c r="AY47" s="7">
        <v>1.5</v>
      </c>
      <c r="AZ47" s="7">
        <f t="shared" si="36"/>
        <v>3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37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38"/>
        <v>0</v>
      </c>
    </row>
    <row r="48" spans="1:86" ht="12">
      <c r="A48" s="6"/>
      <c r="B48" s="6"/>
      <c r="C48" s="6"/>
      <c r="D48" s="6" t="s">
        <v>107</v>
      </c>
      <c r="E48" s="3" t="s">
        <v>108</v>
      </c>
      <c r="F48" s="6">
        <f t="shared" si="39"/>
        <v>1</v>
      </c>
      <c r="G48" s="6">
        <f t="shared" si="40"/>
        <v>1</v>
      </c>
      <c r="H48" s="6">
        <f t="shared" si="25"/>
        <v>60</v>
      </c>
      <c r="I48" s="6">
        <f t="shared" si="26"/>
        <v>30</v>
      </c>
      <c r="J48" s="6">
        <f t="shared" si="27"/>
        <v>0</v>
      </c>
      <c r="K48" s="6">
        <f t="shared" si="28"/>
        <v>0</v>
      </c>
      <c r="L48" s="6">
        <f t="shared" si="29"/>
        <v>0</v>
      </c>
      <c r="M48" s="6">
        <f t="shared" si="30"/>
        <v>30</v>
      </c>
      <c r="N48" s="6">
        <f t="shared" si="31"/>
        <v>0</v>
      </c>
      <c r="O48" s="6">
        <f t="shared" si="32"/>
        <v>0</v>
      </c>
      <c r="P48" s="7">
        <f t="shared" si="33"/>
        <v>3</v>
      </c>
      <c r="Q48" s="7">
        <f t="shared" si="34"/>
        <v>1.5</v>
      </c>
      <c r="R48" s="7">
        <v>2.5</v>
      </c>
      <c r="S48" s="11">
        <v>30</v>
      </c>
      <c r="T48" s="10" t="s">
        <v>62</v>
      </c>
      <c r="U48" s="11"/>
      <c r="V48" s="10"/>
      <c r="W48" s="11"/>
      <c r="X48" s="10"/>
      <c r="Y48" s="11"/>
      <c r="Z48" s="10"/>
      <c r="AA48" s="7">
        <v>1.5</v>
      </c>
      <c r="AB48" s="11">
        <v>30</v>
      </c>
      <c r="AC48" s="10" t="s">
        <v>53</v>
      </c>
      <c r="AD48" s="11"/>
      <c r="AE48" s="10"/>
      <c r="AF48" s="11"/>
      <c r="AG48" s="10"/>
      <c r="AH48" s="7">
        <v>1.5</v>
      </c>
      <c r="AI48" s="7">
        <f t="shared" si="35"/>
        <v>3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36"/>
        <v>0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37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38"/>
        <v>0</v>
      </c>
    </row>
    <row r="49" spans="1:86" ht="15.75" customHeight="1">
      <c r="A49" s="6"/>
      <c r="B49" s="6"/>
      <c r="C49" s="6"/>
      <c r="D49" s="6"/>
      <c r="E49" s="6" t="s">
        <v>63</v>
      </c>
      <c r="F49" s="6">
        <f aca="true" t="shared" si="41" ref="F49:AK49">SUM(F39:F48)</f>
        <v>11</v>
      </c>
      <c r="G49" s="6">
        <f t="shared" si="41"/>
        <v>11</v>
      </c>
      <c r="H49" s="6">
        <f t="shared" si="41"/>
        <v>570</v>
      </c>
      <c r="I49" s="6">
        <f t="shared" si="41"/>
        <v>240</v>
      </c>
      <c r="J49" s="6">
        <f t="shared" si="41"/>
        <v>0</v>
      </c>
      <c r="K49" s="6">
        <f t="shared" si="41"/>
        <v>0</v>
      </c>
      <c r="L49" s="6">
        <f t="shared" si="41"/>
        <v>0</v>
      </c>
      <c r="M49" s="6">
        <f t="shared" si="41"/>
        <v>330</v>
      </c>
      <c r="N49" s="6">
        <f t="shared" si="41"/>
        <v>0</v>
      </c>
      <c r="O49" s="6">
        <f t="shared" si="41"/>
        <v>0</v>
      </c>
      <c r="P49" s="7">
        <f t="shared" si="41"/>
        <v>34</v>
      </c>
      <c r="Q49" s="7">
        <f t="shared" si="41"/>
        <v>17.2</v>
      </c>
      <c r="R49" s="7">
        <f t="shared" si="41"/>
        <v>23.8</v>
      </c>
      <c r="S49" s="11">
        <f t="shared" si="41"/>
        <v>120</v>
      </c>
      <c r="T49" s="10">
        <f t="shared" si="41"/>
        <v>0</v>
      </c>
      <c r="U49" s="11">
        <f t="shared" si="41"/>
        <v>0</v>
      </c>
      <c r="V49" s="10">
        <f t="shared" si="41"/>
        <v>0</v>
      </c>
      <c r="W49" s="11">
        <f t="shared" si="41"/>
        <v>0</v>
      </c>
      <c r="X49" s="10">
        <f t="shared" si="41"/>
        <v>0</v>
      </c>
      <c r="Y49" s="11">
        <f t="shared" si="41"/>
        <v>0</v>
      </c>
      <c r="Z49" s="10">
        <f t="shared" si="41"/>
        <v>0</v>
      </c>
      <c r="AA49" s="7">
        <f t="shared" si="41"/>
        <v>7.5</v>
      </c>
      <c r="AB49" s="11">
        <f t="shared" si="41"/>
        <v>150</v>
      </c>
      <c r="AC49" s="10">
        <f t="shared" si="41"/>
        <v>0</v>
      </c>
      <c r="AD49" s="11">
        <f t="shared" si="41"/>
        <v>0</v>
      </c>
      <c r="AE49" s="10">
        <f t="shared" si="41"/>
        <v>0</v>
      </c>
      <c r="AF49" s="11">
        <f t="shared" si="41"/>
        <v>0</v>
      </c>
      <c r="AG49" s="10">
        <f t="shared" si="41"/>
        <v>0</v>
      </c>
      <c r="AH49" s="7">
        <f t="shared" si="41"/>
        <v>7.5</v>
      </c>
      <c r="AI49" s="7">
        <f t="shared" si="41"/>
        <v>15</v>
      </c>
      <c r="AJ49" s="11">
        <f t="shared" si="41"/>
        <v>80</v>
      </c>
      <c r="AK49" s="10">
        <f t="shared" si="41"/>
        <v>0</v>
      </c>
      <c r="AL49" s="11">
        <f aca="true" t="shared" si="42" ref="AL49:BQ49">SUM(AL39:AL48)</f>
        <v>0</v>
      </c>
      <c r="AM49" s="10">
        <f t="shared" si="42"/>
        <v>0</v>
      </c>
      <c r="AN49" s="11">
        <f t="shared" si="42"/>
        <v>0</v>
      </c>
      <c r="AO49" s="10">
        <f t="shared" si="42"/>
        <v>0</v>
      </c>
      <c r="AP49" s="11">
        <f t="shared" si="42"/>
        <v>0</v>
      </c>
      <c r="AQ49" s="10">
        <f t="shared" si="42"/>
        <v>0</v>
      </c>
      <c r="AR49" s="7">
        <f t="shared" si="42"/>
        <v>5.3</v>
      </c>
      <c r="AS49" s="11">
        <f t="shared" si="42"/>
        <v>100</v>
      </c>
      <c r="AT49" s="10">
        <f t="shared" si="42"/>
        <v>0</v>
      </c>
      <c r="AU49" s="11">
        <f t="shared" si="42"/>
        <v>0</v>
      </c>
      <c r="AV49" s="10">
        <f t="shared" si="42"/>
        <v>0</v>
      </c>
      <c r="AW49" s="11">
        <f t="shared" si="42"/>
        <v>0</v>
      </c>
      <c r="AX49" s="10">
        <f t="shared" si="42"/>
        <v>0</v>
      </c>
      <c r="AY49" s="7">
        <f t="shared" si="42"/>
        <v>5.7</v>
      </c>
      <c r="AZ49" s="7">
        <f t="shared" si="42"/>
        <v>11</v>
      </c>
      <c r="BA49" s="11">
        <f t="shared" si="42"/>
        <v>40</v>
      </c>
      <c r="BB49" s="10">
        <f t="shared" si="42"/>
        <v>0</v>
      </c>
      <c r="BC49" s="11">
        <f t="shared" si="42"/>
        <v>0</v>
      </c>
      <c r="BD49" s="10">
        <f t="shared" si="42"/>
        <v>0</v>
      </c>
      <c r="BE49" s="11">
        <f t="shared" si="42"/>
        <v>0</v>
      </c>
      <c r="BF49" s="10">
        <f t="shared" si="42"/>
        <v>0</v>
      </c>
      <c r="BG49" s="11">
        <f t="shared" si="42"/>
        <v>0</v>
      </c>
      <c r="BH49" s="10">
        <f t="shared" si="42"/>
        <v>0</v>
      </c>
      <c r="BI49" s="7">
        <f t="shared" si="42"/>
        <v>4</v>
      </c>
      <c r="BJ49" s="11">
        <f t="shared" si="42"/>
        <v>80</v>
      </c>
      <c r="BK49" s="10">
        <f t="shared" si="42"/>
        <v>0</v>
      </c>
      <c r="BL49" s="11">
        <f t="shared" si="42"/>
        <v>0</v>
      </c>
      <c r="BM49" s="10">
        <f t="shared" si="42"/>
        <v>0</v>
      </c>
      <c r="BN49" s="11">
        <f t="shared" si="42"/>
        <v>0</v>
      </c>
      <c r="BO49" s="10">
        <f t="shared" si="42"/>
        <v>0</v>
      </c>
      <c r="BP49" s="7">
        <f t="shared" si="42"/>
        <v>4</v>
      </c>
      <c r="BQ49" s="7">
        <f t="shared" si="42"/>
        <v>8</v>
      </c>
      <c r="BR49" s="11">
        <f aca="true" t="shared" si="43" ref="BR49:CH49">SUM(BR39:BR48)</f>
        <v>0</v>
      </c>
      <c r="BS49" s="10">
        <f t="shared" si="43"/>
        <v>0</v>
      </c>
      <c r="BT49" s="11">
        <f t="shared" si="43"/>
        <v>0</v>
      </c>
      <c r="BU49" s="10">
        <f t="shared" si="43"/>
        <v>0</v>
      </c>
      <c r="BV49" s="11">
        <f t="shared" si="43"/>
        <v>0</v>
      </c>
      <c r="BW49" s="10">
        <f t="shared" si="43"/>
        <v>0</v>
      </c>
      <c r="BX49" s="11">
        <f t="shared" si="43"/>
        <v>0</v>
      </c>
      <c r="BY49" s="10">
        <f t="shared" si="43"/>
        <v>0</v>
      </c>
      <c r="BZ49" s="7">
        <f t="shared" si="43"/>
        <v>0</v>
      </c>
      <c r="CA49" s="11">
        <f t="shared" si="43"/>
        <v>0</v>
      </c>
      <c r="CB49" s="10">
        <f t="shared" si="43"/>
        <v>0</v>
      </c>
      <c r="CC49" s="11">
        <f t="shared" si="43"/>
        <v>0</v>
      </c>
      <c r="CD49" s="10">
        <f t="shared" si="43"/>
        <v>0</v>
      </c>
      <c r="CE49" s="11">
        <f t="shared" si="43"/>
        <v>0</v>
      </c>
      <c r="CF49" s="10">
        <f t="shared" si="43"/>
        <v>0</v>
      </c>
      <c r="CG49" s="7">
        <f t="shared" si="43"/>
        <v>0</v>
      </c>
      <c r="CH49" s="7">
        <f t="shared" si="43"/>
        <v>0</v>
      </c>
    </row>
    <row r="50" spans="1:86" ht="19.5" customHeight="1">
      <c r="A50" s="19" t="s">
        <v>109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9"/>
      <c r="CH50" s="15"/>
    </row>
    <row r="51" spans="1:86" ht="12">
      <c r="A51" s="20">
        <v>2</v>
      </c>
      <c r="B51" s="20">
        <v>1</v>
      </c>
      <c r="C51" s="20"/>
      <c r="D51" s="6" t="s">
        <v>110</v>
      </c>
      <c r="E51" s="3" t="s">
        <v>111</v>
      </c>
      <c r="F51" s="6">
        <f aca="true" t="shared" si="44" ref="F51:F86">COUNTIF(S51:CF51,"e")</f>
        <v>0</v>
      </c>
      <c r="G51" s="6">
        <f aca="true" t="shared" si="45" ref="G51:G86">COUNTIF(S51:CF51,"z")</f>
        <v>1</v>
      </c>
      <c r="H51" s="6">
        <f aca="true" t="shared" si="46" ref="H51:H86">SUM(I51:O51)</f>
        <v>45</v>
      </c>
      <c r="I51" s="6">
        <f aca="true" t="shared" si="47" ref="I51:I86">S51+AJ51+BA51+BR51</f>
        <v>45</v>
      </c>
      <c r="J51" s="6">
        <f aca="true" t="shared" si="48" ref="J51:J86">U51+AL51+BC51+BT51</f>
        <v>0</v>
      </c>
      <c r="K51" s="6">
        <f aca="true" t="shared" si="49" ref="K51:K86">W51+AN51+BE51+BV51</f>
        <v>0</v>
      </c>
      <c r="L51" s="6">
        <f aca="true" t="shared" si="50" ref="L51:L86">Y51+AP51+BG51+BX51</f>
        <v>0</v>
      </c>
      <c r="M51" s="6">
        <f aca="true" t="shared" si="51" ref="M51:M86">AB51+AS51+BJ51+CA51</f>
        <v>0</v>
      </c>
      <c r="N51" s="6">
        <f aca="true" t="shared" si="52" ref="N51:N86">AD51+AU51+BL51+CC51</f>
        <v>0</v>
      </c>
      <c r="O51" s="6">
        <f aca="true" t="shared" si="53" ref="O51:O86">AF51+AW51+BN51+CE51</f>
        <v>0</v>
      </c>
      <c r="P51" s="7">
        <f aca="true" t="shared" si="54" ref="P51:P86">AI51+AZ51+BQ51+CH51</f>
        <v>3</v>
      </c>
      <c r="Q51" s="7">
        <f aca="true" t="shared" si="55" ref="Q51:Q86">AH51+AY51+BP51+CG51</f>
        <v>0</v>
      </c>
      <c r="R51" s="7">
        <v>1.8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aca="true" t="shared" si="56" ref="AI51:AI86">AA51+AH51</f>
        <v>0</v>
      </c>
      <c r="AJ51" s="11">
        <v>45</v>
      </c>
      <c r="AK51" s="10" t="s">
        <v>53</v>
      </c>
      <c r="AL51" s="11"/>
      <c r="AM51" s="10"/>
      <c r="AN51" s="11"/>
      <c r="AO51" s="10"/>
      <c r="AP51" s="11"/>
      <c r="AQ51" s="10"/>
      <c r="AR51" s="7">
        <v>3</v>
      </c>
      <c r="AS51" s="11"/>
      <c r="AT51" s="10"/>
      <c r="AU51" s="11"/>
      <c r="AV51" s="10"/>
      <c r="AW51" s="11"/>
      <c r="AX51" s="10"/>
      <c r="AY51" s="7"/>
      <c r="AZ51" s="7">
        <f aca="true" t="shared" si="57" ref="AZ51:AZ86">AR51+AY51</f>
        <v>3</v>
      </c>
      <c r="BA51" s="11"/>
      <c r="BB51" s="10"/>
      <c r="BC51" s="11"/>
      <c r="BD51" s="10"/>
      <c r="BE51" s="11"/>
      <c r="BF51" s="10"/>
      <c r="BG51" s="11"/>
      <c r="BH51" s="10"/>
      <c r="BI51" s="7"/>
      <c r="BJ51" s="11"/>
      <c r="BK51" s="10"/>
      <c r="BL51" s="11"/>
      <c r="BM51" s="10"/>
      <c r="BN51" s="11"/>
      <c r="BO51" s="10"/>
      <c r="BP51" s="7"/>
      <c r="BQ51" s="7">
        <f aca="true" t="shared" si="58" ref="BQ51:BQ86">BI51+BP51</f>
        <v>0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aca="true" t="shared" si="59" ref="CH51:CH86">BZ51+CG51</f>
        <v>0</v>
      </c>
    </row>
    <row r="52" spans="1:86" ht="12">
      <c r="A52" s="20">
        <v>2</v>
      </c>
      <c r="B52" s="20">
        <v>1</v>
      </c>
      <c r="C52" s="20"/>
      <c r="D52" s="6" t="s">
        <v>112</v>
      </c>
      <c r="E52" s="3" t="s">
        <v>113</v>
      </c>
      <c r="F52" s="6">
        <f t="shared" si="44"/>
        <v>0</v>
      </c>
      <c r="G52" s="6">
        <f t="shared" si="45"/>
        <v>1</v>
      </c>
      <c r="H52" s="6">
        <f t="shared" si="46"/>
        <v>45</v>
      </c>
      <c r="I52" s="6">
        <f t="shared" si="47"/>
        <v>45</v>
      </c>
      <c r="J52" s="6">
        <f t="shared" si="48"/>
        <v>0</v>
      </c>
      <c r="K52" s="6">
        <f t="shared" si="49"/>
        <v>0</v>
      </c>
      <c r="L52" s="6">
        <f t="shared" si="50"/>
        <v>0</v>
      </c>
      <c r="M52" s="6">
        <f t="shared" si="51"/>
        <v>0</v>
      </c>
      <c r="N52" s="6">
        <f t="shared" si="52"/>
        <v>0</v>
      </c>
      <c r="O52" s="6">
        <f t="shared" si="53"/>
        <v>0</v>
      </c>
      <c r="P52" s="7">
        <f t="shared" si="54"/>
        <v>3</v>
      </c>
      <c r="Q52" s="7">
        <f t="shared" si="55"/>
        <v>0</v>
      </c>
      <c r="R52" s="7">
        <v>1.8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56"/>
        <v>0</v>
      </c>
      <c r="AJ52" s="11">
        <v>45</v>
      </c>
      <c r="AK52" s="10" t="s">
        <v>53</v>
      </c>
      <c r="AL52" s="11"/>
      <c r="AM52" s="10"/>
      <c r="AN52" s="11"/>
      <c r="AO52" s="10"/>
      <c r="AP52" s="11"/>
      <c r="AQ52" s="10"/>
      <c r="AR52" s="7">
        <v>3</v>
      </c>
      <c r="AS52" s="11"/>
      <c r="AT52" s="10"/>
      <c r="AU52" s="11"/>
      <c r="AV52" s="10"/>
      <c r="AW52" s="11"/>
      <c r="AX52" s="10"/>
      <c r="AY52" s="7"/>
      <c r="AZ52" s="7">
        <f t="shared" si="57"/>
        <v>3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t="shared" si="58"/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59"/>
        <v>0</v>
      </c>
    </row>
    <row r="53" spans="1:86" ht="12">
      <c r="A53" s="20">
        <v>2</v>
      </c>
      <c r="B53" s="20">
        <v>1</v>
      </c>
      <c r="C53" s="20"/>
      <c r="D53" s="6" t="s">
        <v>114</v>
      </c>
      <c r="E53" s="3" t="s">
        <v>115</v>
      </c>
      <c r="F53" s="6">
        <f t="shared" si="44"/>
        <v>0</v>
      </c>
      <c r="G53" s="6">
        <f t="shared" si="45"/>
        <v>1</v>
      </c>
      <c r="H53" s="6">
        <f t="shared" si="46"/>
        <v>45</v>
      </c>
      <c r="I53" s="6">
        <f t="shared" si="47"/>
        <v>45</v>
      </c>
      <c r="J53" s="6">
        <f t="shared" si="48"/>
        <v>0</v>
      </c>
      <c r="K53" s="6">
        <f t="shared" si="49"/>
        <v>0</v>
      </c>
      <c r="L53" s="6">
        <f t="shared" si="50"/>
        <v>0</v>
      </c>
      <c r="M53" s="6">
        <f t="shared" si="51"/>
        <v>0</v>
      </c>
      <c r="N53" s="6">
        <f t="shared" si="52"/>
        <v>0</v>
      </c>
      <c r="O53" s="6">
        <f t="shared" si="53"/>
        <v>0</v>
      </c>
      <c r="P53" s="7">
        <f t="shared" si="54"/>
        <v>3</v>
      </c>
      <c r="Q53" s="7">
        <f t="shared" si="55"/>
        <v>0</v>
      </c>
      <c r="R53" s="7">
        <v>1.8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56"/>
        <v>0</v>
      </c>
      <c r="AJ53" s="11">
        <v>45</v>
      </c>
      <c r="AK53" s="10" t="s">
        <v>53</v>
      </c>
      <c r="AL53" s="11"/>
      <c r="AM53" s="10"/>
      <c r="AN53" s="11"/>
      <c r="AO53" s="10"/>
      <c r="AP53" s="11"/>
      <c r="AQ53" s="10"/>
      <c r="AR53" s="7">
        <v>3</v>
      </c>
      <c r="AS53" s="11"/>
      <c r="AT53" s="10"/>
      <c r="AU53" s="11"/>
      <c r="AV53" s="10"/>
      <c r="AW53" s="11"/>
      <c r="AX53" s="10"/>
      <c r="AY53" s="7"/>
      <c r="AZ53" s="7">
        <f t="shared" si="57"/>
        <v>3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si="58"/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59"/>
        <v>0</v>
      </c>
    </row>
    <row r="54" spans="1:86" ht="12">
      <c r="A54" s="20">
        <v>2</v>
      </c>
      <c r="B54" s="20">
        <v>1</v>
      </c>
      <c r="C54" s="20"/>
      <c r="D54" s="6" t="s">
        <v>116</v>
      </c>
      <c r="E54" s="3" t="s">
        <v>117</v>
      </c>
      <c r="F54" s="6">
        <f t="shared" si="44"/>
        <v>0</v>
      </c>
      <c r="G54" s="6">
        <f t="shared" si="45"/>
        <v>1</v>
      </c>
      <c r="H54" s="6">
        <f t="shared" si="46"/>
        <v>45</v>
      </c>
      <c r="I54" s="6">
        <f t="shared" si="47"/>
        <v>45</v>
      </c>
      <c r="J54" s="6">
        <f t="shared" si="48"/>
        <v>0</v>
      </c>
      <c r="K54" s="6">
        <f t="shared" si="49"/>
        <v>0</v>
      </c>
      <c r="L54" s="6">
        <f t="shared" si="50"/>
        <v>0</v>
      </c>
      <c r="M54" s="6">
        <f t="shared" si="51"/>
        <v>0</v>
      </c>
      <c r="N54" s="6">
        <f t="shared" si="52"/>
        <v>0</v>
      </c>
      <c r="O54" s="6">
        <f t="shared" si="53"/>
        <v>0</v>
      </c>
      <c r="P54" s="7">
        <f t="shared" si="54"/>
        <v>3</v>
      </c>
      <c r="Q54" s="7">
        <f t="shared" si="55"/>
        <v>0</v>
      </c>
      <c r="R54" s="7">
        <v>1.8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56"/>
        <v>0</v>
      </c>
      <c r="AJ54" s="11">
        <v>45</v>
      </c>
      <c r="AK54" s="10" t="s">
        <v>53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t="shared" si="57"/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t="shared" si="58"/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59"/>
        <v>0</v>
      </c>
    </row>
    <row r="55" spans="1:86" ht="12">
      <c r="A55" s="20">
        <v>1</v>
      </c>
      <c r="B55" s="20">
        <v>1</v>
      </c>
      <c r="C55" s="20"/>
      <c r="D55" s="6" t="s">
        <v>118</v>
      </c>
      <c r="E55" s="3" t="s">
        <v>119</v>
      </c>
      <c r="F55" s="6">
        <f t="shared" si="44"/>
        <v>1</v>
      </c>
      <c r="G55" s="6">
        <f t="shared" si="45"/>
        <v>0</v>
      </c>
      <c r="H55" s="6">
        <f t="shared" si="46"/>
        <v>30</v>
      </c>
      <c r="I55" s="6">
        <f t="shared" si="47"/>
        <v>0</v>
      </c>
      <c r="J55" s="6">
        <f t="shared" si="48"/>
        <v>0</v>
      </c>
      <c r="K55" s="6">
        <f t="shared" si="49"/>
        <v>0</v>
      </c>
      <c r="L55" s="6">
        <f t="shared" si="50"/>
        <v>0</v>
      </c>
      <c r="M55" s="6">
        <f t="shared" si="51"/>
        <v>0</v>
      </c>
      <c r="N55" s="6">
        <f t="shared" si="52"/>
        <v>30</v>
      </c>
      <c r="O55" s="6">
        <f t="shared" si="53"/>
        <v>0</v>
      </c>
      <c r="P55" s="7">
        <f t="shared" si="54"/>
        <v>3</v>
      </c>
      <c r="Q55" s="7">
        <f t="shared" si="55"/>
        <v>3</v>
      </c>
      <c r="R55" s="7">
        <v>1.3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>
        <v>30</v>
      </c>
      <c r="AE55" s="10" t="s">
        <v>62</v>
      </c>
      <c r="AF55" s="11"/>
      <c r="AG55" s="10"/>
      <c r="AH55" s="7">
        <v>3</v>
      </c>
      <c r="AI55" s="7">
        <f t="shared" si="56"/>
        <v>3</v>
      </c>
      <c r="AJ55" s="11"/>
      <c r="AK55" s="10"/>
      <c r="AL55" s="11"/>
      <c r="AM55" s="10"/>
      <c r="AN55" s="11"/>
      <c r="AO55" s="10"/>
      <c r="AP55" s="11"/>
      <c r="AQ55" s="10"/>
      <c r="AR55" s="7"/>
      <c r="AS55" s="11"/>
      <c r="AT55" s="10"/>
      <c r="AU55" s="11"/>
      <c r="AV55" s="10"/>
      <c r="AW55" s="11"/>
      <c r="AX55" s="10"/>
      <c r="AY55" s="7"/>
      <c r="AZ55" s="7">
        <f t="shared" si="57"/>
        <v>0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58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59"/>
        <v>0</v>
      </c>
    </row>
    <row r="56" spans="1:86" ht="12">
      <c r="A56" s="20">
        <v>1</v>
      </c>
      <c r="B56" s="20">
        <v>1</v>
      </c>
      <c r="C56" s="20"/>
      <c r="D56" s="6" t="s">
        <v>120</v>
      </c>
      <c r="E56" s="3" t="s">
        <v>121</v>
      </c>
      <c r="F56" s="6">
        <f t="shared" si="44"/>
        <v>1</v>
      </c>
      <c r="G56" s="6">
        <f t="shared" si="45"/>
        <v>0</v>
      </c>
      <c r="H56" s="6">
        <f t="shared" si="46"/>
        <v>30</v>
      </c>
      <c r="I56" s="6">
        <f t="shared" si="47"/>
        <v>0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30</v>
      </c>
      <c r="O56" s="6">
        <f t="shared" si="53"/>
        <v>0</v>
      </c>
      <c r="P56" s="7">
        <f t="shared" si="54"/>
        <v>3</v>
      </c>
      <c r="Q56" s="7">
        <f t="shared" si="55"/>
        <v>3</v>
      </c>
      <c r="R56" s="7">
        <v>1.3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>
        <v>30</v>
      </c>
      <c r="AE56" s="10" t="s">
        <v>62</v>
      </c>
      <c r="AF56" s="11"/>
      <c r="AG56" s="10"/>
      <c r="AH56" s="7">
        <v>3</v>
      </c>
      <c r="AI56" s="7">
        <f t="shared" si="56"/>
        <v>3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57"/>
        <v>0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58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59"/>
        <v>0</v>
      </c>
    </row>
    <row r="57" spans="1:86" ht="12">
      <c r="A57" s="20">
        <v>4</v>
      </c>
      <c r="B57" s="20">
        <v>2</v>
      </c>
      <c r="C57" s="20"/>
      <c r="D57" s="6" t="s">
        <v>122</v>
      </c>
      <c r="E57" s="3" t="s">
        <v>123</v>
      </c>
      <c r="F57" s="6">
        <f t="shared" si="44"/>
        <v>1</v>
      </c>
      <c r="G57" s="6">
        <f t="shared" si="45"/>
        <v>1</v>
      </c>
      <c r="H57" s="6">
        <f t="shared" si="46"/>
        <v>30</v>
      </c>
      <c r="I57" s="6">
        <f t="shared" si="47"/>
        <v>10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20</v>
      </c>
      <c r="N57" s="6">
        <f t="shared" si="52"/>
        <v>0</v>
      </c>
      <c r="O57" s="6">
        <f t="shared" si="53"/>
        <v>0</v>
      </c>
      <c r="P57" s="7">
        <f t="shared" si="54"/>
        <v>2</v>
      </c>
      <c r="Q57" s="7">
        <f t="shared" si="55"/>
        <v>1</v>
      </c>
      <c r="R57" s="7">
        <v>1.3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56"/>
        <v>0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57"/>
        <v>0</v>
      </c>
      <c r="BA57" s="11">
        <v>10</v>
      </c>
      <c r="BB57" s="10" t="s">
        <v>62</v>
      </c>
      <c r="BC57" s="11"/>
      <c r="BD57" s="10"/>
      <c r="BE57" s="11"/>
      <c r="BF57" s="10"/>
      <c r="BG57" s="11"/>
      <c r="BH57" s="10"/>
      <c r="BI57" s="7">
        <v>1</v>
      </c>
      <c r="BJ57" s="11">
        <v>20</v>
      </c>
      <c r="BK57" s="10" t="s">
        <v>53</v>
      </c>
      <c r="BL57" s="11"/>
      <c r="BM57" s="10"/>
      <c r="BN57" s="11"/>
      <c r="BO57" s="10"/>
      <c r="BP57" s="7">
        <v>1</v>
      </c>
      <c r="BQ57" s="7">
        <f t="shared" si="58"/>
        <v>2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9"/>
        <v>0</v>
      </c>
    </row>
    <row r="58" spans="1:86" ht="12">
      <c r="A58" s="20">
        <v>4</v>
      </c>
      <c r="B58" s="20">
        <v>2</v>
      </c>
      <c r="C58" s="20"/>
      <c r="D58" s="6" t="s">
        <v>124</v>
      </c>
      <c r="E58" s="3" t="s">
        <v>125</v>
      </c>
      <c r="F58" s="6">
        <f t="shared" si="44"/>
        <v>1</v>
      </c>
      <c r="G58" s="6">
        <f t="shared" si="45"/>
        <v>1</v>
      </c>
      <c r="H58" s="6">
        <f t="shared" si="46"/>
        <v>30</v>
      </c>
      <c r="I58" s="6">
        <f t="shared" si="47"/>
        <v>10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20</v>
      </c>
      <c r="N58" s="6">
        <f t="shared" si="52"/>
        <v>0</v>
      </c>
      <c r="O58" s="6">
        <f t="shared" si="53"/>
        <v>0</v>
      </c>
      <c r="P58" s="7">
        <f t="shared" si="54"/>
        <v>2</v>
      </c>
      <c r="Q58" s="7">
        <f t="shared" si="55"/>
        <v>1</v>
      </c>
      <c r="R58" s="7">
        <v>1.3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56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57"/>
        <v>0</v>
      </c>
      <c r="BA58" s="11">
        <v>10</v>
      </c>
      <c r="BB58" s="10" t="s">
        <v>62</v>
      </c>
      <c r="BC58" s="11"/>
      <c r="BD58" s="10"/>
      <c r="BE58" s="11"/>
      <c r="BF58" s="10"/>
      <c r="BG58" s="11"/>
      <c r="BH58" s="10"/>
      <c r="BI58" s="7">
        <v>1</v>
      </c>
      <c r="BJ58" s="11">
        <v>20</v>
      </c>
      <c r="BK58" s="10" t="s">
        <v>53</v>
      </c>
      <c r="BL58" s="11"/>
      <c r="BM58" s="10"/>
      <c r="BN58" s="11"/>
      <c r="BO58" s="10"/>
      <c r="BP58" s="7">
        <v>1</v>
      </c>
      <c r="BQ58" s="7">
        <f t="shared" si="58"/>
        <v>2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9"/>
        <v>0</v>
      </c>
    </row>
    <row r="59" spans="1:86" ht="12">
      <c r="A59" s="20">
        <v>4</v>
      </c>
      <c r="B59" s="20">
        <v>2</v>
      </c>
      <c r="C59" s="20"/>
      <c r="D59" s="6" t="s">
        <v>126</v>
      </c>
      <c r="E59" s="3" t="s">
        <v>127</v>
      </c>
      <c r="F59" s="6">
        <f t="shared" si="44"/>
        <v>1</v>
      </c>
      <c r="G59" s="6">
        <f t="shared" si="45"/>
        <v>1</v>
      </c>
      <c r="H59" s="6">
        <f t="shared" si="46"/>
        <v>30</v>
      </c>
      <c r="I59" s="6">
        <f t="shared" si="47"/>
        <v>10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20</v>
      </c>
      <c r="N59" s="6">
        <f t="shared" si="52"/>
        <v>0</v>
      </c>
      <c r="O59" s="6">
        <f t="shared" si="53"/>
        <v>0</v>
      </c>
      <c r="P59" s="7">
        <f t="shared" si="54"/>
        <v>2</v>
      </c>
      <c r="Q59" s="7">
        <f t="shared" si="55"/>
        <v>1</v>
      </c>
      <c r="R59" s="7">
        <v>1.3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56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57"/>
        <v>0</v>
      </c>
      <c r="BA59" s="11">
        <v>10</v>
      </c>
      <c r="BB59" s="10" t="s">
        <v>62</v>
      </c>
      <c r="BC59" s="11"/>
      <c r="BD59" s="10"/>
      <c r="BE59" s="11"/>
      <c r="BF59" s="10"/>
      <c r="BG59" s="11"/>
      <c r="BH59" s="10"/>
      <c r="BI59" s="7">
        <v>1</v>
      </c>
      <c r="BJ59" s="11">
        <v>20</v>
      </c>
      <c r="BK59" s="10" t="s">
        <v>53</v>
      </c>
      <c r="BL59" s="11"/>
      <c r="BM59" s="10"/>
      <c r="BN59" s="11"/>
      <c r="BO59" s="10"/>
      <c r="BP59" s="7">
        <v>1</v>
      </c>
      <c r="BQ59" s="7">
        <f t="shared" si="58"/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9"/>
        <v>0</v>
      </c>
    </row>
    <row r="60" spans="1:86" ht="12">
      <c r="A60" s="20">
        <v>4</v>
      </c>
      <c r="B60" s="20">
        <v>2</v>
      </c>
      <c r="C60" s="20"/>
      <c r="D60" s="6" t="s">
        <v>128</v>
      </c>
      <c r="E60" s="3" t="s">
        <v>129</v>
      </c>
      <c r="F60" s="6">
        <f t="shared" si="44"/>
        <v>1</v>
      </c>
      <c r="G60" s="6">
        <f t="shared" si="45"/>
        <v>1</v>
      </c>
      <c r="H60" s="6">
        <f t="shared" si="46"/>
        <v>30</v>
      </c>
      <c r="I60" s="6">
        <f t="shared" si="47"/>
        <v>10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20</v>
      </c>
      <c r="N60" s="6">
        <f t="shared" si="52"/>
        <v>0</v>
      </c>
      <c r="O60" s="6">
        <f t="shared" si="53"/>
        <v>0</v>
      </c>
      <c r="P60" s="7">
        <f t="shared" si="54"/>
        <v>2</v>
      </c>
      <c r="Q60" s="7">
        <f t="shared" si="55"/>
        <v>1</v>
      </c>
      <c r="R60" s="7">
        <v>1.3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56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7"/>
        <v>0</v>
      </c>
      <c r="BA60" s="11">
        <v>10</v>
      </c>
      <c r="BB60" s="10" t="s">
        <v>62</v>
      </c>
      <c r="BC60" s="11"/>
      <c r="BD60" s="10"/>
      <c r="BE60" s="11"/>
      <c r="BF60" s="10"/>
      <c r="BG60" s="11"/>
      <c r="BH60" s="10"/>
      <c r="BI60" s="7">
        <v>1</v>
      </c>
      <c r="BJ60" s="11">
        <v>20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58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9"/>
        <v>0</v>
      </c>
    </row>
    <row r="61" spans="1:86" ht="12">
      <c r="A61" s="20">
        <v>4</v>
      </c>
      <c r="B61" s="20">
        <v>2</v>
      </c>
      <c r="C61" s="20"/>
      <c r="D61" s="6" t="s">
        <v>130</v>
      </c>
      <c r="E61" s="3" t="s">
        <v>131</v>
      </c>
      <c r="F61" s="6">
        <f t="shared" si="44"/>
        <v>1</v>
      </c>
      <c r="G61" s="6">
        <f t="shared" si="45"/>
        <v>1</v>
      </c>
      <c r="H61" s="6">
        <f t="shared" si="46"/>
        <v>30</v>
      </c>
      <c r="I61" s="6">
        <f t="shared" si="47"/>
        <v>10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20</v>
      </c>
      <c r="N61" s="6">
        <f t="shared" si="52"/>
        <v>0</v>
      </c>
      <c r="O61" s="6">
        <f t="shared" si="53"/>
        <v>0</v>
      </c>
      <c r="P61" s="7">
        <f t="shared" si="54"/>
        <v>2</v>
      </c>
      <c r="Q61" s="7">
        <f t="shared" si="55"/>
        <v>1</v>
      </c>
      <c r="R61" s="7">
        <v>1.3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56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7"/>
        <v>0</v>
      </c>
      <c r="BA61" s="11">
        <v>10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58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9"/>
        <v>0</v>
      </c>
    </row>
    <row r="62" spans="1:86" ht="12">
      <c r="A62" s="20">
        <v>4</v>
      </c>
      <c r="B62" s="20">
        <v>2</v>
      </c>
      <c r="C62" s="20"/>
      <c r="D62" s="6" t="s">
        <v>132</v>
      </c>
      <c r="E62" s="3" t="s">
        <v>133</v>
      </c>
      <c r="F62" s="6">
        <f t="shared" si="44"/>
        <v>1</v>
      </c>
      <c r="G62" s="6">
        <f t="shared" si="45"/>
        <v>1</v>
      </c>
      <c r="H62" s="6">
        <f t="shared" si="46"/>
        <v>30</v>
      </c>
      <c r="I62" s="6">
        <f t="shared" si="47"/>
        <v>10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20</v>
      </c>
      <c r="N62" s="6">
        <f t="shared" si="52"/>
        <v>0</v>
      </c>
      <c r="O62" s="6">
        <f t="shared" si="53"/>
        <v>0</v>
      </c>
      <c r="P62" s="7">
        <f t="shared" si="54"/>
        <v>2</v>
      </c>
      <c r="Q62" s="7">
        <f t="shared" si="55"/>
        <v>1</v>
      </c>
      <c r="R62" s="7">
        <v>1.3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56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7"/>
        <v>0</v>
      </c>
      <c r="BA62" s="11">
        <v>10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58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9"/>
        <v>0</v>
      </c>
    </row>
    <row r="63" spans="1:86" ht="12">
      <c r="A63" s="20">
        <v>4</v>
      </c>
      <c r="B63" s="20">
        <v>2</v>
      </c>
      <c r="C63" s="20"/>
      <c r="D63" s="6" t="s">
        <v>134</v>
      </c>
      <c r="E63" s="3" t="s">
        <v>135</v>
      </c>
      <c r="F63" s="6">
        <f t="shared" si="44"/>
        <v>1</v>
      </c>
      <c r="G63" s="6">
        <f t="shared" si="45"/>
        <v>1</v>
      </c>
      <c r="H63" s="6">
        <f t="shared" si="46"/>
        <v>30</v>
      </c>
      <c r="I63" s="6">
        <f t="shared" si="47"/>
        <v>10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20</v>
      </c>
      <c r="N63" s="6">
        <f t="shared" si="52"/>
        <v>0</v>
      </c>
      <c r="O63" s="6">
        <f t="shared" si="53"/>
        <v>0</v>
      </c>
      <c r="P63" s="7">
        <f t="shared" si="54"/>
        <v>2</v>
      </c>
      <c r="Q63" s="7">
        <f t="shared" si="55"/>
        <v>1</v>
      </c>
      <c r="R63" s="7">
        <v>1.3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56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7"/>
        <v>0</v>
      </c>
      <c r="BA63" s="11">
        <v>10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58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9"/>
        <v>0</v>
      </c>
    </row>
    <row r="64" spans="1:86" ht="12">
      <c r="A64" s="20">
        <v>4</v>
      </c>
      <c r="B64" s="20">
        <v>2</v>
      </c>
      <c r="C64" s="20"/>
      <c r="D64" s="6" t="s">
        <v>136</v>
      </c>
      <c r="E64" s="3" t="s">
        <v>137</v>
      </c>
      <c r="F64" s="6">
        <f t="shared" si="44"/>
        <v>1</v>
      </c>
      <c r="G64" s="6">
        <f t="shared" si="45"/>
        <v>1</v>
      </c>
      <c r="H64" s="6">
        <f t="shared" si="46"/>
        <v>30</v>
      </c>
      <c r="I64" s="6">
        <f t="shared" si="47"/>
        <v>10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20</v>
      </c>
      <c r="N64" s="6">
        <f t="shared" si="52"/>
        <v>0</v>
      </c>
      <c r="O64" s="6">
        <f t="shared" si="53"/>
        <v>0</v>
      </c>
      <c r="P64" s="7">
        <f t="shared" si="54"/>
        <v>2</v>
      </c>
      <c r="Q64" s="7">
        <f t="shared" si="55"/>
        <v>1</v>
      </c>
      <c r="R64" s="7">
        <v>1.3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56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7"/>
        <v>0</v>
      </c>
      <c r="BA64" s="11">
        <v>10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58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9"/>
        <v>0</v>
      </c>
    </row>
    <row r="65" spans="1:86" ht="12">
      <c r="A65" s="20">
        <v>4</v>
      </c>
      <c r="B65" s="20">
        <v>2</v>
      </c>
      <c r="C65" s="20"/>
      <c r="D65" s="6" t="s">
        <v>138</v>
      </c>
      <c r="E65" s="3" t="s">
        <v>139</v>
      </c>
      <c r="F65" s="6">
        <f t="shared" si="44"/>
        <v>1</v>
      </c>
      <c r="G65" s="6">
        <f t="shared" si="45"/>
        <v>1</v>
      </c>
      <c r="H65" s="6">
        <f t="shared" si="46"/>
        <v>30</v>
      </c>
      <c r="I65" s="6">
        <f t="shared" si="47"/>
        <v>10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20</v>
      </c>
      <c r="N65" s="6">
        <f t="shared" si="52"/>
        <v>0</v>
      </c>
      <c r="O65" s="6">
        <f t="shared" si="53"/>
        <v>0</v>
      </c>
      <c r="P65" s="7">
        <f t="shared" si="54"/>
        <v>2</v>
      </c>
      <c r="Q65" s="7">
        <f t="shared" si="55"/>
        <v>1</v>
      </c>
      <c r="R65" s="7">
        <v>1.3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56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57"/>
        <v>0</v>
      </c>
      <c r="BA65" s="11">
        <v>10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58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59"/>
        <v>0</v>
      </c>
    </row>
    <row r="66" spans="1:86" ht="12">
      <c r="A66" s="20">
        <v>4</v>
      </c>
      <c r="B66" s="20">
        <v>2</v>
      </c>
      <c r="C66" s="20"/>
      <c r="D66" s="6" t="s">
        <v>140</v>
      </c>
      <c r="E66" s="3" t="s">
        <v>141</v>
      </c>
      <c r="F66" s="6">
        <f t="shared" si="44"/>
        <v>1</v>
      </c>
      <c r="G66" s="6">
        <f t="shared" si="45"/>
        <v>1</v>
      </c>
      <c r="H66" s="6">
        <f t="shared" si="46"/>
        <v>30</v>
      </c>
      <c r="I66" s="6">
        <f t="shared" si="47"/>
        <v>10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20</v>
      </c>
      <c r="N66" s="6">
        <f t="shared" si="52"/>
        <v>0</v>
      </c>
      <c r="O66" s="6">
        <f t="shared" si="53"/>
        <v>0</v>
      </c>
      <c r="P66" s="7">
        <f t="shared" si="54"/>
        <v>2</v>
      </c>
      <c r="Q66" s="7">
        <f t="shared" si="55"/>
        <v>1</v>
      </c>
      <c r="R66" s="7">
        <v>1.3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6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57"/>
        <v>0</v>
      </c>
      <c r="BA66" s="11">
        <v>10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58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59"/>
        <v>0</v>
      </c>
    </row>
    <row r="67" spans="1:86" ht="12">
      <c r="A67" s="20">
        <v>4</v>
      </c>
      <c r="B67" s="20">
        <v>2</v>
      </c>
      <c r="C67" s="20"/>
      <c r="D67" s="6" t="s">
        <v>142</v>
      </c>
      <c r="E67" s="3" t="s">
        <v>143</v>
      </c>
      <c r="F67" s="6">
        <f t="shared" si="44"/>
        <v>1</v>
      </c>
      <c r="G67" s="6">
        <f t="shared" si="45"/>
        <v>1</v>
      </c>
      <c r="H67" s="6">
        <f t="shared" si="46"/>
        <v>30</v>
      </c>
      <c r="I67" s="6">
        <f t="shared" si="47"/>
        <v>10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20</v>
      </c>
      <c r="N67" s="6">
        <f t="shared" si="52"/>
        <v>0</v>
      </c>
      <c r="O67" s="6">
        <f t="shared" si="53"/>
        <v>0</v>
      </c>
      <c r="P67" s="7">
        <f t="shared" si="54"/>
        <v>2</v>
      </c>
      <c r="Q67" s="7">
        <f t="shared" si="55"/>
        <v>1</v>
      </c>
      <c r="R67" s="7">
        <v>1.2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6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57"/>
        <v>0</v>
      </c>
      <c r="BA67" s="11">
        <v>10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58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59"/>
        <v>0</v>
      </c>
    </row>
    <row r="68" spans="1:86" ht="12">
      <c r="A68" s="20">
        <v>4</v>
      </c>
      <c r="B68" s="20">
        <v>2</v>
      </c>
      <c r="C68" s="20"/>
      <c r="D68" s="6" t="s">
        <v>144</v>
      </c>
      <c r="E68" s="3" t="s">
        <v>145</v>
      </c>
      <c r="F68" s="6">
        <f t="shared" si="44"/>
        <v>1</v>
      </c>
      <c r="G68" s="6">
        <f t="shared" si="45"/>
        <v>1</v>
      </c>
      <c r="H68" s="6">
        <f t="shared" si="46"/>
        <v>30</v>
      </c>
      <c r="I68" s="6">
        <f t="shared" si="47"/>
        <v>10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20</v>
      </c>
      <c r="N68" s="6">
        <f t="shared" si="52"/>
        <v>0</v>
      </c>
      <c r="O68" s="6">
        <f t="shared" si="53"/>
        <v>0</v>
      </c>
      <c r="P68" s="7">
        <f t="shared" si="54"/>
        <v>2</v>
      </c>
      <c r="Q68" s="7">
        <f t="shared" si="55"/>
        <v>1</v>
      </c>
      <c r="R68" s="7">
        <v>1.3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6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57"/>
        <v>0</v>
      </c>
      <c r="BA68" s="11">
        <v>10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58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59"/>
        <v>0</v>
      </c>
    </row>
    <row r="69" spans="1:86" ht="12">
      <c r="A69" s="20">
        <v>4</v>
      </c>
      <c r="B69" s="20">
        <v>2</v>
      </c>
      <c r="C69" s="20"/>
      <c r="D69" s="6" t="s">
        <v>146</v>
      </c>
      <c r="E69" s="3" t="s">
        <v>147</v>
      </c>
      <c r="F69" s="6">
        <f t="shared" si="44"/>
        <v>1</v>
      </c>
      <c r="G69" s="6">
        <f t="shared" si="45"/>
        <v>1</v>
      </c>
      <c r="H69" s="6">
        <f t="shared" si="46"/>
        <v>30</v>
      </c>
      <c r="I69" s="6">
        <f t="shared" si="47"/>
        <v>10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20</v>
      </c>
      <c r="N69" s="6">
        <f t="shared" si="52"/>
        <v>0</v>
      </c>
      <c r="O69" s="6">
        <f t="shared" si="53"/>
        <v>0</v>
      </c>
      <c r="P69" s="7">
        <f t="shared" si="54"/>
        <v>2</v>
      </c>
      <c r="Q69" s="7">
        <f t="shared" si="55"/>
        <v>1</v>
      </c>
      <c r="R69" s="7">
        <v>1.3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6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57"/>
        <v>0</v>
      </c>
      <c r="BA69" s="11">
        <v>10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58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59"/>
        <v>0</v>
      </c>
    </row>
    <row r="70" spans="1:86" ht="12">
      <c r="A70" s="20">
        <v>4</v>
      </c>
      <c r="B70" s="20">
        <v>2</v>
      </c>
      <c r="C70" s="20"/>
      <c r="D70" s="6" t="s">
        <v>148</v>
      </c>
      <c r="E70" s="3" t="s">
        <v>149</v>
      </c>
      <c r="F70" s="6">
        <f t="shared" si="44"/>
        <v>1</v>
      </c>
      <c r="G70" s="6">
        <f t="shared" si="45"/>
        <v>1</v>
      </c>
      <c r="H70" s="6">
        <f t="shared" si="46"/>
        <v>30</v>
      </c>
      <c r="I70" s="6">
        <f t="shared" si="47"/>
        <v>10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20</v>
      </c>
      <c r="N70" s="6">
        <f t="shared" si="52"/>
        <v>0</v>
      </c>
      <c r="O70" s="6">
        <f t="shared" si="53"/>
        <v>0</v>
      </c>
      <c r="P70" s="7">
        <f t="shared" si="54"/>
        <v>2</v>
      </c>
      <c r="Q70" s="7">
        <f t="shared" si="55"/>
        <v>1</v>
      </c>
      <c r="R70" s="7">
        <v>1.3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6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7"/>
        <v>0</v>
      </c>
      <c r="BA70" s="11">
        <v>10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58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59"/>
        <v>0</v>
      </c>
    </row>
    <row r="71" spans="1:86" ht="12">
      <c r="A71" s="20">
        <v>4</v>
      </c>
      <c r="B71" s="20">
        <v>2</v>
      </c>
      <c r="C71" s="20"/>
      <c r="D71" s="6" t="s">
        <v>150</v>
      </c>
      <c r="E71" s="3" t="s">
        <v>151</v>
      </c>
      <c r="F71" s="6">
        <f t="shared" si="44"/>
        <v>1</v>
      </c>
      <c r="G71" s="6">
        <f t="shared" si="45"/>
        <v>1</v>
      </c>
      <c r="H71" s="6">
        <f t="shared" si="46"/>
        <v>30</v>
      </c>
      <c r="I71" s="6">
        <f t="shared" si="47"/>
        <v>10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20</v>
      </c>
      <c r="N71" s="6">
        <f t="shared" si="52"/>
        <v>0</v>
      </c>
      <c r="O71" s="6">
        <f t="shared" si="53"/>
        <v>0</v>
      </c>
      <c r="P71" s="7">
        <f t="shared" si="54"/>
        <v>2</v>
      </c>
      <c r="Q71" s="7">
        <f t="shared" si="55"/>
        <v>1</v>
      </c>
      <c r="R71" s="7">
        <v>1.3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6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7"/>
        <v>0</v>
      </c>
      <c r="BA71" s="11">
        <v>10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58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59"/>
        <v>0</v>
      </c>
    </row>
    <row r="72" spans="1:86" ht="12">
      <c r="A72" s="20">
        <v>5</v>
      </c>
      <c r="B72" s="20">
        <v>1</v>
      </c>
      <c r="C72" s="20"/>
      <c r="D72" s="6" t="s">
        <v>152</v>
      </c>
      <c r="E72" s="3" t="s">
        <v>153</v>
      </c>
      <c r="F72" s="6">
        <f t="shared" si="44"/>
        <v>1</v>
      </c>
      <c r="G72" s="6">
        <f t="shared" si="45"/>
        <v>1</v>
      </c>
      <c r="H72" s="6">
        <f t="shared" si="46"/>
        <v>30</v>
      </c>
      <c r="I72" s="6">
        <f t="shared" si="47"/>
        <v>10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20</v>
      </c>
      <c r="N72" s="6">
        <f t="shared" si="52"/>
        <v>0</v>
      </c>
      <c r="O72" s="6">
        <f t="shared" si="53"/>
        <v>0</v>
      </c>
      <c r="P72" s="7">
        <f t="shared" si="54"/>
        <v>2</v>
      </c>
      <c r="Q72" s="7">
        <f t="shared" si="55"/>
        <v>1</v>
      </c>
      <c r="R72" s="7">
        <v>1.3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6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7"/>
        <v>0</v>
      </c>
      <c r="BA72" s="11">
        <v>10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58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59"/>
        <v>0</v>
      </c>
    </row>
    <row r="73" spans="1:86" ht="12">
      <c r="A73" s="20">
        <v>5</v>
      </c>
      <c r="B73" s="20">
        <v>1</v>
      </c>
      <c r="C73" s="20"/>
      <c r="D73" s="6" t="s">
        <v>154</v>
      </c>
      <c r="E73" s="3" t="s">
        <v>155</v>
      </c>
      <c r="F73" s="6">
        <f t="shared" si="44"/>
        <v>1</v>
      </c>
      <c r="G73" s="6">
        <f t="shared" si="45"/>
        <v>1</v>
      </c>
      <c r="H73" s="6">
        <f t="shared" si="46"/>
        <v>30</v>
      </c>
      <c r="I73" s="6">
        <f t="shared" si="47"/>
        <v>10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20</v>
      </c>
      <c r="N73" s="6">
        <f t="shared" si="52"/>
        <v>0</v>
      </c>
      <c r="O73" s="6">
        <f t="shared" si="53"/>
        <v>0</v>
      </c>
      <c r="P73" s="7">
        <f t="shared" si="54"/>
        <v>2</v>
      </c>
      <c r="Q73" s="7">
        <f t="shared" si="55"/>
        <v>1</v>
      </c>
      <c r="R73" s="7">
        <v>1.3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6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7"/>
        <v>0</v>
      </c>
      <c r="BA73" s="11">
        <v>10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58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59"/>
        <v>0</v>
      </c>
    </row>
    <row r="74" spans="1:86" ht="12">
      <c r="A74" s="20">
        <v>5</v>
      </c>
      <c r="B74" s="20">
        <v>1</v>
      </c>
      <c r="C74" s="20"/>
      <c r="D74" s="6" t="s">
        <v>156</v>
      </c>
      <c r="E74" s="3" t="s">
        <v>157</v>
      </c>
      <c r="F74" s="6">
        <f t="shared" si="44"/>
        <v>1</v>
      </c>
      <c r="G74" s="6">
        <f t="shared" si="45"/>
        <v>1</v>
      </c>
      <c r="H74" s="6">
        <f t="shared" si="46"/>
        <v>30</v>
      </c>
      <c r="I74" s="6">
        <f t="shared" si="47"/>
        <v>10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20</v>
      </c>
      <c r="N74" s="6">
        <f t="shared" si="52"/>
        <v>0</v>
      </c>
      <c r="O74" s="6">
        <f t="shared" si="53"/>
        <v>0</v>
      </c>
      <c r="P74" s="7">
        <f t="shared" si="54"/>
        <v>2</v>
      </c>
      <c r="Q74" s="7">
        <f t="shared" si="55"/>
        <v>1</v>
      </c>
      <c r="R74" s="7">
        <v>1.3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6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7"/>
        <v>0</v>
      </c>
      <c r="BA74" s="11">
        <v>10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58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59"/>
        <v>0</v>
      </c>
    </row>
    <row r="75" spans="1:86" ht="12">
      <c r="A75" s="20">
        <v>5</v>
      </c>
      <c r="B75" s="20">
        <v>1</v>
      </c>
      <c r="C75" s="20"/>
      <c r="D75" s="6" t="s">
        <v>158</v>
      </c>
      <c r="E75" s="3" t="s">
        <v>159</v>
      </c>
      <c r="F75" s="6">
        <f t="shared" si="44"/>
        <v>1</v>
      </c>
      <c r="G75" s="6">
        <f t="shared" si="45"/>
        <v>1</v>
      </c>
      <c r="H75" s="6">
        <f t="shared" si="46"/>
        <v>30</v>
      </c>
      <c r="I75" s="6">
        <f t="shared" si="47"/>
        <v>10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20</v>
      </c>
      <c r="N75" s="6">
        <f t="shared" si="52"/>
        <v>0</v>
      </c>
      <c r="O75" s="6">
        <f t="shared" si="53"/>
        <v>0</v>
      </c>
      <c r="P75" s="7">
        <f t="shared" si="54"/>
        <v>2</v>
      </c>
      <c r="Q75" s="7">
        <f t="shared" si="55"/>
        <v>1</v>
      </c>
      <c r="R75" s="7">
        <v>1.3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56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57"/>
        <v>0</v>
      </c>
      <c r="BA75" s="11">
        <v>10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58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59"/>
        <v>0</v>
      </c>
    </row>
    <row r="76" spans="1:86" ht="12">
      <c r="A76" s="20">
        <v>5</v>
      </c>
      <c r="B76" s="20">
        <v>1</v>
      </c>
      <c r="C76" s="20"/>
      <c r="D76" s="6" t="s">
        <v>160</v>
      </c>
      <c r="E76" s="3" t="s">
        <v>161</v>
      </c>
      <c r="F76" s="6">
        <f t="shared" si="44"/>
        <v>1</v>
      </c>
      <c r="G76" s="6">
        <f t="shared" si="45"/>
        <v>1</v>
      </c>
      <c r="H76" s="6">
        <f t="shared" si="46"/>
        <v>30</v>
      </c>
      <c r="I76" s="6">
        <f t="shared" si="47"/>
        <v>10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20</v>
      </c>
      <c r="N76" s="6">
        <f t="shared" si="52"/>
        <v>0</v>
      </c>
      <c r="O76" s="6">
        <f t="shared" si="53"/>
        <v>0</v>
      </c>
      <c r="P76" s="7">
        <f t="shared" si="54"/>
        <v>2</v>
      </c>
      <c r="Q76" s="7">
        <f t="shared" si="55"/>
        <v>1</v>
      </c>
      <c r="R76" s="7">
        <v>1.3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56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57"/>
        <v>0</v>
      </c>
      <c r="BA76" s="11">
        <v>10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58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59"/>
        <v>0</v>
      </c>
    </row>
    <row r="77" spans="1:86" ht="12">
      <c r="A77" s="20">
        <v>5</v>
      </c>
      <c r="B77" s="20">
        <v>1</v>
      </c>
      <c r="C77" s="20"/>
      <c r="D77" s="6" t="s">
        <v>162</v>
      </c>
      <c r="E77" s="3" t="s">
        <v>163</v>
      </c>
      <c r="F77" s="6">
        <f t="shared" si="44"/>
        <v>1</v>
      </c>
      <c r="G77" s="6">
        <f t="shared" si="45"/>
        <v>1</v>
      </c>
      <c r="H77" s="6">
        <f t="shared" si="46"/>
        <v>30</v>
      </c>
      <c r="I77" s="6">
        <f t="shared" si="47"/>
        <v>10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20</v>
      </c>
      <c r="N77" s="6">
        <f t="shared" si="52"/>
        <v>0</v>
      </c>
      <c r="O77" s="6">
        <f t="shared" si="53"/>
        <v>0</v>
      </c>
      <c r="P77" s="7">
        <f t="shared" si="54"/>
        <v>2</v>
      </c>
      <c r="Q77" s="7">
        <f t="shared" si="55"/>
        <v>1</v>
      </c>
      <c r="R77" s="7">
        <v>1.3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56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57"/>
        <v>0</v>
      </c>
      <c r="BA77" s="11">
        <v>10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58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59"/>
        <v>0</v>
      </c>
    </row>
    <row r="78" spans="1:86" ht="12">
      <c r="A78" s="20">
        <v>5</v>
      </c>
      <c r="B78" s="20">
        <v>1</v>
      </c>
      <c r="C78" s="20"/>
      <c r="D78" s="6" t="s">
        <v>164</v>
      </c>
      <c r="E78" s="3" t="s">
        <v>165</v>
      </c>
      <c r="F78" s="6">
        <f t="shared" si="44"/>
        <v>1</v>
      </c>
      <c r="G78" s="6">
        <f t="shared" si="45"/>
        <v>1</v>
      </c>
      <c r="H78" s="6">
        <f t="shared" si="46"/>
        <v>30</v>
      </c>
      <c r="I78" s="6">
        <f t="shared" si="47"/>
        <v>10</v>
      </c>
      <c r="J78" s="6">
        <f t="shared" si="48"/>
        <v>0</v>
      </c>
      <c r="K78" s="6">
        <f t="shared" si="49"/>
        <v>0</v>
      </c>
      <c r="L78" s="6">
        <f t="shared" si="50"/>
        <v>0</v>
      </c>
      <c r="M78" s="6">
        <f t="shared" si="51"/>
        <v>20</v>
      </c>
      <c r="N78" s="6">
        <f t="shared" si="52"/>
        <v>0</v>
      </c>
      <c r="O78" s="6">
        <f t="shared" si="53"/>
        <v>0</v>
      </c>
      <c r="P78" s="7">
        <f t="shared" si="54"/>
        <v>2</v>
      </c>
      <c r="Q78" s="7">
        <f t="shared" si="55"/>
        <v>1</v>
      </c>
      <c r="R78" s="7">
        <v>1.3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56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57"/>
        <v>0</v>
      </c>
      <c r="BA78" s="11">
        <v>10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58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59"/>
        <v>0</v>
      </c>
    </row>
    <row r="79" spans="1:86" ht="12">
      <c r="A79" s="20">
        <v>5</v>
      </c>
      <c r="B79" s="20">
        <v>1</v>
      </c>
      <c r="C79" s="20"/>
      <c r="D79" s="6" t="s">
        <v>166</v>
      </c>
      <c r="E79" s="3" t="s">
        <v>167</v>
      </c>
      <c r="F79" s="6">
        <f t="shared" si="44"/>
        <v>1</v>
      </c>
      <c r="G79" s="6">
        <f t="shared" si="45"/>
        <v>1</v>
      </c>
      <c r="H79" s="6">
        <f t="shared" si="46"/>
        <v>30</v>
      </c>
      <c r="I79" s="6">
        <f t="shared" si="47"/>
        <v>10</v>
      </c>
      <c r="J79" s="6">
        <f t="shared" si="48"/>
        <v>0</v>
      </c>
      <c r="K79" s="6">
        <f t="shared" si="49"/>
        <v>0</v>
      </c>
      <c r="L79" s="6">
        <f t="shared" si="50"/>
        <v>0</v>
      </c>
      <c r="M79" s="6">
        <f t="shared" si="51"/>
        <v>20</v>
      </c>
      <c r="N79" s="6">
        <f t="shared" si="52"/>
        <v>0</v>
      </c>
      <c r="O79" s="6">
        <f t="shared" si="53"/>
        <v>0</v>
      </c>
      <c r="P79" s="7">
        <f t="shared" si="54"/>
        <v>2</v>
      </c>
      <c r="Q79" s="7">
        <f t="shared" si="55"/>
        <v>1</v>
      </c>
      <c r="R79" s="7">
        <v>1.3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56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57"/>
        <v>0</v>
      </c>
      <c r="BA79" s="11">
        <v>10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58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59"/>
        <v>0</v>
      </c>
    </row>
    <row r="80" spans="1:86" ht="12">
      <c r="A80" s="20">
        <v>6</v>
      </c>
      <c r="B80" s="20">
        <v>1</v>
      </c>
      <c r="C80" s="20"/>
      <c r="D80" s="6" t="s">
        <v>168</v>
      </c>
      <c r="E80" s="3" t="s">
        <v>169</v>
      </c>
      <c r="F80" s="6">
        <f t="shared" si="44"/>
        <v>1</v>
      </c>
      <c r="G80" s="6">
        <f t="shared" si="45"/>
        <v>1</v>
      </c>
      <c r="H80" s="6">
        <f t="shared" si="46"/>
        <v>30</v>
      </c>
      <c r="I80" s="6">
        <f t="shared" si="47"/>
        <v>10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20</v>
      </c>
      <c r="N80" s="6">
        <f t="shared" si="52"/>
        <v>0</v>
      </c>
      <c r="O80" s="6">
        <f t="shared" si="53"/>
        <v>0</v>
      </c>
      <c r="P80" s="7">
        <f t="shared" si="54"/>
        <v>2</v>
      </c>
      <c r="Q80" s="7">
        <f t="shared" si="55"/>
        <v>1</v>
      </c>
      <c r="R80" s="7">
        <v>1.3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56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57"/>
        <v>0</v>
      </c>
      <c r="BA80" s="11">
        <v>10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58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59"/>
        <v>0</v>
      </c>
    </row>
    <row r="81" spans="1:86" ht="12">
      <c r="A81" s="20">
        <v>6</v>
      </c>
      <c r="B81" s="20">
        <v>1</v>
      </c>
      <c r="C81" s="20"/>
      <c r="D81" s="6" t="s">
        <v>170</v>
      </c>
      <c r="E81" s="3" t="s">
        <v>171</v>
      </c>
      <c r="F81" s="6">
        <f t="shared" si="44"/>
        <v>1</v>
      </c>
      <c r="G81" s="6">
        <f t="shared" si="45"/>
        <v>1</v>
      </c>
      <c r="H81" s="6">
        <f t="shared" si="46"/>
        <v>30</v>
      </c>
      <c r="I81" s="6">
        <f t="shared" si="47"/>
        <v>10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20</v>
      </c>
      <c r="N81" s="6">
        <f t="shared" si="52"/>
        <v>0</v>
      </c>
      <c r="O81" s="6">
        <f t="shared" si="53"/>
        <v>0</v>
      </c>
      <c r="P81" s="7">
        <f t="shared" si="54"/>
        <v>2</v>
      </c>
      <c r="Q81" s="7">
        <f t="shared" si="55"/>
        <v>1.2</v>
      </c>
      <c r="R81" s="7">
        <v>1.3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56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57"/>
        <v>0</v>
      </c>
      <c r="BA81" s="11">
        <v>10</v>
      </c>
      <c r="BB81" s="10" t="s">
        <v>62</v>
      </c>
      <c r="BC81" s="11"/>
      <c r="BD81" s="10"/>
      <c r="BE81" s="11"/>
      <c r="BF81" s="10"/>
      <c r="BG81" s="11"/>
      <c r="BH81" s="10"/>
      <c r="BI81" s="7">
        <v>0.8</v>
      </c>
      <c r="BJ81" s="11">
        <v>20</v>
      </c>
      <c r="BK81" s="10" t="s">
        <v>53</v>
      </c>
      <c r="BL81" s="11"/>
      <c r="BM81" s="10"/>
      <c r="BN81" s="11"/>
      <c r="BO81" s="10"/>
      <c r="BP81" s="7">
        <v>1.2</v>
      </c>
      <c r="BQ81" s="7">
        <f t="shared" si="58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59"/>
        <v>0</v>
      </c>
    </row>
    <row r="82" spans="1:86" ht="12">
      <c r="A82" s="20">
        <v>6</v>
      </c>
      <c r="B82" s="20">
        <v>1</v>
      </c>
      <c r="C82" s="20"/>
      <c r="D82" s="6" t="s">
        <v>172</v>
      </c>
      <c r="E82" s="3" t="s">
        <v>173</v>
      </c>
      <c r="F82" s="6">
        <f t="shared" si="44"/>
        <v>1</v>
      </c>
      <c r="G82" s="6">
        <f t="shared" si="45"/>
        <v>1</v>
      </c>
      <c r="H82" s="6">
        <f t="shared" si="46"/>
        <v>30</v>
      </c>
      <c r="I82" s="6">
        <f t="shared" si="47"/>
        <v>10</v>
      </c>
      <c r="J82" s="6">
        <f t="shared" si="48"/>
        <v>0</v>
      </c>
      <c r="K82" s="6">
        <f t="shared" si="49"/>
        <v>0</v>
      </c>
      <c r="L82" s="6">
        <f t="shared" si="50"/>
        <v>0</v>
      </c>
      <c r="M82" s="6">
        <f t="shared" si="51"/>
        <v>20</v>
      </c>
      <c r="N82" s="6">
        <f t="shared" si="52"/>
        <v>0</v>
      </c>
      <c r="O82" s="6">
        <f t="shared" si="53"/>
        <v>0</v>
      </c>
      <c r="P82" s="7">
        <f t="shared" si="54"/>
        <v>2</v>
      </c>
      <c r="Q82" s="7">
        <f t="shared" si="55"/>
        <v>1.2</v>
      </c>
      <c r="R82" s="7">
        <v>1.3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56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57"/>
        <v>0</v>
      </c>
      <c r="BA82" s="11">
        <v>10</v>
      </c>
      <c r="BB82" s="10" t="s">
        <v>62</v>
      </c>
      <c r="BC82" s="11"/>
      <c r="BD82" s="10"/>
      <c r="BE82" s="11"/>
      <c r="BF82" s="10"/>
      <c r="BG82" s="11"/>
      <c r="BH82" s="10"/>
      <c r="BI82" s="7">
        <v>0.8</v>
      </c>
      <c r="BJ82" s="11">
        <v>20</v>
      </c>
      <c r="BK82" s="10" t="s">
        <v>53</v>
      </c>
      <c r="BL82" s="11"/>
      <c r="BM82" s="10"/>
      <c r="BN82" s="11"/>
      <c r="BO82" s="10"/>
      <c r="BP82" s="7">
        <v>1.2</v>
      </c>
      <c r="BQ82" s="7">
        <f t="shared" si="58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59"/>
        <v>0</v>
      </c>
    </row>
    <row r="83" spans="1:86" ht="12">
      <c r="A83" s="20">
        <v>6</v>
      </c>
      <c r="B83" s="20">
        <v>1</v>
      </c>
      <c r="C83" s="20"/>
      <c r="D83" s="6" t="s">
        <v>174</v>
      </c>
      <c r="E83" s="3" t="s">
        <v>175</v>
      </c>
      <c r="F83" s="6">
        <f t="shared" si="44"/>
        <v>1</v>
      </c>
      <c r="G83" s="6">
        <f t="shared" si="45"/>
        <v>1</v>
      </c>
      <c r="H83" s="6">
        <f t="shared" si="46"/>
        <v>30</v>
      </c>
      <c r="I83" s="6">
        <f t="shared" si="47"/>
        <v>10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20</v>
      </c>
      <c r="N83" s="6">
        <f t="shared" si="52"/>
        <v>0</v>
      </c>
      <c r="O83" s="6">
        <f t="shared" si="53"/>
        <v>0</v>
      </c>
      <c r="P83" s="7">
        <f t="shared" si="54"/>
        <v>2</v>
      </c>
      <c r="Q83" s="7">
        <f t="shared" si="55"/>
        <v>1</v>
      </c>
      <c r="R83" s="7">
        <v>1.3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56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57"/>
        <v>0</v>
      </c>
      <c r="BA83" s="11">
        <v>10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58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59"/>
        <v>0</v>
      </c>
    </row>
    <row r="84" spans="1:86" ht="12">
      <c r="A84" s="20">
        <v>6</v>
      </c>
      <c r="B84" s="20">
        <v>1</v>
      </c>
      <c r="C84" s="20"/>
      <c r="D84" s="6" t="s">
        <v>176</v>
      </c>
      <c r="E84" s="3" t="s">
        <v>177</v>
      </c>
      <c r="F84" s="6">
        <f t="shared" si="44"/>
        <v>1</v>
      </c>
      <c r="G84" s="6">
        <f t="shared" si="45"/>
        <v>1</v>
      </c>
      <c r="H84" s="6">
        <f t="shared" si="46"/>
        <v>30</v>
      </c>
      <c r="I84" s="6">
        <f t="shared" si="47"/>
        <v>10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20</v>
      </c>
      <c r="N84" s="6">
        <f t="shared" si="52"/>
        <v>0</v>
      </c>
      <c r="O84" s="6">
        <f t="shared" si="53"/>
        <v>0</v>
      </c>
      <c r="P84" s="7">
        <f t="shared" si="54"/>
        <v>2</v>
      </c>
      <c r="Q84" s="7">
        <f t="shared" si="55"/>
        <v>1</v>
      </c>
      <c r="R84" s="7">
        <v>1.3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56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57"/>
        <v>0</v>
      </c>
      <c r="BA84" s="11">
        <v>10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58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59"/>
        <v>0</v>
      </c>
    </row>
    <row r="85" spans="1:86" ht="12">
      <c r="A85" s="20">
        <v>6</v>
      </c>
      <c r="B85" s="20">
        <v>1</v>
      </c>
      <c r="C85" s="20"/>
      <c r="D85" s="6" t="s">
        <v>178</v>
      </c>
      <c r="E85" s="3" t="s">
        <v>179</v>
      </c>
      <c r="F85" s="6">
        <f t="shared" si="44"/>
        <v>1</v>
      </c>
      <c r="G85" s="6">
        <f t="shared" si="45"/>
        <v>1</v>
      </c>
      <c r="H85" s="6">
        <f t="shared" si="46"/>
        <v>30</v>
      </c>
      <c r="I85" s="6">
        <f t="shared" si="47"/>
        <v>10</v>
      </c>
      <c r="J85" s="6">
        <f t="shared" si="48"/>
        <v>0</v>
      </c>
      <c r="K85" s="6">
        <f t="shared" si="49"/>
        <v>0</v>
      </c>
      <c r="L85" s="6">
        <f t="shared" si="50"/>
        <v>0</v>
      </c>
      <c r="M85" s="6">
        <f t="shared" si="51"/>
        <v>20</v>
      </c>
      <c r="N85" s="6">
        <f t="shared" si="52"/>
        <v>0</v>
      </c>
      <c r="O85" s="6">
        <f t="shared" si="53"/>
        <v>0</v>
      </c>
      <c r="P85" s="7">
        <f t="shared" si="54"/>
        <v>2</v>
      </c>
      <c r="Q85" s="7">
        <f t="shared" si="55"/>
        <v>1</v>
      </c>
      <c r="R85" s="7">
        <v>1.3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56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57"/>
        <v>0</v>
      </c>
      <c r="BA85" s="11">
        <v>10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58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59"/>
        <v>0</v>
      </c>
    </row>
    <row r="86" spans="1:86" ht="12">
      <c r="A86" s="20">
        <v>6</v>
      </c>
      <c r="B86" s="20">
        <v>1</v>
      </c>
      <c r="C86" s="20"/>
      <c r="D86" s="6" t="s">
        <v>180</v>
      </c>
      <c r="E86" s="3" t="s">
        <v>181</v>
      </c>
      <c r="F86" s="6">
        <f t="shared" si="44"/>
        <v>1</v>
      </c>
      <c r="G86" s="6">
        <f t="shared" si="45"/>
        <v>1</v>
      </c>
      <c r="H86" s="6">
        <f t="shared" si="46"/>
        <v>30</v>
      </c>
      <c r="I86" s="6">
        <f t="shared" si="47"/>
        <v>10</v>
      </c>
      <c r="J86" s="6">
        <f t="shared" si="48"/>
        <v>0</v>
      </c>
      <c r="K86" s="6">
        <f t="shared" si="49"/>
        <v>0</v>
      </c>
      <c r="L86" s="6">
        <f t="shared" si="50"/>
        <v>0</v>
      </c>
      <c r="M86" s="6">
        <f t="shared" si="51"/>
        <v>20</v>
      </c>
      <c r="N86" s="6">
        <f t="shared" si="52"/>
        <v>0</v>
      </c>
      <c r="O86" s="6">
        <f t="shared" si="53"/>
        <v>0</v>
      </c>
      <c r="P86" s="7">
        <f t="shared" si="54"/>
        <v>2</v>
      </c>
      <c r="Q86" s="7">
        <f t="shared" si="55"/>
        <v>1</v>
      </c>
      <c r="R86" s="7">
        <v>1.3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56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57"/>
        <v>0</v>
      </c>
      <c r="BA86" s="11">
        <v>10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58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59"/>
        <v>0</v>
      </c>
    </row>
    <row r="87" spans="1:86" ht="19.5" customHeight="1">
      <c r="A87" s="19" t="s">
        <v>182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9"/>
      <c r="CH87" s="15"/>
    </row>
    <row r="88" spans="1:86" ht="12">
      <c r="A88" s="6"/>
      <c r="B88" s="6"/>
      <c r="C88" s="6"/>
      <c r="D88" s="6" t="s">
        <v>183</v>
      </c>
      <c r="E88" s="3" t="s">
        <v>184</v>
      </c>
      <c r="F88" s="6">
        <f>COUNTIF(S88:CF88,"e")</f>
        <v>0</v>
      </c>
      <c r="G88" s="6">
        <f>COUNTIF(S88:CF88,"z")</f>
        <v>1</v>
      </c>
      <c r="H88" s="6">
        <f>SUM(I88:O88)</f>
        <v>120</v>
      </c>
      <c r="I88" s="6">
        <f>S88+AJ88+BA88+BR88</f>
        <v>0</v>
      </c>
      <c r="J88" s="6">
        <f>U88+AL88+BC88+BT88</f>
        <v>0</v>
      </c>
      <c r="K88" s="6">
        <f>W88+AN88+BE88+BV88</f>
        <v>0</v>
      </c>
      <c r="L88" s="6">
        <f>Y88+AP88+BG88+BX88</f>
        <v>0</v>
      </c>
      <c r="M88" s="6">
        <f>AB88+AS88+BJ88+CA88</f>
        <v>0</v>
      </c>
      <c r="N88" s="6">
        <f>AD88+AU88+BL88+CC88</f>
        <v>0</v>
      </c>
      <c r="O88" s="6">
        <f>AF88+AW88+BN88+CE88</f>
        <v>120</v>
      </c>
      <c r="P88" s="7">
        <f>AI88+AZ88+BQ88+CH88</f>
        <v>4</v>
      </c>
      <c r="Q88" s="7">
        <f>AH88+AY88+BP88+CG88</f>
        <v>4</v>
      </c>
      <c r="R88" s="7">
        <v>0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>
        <v>120</v>
      </c>
      <c r="AG88" s="10" t="s">
        <v>53</v>
      </c>
      <c r="AH88" s="7">
        <v>4</v>
      </c>
      <c r="AI88" s="7">
        <f>AA88+AH88</f>
        <v>4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>AR88+AY88</f>
        <v>0</v>
      </c>
      <c r="BA88" s="11"/>
      <c r="BB88" s="10"/>
      <c r="BC88" s="11"/>
      <c r="BD88" s="10"/>
      <c r="BE88" s="11"/>
      <c r="BF88" s="10"/>
      <c r="BG88" s="11"/>
      <c r="BH88" s="10"/>
      <c r="BI88" s="7"/>
      <c r="BJ88" s="11"/>
      <c r="BK88" s="10"/>
      <c r="BL88" s="11"/>
      <c r="BM88" s="10"/>
      <c r="BN88" s="11"/>
      <c r="BO88" s="10"/>
      <c r="BP88" s="7"/>
      <c r="BQ88" s="7">
        <f>BI88+BP88</f>
        <v>0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>BZ88+CG88</f>
        <v>0</v>
      </c>
    </row>
    <row r="89" spans="1:86" ht="15.75" customHeight="1">
      <c r="A89" s="6"/>
      <c r="B89" s="6"/>
      <c r="C89" s="6"/>
      <c r="D89" s="6"/>
      <c r="E89" s="6" t="s">
        <v>63</v>
      </c>
      <c r="F89" s="6">
        <f aca="true" t="shared" si="60" ref="F89:AK89">SUM(F88:F88)</f>
        <v>0</v>
      </c>
      <c r="G89" s="6">
        <f t="shared" si="60"/>
        <v>1</v>
      </c>
      <c r="H89" s="6">
        <f t="shared" si="60"/>
        <v>120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120</v>
      </c>
      <c r="P89" s="7">
        <f t="shared" si="60"/>
        <v>4</v>
      </c>
      <c r="Q89" s="7">
        <f t="shared" si="60"/>
        <v>4</v>
      </c>
      <c r="R89" s="7">
        <f t="shared" si="60"/>
        <v>0</v>
      </c>
      <c r="S89" s="11">
        <f t="shared" si="60"/>
        <v>0</v>
      </c>
      <c r="T89" s="10">
        <f t="shared" si="60"/>
        <v>0</v>
      </c>
      <c r="U89" s="11">
        <f t="shared" si="60"/>
        <v>0</v>
      </c>
      <c r="V89" s="10">
        <f t="shared" si="60"/>
        <v>0</v>
      </c>
      <c r="W89" s="11">
        <f t="shared" si="60"/>
        <v>0</v>
      </c>
      <c r="X89" s="10">
        <f t="shared" si="60"/>
        <v>0</v>
      </c>
      <c r="Y89" s="11">
        <f t="shared" si="60"/>
        <v>0</v>
      </c>
      <c r="Z89" s="10">
        <f t="shared" si="60"/>
        <v>0</v>
      </c>
      <c r="AA89" s="7">
        <f t="shared" si="60"/>
        <v>0</v>
      </c>
      <c r="AB89" s="11">
        <f t="shared" si="60"/>
        <v>0</v>
      </c>
      <c r="AC89" s="10">
        <f t="shared" si="60"/>
        <v>0</v>
      </c>
      <c r="AD89" s="11">
        <f t="shared" si="60"/>
        <v>0</v>
      </c>
      <c r="AE89" s="10">
        <f t="shared" si="60"/>
        <v>0</v>
      </c>
      <c r="AF89" s="11">
        <f t="shared" si="60"/>
        <v>120</v>
      </c>
      <c r="AG89" s="10">
        <f t="shared" si="60"/>
        <v>0</v>
      </c>
      <c r="AH89" s="7">
        <f t="shared" si="60"/>
        <v>4</v>
      </c>
      <c r="AI89" s="7">
        <f t="shared" si="60"/>
        <v>4</v>
      </c>
      <c r="AJ89" s="11">
        <f t="shared" si="60"/>
        <v>0</v>
      </c>
      <c r="AK89" s="10">
        <f t="shared" si="60"/>
        <v>0</v>
      </c>
      <c r="AL89" s="11">
        <f aca="true" t="shared" si="61" ref="AL89:BQ89">SUM(AL88:AL88)</f>
        <v>0</v>
      </c>
      <c r="AM89" s="10">
        <f t="shared" si="61"/>
        <v>0</v>
      </c>
      <c r="AN89" s="11">
        <f t="shared" si="61"/>
        <v>0</v>
      </c>
      <c r="AO89" s="10">
        <f t="shared" si="61"/>
        <v>0</v>
      </c>
      <c r="AP89" s="11">
        <f t="shared" si="61"/>
        <v>0</v>
      </c>
      <c r="AQ89" s="10">
        <f t="shared" si="61"/>
        <v>0</v>
      </c>
      <c r="AR89" s="7">
        <f t="shared" si="61"/>
        <v>0</v>
      </c>
      <c r="AS89" s="11">
        <f t="shared" si="61"/>
        <v>0</v>
      </c>
      <c r="AT89" s="10">
        <f t="shared" si="61"/>
        <v>0</v>
      </c>
      <c r="AU89" s="11">
        <f t="shared" si="61"/>
        <v>0</v>
      </c>
      <c r="AV89" s="10">
        <f t="shared" si="61"/>
        <v>0</v>
      </c>
      <c r="AW89" s="11">
        <f t="shared" si="61"/>
        <v>0</v>
      </c>
      <c r="AX89" s="10">
        <f t="shared" si="61"/>
        <v>0</v>
      </c>
      <c r="AY89" s="7">
        <f t="shared" si="61"/>
        <v>0</v>
      </c>
      <c r="AZ89" s="7">
        <f t="shared" si="61"/>
        <v>0</v>
      </c>
      <c r="BA89" s="11">
        <f t="shared" si="61"/>
        <v>0</v>
      </c>
      <c r="BB89" s="10">
        <f t="shared" si="61"/>
        <v>0</v>
      </c>
      <c r="BC89" s="11">
        <f t="shared" si="61"/>
        <v>0</v>
      </c>
      <c r="BD89" s="10">
        <f t="shared" si="61"/>
        <v>0</v>
      </c>
      <c r="BE89" s="11">
        <f t="shared" si="61"/>
        <v>0</v>
      </c>
      <c r="BF89" s="10">
        <f t="shared" si="61"/>
        <v>0</v>
      </c>
      <c r="BG89" s="11">
        <f t="shared" si="61"/>
        <v>0</v>
      </c>
      <c r="BH89" s="10">
        <f t="shared" si="61"/>
        <v>0</v>
      </c>
      <c r="BI89" s="7">
        <f t="shared" si="61"/>
        <v>0</v>
      </c>
      <c r="BJ89" s="11">
        <f t="shared" si="61"/>
        <v>0</v>
      </c>
      <c r="BK89" s="10">
        <f t="shared" si="61"/>
        <v>0</v>
      </c>
      <c r="BL89" s="11">
        <f t="shared" si="61"/>
        <v>0</v>
      </c>
      <c r="BM89" s="10">
        <f t="shared" si="61"/>
        <v>0</v>
      </c>
      <c r="BN89" s="11">
        <f t="shared" si="61"/>
        <v>0</v>
      </c>
      <c r="BO89" s="10">
        <f t="shared" si="61"/>
        <v>0</v>
      </c>
      <c r="BP89" s="7">
        <f t="shared" si="61"/>
        <v>0</v>
      </c>
      <c r="BQ89" s="7">
        <f t="shared" si="61"/>
        <v>0</v>
      </c>
      <c r="BR89" s="11">
        <f aca="true" t="shared" si="62" ref="BR89:CH89">SUM(BR88:BR88)</f>
        <v>0</v>
      </c>
      <c r="BS89" s="10">
        <f t="shared" si="62"/>
        <v>0</v>
      </c>
      <c r="BT89" s="11">
        <f t="shared" si="62"/>
        <v>0</v>
      </c>
      <c r="BU89" s="10">
        <f t="shared" si="62"/>
        <v>0</v>
      </c>
      <c r="BV89" s="11">
        <f t="shared" si="62"/>
        <v>0</v>
      </c>
      <c r="BW89" s="10">
        <f t="shared" si="62"/>
        <v>0</v>
      </c>
      <c r="BX89" s="11">
        <f t="shared" si="62"/>
        <v>0</v>
      </c>
      <c r="BY89" s="10">
        <f t="shared" si="62"/>
        <v>0</v>
      </c>
      <c r="BZ89" s="7">
        <f t="shared" si="62"/>
        <v>0</v>
      </c>
      <c r="CA89" s="11">
        <f t="shared" si="62"/>
        <v>0</v>
      </c>
      <c r="CB89" s="10">
        <f t="shared" si="62"/>
        <v>0</v>
      </c>
      <c r="CC89" s="11">
        <f t="shared" si="62"/>
        <v>0</v>
      </c>
      <c r="CD89" s="10">
        <f t="shared" si="62"/>
        <v>0</v>
      </c>
      <c r="CE89" s="11">
        <f t="shared" si="62"/>
        <v>0</v>
      </c>
      <c r="CF89" s="10">
        <f t="shared" si="62"/>
        <v>0</v>
      </c>
      <c r="CG89" s="7">
        <f t="shared" si="62"/>
        <v>0</v>
      </c>
      <c r="CH89" s="7">
        <f t="shared" si="62"/>
        <v>0</v>
      </c>
    </row>
    <row r="90" spans="1:86" ht="19.5" customHeight="1">
      <c r="A90" s="19" t="s">
        <v>185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9"/>
      <c r="CH90" s="15"/>
    </row>
    <row r="91" spans="1:86" ht="12">
      <c r="A91" s="6"/>
      <c r="B91" s="6"/>
      <c r="C91" s="6"/>
      <c r="D91" s="6" t="s">
        <v>186</v>
      </c>
      <c r="E91" s="3" t="s">
        <v>187</v>
      </c>
      <c r="F91" s="6">
        <f>COUNTIF(S91:CF91,"e")</f>
        <v>0</v>
      </c>
      <c r="G91" s="6">
        <f>COUNTIF(S91:CF91,"z")</f>
        <v>1</v>
      </c>
      <c r="H91" s="6">
        <f>SUM(I91:O91)</f>
        <v>5</v>
      </c>
      <c r="I91" s="6">
        <f>S91+AJ91+BA91+BR91</f>
        <v>5</v>
      </c>
      <c r="J91" s="6">
        <f>U91+AL91+BC91+BT91</f>
        <v>0</v>
      </c>
      <c r="K91" s="6">
        <f>W91+AN91+BE91+BV91</f>
        <v>0</v>
      </c>
      <c r="L91" s="6">
        <f>Y91+AP91+BG91+BX91</f>
        <v>0</v>
      </c>
      <c r="M91" s="6">
        <f>AB91+AS91+BJ91+CA91</f>
        <v>0</v>
      </c>
      <c r="N91" s="6">
        <f>AD91+AU91+BL91+CC91</f>
        <v>0</v>
      </c>
      <c r="O91" s="6">
        <f>AF91+AW91+BN91+CE91</f>
        <v>0</v>
      </c>
      <c r="P91" s="7">
        <f>AI91+AZ91+BQ91+CH91</f>
        <v>0</v>
      </c>
      <c r="Q91" s="7">
        <f>AH91+AY91+BP91+CG91</f>
        <v>0</v>
      </c>
      <c r="R91" s="7">
        <v>0</v>
      </c>
      <c r="S91" s="11">
        <v>5</v>
      </c>
      <c r="T91" s="10" t="s">
        <v>53</v>
      </c>
      <c r="U91" s="11"/>
      <c r="V91" s="10"/>
      <c r="W91" s="11"/>
      <c r="X91" s="10"/>
      <c r="Y91" s="11"/>
      <c r="Z91" s="10"/>
      <c r="AA91" s="7">
        <v>0</v>
      </c>
      <c r="AB91" s="11"/>
      <c r="AC91" s="10"/>
      <c r="AD91" s="11"/>
      <c r="AE91" s="10"/>
      <c r="AF91" s="11"/>
      <c r="AG91" s="10"/>
      <c r="AH91" s="7"/>
      <c r="AI91" s="7">
        <f>AA91+AH91</f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>AR91+AY91</f>
        <v>0</v>
      </c>
      <c r="BA91" s="11"/>
      <c r="BB91" s="10"/>
      <c r="BC91" s="11"/>
      <c r="BD91" s="10"/>
      <c r="BE91" s="11"/>
      <c r="BF91" s="10"/>
      <c r="BG91" s="11"/>
      <c r="BH91" s="10"/>
      <c r="BI91" s="7"/>
      <c r="BJ91" s="11"/>
      <c r="BK91" s="10"/>
      <c r="BL91" s="11"/>
      <c r="BM91" s="10"/>
      <c r="BN91" s="11"/>
      <c r="BO91" s="10"/>
      <c r="BP91" s="7"/>
      <c r="BQ91" s="7">
        <f>BI91+BP91</f>
        <v>0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>BZ91+CG91</f>
        <v>0</v>
      </c>
    </row>
    <row r="92" spans="1:86" ht="12">
      <c r="A92" s="6"/>
      <c r="B92" s="6"/>
      <c r="C92" s="6"/>
      <c r="D92" s="6" t="s">
        <v>188</v>
      </c>
      <c r="E92" s="3" t="s">
        <v>189</v>
      </c>
      <c r="F92" s="6">
        <f>COUNTIF(S92:CF92,"e")</f>
        <v>0</v>
      </c>
      <c r="G92" s="6">
        <f>COUNTIF(S92:CF92,"z")</f>
        <v>1</v>
      </c>
      <c r="H92" s="6">
        <f>SUM(I92:O92)</f>
        <v>2</v>
      </c>
      <c r="I92" s="6">
        <f>S92+AJ92+BA92+BR92</f>
        <v>2</v>
      </c>
      <c r="J92" s="6">
        <f>U92+AL92+BC92+BT92</f>
        <v>0</v>
      </c>
      <c r="K92" s="6">
        <f>W92+AN92+BE92+BV92</f>
        <v>0</v>
      </c>
      <c r="L92" s="6">
        <f>Y92+AP92+BG92+BX92</f>
        <v>0</v>
      </c>
      <c r="M92" s="6">
        <f>AB92+AS92+BJ92+CA92</f>
        <v>0</v>
      </c>
      <c r="N92" s="6">
        <f>AD92+AU92+BL92+CC92</f>
        <v>0</v>
      </c>
      <c r="O92" s="6">
        <f>AF92+AW92+BN92+CE92</f>
        <v>0</v>
      </c>
      <c r="P92" s="7">
        <f>AI92+AZ92+BQ92+CH92</f>
        <v>0</v>
      </c>
      <c r="Q92" s="7">
        <f>AH92+AY92+BP92+CG92</f>
        <v>0</v>
      </c>
      <c r="R92" s="7">
        <v>0</v>
      </c>
      <c r="S92" s="11">
        <v>2</v>
      </c>
      <c r="T92" s="10" t="s">
        <v>53</v>
      </c>
      <c r="U92" s="11"/>
      <c r="V92" s="10"/>
      <c r="W92" s="11"/>
      <c r="X92" s="10"/>
      <c r="Y92" s="11"/>
      <c r="Z92" s="10"/>
      <c r="AA92" s="7">
        <v>0</v>
      </c>
      <c r="AB92" s="11"/>
      <c r="AC92" s="10"/>
      <c r="AD92" s="11"/>
      <c r="AE92" s="10"/>
      <c r="AF92" s="11"/>
      <c r="AG92" s="10"/>
      <c r="AH92" s="7"/>
      <c r="AI92" s="7">
        <f>AA92+AH92</f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>AR92+AY92</f>
        <v>0</v>
      </c>
      <c r="BA92" s="11"/>
      <c r="BB92" s="10"/>
      <c r="BC92" s="11"/>
      <c r="BD92" s="10"/>
      <c r="BE92" s="11"/>
      <c r="BF92" s="10"/>
      <c r="BG92" s="11"/>
      <c r="BH92" s="10"/>
      <c r="BI92" s="7"/>
      <c r="BJ92" s="11"/>
      <c r="BK92" s="10"/>
      <c r="BL92" s="11"/>
      <c r="BM92" s="10"/>
      <c r="BN92" s="11"/>
      <c r="BO92" s="10"/>
      <c r="BP92" s="7"/>
      <c r="BQ92" s="7">
        <f>BI92+BP92</f>
        <v>0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>BZ92+CG92</f>
        <v>0</v>
      </c>
    </row>
    <row r="93" spans="1:86" ht="15.75" customHeight="1">
      <c r="A93" s="6"/>
      <c r="B93" s="6"/>
      <c r="C93" s="6"/>
      <c r="D93" s="6"/>
      <c r="E93" s="6" t="s">
        <v>63</v>
      </c>
      <c r="F93" s="6">
        <f aca="true" t="shared" si="63" ref="F93:AK93">SUM(F91:F92)</f>
        <v>0</v>
      </c>
      <c r="G93" s="6">
        <f t="shared" si="63"/>
        <v>2</v>
      </c>
      <c r="H93" s="6">
        <f t="shared" si="63"/>
        <v>7</v>
      </c>
      <c r="I93" s="6">
        <f t="shared" si="63"/>
        <v>7</v>
      </c>
      <c r="J93" s="6">
        <f t="shared" si="63"/>
        <v>0</v>
      </c>
      <c r="K93" s="6">
        <f t="shared" si="63"/>
        <v>0</v>
      </c>
      <c r="L93" s="6">
        <f t="shared" si="63"/>
        <v>0</v>
      </c>
      <c r="M93" s="6">
        <f t="shared" si="63"/>
        <v>0</v>
      </c>
      <c r="N93" s="6">
        <f t="shared" si="63"/>
        <v>0</v>
      </c>
      <c r="O93" s="6">
        <f t="shared" si="63"/>
        <v>0</v>
      </c>
      <c r="P93" s="7">
        <f t="shared" si="63"/>
        <v>0</v>
      </c>
      <c r="Q93" s="7">
        <f t="shared" si="63"/>
        <v>0</v>
      </c>
      <c r="R93" s="7">
        <f t="shared" si="63"/>
        <v>0</v>
      </c>
      <c r="S93" s="11">
        <f t="shared" si="63"/>
        <v>7</v>
      </c>
      <c r="T93" s="10">
        <f t="shared" si="63"/>
        <v>0</v>
      </c>
      <c r="U93" s="11">
        <f t="shared" si="63"/>
        <v>0</v>
      </c>
      <c r="V93" s="10">
        <f t="shared" si="63"/>
        <v>0</v>
      </c>
      <c r="W93" s="11">
        <f t="shared" si="63"/>
        <v>0</v>
      </c>
      <c r="X93" s="10">
        <f t="shared" si="63"/>
        <v>0</v>
      </c>
      <c r="Y93" s="11">
        <f t="shared" si="63"/>
        <v>0</v>
      </c>
      <c r="Z93" s="10">
        <f t="shared" si="63"/>
        <v>0</v>
      </c>
      <c r="AA93" s="7">
        <f t="shared" si="63"/>
        <v>0</v>
      </c>
      <c r="AB93" s="11">
        <f t="shared" si="63"/>
        <v>0</v>
      </c>
      <c r="AC93" s="10">
        <f t="shared" si="63"/>
        <v>0</v>
      </c>
      <c r="AD93" s="11">
        <f t="shared" si="63"/>
        <v>0</v>
      </c>
      <c r="AE93" s="10">
        <f t="shared" si="63"/>
        <v>0</v>
      </c>
      <c r="AF93" s="11">
        <f t="shared" si="63"/>
        <v>0</v>
      </c>
      <c r="AG93" s="10">
        <f t="shared" si="63"/>
        <v>0</v>
      </c>
      <c r="AH93" s="7">
        <f t="shared" si="63"/>
        <v>0</v>
      </c>
      <c r="AI93" s="7">
        <f t="shared" si="63"/>
        <v>0</v>
      </c>
      <c r="AJ93" s="11">
        <f t="shared" si="63"/>
        <v>0</v>
      </c>
      <c r="AK93" s="10">
        <f t="shared" si="63"/>
        <v>0</v>
      </c>
      <c r="AL93" s="11">
        <f aca="true" t="shared" si="64" ref="AL93:BQ93">SUM(AL91:AL92)</f>
        <v>0</v>
      </c>
      <c r="AM93" s="10">
        <f t="shared" si="64"/>
        <v>0</v>
      </c>
      <c r="AN93" s="11">
        <f t="shared" si="64"/>
        <v>0</v>
      </c>
      <c r="AO93" s="10">
        <f t="shared" si="64"/>
        <v>0</v>
      </c>
      <c r="AP93" s="11">
        <f t="shared" si="64"/>
        <v>0</v>
      </c>
      <c r="AQ93" s="10">
        <f t="shared" si="64"/>
        <v>0</v>
      </c>
      <c r="AR93" s="7">
        <f t="shared" si="64"/>
        <v>0</v>
      </c>
      <c r="AS93" s="11">
        <f t="shared" si="64"/>
        <v>0</v>
      </c>
      <c r="AT93" s="10">
        <f t="shared" si="64"/>
        <v>0</v>
      </c>
      <c r="AU93" s="11">
        <f t="shared" si="64"/>
        <v>0</v>
      </c>
      <c r="AV93" s="10">
        <f t="shared" si="64"/>
        <v>0</v>
      </c>
      <c r="AW93" s="11">
        <f t="shared" si="64"/>
        <v>0</v>
      </c>
      <c r="AX93" s="10">
        <f t="shared" si="64"/>
        <v>0</v>
      </c>
      <c r="AY93" s="7">
        <f t="shared" si="64"/>
        <v>0</v>
      </c>
      <c r="AZ93" s="7">
        <f t="shared" si="64"/>
        <v>0</v>
      </c>
      <c r="BA93" s="11">
        <f t="shared" si="64"/>
        <v>0</v>
      </c>
      <c r="BB93" s="10">
        <f t="shared" si="64"/>
        <v>0</v>
      </c>
      <c r="BC93" s="11">
        <f t="shared" si="64"/>
        <v>0</v>
      </c>
      <c r="BD93" s="10">
        <f t="shared" si="64"/>
        <v>0</v>
      </c>
      <c r="BE93" s="11">
        <f t="shared" si="64"/>
        <v>0</v>
      </c>
      <c r="BF93" s="10">
        <f t="shared" si="64"/>
        <v>0</v>
      </c>
      <c r="BG93" s="11">
        <f t="shared" si="64"/>
        <v>0</v>
      </c>
      <c r="BH93" s="10">
        <f t="shared" si="64"/>
        <v>0</v>
      </c>
      <c r="BI93" s="7">
        <f t="shared" si="64"/>
        <v>0</v>
      </c>
      <c r="BJ93" s="11">
        <f t="shared" si="64"/>
        <v>0</v>
      </c>
      <c r="BK93" s="10">
        <f t="shared" si="64"/>
        <v>0</v>
      </c>
      <c r="BL93" s="11">
        <f t="shared" si="64"/>
        <v>0</v>
      </c>
      <c r="BM93" s="10">
        <f t="shared" si="64"/>
        <v>0</v>
      </c>
      <c r="BN93" s="11">
        <f t="shared" si="64"/>
        <v>0</v>
      </c>
      <c r="BO93" s="10">
        <f t="shared" si="64"/>
        <v>0</v>
      </c>
      <c r="BP93" s="7">
        <f t="shared" si="64"/>
        <v>0</v>
      </c>
      <c r="BQ93" s="7">
        <f t="shared" si="64"/>
        <v>0</v>
      </c>
      <c r="BR93" s="11">
        <f aca="true" t="shared" si="65" ref="BR93:CH93">SUM(BR91:BR92)</f>
        <v>0</v>
      </c>
      <c r="BS93" s="10">
        <f t="shared" si="65"/>
        <v>0</v>
      </c>
      <c r="BT93" s="11">
        <f t="shared" si="65"/>
        <v>0</v>
      </c>
      <c r="BU93" s="10">
        <f t="shared" si="65"/>
        <v>0</v>
      </c>
      <c r="BV93" s="11">
        <f t="shared" si="65"/>
        <v>0</v>
      </c>
      <c r="BW93" s="10">
        <f t="shared" si="65"/>
        <v>0</v>
      </c>
      <c r="BX93" s="11">
        <f t="shared" si="65"/>
        <v>0</v>
      </c>
      <c r="BY93" s="10">
        <f t="shared" si="65"/>
        <v>0</v>
      </c>
      <c r="BZ93" s="7">
        <f t="shared" si="65"/>
        <v>0</v>
      </c>
      <c r="CA93" s="11">
        <f t="shared" si="65"/>
        <v>0</v>
      </c>
      <c r="CB93" s="10">
        <f t="shared" si="65"/>
        <v>0</v>
      </c>
      <c r="CC93" s="11">
        <f t="shared" si="65"/>
        <v>0</v>
      </c>
      <c r="CD93" s="10">
        <f t="shared" si="65"/>
        <v>0</v>
      </c>
      <c r="CE93" s="11">
        <f t="shared" si="65"/>
        <v>0</v>
      </c>
      <c r="CF93" s="10">
        <f t="shared" si="65"/>
        <v>0</v>
      </c>
      <c r="CG93" s="7">
        <f t="shared" si="65"/>
        <v>0</v>
      </c>
      <c r="CH93" s="7">
        <f t="shared" si="65"/>
        <v>0</v>
      </c>
    </row>
    <row r="94" spans="1:86" ht="19.5" customHeight="1">
      <c r="A94" s="6"/>
      <c r="B94" s="6"/>
      <c r="C94" s="6"/>
      <c r="D94" s="6"/>
      <c r="E94" s="8" t="s">
        <v>190</v>
      </c>
      <c r="F94" s="6">
        <f>F22+F29+F37+F49+F89+F93</f>
        <v>17</v>
      </c>
      <c r="G94" s="6">
        <f>G22+G29+G37+G49+G89+G93</f>
        <v>31</v>
      </c>
      <c r="H94" s="6">
        <f aca="true" t="shared" si="66" ref="H94:O94">H22+H29+H37+H49+H93</f>
        <v>1097</v>
      </c>
      <c r="I94" s="6">
        <f t="shared" si="66"/>
        <v>467</v>
      </c>
      <c r="J94" s="6">
        <f t="shared" si="66"/>
        <v>50</v>
      </c>
      <c r="K94" s="6">
        <f t="shared" si="66"/>
        <v>0</v>
      </c>
      <c r="L94" s="6">
        <f t="shared" si="66"/>
        <v>15</v>
      </c>
      <c r="M94" s="6">
        <f t="shared" si="66"/>
        <v>535</v>
      </c>
      <c r="N94" s="6">
        <f t="shared" si="66"/>
        <v>30</v>
      </c>
      <c r="O94" s="6">
        <f t="shared" si="66"/>
        <v>0</v>
      </c>
      <c r="P94" s="7">
        <f>P22+P29+P37+P49+P89+P93</f>
        <v>90</v>
      </c>
      <c r="Q94" s="7">
        <f>Q22+Q29+Q37+Q49+Q89+Q93</f>
        <v>35.6</v>
      </c>
      <c r="R94" s="7">
        <f>R22+R29+R37+R49+R89+R93</f>
        <v>45.5</v>
      </c>
      <c r="S94" s="11">
        <f aca="true" t="shared" si="67" ref="S94:Z94">S22+S29+S37+S49+S93</f>
        <v>177</v>
      </c>
      <c r="T94" s="10">
        <f t="shared" si="67"/>
        <v>0</v>
      </c>
      <c r="U94" s="11">
        <f t="shared" si="67"/>
        <v>15</v>
      </c>
      <c r="V94" s="10">
        <f t="shared" si="67"/>
        <v>0</v>
      </c>
      <c r="W94" s="11">
        <f t="shared" si="67"/>
        <v>0</v>
      </c>
      <c r="X94" s="10">
        <f t="shared" si="67"/>
        <v>0</v>
      </c>
      <c r="Y94" s="11">
        <f t="shared" si="67"/>
        <v>0</v>
      </c>
      <c r="Z94" s="10">
        <f t="shared" si="67"/>
        <v>0</v>
      </c>
      <c r="AA94" s="7">
        <f>AA22+AA29+AA37+AA49+AA89+AA93</f>
        <v>11.1</v>
      </c>
      <c r="AB94" s="11">
        <f aca="true" t="shared" si="68" ref="AB94:AG94">AB22+AB29+AB37+AB49+AB93</f>
        <v>250</v>
      </c>
      <c r="AC94" s="10">
        <f t="shared" si="68"/>
        <v>0</v>
      </c>
      <c r="AD94" s="11">
        <f t="shared" si="68"/>
        <v>30</v>
      </c>
      <c r="AE94" s="10">
        <f t="shared" si="68"/>
        <v>0</v>
      </c>
      <c r="AF94" s="11">
        <f t="shared" si="68"/>
        <v>0</v>
      </c>
      <c r="AG94" s="10">
        <f t="shared" si="68"/>
        <v>0</v>
      </c>
      <c r="AH94" s="7">
        <f>AH22+AH29+AH37+AH49+AH89+AH93</f>
        <v>18.9</v>
      </c>
      <c r="AI94" s="7">
        <f>AI22+AI29+AI37+AI49+AI89+AI93</f>
        <v>30</v>
      </c>
      <c r="AJ94" s="11">
        <f aca="true" t="shared" si="69" ref="AJ94:AQ94">AJ22+AJ29+AJ37+AJ49+AJ93</f>
        <v>235</v>
      </c>
      <c r="AK94" s="10">
        <f t="shared" si="69"/>
        <v>0</v>
      </c>
      <c r="AL94" s="11">
        <f t="shared" si="69"/>
        <v>35</v>
      </c>
      <c r="AM94" s="10">
        <f t="shared" si="69"/>
        <v>0</v>
      </c>
      <c r="AN94" s="11">
        <f t="shared" si="69"/>
        <v>0</v>
      </c>
      <c r="AO94" s="10">
        <f t="shared" si="69"/>
        <v>0</v>
      </c>
      <c r="AP94" s="11">
        <f t="shared" si="69"/>
        <v>15</v>
      </c>
      <c r="AQ94" s="10">
        <f t="shared" si="69"/>
        <v>0</v>
      </c>
      <c r="AR94" s="7">
        <f>AR22+AR29+AR37+AR49+AR89+AR93</f>
        <v>18.3</v>
      </c>
      <c r="AS94" s="11">
        <f aca="true" t="shared" si="70" ref="AS94:AX94">AS22+AS29+AS37+AS49+AS93</f>
        <v>190</v>
      </c>
      <c r="AT94" s="10">
        <f t="shared" si="70"/>
        <v>0</v>
      </c>
      <c r="AU94" s="11">
        <f t="shared" si="70"/>
        <v>0</v>
      </c>
      <c r="AV94" s="10">
        <f t="shared" si="70"/>
        <v>0</v>
      </c>
      <c r="AW94" s="11">
        <f t="shared" si="70"/>
        <v>0</v>
      </c>
      <c r="AX94" s="10">
        <f t="shared" si="70"/>
        <v>0</v>
      </c>
      <c r="AY94" s="7">
        <f>AY22+AY29+AY37+AY49+AY89+AY93</f>
        <v>11.7</v>
      </c>
      <c r="AZ94" s="7">
        <f>AZ22+AZ29+AZ37+AZ49+AZ89+AZ93</f>
        <v>30</v>
      </c>
      <c r="BA94" s="11">
        <f aca="true" t="shared" si="71" ref="BA94:BH94">BA22+BA29+BA37+BA49+BA93</f>
        <v>55</v>
      </c>
      <c r="BB94" s="10">
        <f t="shared" si="71"/>
        <v>0</v>
      </c>
      <c r="BC94" s="11">
        <f t="shared" si="71"/>
        <v>0</v>
      </c>
      <c r="BD94" s="10">
        <f t="shared" si="71"/>
        <v>0</v>
      </c>
      <c r="BE94" s="11">
        <f t="shared" si="71"/>
        <v>0</v>
      </c>
      <c r="BF94" s="10">
        <f t="shared" si="71"/>
        <v>0</v>
      </c>
      <c r="BG94" s="11">
        <f t="shared" si="71"/>
        <v>0</v>
      </c>
      <c r="BH94" s="10">
        <f t="shared" si="71"/>
        <v>0</v>
      </c>
      <c r="BI94" s="7">
        <f>BI22+BI29+BI37+BI49+BI89+BI93</f>
        <v>25</v>
      </c>
      <c r="BJ94" s="11">
        <f aca="true" t="shared" si="72" ref="BJ94:BO94">BJ22+BJ29+BJ37+BJ49+BJ93</f>
        <v>95</v>
      </c>
      <c r="BK94" s="10">
        <f t="shared" si="72"/>
        <v>0</v>
      </c>
      <c r="BL94" s="11">
        <f t="shared" si="72"/>
        <v>0</v>
      </c>
      <c r="BM94" s="10">
        <f t="shared" si="72"/>
        <v>0</v>
      </c>
      <c r="BN94" s="11">
        <f t="shared" si="72"/>
        <v>0</v>
      </c>
      <c r="BO94" s="10">
        <f t="shared" si="72"/>
        <v>0</v>
      </c>
      <c r="BP94" s="7">
        <f>BP22+BP29+BP37+BP49+BP89+BP93</f>
        <v>5</v>
      </c>
      <c r="BQ94" s="7">
        <f>BQ22+BQ29+BQ37+BQ49+BQ89+BQ93</f>
        <v>30</v>
      </c>
      <c r="BR94" s="11">
        <f aca="true" t="shared" si="73" ref="BR94:BY94">BR22+BR29+BR37+BR49+BR93</f>
        <v>0</v>
      </c>
      <c r="BS94" s="10">
        <f t="shared" si="73"/>
        <v>0</v>
      </c>
      <c r="BT94" s="11">
        <f t="shared" si="73"/>
        <v>0</v>
      </c>
      <c r="BU94" s="10">
        <f t="shared" si="73"/>
        <v>0</v>
      </c>
      <c r="BV94" s="11">
        <f t="shared" si="73"/>
        <v>0</v>
      </c>
      <c r="BW94" s="10">
        <f t="shared" si="73"/>
        <v>0</v>
      </c>
      <c r="BX94" s="11">
        <f t="shared" si="73"/>
        <v>0</v>
      </c>
      <c r="BY94" s="10">
        <f t="shared" si="73"/>
        <v>0</v>
      </c>
      <c r="BZ94" s="7">
        <f>BZ22+BZ29+BZ37+BZ49+BZ89+BZ93</f>
        <v>0</v>
      </c>
      <c r="CA94" s="11">
        <f aca="true" t="shared" si="74" ref="CA94:CF94">CA22+CA29+CA37+CA49+CA93</f>
        <v>0</v>
      </c>
      <c r="CB94" s="10">
        <f t="shared" si="74"/>
        <v>0</v>
      </c>
      <c r="CC94" s="11">
        <f t="shared" si="74"/>
        <v>0</v>
      </c>
      <c r="CD94" s="10">
        <f t="shared" si="74"/>
        <v>0</v>
      </c>
      <c r="CE94" s="11">
        <f t="shared" si="74"/>
        <v>0</v>
      </c>
      <c r="CF94" s="10">
        <f t="shared" si="74"/>
        <v>0</v>
      </c>
      <c r="CG94" s="7">
        <f>CG22+CG29+CG37+CG49+CG89+CG93</f>
        <v>0</v>
      </c>
      <c r="CH94" s="7">
        <f>CH22+CH29+CH37+CH49+CH89+CH93</f>
        <v>0</v>
      </c>
    </row>
    <row r="96" spans="4:5" ht="12">
      <c r="D96" s="3" t="s">
        <v>22</v>
      </c>
      <c r="E96" s="3" t="s">
        <v>191</v>
      </c>
    </row>
    <row r="97" spans="4:5" ht="12">
      <c r="D97" s="3" t="s">
        <v>26</v>
      </c>
      <c r="E97" s="3" t="s">
        <v>192</v>
      </c>
    </row>
    <row r="98" spans="4:5" ht="12">
      <c r="D98" s="21" t="s">
        <v>32</v>
      </c>
      <c r="E98" s="21"/>
    </row>
    <row r="99" spans="4:5" ht="12">
      <c r="D99" s="3" t="s">
        <v>34</v>
      </c>
      <c r="E99" s="3" t="s">
        <v>193</v>
      </c>
    </row>
    <row r="100" spans="4:5" ht="12">
      <c r="D100" s="3" t="s">
        <v>35</v>
      </c>
      <c r="E100" s="3" t="s">
        <v>194</v>
      </c>
    </row>
    <row r="101" spans="4:5" ht="12">
      <c r="D101" s="3" t="s">
        <v>36</v>
      </c>
      <c r="E101" s="3" t="s">
        <v>195</v>
      </c>
    </row>
    <row r="102" spans="4:29" ht="12">
      <c r="D102" s="3" t="s">
        <v>37</v>
      </c>
      <c r="E102" s="3" t="s">
        <v>196</v>
      </c>
      <c r="M102" s="9"/>
      <c r="U102" s="9"/>
      <c r="AC102" s="9"/>
    </row>
    <row r="103" spans="4:5" ht="12">
      <c r="D103" s="21" t="s">
        <v>33</v>
      </c>
      <c r="E103" s="21"/>
    </row>
    <row r="104" spans="4:5" ht="12">
      <c r="D104" s="3" t="s">
        <v>38</v>
      </c>
      <c r="E104" s="3" t="s">
        <v>197</v>
      </c>
    </row>
    <row r="105" spans="4:5" ht="12">
      <c r="D105" s="3" t="s">
        <v>39</v>
      </c>
      <c r="E105" s="3" t="s">
        <v>198</v>
      </c>
    </row>
    <row r="106" spans="4:5" ht="12">
      <c r="D106" s="3" t="s">
        <v>40</v>
      </c>
      <c r="E106" s="3" t="s">
        <v>199</v>
      </c>
    </row>
  </sheetData>
  <sheetProtection/>
  <mergeCells count="93">
    <mergeCell ref="A87:CH87"/>
    <mergeCell ref="A90:CH90"/>
    <mergeCell ref="D98:E98"/>
    <mergeCell ref="D103:E103"/>
    <mergeCell ref="C72:C79"/>
    <mergeCell ref="A72:A79"/>
    <mergeCell ref="B72:B79"/>
    <mergeCell ref="C80:C86"/>
    <mergeCell ref="A80:A86"/>
    <mergeCell ref="B80:B86"/>
    <mergeCell ref="C55:C56"/>
    <mergeCell ref="A55:A56"/>
    <mergeCell ref="B55:B56"/>
    <mergeCell ref="C57:C71"/>
    <mergeCell ref="A57:A71"/>
    <mergeCell ref="B57:B71"/>
    <mergeCell ref="A23:CH23"/>
    <mergeCell ref="A30:CH30"/>
    <mergeCell ref="A38:CH38"/>
    <mergeCell ref="A50:CH50"/>
    <mergeCell ref="C51:C54"/>
    <mergeCell ref="A51:A54"/>
    <mergeCell ref="B51:B54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8"/>
  <sheetViews>
    <sheetView zoomScalePageLayoutView="0" workbookViewId="0" topLeftCell="E1">
      <selection activeCell="AH9" sqref="AH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89</v>
      </c>
      <c r="AH8" t="s">
        <v>16</v>
      </c>
    </row>
    <row r="9" spans="5:34" ht="12.75">
      <c r="E9" t="s">
        <v>17</v>
      </c>
      <c r="F9" s="1" t="s">
        <v>18</v>
      </c>
      <c r="AH9" t="s">
        <v>350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5</v>
      </c>
      <c r="I17" s="6">
        <f>S17+AJ17+BA17+BR17</f>
        <v>5</v>
      </c>
      <c r="J17" s="6">
        <f>U17+AL17+BC17+BT17</f>
        <v>0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0</v>
      </c>
      <c r="Q17" s="7">
        <f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>AA17+AH17</f>
        <v>0</v>
      </c>
      <c r="AJ17" s="11">
        <v>5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ht="1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0</v>
      </c>
      <c r="J18" s="6">
        <f>U18+AL18+BC18+BT18</f>
        <v>0</v>
      </c>
      <c r="K18" s="6">
        <f>W18+AN18+BE18+BV18</f>
        <v>0</v>
      </c>
      <c r="L18" s="6">
        <f>Y18+AP18+BG18+BX18</f>
        <v>15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v>0.6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53</v>
      </c>
      <c r="AR18" s="7">
        <v>1</v>
      </c>
      <c r="AS18" s="11"/>
      <c r="AT18" s="10"/>
      <c r="AU18" s="11"/>
      <c r="AV18" s="10"/>
      <c r="AW18" s="11"/>
      <c r="AX18" s="10"/>
      <c r="AY18" s="7"/>
      <c r="AZ18" s="7">
        <f>AR18+AY18</f>
        <v>1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ht="12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20</v>
      </c>
      <c r="Q19" s="7">
        <f>AH19+AY19+BP19+CG19</f>
        <v>0</v>
      </c>
      <c r="R19" s="7">
        <v>0.5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>AR19+AY19</f>
        <v>0</v>
      </c>
      <c r="BA19" s="11"/>
      <c r="BB19" s="10"/>
      <c r="BC19" s="11"/>
      <c r="BD19" s="10"/>
      <c r="BE19" s="11">
        <v>0</v>
      </c>
      <c r="BF19" s="10" t="s">
        <v>53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>BI19+BP19</f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ht="12">
      <c r="A20" s="6">
        <v>2</v>
      </c>
      <c r="B20" s="6">
        <v>1</v>
      </c>
      <c r="C20" s="6"/>
      <c r="D20" s="6"/>
      <c r="E20" s="3" t="s">
        <v>60</v>
      </c>
      <c r="F20" s="6">
        <f>$B$20*COUNTIF(S20:CF20,"e")</f>
        <v>0</v>
      </c>
      <c r="G20" s="6">
        <f>$B$20*COUNTIF(S20:CF20,"z")</f>
        <v>1</v>
      </c>
      <c r="H20" s="6">
        <f>SUM(I20:O20)</f>
        <v>45</v>
      </c>
      <c r="I20" s="6">
        <f>S20+AJ20+BA20+BR20</f>
        <v>45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0</v>
      </c>
      <c r="R20" s="7">
        <f>$B$20*1.8</f>
        <v>1.8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>
        <f>$B$20*45</f>
        <v>45</v>
      </c>
      <c r="AK20" s="10" t="s">
        <v>53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>AR20+AY20</f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ht="1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>SUM(I21:O21)</f>
        <v>30</v>
      </c>
      <c r="I21" s="6">
        <f>S21+AJ21+BA21+BR21</f>
        <v>0</v>
      </c>
      <c r="J21" s="6">
        <f>U21+AL21+BC21+BT21</f>
        <v>0</v>
      </c>
      <c r="K21" s="6">
        <f>W21+AN21+BE21+BV21</f>
        <v>0</v>
      </c>
      <c r="L21" s="6">
        <f>Y21+AP21+BG21+BX21</f>
        <v>0</v>
      </c>
      <c r="M21" s="6">
        <f>AB21+AS21+BJ21+CA21</f>
        <v>0</v>
      </c>
      <c r="N21" s="6">
        <f>AD21+AU21+BL21+CC21</f>
        <v>30</v>
      </c>
      <c r="O21" s="6">
        <f>AF21+AW21+BN21+CE21</f>
        <v>0</v>
      </c>
      <c r="P21" s="7">
        <f>AI21+AZ21+BQ21+CH21</f>
        <v>3</v>
      </c>
      <c r="Q21" s="7">
        <f>AH21+AY21+BP21+CG21</f>
        <v>3</v>
      </c>
      <c r="R21" s="7">
        <f>$B$21*1.3</f>
        <v>1.3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62</v>
      </c>
      <c r="AF21" s="11"/>
      <c r="AG21" s="10"/>
      <c r="AH21" s="7">
        <f>$B$21*3</f>
        <v>3</v>
      </c>
      <c r="AI21" s="7">
        <f>AA21+AH21</f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</row>
    <row r="22" spans="1:86" ht="15.75" customHeight="1">
      <c r="A22" s="6"/>
      <c r="B22" s="6"/>
      <c r="C22" s="6"/>
      <c r="D22" s="6"/>
      <c r="E22" s="6" t="s">
        <v>63</v>
      </c>
      <c r="F22" s="6">
        <f aca="true" t="shared" si="0" ref="F22:AK22">SUM(F17:F21)</f>
        <v>1</v>
      </c>
      <c r="G22" s="6">
        <f t="shared" si="0"/>
        <v>4</v>
      </c>
      <c r="H22" s="6">
        <f t="shared" si="0"/>
        <v>95</v>
      </c>
      <c r="I22" s="6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15</v>
      </c>
      <c r="M22" s="6">
        <f t="shared" si="0"/>
        <v>0</v>
      </c>
      <c r="N22" s="6">
        <f t="shared" si="0"/>
        <v>30</v>
      </c>
      <c r="O22" s="6">
        <f t="shared" si="0"/>
        <v>0</v>
      </c>
      <c r="P22" s="7">
        <f t="shared" si="0"/>
        <v>27</v>
      </c>
      <c r="Q22" s="7">
        <f t="shared" si="0"/>
        <v>3</v>
      </c>
      <c r="R22" s="7">
        <f t="shared" si="0"/>
        <v>4.2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0</v>
      </c>
      <c r="AB22" s="11">
        <f t="shared" si="0"/>
        <v>0</v>
      </c>
      <c r="AC22" s="10">
        <f t="shared" si="0"/>
        <v>0</v>
      </c>
      <c r="AD22" s="11">
        <f t="shared" si="0"/>
        <v>30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3</v>
      </c>
      <c r="AJ22" s="11">
        <f t="shared" si="0"/>
        <v>50</v>
      </c>
      <c r="AK22" s="10">
        <f t="shared" si="0"/>
        <v>0</v>
      </c>
      <c r="AL22" s="11">
        <f aca="true" t="shared" si="1" ref="AL22:BQ22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15</v>
      </c>
      <c r="AQ22" s="10">
        <f t="shared" si="1"/>
        <v>0</v>
      </c>
      <c r="AR22" s="7">
        <f t="shared" si="1"/>
        <v>4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4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20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20</v>
      </c>
      <c r="BR22" s="11">
        <f aca="true" t="shared" si="2" ref="BR22:CH2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19.5" customHeight="1">
      <c r="A23" s="19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ht="12">
      <c r="A24" s="6"/>
      <c r="B24" s="6"/>
      <c r="C24" s="6"/>
      <c r="D24" s="6" t="s">
        <v>65</v>
      </c>
      <c r="E24" s="3" t="s">
        <v>66</v>
      </c>
      <c r="F24" s="6">
        <f>COUNTIF(S24:CF24,"e")</f>
        <v>0</v>
      </c>
      <c r="G24" s="6">
        <f>COUNTIF(S24:CF24,"z")</f>
        <v>1</v>
      </c>
      <c r="H24" s="6">
        <f>SUM(I24:O24)</f>
        <v>30</v>
      </c>
      <c r="I24" s="6">
        <f>S24+AJ24+BA24+BR24</f>
        <v>30</v>
      </c>
      <c r="J24" s="6">
        <f>U24+AL24+BC24+BT24</f>
        <v>0</v>
      </c>
      <c r="K24" s="6">
        <f>W24+AN24+BE24+BV24</f>
        <v>0</v>
      </c>
      <c r="L24" s="6">
        <f>Y24+AP24+BG24+BX24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1.2</v>
      </c>
      <c r="S24" s="11"/>
      <c r="T24" s="10"/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7"/>
      <c r="AI24" s="7">
        <f>AA24+AH24</f>
        <v>0</v>
      </c>
      <c r="AJ24" s="11">
        <v>30</v>
      </c>
      <c r="AK24" s="10" t="s">
        <v>53</v>
      </c>
      <c r="AL24" s="11"/>
      <c r="AM24" s="10"/>
      <c r="AN24" s="11"/>
      <c r="AO24" s="10"/>
      <c r="AP24" s="11"/>
      <c r="AQ24" s="10"/>
      <c r="AR24" s="7">
        <v>2</v>
      </c>
      <c r="AS24" s="11"/>
      <c r="AT24" s="10"/>
      <c r="AU24" s="11"/>
      <c r="AV24" s="10"/>
      <c r="AW24" s="11"/>
      <c r="AX24" s="10"/>
      <c r="AY24" s="7"/>
      <c r="AZ24" s="7">
        <f>AR24+AY24</f>
        <v>2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>BZ24+CG24</f>
        <v>0</v>
      </c>
    </row>
    <row r="25" spans="1:86" ht="1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0.6</v>
      </c>
      <c r="S25" s="11"/>
      <c r="T25" s="10"/>
      <c r="U25" s="11">
        <v>15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0.6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2</v>
      </c>
      <c r="H27" s="6">
        <f>SUM(I27:O27)</f>
        <v>45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1.2</v>
      </c>
      <c r="R27" s="7">
        <v>1.8</v>
      </c>
      <c r="S27" s="11">
        <v>15</v>
      </c>
      <c r="T27" s="10" t="s">
        <v>53</v>
      </c>
      <c r="U27" s="11"/>
      <c r="V27" s="10"/>
      <c r="W27" s="11"/>
      <c r="X27" s="10"/>
      <c r="Y27" s="11"/>
      <c r="Z27" s="10"/>
      <c r="AA27" s="7">
        <v>0.8</v>
      </c>
      <c r="AB27" s="11">
        <v>30</v>
      </c>
      <c r="AC27" s="10" t="s">
        <v>53</v>
      </c>
      <c r="AD27" s="11"/>
      <c r="AE27" s="10"/>
      <c r="AF27" s="11"/>
      <c r="AG27" s="10"/>
      <c r="AH27" s="7">
        <v>1.2</v>
      </c>
      <c r="AI27" s="7">
        <f>AA27+AH27</f>
        <v>2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2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>SUM(I28:O28)</f>
        <v>45</v>
      </c>
      <c r="I28" s="6">
        <f>S28+AJ28+BA28+BR28</f>
        <v>15</v>
      </c>
      <c r="J28" s="6">
        <f>U28+AL28+BC28+BT28</f>
        <v>0</v>
      </c>
      <c r="K28" s="6">
        <f>W28+AN28+BE28+BV28</f>
        <v>0</v>
      </c>
      <c r="L28" s="6">
        <f>Y28+AP28+BG28+BX28</f>
        <v>0</v>
      </c>
      <c r="M28" s="6">
        <f>AB28+AS28+BJ28+CA28</f>
        <v>30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1.2</v>
      </c>
      <c r="R28" s="7">
        <v>1.8</v>
      </c>
      <c r="S28" s="11">
        <v>15</v>
      </c>
      <c r="T28" s="10" t="s">
        <v>53</v>
      </c>
      <c r="U28" s="11"/>
      <c r="V28" s="10"/>
      <c r="W28" s="11"/>
      <c r="X28" s="10"/>
      <c r="Y28" s="11"/>
      <c r="Z28" s="10"/>
      <c r="AA28" s="7">
        <v>0.8</v>
      </c>
      <c r="AB28" s="11">
        <v>30</v>
      </c>
      <c r="AC28" s="10" t="s">
        <v>53</v>
      </c>
      <c r="AD28" s="11"/>
      <c r="AE28" s="10"/>
      <c r="AF28" s="11"/>
      <c r="AG28" s="10"/>
      <c r="AH28" s="7">
        <v>1.2</v>
      </c>
      <c r="AI28" s="7">
        <f>AA28+AH28</f>
        <v>2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>AR28+AY28</f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>BI28+BP28</f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>BZ28+CG28</f>
        <v>0</v>
      </c>
    </row>
    <row r="29" spans="1:86" ht="15.75" customHeight="1">
      <c r="A29" s="6"/>
      <c r="B29" s="6"/>
      <c r="C29" s="6"/>
      <c r="D29" s="6"/>
      <c r="E29" s="6" t="s">
        <v>63</v>
      </c>
      <c r="F29" s="6">
        <f aca="true" t="shared" si="3" ref="F29:AK29">SUM(F24:F28)</f>
        <v>0</v>
      </c>
      <c r="G29" s="6">
        <f t="shared" si="3"/>
        <v>7</v>
      </c>
      <c r="H29" s="6">
        <f t="shared" si="3"/>
        <v>150</v>
      </c>
      <c r="I29" s="6">
        <f t="shared" si="3"/>
        <v>60</v>
      </c>
      <c r="J29" s="6">
        <f t="shared" si="3"/>
        <v>30</v>
      </c>
      <c r="K29" s="6">
        <f t="shared" si="3"/>
        <v>0</v>
      </c>
      <c r="L29" s="6">
        <f t="shared" si="3"/>
        <v>0</v>
      </c>
      <c r="M29" s="6">
        <f t="shared" si="3"/>
        <v>60</v>
      </c>
      <c r="N29" s="6">
        <f t="shared" si="3"/>
        <v>0</v>
      </c>
      <c r="O29" s="6">
        <f t="shared" si="3"/>
        <v>0</v>
      </c>
      <c r="P29" s="7">
        <f t="shared" si="3"/>
        <v>8</v>
      </c>
      <c r="Q29" s="7">
        <f t="shared" si="3"/>
        <v>2.4</v>
      </c>
      <c r="R29" s="7">
        <f t="shared" si="3"/>
        <v>6</v>
      </c>
      <c r="S29" s="11">
        <f t="shared" si="3"/>
        <v>30</v>
      </c>
      <c r="T29" s="10">
        <f t="shared" si="3"/>
        <v>0</v>
      </c>
      <c r="U29" s="11">
        <f t="shared" si="3"/>
        <v>15</v>
      </c>
      <c r="V29" s="10">
        <f t="shared" si="3"/>
        <v>0</v>
      </c>
      <c r="W29" s="11">
        <f t="shared" si="3"/>
        <v>0</v>
      </c>
      <c r="X29" s="10">
        <f t="shared" si="3"/>
        <v>0</v>
      </c>
      <c r="Y29" s="11">
        <f t="shared" si="3"/>
        <v>0</v>
      </c>
      <c r="Z29" s="10">
        <f t="shared" si="3"/>
        <v>0</v>
      </c>
      <c r="AA29" s="7">
        <f t="shared" si="3"/>
        <v>2.6</v>
      </c>
      <c r="AB29" s="11">
        <f t="shared" si="3"/>
        <v>60</v>
      </c>
      <c r="AC29" s="10">
        <f t="shared" si="3"/>
        <v>0</v>
      </c>
      <c r="AD29" s="11">
        <f t="shared" si="3"/>
        <v>0</v>
      </c>
      <c r="AE29" s="10">
        <f t="shared" si="3"/>
        <v>0</v>
      </c>
      <c r="AF29" s="11">
        <f t="shared" si="3"/>
        <v>0</v>
      </c>
      <c r="AG29" s="10">
        <f t="shared" si="3"/>
        <v>0</v>
      </c>
      <c r="AH29" s="7">
        <f t="shared" si="3"/>
        <v>2.4</v>
      </c>
      <c r="AI29" s="7">
        <f t="shared" si="3"/>
        <v>5</v>
      </c>
      <c r="AJ29" s="11">
        <f t="shared" si="3"/>
        <v>30</v>
      </c>
      <c r="AK29" s="10">
        <f t="shared" si="3"/>
        <v>0</v>
      </c>
      <c r="AL29" s="11">
        <f aca="true" t="shared" si="4" ref="AL29:BQ29">SUM(AL24:AL28)</f>
        <v>15</v>
      </c>
      <c r="AM29" s="10">
        <f t="shared" si="4"/>
        <v>0</v>
      </c>
      <c r="AN29" s="11">
        <f t="shared" si="4"/>
        <v>0</v>
      </c>
      <c r="AO29" s="10">
        <f t="shared" si="4"/>
        <v>0</v>
      </c>
      <c r="AP29" s="11">
        <f t="shared" si="4"/>
        <v>0</v>
      </c>
      <c r="AQ29" s="10">
        <f t="shared" si="4"/>
        <v>0</v>
      </c>
      <c r="AR29" s="7">
        <f t="shared" si="4"/>
        <v>3</v>
      </c>
      <c r="AS29" s="11">
        <f t="shared" si="4"/>
        <v>0</v>
      </c>
      <c r="AT29" s="10">
        <f t="shared" si="4"/>
        <v>0</v>
      </c>
      <c r="AU29" s="11">
        <f t="shared" si="4"/>
        <v>0</v>
      </c>
      <c r="AV29" s="10">
        <f t="shared" si="4"/>
        <v>0</v>
      </c>
      <c r="AW29" s="11">
        <f t="shared" si="4"/>
        <v>0</v>
      </c>
      <c r="AX29" s="10">
        <f t="shared" si="4"/>
        <v>0</v>
      </c>
      <c r="AY29" s="7">
        <f t="shared" si="4"/>
        <v>0</v>
      </c>
      <c r="AZ29" s="7">
        <f t="shared" si="4"/>
        <v>3</v>
      </c>
      <c r="BA29" s="11">
        <f t="shared" si="4"/>
        <v>0</v>
      </c>
      <c r="BB29" s="10">
        <f t="shared" si="4"/>
        <v>0</v>
      </c>
      <c r="BC29" s="11">
        <f t="shared" si="4"/>
        <v>0</v>
      </c>
      <c r="BD29" s="10">
        <f t="shared" si="4"/>
        <v>0</v>
      </c>
      <c r="BE29" s="11">
        <f t="shared" si="4"/>
        <v>0</v>
      </c>
      <c r="BF29" s="10">
        <f t="shared" si="4"/>
        <v>0</v>
      </c>
      <c r="BG29" s="11">
        <f t="shared" si="4"/>
        <v>0</v>
      </c>
      <c r="BH29" s="10">
        <f t="shared" si="4"/>
        <v>0</v>
      </c>
      <c r="BI29" s="7">
        <f t="shared" si="4"/>
        <v>0</v>
      </c>
      <c r="BJ29" s="11">
        <f t="shared" si="4"/>
        <v>0</v>
      </c>
      <c r="BK29" s="10">
        <f t="shared" si="4"/>
        <v>0</v>
      </c>
      <c r="BL29" s="11">
        <f t="shared" si="4"/>
        <v>0</v>
      </c>
      <c r="BM29" s="10">
        <f t="shared" si="4"/>
        <v>0</v>
      </c>
      <c r="BN29" s="11">
        <f t="shared" si="4"/>
        <v>0</v>
      </c>
      <c r="BO29" s="10">
        <f t="shared" si="4"/>
        <v>0</v>
      </c>
      <c r="BP29" s="7">
        <f t="shared" si="4"/>
        <v>0</v>
      </c>
      <c r="BQ29" s="7">
        <f t="shared" si="4"/>
        <v>0</v>
      </c>
      <c r="BR29" s="11">
        <f aca="true" t="shared" si="5" ref="BR29:CH29">SUM(BR24:BR28)</f>
        <v>0</v>
      </c>
      <c r="BS29" s="10">
        <f t="shared" si="5"/>
        <v>0</v>
      </c>
      <c r="BT29" s="11">
        <f t="shared" si="5"/>
        <v>0</v>
      </c>
      <c r="BU29" s="10">
        <f t="shared" si="5"/>
        <v>0</v>
      </c>
      <c r="BV29" s="11">
        <f t="shared" si="5"/>
        <v>0</v>
      </c>
      <c r="BW29" s="10">
        <f t="shared" si="5"/>
        <v>0</v>
      </c>
      <c r="BX29" s="11">
        <f t="shared" si="5"/>
        <v>0</v>
      </c>
      <c r="BY29" s="10">
        <f t="shared" si="5"/>
        <v>0</v>
      </c>
      <c r="BZ29" s="7">
        <f t="shared" si="5"/>
        <v>0</v>
      </c>
      <c r="CA29" s="11">
        <f t="shared" si="5"/>
        <v>0</v>
      </c>
      <c r="CB29" s="10">
        <f t="shared" si="5"/>
        <v>0</v>
      </c>
      <c r="CC29" s="11">
        <f t="shared" si="5"/>
        <v>0</v>
      </c>
      <c r="CD29" s="10">
        <f t="shared" si="5"/>
        <v>0</v>
      </c>
      <c r="CE29" s="11">
        <f t="shared" si="5"/>
        <v>0</v>
      </c>
      <c r="CF29" s="10">
        <f t="shared" si="5"/>
        <v>0</v>
      </c>
      <c r="CG29" s="7">
        <f t="shared" si="5"/>
        <v>0</v>
      </c>
      <c r="CH29" s="7">
        <f t="shared" si="5"/>
        <v>0</v>
      </c>
    </row>
    <row r="30" spans="1:86" ht="19.5" customHeight="1">
      <c r="A30" s="19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9"/>
      <c r="CH30" s="15"/>
    </row>
    <row r="31" spans="1:86" ht="12">
      <c r="A31" s="6"/>
      <c r="B31" s="6"/>
      <c r="C31" s="6"/>
      <c r="D31" s="6" t="s">
        <v>76</v>
      </c>
      <c r="E31" s="3" t="s">
        <v>77</v>
      </c>
      <c r="F31" s="6">
        <f aca="true" t="shared" si="6" ref="F31:F36">COUNTIF(S31:CF31,"e")</f>
        <v>1</v>
      </c>
      <c r="G31" s="6">
        <f aca="true" t="shared" si="7" ref="G31:G36">COUNTIF(S31:CF31,"z")</f>
        <v>1</v>
      </c>
      <c r="H31" s="6">
        <f aca="true" t="shared" si="8" ref="H31:H36">SUM(I31:O31)</f>
        <v>30</v>
      </c>
      <c r="I31" s="6">
        <f aca="true" t="shared" si="9" ref="I31:I36">S31+AJ31+BA31+BR31</f>
        <v>15</v>
      </c>
      <c r="J31" s="6">
        <f aca="true" t="shared" si="10" ref="J31:J36">U31+AL31+BC31+BT31</f>
        <v>0</v>
      </c>
      <c r="K31" s="6">
        <f aca="true" t="shared" si="11" ref="K31:K36">W31+AN31+BE31+BV31</f>
        <v>0</v>
      </c>
      <c r="L31" s="6">
        <f aca="true" t="shared" si="12" ref="L31:L36">Y31+AP31+BG31+BX31</f>
        <v>0</v>
      </c>
      <c r="M31" s="6">
        <f aca="true" t="shared" si="13" ref="M31:M36">AB31+AS31+BJ31+CA31</f>
        <v>15</v>
      </c>
      <c r="N31" s="6">
        <f aca="true" t="shared" si="14" ref="N31:N36">AD31+AU31+BL31+CC31</f>
        <v>0</v>
      </c>
      <c r="O31" s="6">
        <f aca="true" t="shared" si="15" ref="O31:O36">AF31+AW31+BN31+CE31</f>
        <v>0</v>
      </c>
      <c r="P31" s="7">
        <f aca="true" t="shared" si="16" ref="P31:P36">AI31+AZ31+BQ31+CH31</f>
        <v>2</v>
      </c>
      <c r="Q31" s="7">
        <f aca="true" t="shared" si="17" ref="Q31:Q36">AH31+AY31+BP31+CG31</f>
        <v>1</v>
      </c>
      <c r="R31" s="7">
        <v>1.3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aca="true" t="shared" si="18" ref="AI31:AI36">AA31+AH31</f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aca="true" t="shared" si="19" ref="AZ31:AZ36">AR31+AY31</f>
        <v>0</v>
      </c>
      <c r="BA31" s="11">
        <v>15</v>
      </c>
      <c r="BB31" s="10" t="s">
        <v>62</v>
      </c>
      <c r="BC31" s="11"/>
      <c r="BD31" s="10"/>
      <c r="BE31" s="11"/>
      <c r="BF31" s="10"/>
      <c r="BG31" s="11"/>
      <c r="BH31" s="10"/>
      <c r="BI31" s="7">
        <v>1</v>
      </c>
      <c r="BJ31" s="11">
        <v>15</v>
      </c>
      <c r="BK31" s="10" t="s">
        <v>53</v>
      </c>
      <c r="BL31" s="11"/>
      <c r="BM31" s="10"/>
      <c r="BN31" s="11"/>
      <c r="BO31" s="10"/>
      <c r="BP31" s="7">
        <v>1</v>
      </c>
      <c r="BQ31" s="7">
        <f aca="true" t="shared" si="20" ref="BQ31:BQ36">BI31+BP31</f>
        <v>2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aca="true" t="shared" si="21" ref="CH31:CH36">BZ31+CG31</f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6"/>
        <v>1</v>
      </c>
      <c r="G32" s="6">
        <f t="shared" si="7"/>
        <v>1</v>
      </c>
      <c r="H32" s="6">
        <f t="shared" si="8"/>
        <v>60</v>
      </c>
      <c r="I32" s="6">
        <f t="shared" si="9"/>
        <v>20</v>
      </c>
      <c r="J32" s="6">
        <f t="shared" si="10"/>
        <v>0</v>
      </c>
      <c r="K32" s="6">
        <f t="shared" si="11"/>
        <v>0</v>
      </c>
      <c r="L32" s="6">
        <f t="shared" si="12"/>
        <v>0</v>
      </c>
      <c r="M32" s="6">
        <f t="shared" si="13"/>
        <v>40</v>
      </c>
      <c r="N32" s="6">
        <f t="shared" si="14"/>
        <v>0</v>
      </c>
      <c r="O32" s="6">
        <f t="shared" si="15"/>
        <v>0</v>
      </c>
      <c r="P32" s="7">
        <f t="shared" si="16"/>
        <v>3</v>
      </c>
      <c r="Q32" s="7">
        <f t="shared" si="17"/>
        <v>2</v>
      </c>
      <c r="R32" s="7">
        <v>2.5</v>
      </c>
      <c r="S32" s="11">
        <v>20</v>
      </c>
      <c r="T32" s="10" t="s">
        <v>62</v>
      </c>
      <c r="U32" s="11"/>
      <c r="V32" s="10"/>
      <c r="W32" s="11"/>
      <c r="X32" s="10"/>
      <c r="Y32" s="11"/>
      <c r="Z32" s="10"/>
      <c r="AA32" s="7">
        <v>1</v>
      </c>
      <c r="AB32" s="11">
        <v>40</v>
      </c>
      <c r="AC32" s="10" t="s">
        <v>53</v>
      </c>
      <c r="AD32" s="11"/>
      <c r="AE32" s="10"/>
      <c r="AF32" s="11"/>
      <c r="AG32" s="10"/>
      <c r="AH32" s="7">
        <v>2</v>
      </c>
      <c r="AI32" s="7">
        <f t="shared" si="18"/>
        <v>3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1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2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1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6"/>
        <v>1</v>
      </c>
      <c r="G33" s="6">
        <f t="shared" si="7"/>
        <v>1</v>
      </c>
      <c r="H33" s="6">
        <f t="shared" si="8"/>
        <v>60</v>
      </c>
      <c r="I33" s="6">
        <f t="shared" si="9"/>
        <v>30</v>
      </c>
      <c r="J33" s="6">
        <f t="shared" si="10"/>
        <v>0</v>
      </c>
      <c r="K33" s="6">
        <f t="shared" si="11"/>
        <v>0</v>
      </c>
      <c r="L33" s="6">
        <f t="shared" si="12"/>
        <v>0</v>
      </c>
      <c r="M33" s="6">
        <f t="shared" si="13"/>
        <v>30</v>
      </c>
      <c r="N33" s="6">
        <f t="shared" si="14"/>
        <v>0</v>
      </c>
      <c r="O33" s="6">
        <f t="shared" si="15"/>
        <v>0</v>
      </c>
      <c r="P33" s="7">
        <f t="shared" si="16"/>
        <v>4</v>
      </c>
      <c r="Q33" s="7">
        <f t="shared" si="17"/>
        <v>2</v>
      </c>
      <c r="R33" s="7">
        <v>2.5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18"/>
        <v>0</v>
      </c>
      <c r="AJ33" s="11">
        <v>30</v>
      </c>
      <c r="AK33" s="10" t="s">
        <v>62</v>
      </c>
      <c r="AL33" s="11"/>
      <c r="AM33" s="10"/>
      <c r="AN33" s="11"/>
      <c r="AO33" s="10"/>
      <c r="AP33" s="11"/>
      <c r="AQ33" s="10"/>
      <c r="AR33" s="7">
        <v>2</v>
      </c>
      <c r="AS33" s="11">
        <v>30</v>
      </c>
      <c r="AT33" s="10" t="s">
        <v>53</v>
      </c>
      <c r="AU33" s="11"/>
      <c r="AV33" s="10"/>
      <c r="AW33" s="11"/>
      <c r="AX33" s="10"/>
      <c r="AY33" s="7">
        <v>2</v>
      </c>
      <c r="AZ33" s="7">
        <f t="shared" si="19"/>
        <v>4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2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1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6"/>
        <v>1</v>
      </c>
      <c r="G34" s="6">
        <f t="shared" si="7"/>
        <v>1</v>
      </c>
      <c r="H34" s="6">
        <f t="shared" si="8"/>
        <v>45</v>
      </c>
      <c r="I34" s="6">
        <f t="shared" si="9"/>
        <v>15</v>
      </c>
      <c r="J34" s="6">
        <f t="shared" si="10"/>
        <v>0</v>
      </c>
      <c r="K34" s="6">
        <f t="shared" si="11"/>
        <v>0</v>
      </c>
      <c r="L34" s="6">
        <f t="shared" si="12"/>
        <v>0</v>
      </c>
      <c r="M34" s="6">
        <f t="shared" si="13"/>
        <v>30</v>
      </c>
      <c r="N34" s="6">
        <f t="shared" si="14"/>
        <v>0</v>
      </c>
      <c r="O34" s="6">
        <f t="shared" si="15"/>
        <v>0</v>
      </c>
      <c r="P34" s="7">
        <f t="shared" si="16"/>
        <v>3</v>
      </c>
      <c r="Q34" s="7">
        <f t="shared" si="17"/>
        <v>2</v>
      </c>
      <c r="R34" s="7">
        <v>1.9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18"/>
        <v>0</v>
      </c>
      <c r="AJ34" s="11">
        <v>15</v>
      </c>
      <c r="AK34" s="10" t="s">
        <v>62</v>
      </c>
      <c r="AL34" s="11"/>
      <c r="AM34" s="10"/>
      <c r="AN34" s="11"/>
      <c r="AO34" s="10"/>
      <c r="AP34" s="11"/>
      <c r="AQ34" s="10"/>
      <c r="AR34" s="7">
        <v>1</v>
      </c>
      <c r="AS34" s="11">
        <v>30</v>
      </c>
      <c r="AT34" s="10" t="s">
        <v>53</v>
      </c>
      <c r="AU34" s="11"/>
      <c r="AV34" s="10"/>
      <c r="AW34" s="11"/>
      <c r="AX34" s="10"/>
      <c r="AY34" s="7">
        <v>2</v>
      </c>
      <c r="AZ34" s="7">
        <f t="shared" si="19"/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2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1"/>
        <v>0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1</v>
      </c>
      <c r="H35" s="6">
        <f t="shared" si="8"/>
        <v>20</v>
      </c>
      <c r="I35" s="6">
        <f t="shared" si="9"/>
        <v>0</v>
      </c>
      <c r="J35" s="6">
        <f t="shared" si="10"/>
        <v>20</v>
      </c>
      <c r="K35" s="6">
        <f t="shared" si="11"/>
        <v>0</v>
      </c>
      <c r="L35" s="6">
        <f t="shared" si="12"/>
        <v>0</v>
      </c>
      <c r="M35" s="6">
        <f t="shared" si="13"/>
        <v>0</v>
      </c>
      <c r="N35" s="6">
        <f t="shared" si="14"/>
        <v>0</v>
      </c>
      <c r="O35" s="6">
        <f t="shared" si="15"/>
        <v>0</v>
      </c>
      <c r="P35" s="7">
        <f t="shared" si="16"/>
        <v>1</v>
      </c>
      <c r="Q35" s="7">
        <f t="shared" si="17"/>
        <v>0</v>
      </c>
      <c r="R35" s="7">
        <v>0.8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8"/>
        <v>0</v>
      </c>
      <c r="AJ35" s="11"/>
      <c r="AK35" s="10"/>
      <c r="AL35" s="11">
        <v>20</v>
      </c>
      <c r="AM35" s="10" t="s">
        <v>53</v>
      </c>
      <c r="AN35" s="11"/>
      <c r="AO35" s="10"/>
      <c r="AP35" s="11"/>
      <c r="AQ35" s="10"/>
      <c r="AR35" s="7">
        <v>1</v>
      </c>
      <c r="AS35" s="11"/>
      <c r="AT35" s="10"/>
      <c r="AU35" s="11"/>
      <c r="AV35" s="10"/>
      <c r="AW35" s="11"/>
      <c r="AX35" s="10"/>
      <c r="AY35" s="7"/>
      <c r="AZ35" s="7">
        <f t="shared" si="19"/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2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21"/>
        <v>0</v>
      </c>
    </row>
    <row r="36" spans="1:86" ht="12">
      <c r="A36" s="6"/>
      <c r="B36" s="6"/>
      <c r="C36" s="6"/>
      <c r="D36" s="6" t="s">
        <v>86</v>
      </c>
      <c r="E36" s="3" t="s">
        <v>87</v>
      </c>
      <c r="F36" s="6">
        <f t="shared" si="6"/>
        <v>1</v>
      </c>
      <c r="G36" s="6">
        <f t="shared" si="7"/>
        <v>1</v>
      </c>
      <c r="H36" s="6">
        <f t="shared" si="8"/>
        <v>60</v>
      </c>
      <c r="I36" s="6">
        <f t="shared" si="9"/>
        <v>30</v>
      </c>
      <c r="J36" s="6">
        <f t="shared" si="10"/>
        <v>0</v>
      </c>
      <c r="K36" s="6">
        <f t="shared" si="11"/>
        <v>0</v>
      </c>
      <c r="L36" s="6">
        <f t="shared" si="12"/>
        <v>0</v>
      </c>
      <c r="M36" s="6">
        <f t="shared" si="13"/>
        <v>30</v>
      </c>
      <c r="N36" s="6">
        <f t="shared" si="14"/>
        <v>0</v>
      </c>
      <c r="O36" s="6">
        <f t="shared" si="15"/>
        <v>0</v>
      </c>
      <c r="P36" s="7">
        <f t="shared" si="16"/>
        <v>4</v>
      </c>
      <c r="Q36" s="7">
        <f t="shared" si="17"/>
        <v>2</v>
      </c>
      <c r="R36" s="7">
        <v>2.5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18"/>
        <v>0</v>
      </c>
      <c r="AJ36" s="11">
        <v>30</v>
      </c>
      <c r="AK36" s="10" t="s">
        <v>62</v>
      </c>
      <c r="AL36" s="11"/>
      <c r="AM36" s="10"/>
      <c r="AN36" s="11"/>
      <c r="AO36" s="10"/>
      <c r="AP36" s="11"/>
      <c r="AQ36" s="10"/>
      <c r="AR36" s="7">
        <v>2</v>
      </c>
      <c r="AS36" s="11">
        <v>30</v>
      </c>
      <c r="AT36" s="10" t="s">
        <v>53</v>
      </c>
      <c r="AU36" s="11"/>
      <c r="AV36" s="10"/>
      <c r="AW36" s="11"/>
      <c r="AX36" s="10"/>
      <c r="AY36" s="7">
        <v>2</v>
      </c>
      <c r="AZ36" s="7">
        <f t="shared" si="19"/>
        <v>4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2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1"/>
        <v>0</v>
      </c>
    </row>
    <row r="37" spans="1:86" ht="15.75" customHeight="1">
      <c r="A37" s="6"/>
      <c r="B37" s="6"/>
      <c r="C37" s="6"/>
      <c r="D37" s="6"/>
      <c r="E37" s="6" t="s">
        <v>63</v>
      </c>
      <c r="F37" s="6">
        <f aca="true" t="shared" si="22" ref="F37:AK37">SUM(F31:F36)</f>
        <v>5</v>
      </c>
      <c r="G37" s="6">
        <f t="shared" si="22"/>
        <v>6</v>
      </c>
      <c r="H37" s="6">
        <f t="shared" si="22"/>
        <v>275</v>
      </c>
      <c r="I37" s="6">
        <f t="shared" si="22"/>
        <v>110</v>
      </c>
      <c r="J37" s="6">
        <f t="shared" si="22"/>
        <v>20</v>
      </c>
      <c r="K37" s="6">
        <f t="shared" si="22"/>
        <v>0</v>
      </c>
      <c r="L37" s="6">
        <f t="shared" si="22"/>
        <v>0</v>
      </c>
      <c r="M37" s="6">
        <f t="shared" si="22"/>
        <v>145</v>
      </c>
      <c r="N37" s="6">
        <f t="shared" si="22"/>
        <v>0</v>
      </c>
      <c r="O37" s="6">
        <f t="shared" si="22"/>
        <v>0</v>
      </c>
      <c r="P37" s="7">
        <f t="shared" si="22"/>
        <v>17</v>
      </c>
      <c r="Q37" s="7">
        <f t="shared" si="22"/>
        <v>9</v>
      </c>
      <c r="R37" s="7">
        <f t="shared" si="22"/>
        <v>11.5</v>
      </c>
      <c r="S37" s="11">
        <f t="shared" si="22"/>
        <v>20</v>
      </c>
      <c r="T37" s="10">
        <f t="shared" si="22"/>
        <v>0</v>
      </c>
      <c r="U37" s="11">
        <f t="shared" si="22"/>
        <v>0</v>
      </c>
      <c r="V37" s="10">
        <f t="shared" si="22"/>
        <v>0</v>
      </c>
      <c r="W37" s="11">
        <f t="shared" si="22"/>
        <v>0</v>
      </c>
      <c r="X37" s="10">
        <f t="shared" si="22"/>
        <v>0</v>
      </c>
      <c r="Y37" s="11">
        <f t="shared" si="22"/>
        <v>0</v>
      </c>
      <c r="Z37" s="10">
        <f t="shared" si="22"/>
        <v>0</v>
      </c>
      <c r="AA37" s="7">
        <f t="shared" si="22"/>
        <v>1</v>
      </c>
      <c r="AB37" s="11">
        <f t="shared" si="22"/>
        <v>40</v>
      </c>
      <c r="AC37" s="10">
        <f t="shared" si="22"/>
        <v>0</v>
      </c>
      <c r="AD37" s="11">
        <f t="shared" si="22"/>
        <v>0</v>
      </c>
      <c r="AE37" s="10">
        <f t="shared" si="22"/>
        <v>0</v>
      </c>
      <c r="AF37" s="11">
        <f t="shared" si="22"/>
        <v>0</v>
      </c>
      <c r="AG37" s="10">
        <f t="shared" si="22"/>
        <v>0</v>
      </c>
      <c r="AH37" s="7">
        <f t="shared" si="22"/>
        <v>2</v>
      </c>
      <c r="AI37" s="7">
        <f t="shared" si="22"/>
        <v>3</v>
      </c>
      <c r="AJ37" s="11">
        <f t="shared" si="22"/>
        <v>75</v>
      </c>
      <c r="AK37" s="10">
        <f t="shared" si="22"/>
        <v>0</v>
      </c>
      <c r="AL37" s="11">
        <f aca="true" t="shared" si="23" ref="AL37:BQ37">SUM(AL31:AL36)</f>
        <v>20</v>
      </c>
      <c r="AM37" s="10">
        <f t="shared" si="23"/>
        <v>0</v>
      </c>
      <c r="AN37" s="11">
        <f t="shared" si="23"/>
        <v>0</v>
      </c>
      <c r="AO37" s="10">
        <f t="shared" si="23"/>
        <v>0</v>
      </c>
      <c r="AP37" s="11">
        <f t="shared" si="23"/>
        <v>0</v>
      </c>
      <c r="AQ37" s="10">
        <f t="shared" si="23"/>
        <v>0</v>
      </c>
      <c r="AR37" s="7">
        <f t="shared" si="23"/>
        <v>6</v>
      </c>
      <c r="AS37" s="11">
        <f t="shared" si="23"/>
        <v>90</v>
      </c>
      <c r="AT37" s="10">
        <f t="shared" si="23"/>
        <v>0</v>
      </c>
      <c r="AU37" s="11">
        <f t="shared" si="23"/>
        <v>0</v>
      </c>
      <c r="AV37" s="10">
        <f t="shared" si="23"/>
        <v>0</v>
      </c>
      <c r="AW37" s="11">
        <f t="shared" si="23"/>
        <v>0</v>
      </c>
      <c r="AX37" s="10">
        <f t="shared" si="23"/>
        <v>0</v>
      </c>
      <c r="AY37" s="7">
        <f t="shared" si="23"/>
        <v>6</v>
      </c>
      <c r="AZ37" s="7">
        <f t="shared" si="23"/>
        <v>12</v>
      </c>
      <c r="BA37" s="11">
        <f t="shared" si="23"/>
        <v>15</v>
      </c>
      <c r="BB37" s="10">
        <f t="shared" si="23"/>
        <v>0</v>
      </c>
      <c r="BC37" s="11">
        <f t="shared" si="23"/>
        <v>0</v>
      </c>
      <c r="BD37" s="10">
        <f t="shared" si="23"/>
        <v>0</v>
      </c>
      <c r="BE37" s="11">
        <f t="shared" si="23"/>
        <v>0</v>
      </c>
      <c r="BF37" s="10">
        <f t="shared" si="23"/>
        <v>0</v>
      </c>
      <c r="BG37" s="11">
        <f t="shared" si="23"/>
        <v>0</v>
      </c>
      <c r="BH37" s="10">
        <f t="shared" si="23"/>
        <v>0</v>
      </c>
      <c r="BI37" s="7">
        <f t="shared" si="23"/>
        <v>1</v>
      </c>
      <c r="BJ37" s="11">
        <f t="shared" si="23"/>
        <v>15</v>
      </c>
      <c r="BK37" s="10">
        <f t="shared" si="23"/>
        <v>0</v>
      </c>
      <c r="BL37" s="11">
        <f t="shared" si="23"/>
        <v>0</v>
      </c>
      <c r="BM37" s="10">
        <f t="shared" si="23"/>
        <v>0</v>
      </c>
      <c r="BN37" s="11">
        <f t="shared" si="23"/>
        <v>0</v>
      </c>
      <c r="BO37" s="10">
        <f t="shared" si="23"/>
        <v>0</v>
      </c>
      <c r="BP37" s="7">
        <f t="shared" si="23"/>
        <v>1</v>
      </c>
      <c r="BQ37" s="7">
        <f t="shared" si="23"/>
        <v>2</v>
      </c>
      <c r="BR37" s="11">
        <f aca="true" t="shared" si="24" ref="BR37:CH37">SUM(BR31:BR36)</f>
        <v>0</v>
      </c>
      <c r="BS37" s="10">
        <f t="shared" si="24"/>
        <v>0</v>
      </c>
      <c r="BT37" s="11">
        <f t="shared" si="24"/>
        <v>0</v>
      </c>
      <c r="BU37" s="10">
        <f t="shared" si="24"/>
        <v>0</v>
      </c>
      <c r="BV37" s="11">
        <f t="shared" si="24"/>
        <v>0</v>
      </c>
      <c r="BW37" s="10">
        <f t="shared" si="24"/>
        <v>0</v>
      </c>
      <c r="BX37" s="11">
        <f t="shared" si="24"/>
        <v>0</v>
      </c>
      <c r="BY37" s="10">
        <f t="shared" si="24"/>
        <v>0</v>
      </c>
      <c r="BZ37" s="7">
        <f t="shared" si="24"/>
        <v>0</v>
      </c>
      <c r="CA37" s="11">
        <f t="shared" si="24"/>
        <v>0</v>
      </c>
      <c r="CB37" s="10">
        <f t="shared" si="24"/>
        <v>0</v>
      </c>
      <c r="CC37" s="11">
        <f t="shared" si="24"/>
        <v>0</v>
      </c>
      <c r="CD37" s="10">
        <f t="shared" si="24"/>
        <v>0</v>
      </c>
      <c r="CE37" s="11">
        <f t="shared" si="24"/>
        <v>0</v>
      </c>
      <c r="CF37" s="10">
        <f t="shared" si="24"/>
        <v>0</v>
      </c>
      <c r="CG37" s="7">
        <f t="shared" si="24"/>
        <v>0</v>
      </c>
      <c r="CH37" s="7">
        <f t="shared" si="24"/>
        <v>0</v>
      </c>
    </row>
    <row r="38" spans="1:86" ht="19.5" customHeight="1">
      <c r="A38" s="19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9"/>
      <c r="CH38" s="15"/>
    </row>
    <row r="39" spans="1:86" ht="12">
      <c r="A39" s="6"/>
      <c r="B39" s="6"/>
      <c r="C39" s="6"/>
      <c r="D39" s="6" t="s">
        <v>200</v>
      </c>
      <c r="E39" s="3" t="s">
        <v>108</v>
      </c>
      <c r="F39" s="6">
        <f aca="true" t="shared" si="25" ref="F39:F48">COUNTIF(S39:CF39,"e")</f>
        <v>1</v>
      </c>
      <c r="G39" s="6">
        <f aca="true" t="shared" si="26" ref="G39:G48">COUNTIF(S39:CF39,"z")</f>
        <v>1</v>
      </c>
      <c r="H39" s="6">
        <f aca="true" t="shared" si="27" ref="H39:H51">SUM(I39:O39)</f>
        <v>60</v>
      </c>
      <c r="I39" s="6">
        <f aca="true" t="shared" si="28" ref="I39:I51">S39+AJ39+BA39+BR39</f>
        <v>30</v>
      </c>
      <c r="J39" s="6">
        <f aca="true" t="shared" si="29" ref="J39:J51">U39+AL39+BC39+BT39</f>
        <v>0</v>
      </c>
      <c r="K39" s="6">
        <f aca="true" t="shared" si="30" ref="K39:K51">W39+AN39+BE39+BV39</f>
        <v>0</v>
      </c>
      <c r="L39" s="6">
        <f aca="true" t="shared" si="31" ref="L39:L51">Y39+AP39+BG39+BX39</f>
        <v>0</v>
      </c>
      <c r="M39" s="6">
        <f aca="true" t="shared" si="32" ref="M39:M51">AB39+AS39+BJ39+CA39</f>
        <v>30</v>
      </c>
      <c r="N39" s="6">
        <f aca="true" t="shared" si="33" ref="N39:N51">AD39+AU39+BL39+CC39</f>
        <v>0</v>
      </c>
      <c r="O39" s="6">
        <f aca="true" t="shared" si="34" ref="O39:O51">AF39+AW39+BN39+CE39</f>
        <v>0</v>
      </c>
      <c r="P39" s="7">
        <f aca="true" t="shared" si="35" ref="P39:P51">AI39+AZ39+BQ39+CH39</f>
        <v>3</v>
      </c>
      <c r="Q39" s="7">
        <f aca="true" t="shared" si="36" ref="Q39:Q51">AH39+AY39+BP39+CG39</f>
        <v>1.5</v>
      </c>
      <c r="R39" s="7">
        <v>2.5</v>
      </c>
      <c r="S39" s="11">
        <v>30</v>
      </c>
      <c r="T39" s="10" t="s">
        <v>62</v>
      </c>
      <c r="U39" s="11"/>
      <c r="V39" s="10"/>
      <c r="W39" s="11"/>
      <c r="X39" s="10"/>
      <c r="Y39" s="11"/>
      <c r="Z39" s="10"/>
      <c r="AA39" s="7">
        <v>1.5</v>
      </c>
      <c r="AB39" s="11">
        <v>30</v>
      </c>
      <c r="AC39" s="10" t="s">
        <v>53</v>
      </c>
      <c r="AD39" s="11"/>
      <c r="AE39" s="10"/>
      <c r="AF39" s="11"/>
      <c r="AG39" s="10"/>
      <c r="AH39" s="7">
        <v>1.5</v>
      </c>
      <c r="AI39" s="7">
        <f aca="true" t="shared" si="37" ref="AI39:AI51">AA39+AH39</f>
        <v>3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38" ref="AZ39:AZ51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39" ref="BQ39:BQ51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40" ref="CH39:CH51">BZ39+CG39</f>
        <v>0</v>
      </c>
    </row>
    <row r="40" spans="1:86" ht="12">
      <c r="A40" s="6"/>
      <c r="B40" s="6"/>
      <c r="C40" s="6"/>
      <c r="D40" s="6" t="s">
        <v>201</v>
      </c>
      <c r="E40" s="3" t="s">
        <v>202</v>
      </c>
      <c r="F40" s="6">
        <f t="shared" si="25"/>
        <v>1</v>
      </c>
      <c r="G40" s="6">
        <f t="shared" si="26"/>
        <v>1</v>
      </c>
      <c r="H40" s="6">
        <f t="shared" si="27"/>
        <v>75</v>
      </c>
      <c r="I40" s="6">
        <f t="shared" si="28"/>
        <v>30</v>
      </c>
      <c r="J40" s="6">
        <f t="shared" si="29"/>
        <v>0</v>
      </c>
      <c r="K40" s="6">
        <f t="shared" si="30"/>
        <v>0</v>
      </c>
      <c r="L40" s="6">
        <f t="shared" si="31"/>
        <v>0</v>
      </c>
      <c r="M40" s="6">
        <f t="shared" si="32"/>
        <v>45</v>
      </c>
      <c r="N40" s="6">
        <f t="shared" si="33"/>
        <v>0</v>
      </c>
      <c r="O40" s="6">
        <f t="shared" si="34"/>
        <v>0</v>
      </c>
      <c r="P40" s="7">
        <f t="shared" si="35"/>
        <v>4</v>
      </c>
      <c r="Q40" s="7">
        <f t="shared" si="36"/>
        <v>2.5</v>
      </c>
      <c r="R40" s="7">
        <v>3.1</v>
      </c>
      <c r="S40" s="11">
        <v>30</v>
      </c>
      <c r="T40" s="10" t="s">
        <v>62</v>
      </c>
      <c r="U40" s="11"/>
      <c r="V40" s="10"/>
      <c r="W40" s="11"/>
      <c r="X40" s="10"/>
      <c r="Y40" s="11"/>
      <c r="Z40" s="10"/>
      <c r="AA40" s="7">
        <v>1.5</v>
      </c>
      <c r="AB40" s="11">
        <v>45</v>
      </c>
      <c r="AC40" s="10" t="s">
        <v>53</v>
      </c>
      <c r="AD40" s="11"/>
      <c r="AE40" s="10"/>
      <c r="AF40" s="11"/>
      <c r="AG40" s="10"/>
      <c r="AH40" s="7">
        <v>2.5</v>
      </c>
      <c r="AI40" s="7">
        <f t="shared" si="37"/>
        <v>4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8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39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0"/>
        <v>0</v>
      </c>
    </row>
    <row r="41" spans="1:86" ht="12">
      <c r="A41" s="6"/>
      <c r="B41" s="6"/>
      <c r="C41" s="6"/>
      <c r="D41" s="6" t="s">
        <v>203</v>
      </c>
      <c r="E41" s="3" t="s">
        <v>204</v>
      </c>
      <c r="F41" s="6">
        <f t="shared" si="25"/>
        <v>1</v>
      </c>
      <c r="G41" s="6">
        <f t="shared" si="26"/>
        <v>1</v>
      </c>
      <c r="H41" s="6">
        <f t="shared" si="27"/>
        <v>45</v>
      </c>
      <c r="I41" s="6">
        <f t="shared" si="28"/>
        <v>15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30</v>
      </c>
      <c r="N41" s="6">
        <f t="shared" si="33"/>
        <v>0</v>
      </c>
      <c r="O41" s="6">
        <f t="shared" si="34"/>
        <v>0</v>
      </c>
      <c r="P41" s="7">
        <f t="shared" si="35"/>
        <v>3</v>
      </c>
      <c r="Q41" s="7">
        <f t="shared" si="36"/>
        <v>2</v>
      </c>
      <c r="R41" s="7">
        <v>1.9</v>
      </c>
      <c r="S41" s="11">
        <v>15</v>
      </c>
      <c r="T41" s="10" t="s">
        <v>62</v>
      </c>
      <c r="U41" s="11"/>
      <c r="V41" s="10"/>
      <c r="W41" s="11"/>
      <c r="X41" s="10"/>
      <c r="Y41" s="11"/>
      <c r="Z41" s="10"/>
      <c r="AA41" s="7">
        <v>1</v>
      </c>
      <c r="AB41" s="11">
        <v>30</v>
      </c>
      <c r="AC41" s="10" t="s">
        <v>53</v>
      </c>
      <c r="AD41" s="11"/>
      <c r="AE41" s="10"/>
      <c r="AF41" s="11"/>
      <c r="AG41" s="10"/>
      <c r="AH41" s="7">
        <v>2</v>
      </c>
      <c r="AI41" s="7">
        <f t="shared" si="37"/>
        <v>3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8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9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0"/>
        <v>0</v>
      </c>
    </row>
    <row r="42" spans="1:86" ht="12">
      <c r="A42" s="6"/>
      <c r="B42" s="6"/>
      <c r="C42" s="6"/>
      <c r="D42" s="6" t="s">
        <v>205</v>
      </c>
      <c r="E42" s="3" t="s">
        <v>206</v>
      </c>
      <c r="F42" s="6">
        <f t="shared" si="25"/>
        <v>1</v>
      </c>
      <c r="G42" s="6">
        <f t="shared" si="26"/>
        <v>1</v>
      </c>
      <c r="H42" s="6">
        <f t="shared" si="27"/>
        <v>60</v>
      </c>
      <c r="I42" s="6">
        <f t="shared" si="28"/>
        <v>30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30</v>
      </c>
      <c r="N42" s="6">
        <f t="shared" si="33"/>
        <v>0</v>
      </c>
      <c r="O42" s="6">
        <f t="shared" si="34"/>
        <v>0</v>
      </c>
      <c r="P42" s="7">
        <f t="shared" si="35"/>
        <v>3</v>
      </c>
      <c r="Q42" s="7">
        <f t="shared" si="36"/>
        <v>1.5</v>
      </c>
      <c r="R42" s="7">
        <v>2.5</v>
      </c>
      <c r="S42" s="11">
        <v>30</v>
      </c>
      <c r="T42" s="10" t="s">
        <v>62</v>
      </c>
      <c r="U42" s="11"/>
      <c r="V42" s="10"/>
      <c r="W42" s="11"/>
      <c r="X42" s="10"/>
      <c r="Y42" s="11"/>
      <c r="Z42" s="10"/>
      <c r="AA42" s="7">
        <v>1.5</v>
      </c>
      <c r="AB42" s="11">
        <v>30</v>
      </c>
      <c r="AC42" s="10" t="s">
        <v>53</v>
      </c>
      <c r="AD42" s="11"/>
      <c r="AE42" s="10"/>
      <c r="AF42" s="11"/>
      <c r="AG42" s="10"/>
      <c r="AH42" s="7">
        <v>1.5</v>
      </c>
      <c r="AI42" s="7">
        <f t="shared" si="37"/>
        <v>3</v>
      </c>
      <c r="AJ42" s="11"/>
      <c r="AK42" s="10"/>
      <c r="AL42" s="11"/>
      <c r="AM42" s="10"/>
      <c r="AN42" s="11"/>
      <c r="AO42" s="10"/>
      <c r="AP42" s="11"/>
      <c r="AQ42" s="10"/>
      <c r="AR42" s="7"/>
      <c r="AS42" s="11"/>
      <c r="AT42" s="10"/>
      <c r="AU42" s="11"/>
      <c r="AV42" s="10"/>
      <c r="AW42" s="11"/>
      <c r="AX42" s="10"/>
      <c r="AY42" s="7"/>
      <c r="AZ42" s="7">
        <f t="shared" si="38"/>
        <v>0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9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0"/>
        <v>0</v>
      </c>
    </row>
    <row r="43" spans="1:86" ht="12">
      <c r="A43" s="6"/>
      <c r="B43" s="6"/>
      <c r="C43" s="6"/>
      <c r="D43" s="6" t="s">
        <v>207</v>
      </c>
      <c r="E43" s="3" t="s">
        <v>208</v>
      </c>
      <c r="F43" s="6">
        <f t="shared" si="25"/>
        <v>1</v>
      </c>
      <c r="G43" s="6">
        <f t="shared" si="26"/>
        <v>1</v>
      </c>
      <c r="H43" s="6">
        <f t="shared" si="27"/>
        <v>30</v>
      </c>
      <c r="I43" s="6">
        <f t="shared" si="28"/>
        <v>15</v>
      </c>
      <c r="J43" s="6">
        <f t="shared" si="29"/>
        <v>0</v>
      </c>
      <c r="K43" s="6">
        <f t="shared" si="30"/>
        <v>0</v>
      </c>
      <c r="L43" s="6">
        <f t="shared" si="31"/>
        <v>0</v>
      </c>
      <c r="M43" s="6">
        <f t="shared" si="32"/>
        <v>15</v>
      </c>
      <c r="N43" s="6">
        <f t="shared" si="33"/>
        <v>0</v>
      </c>
      <c r="O43" s="6">
        <f t="shared" si="34"/>
        <v>0</v>
      </c>
      <c r="P43" s="7">
        <f t="shared" si="35"/>
        <v>2</v>
      </c>
      <c r="Q43" s="7">
        <f t="shared" si="36"/>
        <v>1</v>
      </c>
      <c r="R43" s="7">
        <v>1.3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37"/>
        <v>0</v>
      </c>
      <c r="AJ43" s="11">
        <v>15</v>
      </c>
      <c r="AK43" s="10" t="s">
        <v>62</v>
      </c>
      <c r="AL43" s="11"/>
      <c r="AM43" s="10"/>
      <c r="AN43" s="11"/>
      <c r="AO43" s="10"/>
      <c r="AP43" s="11"/>
      <c r="AQ43" s="10"/>
      <c r="AR43" s="7">
        <v>1</v>
      </c>
      <c r="AS43" s="11">
        <v>15</v>
      </c>
      <c r="AT43" s="10" t="s">
        <v>53</v>
      </c>
      <c r="AU43" s="11"/>
      <c r="AV43" s="10"/>
      <c r="AW43" s="11"/>
      <c r="AX43" s="10"/>
      <c r="AY43" s="7">
        <v>1</v>
      </c>
      <c r="AZ43" s="7">
        <f t="shared" si="38"/>
        <v>2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9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0"/>
        <v>0</v>
      </c>
    </row>
    <row r="44" spans="1:86" ht="12">
      <c r="A44" s="6"/>
      <c r="B44" s="6"/>
      <c r="C44" s="6"/>
      <c r="D44" s="6" t="s">
        <v>209</v>
      </c>
      <c r="E44" s="3" t="s">
        <v>210</v>
      </c>
      <c r="F44" s="6">
        <f t="shared" si="25"/>
        <v>0</v>
      </c>
      <c r="G44" s="6">
        <f t="shared" si="26"/>
        <v>2</v>
      </c>
      <c r="H44" s="6">
        <f t="shared" si="27"/>
        <v>30</v>
      </c>
      <c r="I44" s="6">
        <f t="shared" si="28"/>
        <v>10</v>
      </c>
      <c r="J44" s="6">
        <f t="shared" si="29"/>
        <v>0</v>
      </c>
      <c r="K44" s="6">
        <f t="shared" si="30"/>
        <v>0</v>
      </c>
      <c r="L44" s="6">
        <f t="shared" si="31"/>
        <v>0</v>
      </c>
      <c r="M44" s="6">
        <f t="shared" si="32"/>
        <v>20</v>
      </c>
      <c r="N44" s="6">
        <f t="shared" si="33"/>
        <v>0</v>
      </c>
      <c r="O44" s="6">
        <f t="shared" si="34"/>
        <v>0</v>
      </c>
      <c r="P44" s="7">
        <f t="shared" si="35"/>
        <v>2</v>
      </c>
      <c r="Q44" s="7">
        <f t="shared" si="36"/>
        <v>1</v>
      </c>
      <c r="R44" s="7">
        <v>1.2</v>
      </c>
      <c r="S44" s="11">
        <v>10</v>
      </c>
      <c r="T44" s="10" t="s">
        <v>53</v>
      </c>
      <c r="U44" s="11"/>
      <c r="V44" s="10"/>
      <c r="W44" s="11"/>
      <c r="X44" s="10"/>
      <c r="Y44" s="11"/>
      <c r="Z44" s="10"/>
      <c r="AA44" s="7">
        <v>1</v>
      </c>
      <c r="AB44" s="11">
        <v>20</v>
      </c>
      <c r="AC44" s="10" t="s">
        <v>53</v>
      </c>
      <c r="AD44" s="11"/>
      <c r="AE44" s="10"/>
      <c r="AF44" s="11"/>
      <c r="AG44" s="10"/>
      <c r="AH44" s="7">
        <v>1</v>
      </c>
      <c r="AI44" s="7">
        <f t="shared" si="37"/>
        <v>2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38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9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0"/>
        <v>0</v>
      </c>
    </row>
    <row r="45" spans="1:86" ht="12">
      <c r="A45" s="6"/>
      <c r="B45" s="6"/>
      <c r="C45" s="6"/>
      <c r="D45" s="6" t="s">
        <v>211</v>
      </c>
      <c r="E45" s="3" t="s">
        <v>212</v>
      </c>
      <c r="F45" s="6">
        <f t="shared" si="25"/>
        <v>0</v>
      </c>
      <c r="G45" s="6">
        <f t="shared" si="26"/>
        <v>2</v>
      </c>
      <c r="H45" s="6">
        <f t="shared" si="27"/>
        <v>30</v>
      </c>
      <c r="I45" s="6">
        <f t="shared" si="28"/>
        <v>10</v>
      </c>
      <c r="J45" s="6">
        <f t="shared" si="29"/>
        <v>0</v>
      </c>
      <c r="K45" s="6">
        <f t="shared" si="30"/>
        <v>0</v>
      </c>
      <c r="L45" s="6">
        <f t="shared" si="31"/>
        <v>0</v>
      </c>
      <c r="M45" s="6">
        <f t="shared" si="32"/>
        <v>20</v>
      </c>
      <c r="N45" s="6">
        <f t="shared" si="33"/>
        <v>0</v>
      </c>
      <c r="O45" s="6">
        <f t="shared" si="34"/>
        <v>0</v>
      </c>
      <c r="P45" s="7">
        <f t="shared" si="35"/>
        <v>2</v>
      </c>
      <c r="Q45" s="7">
        <f t="shared" si="36"/>
        <v>1</v>
      </c>
      <c r="R45" s="7">
        <v>1.2</v>
      </c>
      <c r="S45" s="11"/>
      <c r="T45" s="10"/>
      <c r="U45" s="11"/>
      <c r="V45" s="10"/>
      <c r="W45" s="11"/>
      <c r="X45" s="10"/>
      <c r="Y45" s="11"/>
      <c r="Z45" s="10"/>
      <c r="AA45" s="7"/>
      <c r="AB45" s="11"/>
      <c r="AC45" s="10"/>
      <c r="AD45" s="11"/>
      <c r="AE45" s="10"/>
      <c r="AF45" s="11"/>
      <c r="AG45" s="10"/>
      <c r="AH45" s="7"/>
      <c r="AI45" s="7">
        <f t="shared" si="37"/>
        <v>0</v>
      </c>
      <c r="AJ45" s="11">
        <v>10</v>
      </c>
      <c r="AK45" s="10" t="s">
        <v>53</v>
      </c>
      <c r="AL45" s="11"/>
      <c r="AM45" s="10"/>
      <c r="AN45" s="11"/>
      <c r="AO45" s="10"/>
      <c r="AP45" s="11"/>
      <c r="AQ45" s="10"/>
      <c r="AR45" s="7">
        <v>1</v>
      </c>
      <c r="AS45" s="11">
        <v>20</v>
      </c>
      <c r="AT45" s="10" t="s">
        <v>53</v>
      </c>
      <c r="AU45" s="11"/>
      <c r="AV45" s="10"/>
      <c r="AW45" s="11"/>
      <c r="AX45" s="10"/>
      <c r="AY45" s="7">
        <v>1</v>
      </c>
      <c r="AZ45" s="7">
        <f t="shared" si="38"/>
        <v>2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39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0"/>
        <v>0</v>
      </c>
    </row>
    <row r="46" spans="1:86" ht="12">
      <c r="A46" s="6"/>
      <c r="B46" s="6"/>
      <c r="C46" s="6"/>
      <c r="D46" s="6" t="s">
        <v>213</v>
      </c>
      <c r="E46" s="3" t="s">
        <v>100</v>
      </c>
      <c r="F46" s="6">
        <f t="shared" si="25"/>
        <v>1</v>
      </c>
      <c r="G46" s="6">
        <f t="shared" si="26"/>
        <v>1</v>
      </c>
      <c r="H46" s="6">
        <f t="shared" si="27"/>
        <v>30</v>
      </c>
      <c r="I46" s="6">
        <f t="shared" si="28"/>
        <v>10</v>
      </c>
      <c r="J46" s="6">
        <f t="shared" si="29"/>
        <v>0</v>
      </c>
      <c r="K46" s="6">
        <f t="shared" si="30"/>
        <v>0</v>
      </c>
      <c r="L46" s="6">
        <f t="shared" si="31"/>
        <v>0</v>
      </c>
      <c r="M46" s="6">
        <f t="shared" si="32"/>
        <v>20</v>
      </c>
      <c r="N46" s="6">
        <f t="shared" si="33"/>
        <v>0</v>
      </c>
      <c r="O46" s="6">
        <f t="shared" si="34"/>
        <v>0</v>
      </c>
      <c r="P46" s="7">
        <f t="shared" si="35"/>
        <v>2</v>
      </c>
      <c r="Q46" s="7">
        <f t="shared" si="36"/>
        <v>1</v>
      </c>
      <c r="R46" s="7">
        <v>1.3</v>
      </c>
      <c r="S46" s="11"/>
      <c r="T46" s="10"/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7"/>
      <c r="AI46" s="7">
        <f t="shared" si="37"/>
        <v>0</v>
      </c>
      <c r="AJ46" s="11">
        <v>10</v>
      </c>
      <c r="AK46" s="10" t="s">
        <v>62</v>
      </c>
      <c r="AL46" s="11"/>
      <c r="AM46" s="10"/>
      <c r="AN46" s="11"/>
      <c r="AO46" s="10"/>
      <c r="AP46" s="11"/>
      <c r="AQ46" s="10"/>
      <c r="AR46" s="7">
        <v>1</v>
      </c>
      <c r="AS46" s="11">
        <v>20</v>
      </c>
      <c r="AT46" s="10" t="s">
        <v>53</v>
      </c>
      <c r="AU46" s="11"/>
      <c r="AV46" s="10"/>
      <c r="AW46" s="11"/>
      <c r="AX46" s="10"/>
      <c r="AY46" s="7">
        <v>1</v>
      </c>
      <c r="AZ46" s="7">
        <f t="shared" si="38"/>
        <v>2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39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0"/>
        <v>0</v>
      </c>
    </row>
    <row r="47" spans="1:86" ht="12">
      <c r="A47" s="6"/>
      <c r="B47" s="6"/>
      <c r="C47" s="6"/>
      <c r="D47" s="6" t="s">
        <v>214</v>
      </c>
      <c r="E47" s="3" t="s">
        <v>102</v>
      </c>
      <c r="F47" s="6">
        <f t="shared" si="25"/>
        <v>1</v>
      </c>
      <c r="G47" s="6">
        <f t="shared" si="26"/>
        <v>1</v>
      </c>
      <c r="H47" s="6">
        <f t="shared" si="27"/>
        <v>30</v>
      </c>
      <c r="I47" s="6">
        <f t="shared" si="28"/>
        <v>10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20</v>
      </c>
      <c r="N47" s="6">
        <f t="shared" si="33"/>
        <v>0</v>
      </c>
      <c r="O47" s="6">
        <f t="shared" si="34"/>
        <v>0</v>
      </c>
      <c r="P47" s="7">
        <f t="shared" si="35"/>
        <v>2</v>
      </c>
      <c r="Q47" s="7">
        <f t="shared" si="36"/>
        <v>1.2</v>
      </c>
      <c r="R47" s="7">
        <v>1.3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37"/>
        <v>0</v>
      </c>
      <c r="AJ47" s="11">
        <v>10</v>
      </c>
      <c r="AK47" s="10" t="s">
        <v>62</v>
      </c>
      <c r="AL47" s="11"/>
      <c r="AM47" s="10"/>
      <c r="AN47" s="11"/>
      <c r="AO47" s="10"/>
      <c r="AP47" s="11"/>
      <c r="AQ47" s="10"/>
      <c r="AR47" s="7">
        <v>0.8</v>
      </c>
      <c r="AS47" s="11">
        <v>20</v>
      </c>
      <c r="AT47" s="10" t="s">
        <v>53</v>
      </c>
      <c r="AU47" s="11"/>
      <c r="AV47" s="10"/>
      <c r="AW47" s="11"/>
      <c r="AX47" s="10"/>
      <c r="AY47" s="7">
        <v>1.2</v>
      </c>
      <c r="AZ47" s="7">
        <f t="shared" si="38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39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0"/>
        <v>0</v>
      </c>
    </row>
    <row r="48" spans="1:86" ht="12">
      <c r="A48" s="6"/>
      <c r="B48" s="6"/>
      <c r="C48" s="6"/>
      <c r="D48" s="6" t="s">
        <v>215</v>
      </c>
      <c r="E48" s="3" t="s">
        <v>216</v>
      </c>
      <c r="F48" s="6">
        <f t="shared" si="25"/>
        <v>1</v>
      </c>
      <c r="G48" s="6">
        <f t="shared" si="26"/>
        <v>1</v>
      </c>
      <c r="H48" s="6">
        <f t="shared" si="27"/>
        <v>50</v>
      </c>
      <c r="I48" s="6">
        <f t="shared" si="28"/>
        <v>20</v>
      </c>
      <c r="J48" s="6">
        <f t="shared" si="29"/>
        <v>0</v>
      </c>
      <c r="K48" s="6">
        <f t="shared" si="30"/>
        <v>0</v>
      </c>
      <c r="L48" s="6">
        <f t="shared" si="31"/>
        <v>0</v>
      </c>
      <c r="M48" s="6">
        <f t="shared" si="32"/>
        <v>30</v>
      </c>
      <c r="N48" s="6">
        <f t="shared" si="33"/>
        <v>0</v>
      </c>
      <c r="O48" s="6">
        <f t="shared" si="34"/>
        <v>0</v>
      </c>
      <c r="P48" s="7">
        <f t="shared" si="35"/>
        <v>3</v>
      </c>
      <c r="Q48" s="7">
        <f t="shared" si="36"/>
        <v>1.5</v>
      </c>
      <c r="R48" s="7">
        <v>2.1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37"/>
        <v>0</v>
      </c>
      <c r="AJ48" s="11">
        <v>20</v>
      </c>
      <c r="AK48" s="10" t="s">
        <v>62</v>
      </c>
      <c r="AL48" s="11"/>
      <c r="AM48" s="10"/>
      <c r="AN48" s="11"/>
      <c r="AO48" s="10"/>
      <c r="AP48" s="11"/>
      <c r="AQ48" s="10"/>
      <c r="AR48" s="7">
        <v>1.5</v>
      </c>
      <c r="AS48" s="11">
        <v>30</v>
      </c>
      <c r="AT48" s="10" t="s">
        <v>53</v>
      </c>
      <c r="AU48" s="11"/>
      <c r="AV48" s="10"/>
      <c r="AW48" s="11"/>
      <c r="AX48" s="10"/>
      <c r="AY48" s="7">
        <v>1.5</v>
      </c>
      <c r="AZ48" s="7">
        <f t="shared" si="38"/>
        <v>3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39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0"/>
        <v>0</v>
      </c>
    </row>
    <row r="49" spans="1:86" ht="12">
      <c r="A49" s="6">
        <v>4</v>
      </c>
      <c r="B49" s="6">
        <v>1</v>
      </c>
      <c r="C49" s="6"/>
      <c r="D49" s="6"/>
      <c r="E49" s="3" t="s">
        <v>92</v>
      </c>
      <c r="F49" s="6">
        <f>$B$49*COUNTIF(S49:CF49,"e")</f>
        <v>1</v>
      </c>
      <c r="G49" s="6">
        <f>$B$49*COUNTIF(S49:CF49,"z")</f>
        <v>1</v>
      </c>
      <c r="H49" s="6">
        <f t="shared" si="27"/>
        <v>30</v>
      </c>
      <c r="I49" s="6">
        <f t="shared" si="28"/>
        <v>10</v>
      </c>
      <c r="J49" s="6">
        <f t="shared" si="29"/>
        <v>0</v>
      </c>
      <c r="K49" s="6">
        <f t="shared" si="30"/>
        <v>0</v>
      </c>
      <c r="L49" s="6">
        <f t="shared" si="31"/>
        <v>0</v>
      </c>
      <c r="M49" s="6">
        <f t="shared" si="32"/>
        <v>20</v>
      </c>
      <c r="N49" s="6">
        <f t="shared" si="33"/>
        <v>0</v>
      </c>
      <c r="O49" s="6">
        <f t="shared" si="34"/>
        <v>0</v>
      </c>
      <c r="P49" s="7">
        <f t="shared" si="35"/>
        <v>2</v>
      </c>
      <c r="Q49" s="7">
        <f t="shared" si="36"/>
        <v>1</v>
      </c>
      <c r="R49" s="7">
        <f>$B$49*1.3</f>
        <v>1.3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37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38"/>
        <v>0</v>
      </c>
      <c r="BA49" s="11">
        <f>$B$49*10</f>
        <v>10</v>
      </c>
      <c r="BB49" s="10" t="s">
        <v>62</v>
      </c>
      <c r="BC49" s="11"/>
      <c r="BD49" s="10"/>
      <c r="BE49" s="11"/>
      <c r="BF49" s="10"/>
      <c r="BG49" s="11"/>
      <c r="BH49" s="10"/>
      <c r="BI49" s="7">
        <f>$B$49*1</f>
        <v>1</v>
      </c>
      <c r="BJ49" s="11">
        <f>$B$49*20</f>
        <v>20</v>
      </c>
      <c r="BK49" s="10" t="s">
        <v>53</v>
      </c>
      <c r="BL49" s="11"/>
      <c r="BM49" s="10"/>
      <c r="BN49" s="11"/>
      <c r="BO49" s="10"/>
      <c r="BP49" s="7">
        <f>$B$49*1</f>
        <v>1</v>
      </c>
      <c r="BQ49" s="7">
        <f t="shared" si="39"/>
        <v>2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0"/>
        <v>0</v>
      </c>
    </row>
    <row r="50" spans="1:86" ht="12">
      <c r="A50" s="6">
        <v>5</v>
      </c>
      <c r="B50" s="6">
        <v>2</v>
      </c>
      <c r="C50" s="6"/>
      <c r="D50" s="6"/>
      <c r="E50" s="3" t="s">
        <v>93</v>
      </c>
      <c r="F50" s="6">
        <f>$B$50*COUNTIF(S50:CF50,"e")</f>
        <v>2</v>
      </c>
      <c r="G50" s="6">
        <f>$B$50*COUNTIF(S50:CF50,"z")</f>
        <v>2</v>
      </c>
      <c r="H50" s="6">
        <f t="shared" si="27"/>
        <v>60</v>
      </c>
      <c r="I50" s="6">
        <f t="shared" si="28"/>
        <v>20</v>
      </c>
      <c r="J50" s="6">
        <f t="shared" si="29"/>
        <v>0</v>
      </c>
      <c r="K50" s="6">
        <f t="shared" si="30"/>
        <v>0</v>
      </c>
      <c r="L50" s="6">
        <f t="shared" si="31"/>
        <v>0</v>
      </c>
      <c r="M50" s="6">
        <f t="shared" si="32"/>
        <v>40</v>
      </c>
      <c r="N50" s="6">
        <f t="shared" si="33"/>
        <v>0</v>
      </c>
      <c r="O50" s="6">
        <f t="shared" si="34"/>
        <v>0</v>
      </c>
      <c r="P50" s="7">
        <f t="shared" si="35"/>
        <v>4</v>
      </c>
      <c r="Q50" s="7">
        <f t="shared" si="36"/>
        <v>2</v>
      </c>
      <c r="R50" s="7">
        <f>$B$50*1.3</f>
        <v>2.6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37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38"/>
        <v>0</v>
      </c>
      <c r="BA50" s="11">
        <f>$B$50*10</f>
        <v>20</v>
      </c>
      <c r="BB50" s="10" t="s">
        <v>62</v>
      </c>
      <c r="BC50" s="11"/>
      <c r="BD50" s="10"/>
      <c r="BE50" s="11"/>
      <c r="BF50" s="10"/>
      <c r="BG50" s="11"/>
      <c r="BH50" s="10"/>
      <c r="BI50" s="7">
        <f>$B$50*1</f>
        <v>2</v>
      </c>
      <c r="BJ50" s="11">
        <f>$B$50*20</f>
        <v>40</v>
      </c>
      <c r="BK50" s="10" t="s">
        <v>53</v>
      </c>
      <c r="BL50" s="11"/>
      <c r="BM50" s="10"/>
      <c r="BN50" s="11"/>
      <c r="BO50" s="10"/>
      <c r="BP50" s="7">
        <f>$B$50*1</f>
        <v>2</v>
      </c>
      <c r="BQ50" s="7">
        <f t="shared" si="39"/>
        <v>4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0"/>
        <v>0</v>
      </c>
    </row>
    <row r="51" spans="1:86" ht="12">
      <c r="A51" s="6">
        <v>6</v>
      </c>
      <c r="B51" s="6">
        <v>1</v>
      </c>
      <c r="C51" s="6"/>
      <c r="D51" s="6"/>
      <c r="E51" s="3" t="s">
        <v>94</v>
      </c>
      <c r="F51" s="6">
        <f>$B$51*COUNTIF(S51:CF51,"e")</f>
        <v>1</v>
      </c>
      <c r="G51" s="6">
        <f>$B$51*COUNTIF(S51:CF51,"z")</f>
        <v>1</v>
      </c>
      <c r="H51" s="6">
        <f t="shared" si="27"/>
        <v>30</v>
      </c>
      <c r="I51" s="6">
        <f t="shared" si="28"/>
        <v>10</v>
      </c>
      <c r="J51" s="6">
        <f t="shared" si="29"/>
        <v>0</v>
      </c>
      <c r="K51" s="6">
        <f t="shared" si="30"/>
        <v>0</v>
      </c>
      <c r="L51" s="6">
        <f t="shared" si="31"/>
        <v>0</v>
      </c>
      <c r="M51" s="6">
        <f t="shared" si="32"/>
        <v>20</v>
      </c>
      <c r="N51" s="6">
        <f t="shared" si="33"/>
        <v>0</v>
      </c>
      <c r="O51" s="6">
        <f t="shared" si="34"/>
        <v>0</v>
      </c>
      <c r="P51" s="7">
        <f t="shared" si="35"/>
        <v>2</v>
      </c>
      <c r="Q51" s="7">
        <f t="shared" si="36"/>
        <v>1</v>
      </c>
      <c r="R51" s="7">
        <f>$B$51*1.3</f>
        <v>1.3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37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38"/>
        <v>0</v>
      </c>
      <c r="BA51" s="11">
        <f>$B$51*10</f>
        <v>10</v>
      </c>
      <c r="BB51" s="10" t="s">
        <v>62</v>
      </c>
      <c r="BC51" s="11"/>
      <c r="BD51" s="10"/>
      <c r="BE51" s="11"/>
      <c r="BF51" s="10"/>
      <c r="BG51" s="11"/>
      <c r="BH51" s="10"/>
      <c r="BI51" s="7">
        <f>$B$51*1</f>
        <v>1</v>
      </c>
      <c r="BJ51" s="11">
        <f>$B$51*20</f>
        <v>20</v>
      </c>
      <c r="BK51" s="10" t="s">
        <v>53</v>
      </c>
      <c r="BL51" s="11"/>
      <c r="BM51" s="10"/>
      <c r="BN51" s="11"/>
      <c r="BO51" s="10"/>
      <c r="BP51" s="7">
        <f>$B$51*1</f>
        <v>1</v>
      </c>
      <c r="BQ51" s="7">
        <f t="shared" si="39"/>
        <v>2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0"/>
        <v>0</v>
      </c>
    </row>
    <row r="52" spans="1:86" ht="15.75" customHeight="1">
      <c r="A52" s="6"/>
      <c r="B52" s="6"/>
      <c r="C52" s="6"/>
      <c r="D52" s="6"/>
      <c r="E52" s="6" t="s">
        <v>63</v>
      </c>
      <c r="F52" s="6">
        <f aca="true" t="shared" si="41" ref="F52:AK52">SUM(F39:F51)</f>
        <v>12</v>
      </c>
      <c r="G52" s="6">
        <f t="shared" si="41"/>
        <v>16</v>
      </c>
      <c r="H52" s="6">
        <f t="shared" si="41"/>
        <v>560</v>
      </c>
      <c r="I52" s="6">
        <f t="shared" si="41"/>
        <v>220</v>
      </c>
      <c r="J52" s="6">
        <f t="shared" si="41"/>
        <v>0</v>
      </c>
      <c r="K52" s="6">
        <f t="shared" si="41"/>
        <v>0</v>
      </c>
      <c r="L52" s="6">
        <f t="shared" si="41"/>
        <v>0</v>
      </c>
      <c r="M52" s="6">
        <f t="shared" si="41"/>
        <v>340</v>
      </c>
      <c r="N52" s="6">
        <f t="shared" si="41"/>
        <v>0</v>
      </c>
      <c r="O52" s="6">
        <f t="shared" si="41"/>
        <v>0</v>
      </c>
      <c r="P52" s="7">
        <f t="shared" si="41"/>
        <v>34</v>
      </c>
      <c r="Q52" s="7">
        <f t="shared" si="41"/>
        <v>18.2</v>
      </c>
      <c r="R52" s="7">
        <f t="shared" si="41"/>
        <v>23.600000000000005</v>
      </c>
      <c r="S52" s="11">
        <f t="shared" si="41"/>
        <v>115</v>
      </c>
      <c r="T52" s="10">
        <f t="shared" si="41"/>
        <v>0</v>
      </c>
      <c r="U52" s="11">
        <f t="shared" si="41"/>
        <v>0</v>
      </c>
      <c r="V52" s="10">
        <f t="shared" si="41"/>
        <v>0</v>
      </c>
      <c r="W52" s="11">
        <f t="shared" si="41"/>
        <v>0</v>
      </c>
      <c r="X52" s="10">
        <f t="shared" si="41"/>
        <v>0</v>
      </c>
      <c r="Y52" s="11">
        <f t="shared" si="41"/>
        <v>0</v>
      </c>
      <c r="Z52" s="10">
        <f t="shared" si="41"/>
        <v>0</v>
      </c>
      <c r="AA52" s="7">
        <f t="shared" si="41"/>
        <v>6.5</v>
      </c>
      <c r="AB52" s="11">
        <f t="shared" si="41"/>
        <v>155</v>
      </c>
      <c r="AC52" s="10">
        <f t="shared" si="41"/>
        <v>0</v>
      </c>
      <c r="AD52" s="11">
        <f t="shared" si="41"/>
        <v>0</v>
      </c>
      <c r="AE52" s="10">
        <f t="shared" si="41"/>
        <v>0</v>
      </c>
      <c r="AF52" s="11">
        <f t="shared" si="41"/>
        <v>0</v>
      </c>
      <c r="AG52" s="10">
        <f t="shared" si="41"/>
        <v>0</v>
      </c>
      <c r="AH52" s="7">
        <f t="shared" si="41"/>
        <v>8.5</v>
      </c>
      <c r="AI52" s="7">
        <f t="shared" si="41"/>
        <v>15</v>
      </c>
      <c r="AJ52" s="11">
        <f t="shared" si="41"/>
        <v>65</v>
      </c>
      <c r="AK52" s="10">
        <f t="shared" si="41"/>
        <v>0</v>
      </c>
      <c r="AL52" s="11">
        <f aca="true" t="shared" si="42" ref="AL52:BQ52">SUM(AL39:AL51)</f>
        <v>0</v>
      </c>
      <c r="AM52" s="10">
        <f t="shared" si="42"/>
        <v>0</v>
      </c>
      <c r="AN52" s="11">
        <f t="shared" si="42"/>
        <v>0</v>
      </c>
      <c r="AO52" s="10">
        <f t="shared" si="42"/>
        <v>0</v>
      </c>
      <c r="AP52" s="11">
        <f t="shared" si="42"/>
        <v>0</v>
      </c>
      <c r="AQ52" s="10">
        <f t="shared" si="42"/>
        <v>0</v>
      </c>
      <c r="AR52" s="7">
        <f t="shared" si="42"/>
        <v>5.3</v>
      </c>
      <c r="AS52" s="11">
        <f t="shared" si="42"/>
        <v>105</v>
      </c>
      <c r="AT52" s="10">
        <f t="shared" si="42"/>
        <v>0</v>
      </c>
      <c r="AU52" s="11">
        <f t="shared" si="42"/>
        <v>0</v>
      </c>
      <c r="AV52" s="10">
        <f t="shared" si="42"/>
        <v>0</v>
      </c>
      <c r="AW52" s="11">
        <f t="shared" si="42"/>
        <v>0</v>
      </c>
      <c r="AX52" s="10">
        <f t="shared" si="42"/>
        <v>0</v>
      </c>
      <c r="AY52" s="7">
        <f t="shared" si="42"/>
        <v>5.7</v>
      </c>
      <c r="AZ52" s="7">
        <f t="shared" si="42"/>
        <v>11</v>
      </c>
      <c r="BA52" s="11">
        <f t="shared" si="42"/>
        <v>40</v>
      </c>
      <c r="BB52" s="10">
        <f t="shared" si="42"/>
        <v>0</v>
      </c>
      <c r="BC52" s="11">
        <f t="shared" si="42"/>
        <v>0</v>
      </c>
      <c r="BD52" s="10">
        <f t="shared" si="42"/>
        <v>0</v>
      </c>
      <c r="BE52" s="11">
        <f t="shared" si="42"/>
        <v>0</v>
      </c>
      <c r="BF52" s="10">
        <f t="shared" si="42"/>
        <v>0</v>
      </c>
      <c r="BG52" s="11">
        <f t="shared" si="42"/>
        <v>0</v>
      </c>
      <c r="BH52" s="10">
        <f t="shared" si="42"/>
        <v>0</v>
      </c>
      <c r="BI52" s="7">
        <f t="shared" si="42"/>
        <v>4</v>
      </c>
      <c r="BJ52" s="11">
        <f t="shared" si="42"/>
        <v>80</v>
      </c>
      <c r="BK52" s="10">
        <f t="shared" si="42"/>
        <v>0</v>
      </c>
      <c r="BL52" s="11">
        <f t="shared" si="42"/>
        <v>0</v>
      </c>
      <c r="BM52" s="10">
        <f t="shared" si="42"/>
        <v>0</v>
      </c>
      <c r="BN52" s="11">
        <f t="shared" si="42"/>
        <v>0</v>
      </c>
      <c r="BO52" s="10">
        <f t="shared" si="42"/>
        <v>0</v>
      </c>
      <c r="BP52" s="7">
        <f t="shared" si="42"/>
        <v>4</v>
      </c>
      <c r="BQ52" s="7">
        <f t="shared" si="42"/>
        <v>8</v>
      </c>
      <c r="BR52" s="11">
        <f aca="true" t="shared" si="43" ref="BR52:CH52">SUM(BR39:BR51)</f>
        <v>0</v>
      </c>
      <c r="BS52" s="10">
        <f t="shared" si="43"/>
        <v>0</v>
      </c>
      <c r="BT52" s="11">
        <f t="shared" si="43"/>
        <v>0</v>
      </c>
      <c r="BU52" s="10">
        <f t="shared" si="43"/>
        <v>0</v>
      </c>
      <c r="BV52" s="11">
        <f t="shared" si="43"/>
        <v>0</v>
      </c>
      <c r="BW52" s="10">
        <f t="shared" si="43"/>
        <v>0</v>
      </c>
      <c r="BX52" s="11">
        <f t="shared" si="43"/>
        <v>0</v>
      </c>
      <c r="BY52" s="10">
        <f t="shared" si="43"/>
        <v>0</v>
      </c>
      <c r="BZ52" s="7">
        <f t="shared" si="43"/>
        <v>0</v>
      </c>
      <c r="CA52" s="11">
        <f t="shared" si="43"/>
        <v>0</v>
      </c>
      <c r="CB52" s="10">
        <f t="shared" si="43"/>
        <v>0</v>
      </c>
      <c r="CC52" s="11">
        <f t="shared" si="43"/>
        <v>0</v>
      </c>
      <c r="CD52" s="10">
        <f t="shared" si="43"/>
        <v>0</v>
      </c>
      <c r="CE52" s="11">
        <f t="shared" si="43"/>
        <v>0</v>
      </c>
      <c r="CF52" s="10">
        <f t="shared" si="43"/>
        <v>0</v>
      </c>
      <c r="CG52" s="7">
        <f t="shared" si="43"/>
        <v>0</v>
      </c>
      <c r="CH52" s="7">
        <f t="shared" si="43"/>
        <v>0</v>
      </c>
    </row>
    <row r="53" spans="1:86" ht="19.5" customHeight="1">
      <c r="A53" s="19" t="s">
        <v>109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9"/>
      <c r="CH53" s="15"/>
    </row>
    <row r="54" spans="1:86" ht="12">
      <c r="A54" s="20">
        <v>2</v>
      </c>
      <c r="B54" s="20">
        <v>1</v>
      </c>
      <c r="C54" s="20"/>
      <c r="D54" s="6" t="s">
        <v>110</v>
      </c>
      <c r="E54" s="3" t="s">
        <v>111</v>
      </c>
      <c r="F54" s="6">
        <f aca="true" t="shared" si="44" ref="F54:F88">COUNTIF(S54:CF54,"e")</f>
        <v>0</v>
      </c>
      <c r="G54" s="6">
        <f aca="true" t="shared" si="45" ref="G54:G88">COUNTIF(S54:CF54,"z")</f>
        <v>1</v>
      </c>
      <c r="H54" s="6">
        <f aca="true" t="shared" si="46" ref="H54:H88">SUM(I54:O54)</f>
        <v>45</v>
      </c>
      <c r="I54" s="6">
        <f aca="true" t="shared" si="47" ref="I54:I88">S54+AJ54+BA54+BR54</f>
        <v>45</v>
      </c>
      <c r="J54" s="6">
        <f aca="true" t="shared" si="48" ref="J54:J88">U54+AL54+BC54+BT54</f>
        <v>0</v>
      </c>
      <c r="K54" s="6">
        <f aca="true" t="shared" si="49" ref="K54:K88">W54+AN54+BE54+BV54</f>
        <v>0</v>
      </c>
      <c r="L54" s="6">
        <f aca="true" t="shared" si="50" ref="L54:L88">Y54+AP54+BG54+BX54</f>
        <v>0</v>
      </c>
      <c r="M54" s="6">
        <f aca="true" t="shared" si="51" ref="M54:M88">AB54+AS54+BJ54+CA54</f>
        <v>0</v>
      </c>
      <c r="N54" s="6">
        <f aca="true" t="shared" si="52" ref="N54:N88">AD54+AU54+BL54+CC54</f>
        <v>0</v>
      </c>
      <c r="O54" s="6">
        <f aca="true" t="shared" si="53" ref="O54:O88">AF54+AW54+BN54+CE54</f>
        <v>0</v>
      </c>
      <c r="P54" s="7">
        <f aca="true" t="shared" si="54" ref="P54:P88">AI54+AZ54+BQ54+CH54</f>
        <v>3</v>
      </c>
      <c r="Q54" s="7">
        <f aca="true" t="shared" si="55" ref="Q54:Q88">AH54+AY54+BP54+CG54</f>
        <v>0</v>
      </c>
      <c r="R54" s="7">
        <v>1.8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aca="true" t="shared" si="56" ref="AI54:AI88">AA54+AH54</f>
        <v>0</v>
      </c>
      <c r="AJ54" s="11">
        <v>45</v>
      </c>
      <c r="AK54" s="10" t="s">
        <v>53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aca="true" t="shared" si="57" ref="AZ54:AZ88">AR54+AY54</f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aca="true" t="shared" si="58" ref="BQ54:BQ88">BI54+BP54</f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aca="true" t="shared" si="59" ref="CH54:CH88">BZ54+CG54</f>
        <v>0</v>
      </c>
    </row>
    <row r="55" spans="1:86" ht="12">
      <c r="A55" s="20">
        <v>2</v>
      </c>
      <c r="B55" s="20">
        <v>1</v>
      </c>
      <c r="C55" s="20"/>
      <c r="D55" s="6" t="s">
        <v>112</v>
      </c>
      <c r="E55" s="3" t="s">
        <v>113</v>
      </c>
      <c r="F55" s="6">
        <f t="shared" si="44"/>
        <v>0</v>
      </c>
      <c r="G55" s="6">
        <f t="shared" si="45"/>
        <v>1</v>
      </c>
      <c r="H55" s="6">
        <f t="shared" si="46"/>
        <v>45</v>
      </c>
      <c r="I55" s="6">
        <f t="shared" si="47"/>
        <v>45</v>
      </c>
      <c r="J55" s="6">
        <f t="shared" si="48"/>
        <v>0</v>
      </c>
      <c r="K55" s="6">
        <f t="shared" si="49"/>
        <v>0</v>
      </c>
      <c r="L55" s="6">
        <f t="shared" si="50"/>
        <v>0</v>
      </c>
      <c r="M55" s="6">
        <f t="shared" si="51"/>
        <v>0</v>
      </c>
      <c r="N55" s="6">
        <f t="shared" si="52"/>
        <v>0</v>
      </c>
      <c r="O55" s="6">
        <f t="shared" si="53"/>
        <v>0</v>
      </c>
      <c r="P55" s="7">
        <f t="shared" si="54"/>
        <v>3</v>
      </c>
      <c r="Q55" s="7">
        <f t="shared" si="55"/>
        <v>0</v>
      </c>
      <c r="R55" s="7">
        <v>1.8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56"/>
        <v>0</v>
      </c>
      <c r="AJ55" s="11">
        <v>45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57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58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59"/>
        <v>0</v>
      </c>
    </row>
    <row r="56" spans="1:86" ht="12">
      <c r="A56" s="20">
        <v>2</v>
      </c>
      <c r="B56" s="20">
        <v>1</v>
      </c>
      <c r="C56" s="20"/>
      <c r="D56" s="6" t="s">
        <v>114</v>
      </c>
      <c r="E56" s="3" t="s">
        <v>115</v>
      </c>
      <c r="F56" s="6">
        <f t="shared" si="44"/>
        <v>0</v>
      </c>
      <c r="G56" s="6">
        <f t="shared" si="45"/>
        <v>1</v>
      </c>
      <c r="H56" s="6">
        <f t="shared" si="46"/>
        <v>45</v>
      </c>
      <c r="I56" s="6">
        <f t="shared" si="47"/>
        <v>45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0</v>
      </c>
      <c r="O56" s="6">
        <f t="shared" si="53"/>
        <v>0</v>
      </c>
      <c r="P56" s="7">
        <f t="shared" si="54"/>
        <v>3</v>
      </c>
      <c r="Q56" s="7">
        <f t="shared" si="55"/>
        <v>0</v>
      </c>
      <c r="R56" s="7">
        <v>1.8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56"/>
        <v>0</v>
      </c>
      <c r="AJ56" s="11">
        <v>45</v>
      </c>
      <c r="AK56" s="10" t="s">
        <v>53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57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58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59"/>
        <v>0</v>
      </c>
    </row>
    <row r="57" spans="1:86" ht="12">
      <c r="A57" s="20">
        <v>2</v>
      </c>
      <c r="B57" s="20">
        <v>1</v>
      </c>
      <c r="C57" s="20"/>
      <c r="D57" s="6" t="s">
        <v>116</v>
      </c>
      <c r="E57" s="3" t="s">
        <v>117</v>
      </c>
      <c r="F57" s="6">
        <f t="shared" si="44"/>
        <v>0</v>
      </c>
      <c r="G57" s="6">
        <f t="shared" si="45"/>
        <v>1</v>
      </c>
      <c r="H57" s="6">
        <f t="shared" si="46"/>
        <v>45</v>
      </c>
      <c r="I57" s="6">
        <f t="shared" si="47"/>
        <v>45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0</v>
      </c>
      <c r="O57" s="6">
        <f t="shared" si="53"/>
        <v>0</v>
      </c>
      <c r="P57" s="7">
        <f t="shared" si="54"/>
        <v>3</v>
      </c>
      <c r="Q57" s="7">
        <f t="shared" si="55"/>
        <v>0</v>
      </c>
      <c r="R57" s="7">
        <v>1.8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56"/>
        <v>0</v>
      </c>
      <c r="AJ57" s="11">
        <v>45</v>
      </c>
      <c r="AK57" s="10" t="s">
        <v>53</v>
      </c>
      <c r="AL57" s="11"/>
      <c r="AM57" s="10"/>
      <c r="AN57" s="11"/>
      <c r="AO57" s="10"/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57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58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9"/>
        <v>0</v>
      </c>
    </row>
    <row r="58" spans="1:86" ht="12">
      <c r="A58" s="20">
        <v>1</v>
      </c>
      <c r="B58" s="20">
        <v>1</v>
      </c>
      <c r="C58" s="20"/>
      <c r="D58" s="6" t="s">
        <v>118</v>
      </c>
      <c r="E58" s="3" t="s">
        <v>119</v>
      </c>
      <c r="F58" s="6">
        <f t="shared" si="44"/>
        <v>1</v>
      </c>
      <c r="G58" s="6">
        <f t="shared" si="45"/>
        <v>0</v>
      </c>
      <c r="H58" s="6">
        <f t="shared" si="46"/>
        <v>30</v>
      </c>
      <c r="I58" s="6">
        <f t="shared" si="47"/>
        <v>0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30</v>
      </c>
      <c r="O58" s="6">
        <f t="shared" si="53"/>
        <v>0</v>
      </c>
      <c r="P58" s="7">
        <f t="shared" si="54"/>
        <v>3</v>
      </c>
      <c r="Q58" s="7">
        <f t="shared" si="55"/>
        <v>3</v>
      </c>
      <c r="R58" s="7">
        <v>1.3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>
        <v>30</v>
      </c>
      <c r="AE58" s="10" t="s">
        <v>62</v>
      </c>
      <c r="AF58" s="11"/>
      <c r="AG58" s="10"/>
      <c r="AH58" s="7">
        <v>3</v>
      </c>
      <c r="AI58" s="7">
        <f t="shared" si="56"/>
        <v>3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57"/>
        <v>0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58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9"/>
        <v>0</v>
      </c>
    </row>
    <row r="59" spans="1:86" ht="12">
      <c r="A59" s="20">
        <v>1</v>
      </c>
      <c r="B59" s="20">
        <v>1</v>
      </c>
      <c r="C59" s="20"/>
      <c r="D59" s="6" t="s">
        <v>120</v>
      </c>
      <c r="E59" s="3" t="s">
        <v>121</v>
      </c>
      <c r="F59" s="6">
        <f t="shared" si="44"/>
        <v>1</v>
      </c>
      <c r="G59" s="6">
        <f t="shared" si="45"/>
        <v>0</v>
      </c>
      <c r="H59" s="6">
        <f t="shared" si="46"/>
        <v>30</v>
      </c>
      <c r="I59" s="6">
        <f t="shared" si="47"/>
        <v>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30</v>
      </c>
      <c r="O59" s="6">
        <f t="shared" si="53"/>
        <v>0</v>
      </c>
      <c r="P59" s="7">
        <f t="shared" si="54"/>
        <v>3</v>
      </c>
      <c r="Q59" s="7">
        <f t="shared" si="55"/>
        <v>3</v>
      </c>
      <c r="R59" s="7">
        <v>1.3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>
        <v>30</v>
      </c>
      <c r="AE59" s="10" t="s">
        <v>62</v>
      </c>
      <c r="AF59" s="11"/>
      <c r="AG59" s="10"/>
      <c r="AH59" s="7">
        <v>3</v>
      </c>
      <c r="AI59" s="7">
        <f t="shared" si="56"/>
        <v>3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57"/>
        <v>0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58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9"/>
        <v>0</v>
      </c>
    </row>
    <row r="60" spans="1:86" ht="12">
      <c r="A60" s="20">
        <v>4</v>
      </c>
      <c r="B60" s="20">
        <v>1</v>
      </c>
      <c r="C60" s="20"/>
      <c r="D60" s="6" t="s">
        <v>217</v>
      </c>
      <c r="E60" s="3" t="s">
        <v>137</v>
      </c>
      <c r="F60" s="6">
        <f t="shared" si="44"/>
        <v>1</v>
      </c>
      <c r="G60" s="6">
        <f t="shared" si="45"/>
        <v>1</v>
      </c>
      <c r="H60" s="6">
        <f t="shared" si="46"/>
        <v>30</v>
      </c>
      <c r="I60" s="6">
        <f t="shared" si="47"/>
        <v>10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20</v>
      </c>
      <c r="N60" s="6">
        <f t="shared" si="52"/>
        <v>0</v>
      </c>
      <c r="O60" s="6">
        <f t="shared" si="53"/>
        <v>0</v>
      </c>
      <c r="P60" s="7">
        <f t="shared" si="54"/>
        <v>2</v>
      </c>
      <c r="Q60" s="7">
        <f t="shared" si="55"/>
        <v>1</v>
      </c>
      <c r="R60" s="7">
        <v>1.3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56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7"/>
        <v>0</v>
      </c>
      <c r="BA60" s="11">
        <v>10</v>
      </c>
      <c r="BB60" s="10" t="s">
        <v>62</v>
      </c>
      <c r="BC60" s="11"/>
      <c r="BD60" s="10"/>
      <c r="BE60" s="11"/>
      <c r="BF60" s="10"/>
      <c r="BG60" s="11"/>
      <c r="BH60" s="10"/>
      <c r="BI60" s="7">
        <v>1</v>
      </c>
      <c r="BJ60" s="11">
        <v>20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58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9"/>
        <v>0</v>
      </c>
    </row>
    <row r="61" spans="1:86" ht="12">
      <c r="A61" s="20">
        <v>4</v>
      </c>
      <c r="B61" s="20">
        <v>1</v>
      </c>
      <c r="C61" s="20"/>
      <c r="D61" s="6" t="s">
        <v>218</v>
      </c>
      <c r="E61" s="3" t="s">
        <v>147</v>
      </c>
      <c r="F61" s="6">
        <f t="shared" si="44"/>
        <v>1</v>
      </c>
      <c r="G61" s="6">
        <f t="shared" si="45"/>
        <v>1</v>
      </c>
      <c r="H61" s="6">
        <f t="shared" si="46"/>
        <v>30</v>
      </c>
      <c r="I61" s="6">
        <f t="shared" si="47"/>
        <v>10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20</v>
      </c>
      <c r="N61" s="6">
        <f t="shared" si="52"/>
        <v>0</v>
      </c>
      <c r="O61" s="6">
        <f t="shared" si="53"/>
        <v>0</v>
      </c>
      <c r="P61" s="7">
        <f t="shared" si="54"/>
        <v>2</v>
      </c>
      <c r="Q61" s="7">
        <f t="shared" si="55"/>
        <v>1</v>
      </c>
      <c r="R61" s="7">
        <v>1.3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56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7"/>
        <v>0</v>
      </c>
      <c r="BA61" s="11">
        <v>10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58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9"/>
        <v>0</v>
      </c>
    </row>
    <row r="62" spans="1:86" ht="12">
      <c r="A62" s="20">
        <v>4</v>
      </c>
      <c r="B62" s="20">
        <v>1</v>
      </c>
      <c r="C62" s="20"/>
      <c r="D62" s="6" t="s">
        <v>219</v>
      </c>
      <c r="E62" s="3" t="s">
        <v>149</v>
      </c>
      <c r="F62" s="6">
        <f t="shared" si="44"/>
        <v>1</v>
      </c>
      <c r="G62" s="6">
        <f t="shared" si="45"/>
        <v>1</v>
      </c>
      <c r="H62" s="6">
        <f t="shared" si="46"/>
        <v>30</v>
      </c>
      <c r="I62" s="6">
        <f t="shared" si="47"/>
        <v>10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20</v>
      </c>
      <c r="N62" s="6">
        <f t="shared" si="52"/>
        <v>0</v>
      </c>
      <c r="O62" s="6">
        <f t="shared" si="53"/>
        <v>0</v>
      </c>
      <c r="P62" s="7">
        <f t="shared" si="54"/>
        <v>2</v>
      </c>
      <c r="Q62" s="7">
        <f t="shared" si="55"/>
        <v>1</v>
      </c>
      <c r="R62" s="7">
        <v>1.3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56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7"/>
        <v>0</v>
      </c>
      <c r="BA62" s="11">
        <v>10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58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9"/>
        <v>0</v>
      </c>
    </row>
    <row r="63" spans="1:86" ht="12">
      <c r="A63" s="20">
        <v>4</v>
      </c>
      <c r="B63" s="20">
        <v>1</v>
      </c>
      <c r="C63" s="20"/>
      <c r="D63" s="6" t="s">
        <v>220</v>
      </c>
      <c r="E63" s="3" t="s">
        <v>151</v>
      </c>
      <c r="F63" s="6">
        <f t="shared" si="44"/>
        <v>1</v>
      </c>
      <c r="G63" s="6">
        <f t="shared" si="45"/>
        <v>1</v>
      </c>
      <c r="H63" s="6">
        <f t="shared" si="46"/>
        <v>30</v>
      </c>
      <c r="I63" s="6">
        <f t="shared" si="47"/>
        <v>10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20</v>
      </c>
      <c r="N63" s="6">
        <f t="shared" si="52"/>
        <v>0</v>
      </c>
      <c r="O63" s="6">
        <f t="shared" si="53"/>
        <v>0</v>
      </c>
      <c r="P63" s="7">
        <f t="shared" si="54"/>
        <v>2</v>
      </c>
      <c r="Q63" s="7">
        <f t="shared" si="55"/>
        <v>1</v>
      </c>
      <c r="R63" s="7">
        <v>1.3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56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7"/>
        <v>0</v>
      </c>
      <c r="BA63" s="11">
        <v>10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58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9"/>
        <v>0</v>
      </c>
    </row>
    <row r="64" spans="1:86" ht="12">
      <c r="A64" s="20">
        <v>4</v>
      </c>
      <c r="B64" s="20">
        <v>1</v>
      </c>
      <c r="C64" s="20"/>
      <c r="D64" s="6" t="s">
        <v>221</v>
      </c>
      <c r="E64" s="3" t="s">
        <v>125</v>
      </c>
      <c r="F64" s="6">
        <f t="shared" si="44"/>
        <v>1</v>
      </c>
      <c r="G64" s="6">
        <f t="shared" si="45"/>
        <v>1</v>
      </c>
      <c r="H64" s="6">
        <f t="shared" si="46"/>
        <v>30</v>
      </c>
      <c r="I64" s="6">
        <f t="shared" si="47"/>
        <v>10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20</v>
      </c>
      <c r="N64" s="6">
        <f t="shared" si="52"/>
        <v>0</v>
      </c>
      <c r="O64" s="6">
        <f t="shared" si="53"/>
        <v>0</v>
      </c>
      <c r="P64" s="7">
        <f t="shared" si="54"/>
        <v>2</v>
      </c>
      <c r="Q64" s="7">
        <f t="shared" si="55"/>
        <v>1</v>
      </c>
      <c r="R64" s="7">
        <v>1.3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56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7"/>
        <v>0</v>
      </c>
      <c r="BA64" s="11">
        <v>10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58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9"/>
        <v>0</v>
      </c>
    </row>
    <row r="65" spans="1:86" ht="12">
      <c r="A65" s="20">
        <v>4</v>
      </c>
      <c r="B65" s="20">
        <v>1</v>
      </c>
      <c r="C65" s="20"/>
      <c r="D65" s="6" t="s">
        <v>222</v>
      </c>
      <c r="E65" s="3" t="s">
        <v>127</v>
      </c>
      <c r="F65" s="6">
        <f t="shared" si="44"/>
        <v>1</v>
      </c>
      <c r="G65" s="6">
        <f t="shared" si="45"/>
        <v>1</v>
      </c>
      <c r="H65" s="6">
        <f t="shared" si="46"/>
        <v>30</v>
      </c>
      <c r="I65" s="6">
        <f t="shared" si="47"/>
        <v>10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20</v>
      </c>
      <c r="N65" s="6">
        <f t="shared" si="52"/>
        <v>0</v>
      </c>
      <c r="O65" s="6">
        <f t="shared" si="53"/>
        <v>0</v>
      </c>
      <c r="P65" s="7">
        <f t="shared" si="54"/>
        <v>2</v>
      </c>
      <c r="Q65" s="7">
        <f t="shared" si="55"/>
        <v>1</v>
      </c>
      <c r="R65" s="7">
        <v>1.3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56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57"/>
        <v>0</v>
      </c>
      <c r="BA65" s="11">
        <v>10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58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59"/>
        <v>0</v>
      </c>
    </row>
    <row r="66" spans="1:86" ht="12">
      <c r="A66" s="20">
        <v>4</v>
      </c>
      <c r="B66" s="20">
        <v>1</v>
      </c>
      <c r="C66" s="20"/>
      <c r="D66" s="6" t="s">
        <v>223</v>
      </c>
      <c r="E66" s="3" t="s">
        <v>139</v>
      </c>
      <c r="F66" s="6">
        <f t="shared" si="44"/>
        <v>1</v>
      </c>
      <c r="G66" s="6">
        <f t="shared" si="45"/>
        <v>1</v>
      </c>
      <c r="H66" s="6">
        <f t="shared" si="46"/>
        <v>30</v>
      </c>
      <c r="I66" s="6">
        <f t="shared" si="47"/>
        <v>10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20</v>
      </c>
      <c r="N66" s="6">
        <f t="shared" si="52"/>
        <v>0</v>
      </c>
      <c r="O66" s="6">
        <f t="shared" si="53"/>
        <v>0</v>
      </c>
      <c r="P66" s="7">
        <f t="shared" si="54"/>
        <v>2</v>
      </c>
      <c r="Q66" s="7">
        <f t="shared" si="55"/>
        <v>1</v>
      </c>
      <c r="R66" s="7">
        <v>1.3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6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57"/>
        <v>0</v>
      </c>
      <c r="BA66" s="11">
        <v>10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58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59"/>
        <v>0</v>
      </c>
    </row>
    <row r="67" spans="1:86" ht="12">
      <c r="A67" s="20">
        <v>4</v>
      </c>
      <c r="B67" s="20">
        <v>1</v>
      </c>
      <c r="C67" s="20"/>
      <c r="D67" s="6" t="s">
        <v>224</v>
      </c>
      <c r="E67" s="3" t="s">
        <v>135</v>
      </c>
      <c r="F67" s="6">
        <f t="shared" si="44"/>
        <v>1</v>
      </c>
      <c r="G67" s="6">
        <f t="shared" si="45"/>
        <v>1</v>
      </c>
      <c r="H67" s="6">
        <f t="shared" si="46"/>
        <v>30</v>
      </c>
      <c r="I67" s="6">
        <f t="shared" si="47"/>
        <v>10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20</v>
      </c>
      <c r="N67" s="6">
        <f t="shared" si="52"/>
        <v>0</v>
      </c>
      <c r="O67" s="6">
        <f t="shared" si="53"/>
        <v>0</v>
      </c>
      <c r="P67" s="7">
        <f t="shared" si="54"/>
        <v>2</v>
      </c>
      <c r="Q67" s="7">
        <f t="shared" si="55"/>
        <v>1</v>
      </c>
      <c r="R67" s="7">
        <v>1.3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6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57"/>
        <v>0</v>
      </c>
      <c r="BA67" s="11">
        <v>10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58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59"/>
        <v>0</v>
      </c>
    </row>
    <row r="68" spans="1:86" ht="12">
      <c r="A68" s="20">
        <v>4</v>
      </c>
      <c r="B68" s="20">
        <v>1</v>
      </c>
      <c r="C68" s="20"/>
      <c r="D68" s="6" t="s">
        <v>225</v>
      </c>
      <c r="E68" s="3" t="s">
        <v>129</v>
      </c>
      <c r="F68" s="6">
        <f t="shared" si="44"/>
        <v>1</v>
      </c>
      <c r="G68" s="6">
        <f t="shared" si="45"/>
        <v>1</v>
      </c>
      <c r="H68" s="6">
        <f t="shared" si="46"/>
        <v>30</v>
      </c>
      <c r="I68" s="6">
        <f t="shared" si="47"/>
        <v>10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20</v>
      </c>
      <c r="N68" s="6">
        <f t="shared" si="52"/>
        <v>0</v>
      </c>
      <c r="O68" s="6">
        <f t="shared" si="53"/>
        <v>0</v>
      </c>
      <c r="P68" s="7">
        <f t="shared" si="54"/>
        <v>2</v>
      </c>
      <c r="Q68" s="7">
        <f t="shared" si="55"/>
        <v>1</v>
      </c>
      <c r="R68" s="7">
        <v>1.3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6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57"/>
        <v>0</v>
      </c>
      <c r="BA68" s="11">
        <v>10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58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59"/>
        <v>0</v>
      </c>
    </row>
    <row r="69" spans="1:86" ht="12">
      <c r="A69" s="20">
        <v>4</v>
      </c>
      <c r="B69" s="20">
        <v>1</v>
      </c>
      <c r="C69" s="20"/>
      <c r="D69" s="6" t="s">
        <v>226</v>
      </c>
      <c r="E69" s="3" t="s">
        <v>143</v>
      </c>
      <c r="F69" s="6">
        <f t="shared" si="44"/>
        <v>1</v>
      </c>
      <c r="G69" s="6">
        <f t="shared" si="45"/>
        <v>1</v>
      </c>
      <c r="H69" s="6">
        <f t="shared" si="46"/>
        <v>30</v>
      </c>
      <c r="I69" s="6">
        <f t="shared" si="47"/>
        <v>10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20</v>
      </c>
      <c r="N69" s="6">
        <f t="shared" si="52"/>
        <v>0</v>
      </c>
      <c r="O69" s="6">
        <f t="shared" si="53"/>
        <v>0</v>
      </c>
      <c r="P69" s="7">
        <f t="shared" si="54"/>
        <v>2</v>
      </c>
      <c r="Q69" s="7">
        <f t="shared" si="55"/>
        <v>1</v>
      </c>
      <c r="R69" s="7">
        <v>1.3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6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57"/>
        <v>0</v>
      </c>
      <c r="BA69" s="11">
        <v>10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58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59"/>
        <v>0</v>
      </c>
    </row>
    <row r="70" spans="1:86" ht="12">
      <c r="A70" s="20">
        <v>4</v>
      </c>
      <c r="B70" s="20">
        <v>1</v>
      </c>
      <c r="C70" s="20"/>
      <c r="D70" s="6" t="s">
        <v>227</v>
      </c>
      <c r="E70" s="3" t="s">
        <v>145</v>
      </c>
      <c r="F70" s="6">
        <f t="shared" si="44"/>
        <v>1</v>
      </c>
      <c r="G70" s="6">
        <f t="shared" si="45"/>
        <v>1</v>
      </c>
      <c r="H70" s="6">
        <f t="shared" si="46"/>
        <v>30</v>
      </c>
      <c r="I70" s="6">
        <f t="shared" si="47"/>
        <v>10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20</v>
      </c>
      <c r="N70" s="6">
        <f t="shared" si="52"/>
        <v>0</v>
      </c>
      <c r="O70" s="6">
        <f t="shared" si="53"/>
        <v>0</v>
      </c>
      <c r="P70" s="7">
        <f t="shared" si="54"/>
        <v>2</v>
      </c>
      <c r="Q70" s="7">
        <f t="shared" si="55"/>
        <v>1</v>
      </c>
      <c r="R70" s="7">
        <v>1.3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6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7"/>
        <v>0</v>
      </c>
      <c r="BA70" s="11">
        <v>10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58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59"/>
        <v>0</v>
      </c>
    </row>
    <row r="71" spans="1:86" ht="12">
      <c r="A71" s="20">
        <v>4</v>
      </c>
      <c r="B71" s="20">
        <v>1</v>
      </c>
      <c r="C71" s="20"/>
      <c r="D71" s="6" t="s">
        <v>228</v>
      </c>
      <c r="E71" s="3" t="s">
        <v>131</v>
      </c>
      <c r="F71" s="6">
        <f t="shared" si="44"/>
        <v>1</v>
      </c>
      <c r="G71" s="6">
        <f t="shared" si="45"/>
        <v>1</v>
      </c>
      <c r="H71" s="6">
        <f t="shared" si="46"/>
        <v>30</v>
      </c>
      <c r="I71" s="6">
        <f t="shared" si="47"/>
        <v>10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20</v>
      </c>
      <c r="N71" s="6">
        <f t="shared" si="52"/>
        <v>0</v>
      </c>
      <c r="O71" s="6">
        <f t="shared" si="53"/>
        <v>0</v>
      </c>
      <c r="P71" s="7">
        <f t="shared" si="54"/>
        <v>2</v>
      </c>
      <c r="Q71" s="7">
        <f t="shared" si="55"/>
        <v>1</v>
      </c>
      <c r="R71" s="7">
        <v>1.3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6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7"/>
        <v>0</v>
      </c>
      <c r="BA71" s="11">
        <v>10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58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59"/>
        <v>0</v>
      </c>
    </row>
    <row r="72" spans="1:86" ht="12">
      <c r="A72" s="20">
        <v>4</v>
      </c>
      <c r="B72" s="20">
        <v>1</v>
      </c>
      <c r="C72" s="20"/>
      <c r="D72" s="6" t="s">
        <v>229</v>
      </c>
      <c r="E72" s="3" t="s">
        <v>133</v>
      </c>
      <c r="F72" s="6">
        <f t="shared" si="44"/>
        <v>1</v>
      </c>
      <c r="G72" s="6">
        <f t="shared" si="45"/>
        <v>1</v>
      </c>
      <c r="H72" s="6">
        <f t="shared" si="46"/>
        <v>30</v>
      </c>
      <c r="I72" s="6">
        <f t="shared" si="47"/>
        <v>10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20</v>
      </c>
      <c r="N72" s="6">
        <f t="shared" si="52"/>
        <v>0</v>
      </c>
      <c r="O72" s="6">
        <f t="shared" si="53"/>
        <v>0</v>
      </c>
      <c r="P72" s="7">
        <f t="shared" si="54"/>
        <v>2</v>
      </c>
      <c r="Q72" s="7">
        <f t="shared" si="55"/>
        <v>1</v>
      </c>
      <c r="R72" s="7">
        <v>1.3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6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7"/>
        <v>0</v>
      </c>
      <c r="BA72" s="11">
        <v>10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58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59"/>
        <v>0</v>
      </c>
    </row>
    <row r="73" spans="1:86" ht="12">
      <c r="A73" s="20">
        <v>4</v>
      </c>
      <c r="B73" s="20">
        <v>1</v>
      </c>
      <c r="C73" s="20"/>
      <c r="D73" s="6" t="s">
        <v>230</v>
      </c>
      <c r="E73" s="3" t="s">
        <v>141</v>
      </c>
      <c r="F73" s="6">
        <f t="shared" si="44"/>
        <v>1</v>
      </c>
      <c r="G73" s="6">
        <f t="shared" si="45"/>
        <v>1</v>
      </c>
      <c r="H73" s="6">
        <f t="shared" si="46"/>
        <v>30</v>
      </c>
      <c r="I73" s="6">
        <f t="shared" si="47"/>
        <v>10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20</v>
      </c>
      <c r="N73" s="6">
        <f t="shared" si="52"/>
        <v>0</v>
      </c>
      <c r="O73" s="6">
        <f t="shared" si="53"/>
        <v>0</v>
      </c>
      <c r="P73" s="7">
        <f t="shared" si="54"/>
        <v>2</v>
      </c>
      <c r="Q73" s="7">
        <f t="shared" si="55"/>
        <v>1</v>
      </c>
      <c r="R73" s="7">
        <v>1.3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6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7"/>
        <v>0</v>
      </c>
      <c r="BA73" s="11">
        <v>10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58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59"/>
        <v>0</v>
      </c>
    </row>
    <row r="74" spans="1:86" ht="12">
      <c r="A74" s="20">
        <v>5</v>
      </c>
      <c r="B74" s="20">
        <v>2</v>
      </c>
      <c r="C74" s="20"/>
      <c r="D74" s="6" t="s">
        <v>231</v>
      </c>
      <c r="E74" s="3" t="s">
        <v>155</v>
      </c>
      <c r="F74" s="6">
        <f t="shared" si="44"/>
        <v>1</v>
      </c>
      <c r="G74" s="6">
        <f t="shared" si="45"/>
        <v>1</v>
      </c>
      <c r="H74" s="6">
        <f t="shared" si="46"/>
        <v>30</v>
      </c>
      <c r="I74" s="6">
        <f t="shared" si="47"/>
        <v>10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20</v>
      </c>
      <c r="N74" s="6">
        <f t="shared" si="52"/>
        <v>0</v>
      </c>
      <c r="O74" s="6">
        <f t="shared" si="53"/>
        <v>0</v>
      </c>
      <c r="P74" s="7">
        <f t="shared" si="54"/>
        <v>2</v>
      </c>
      <c r="Q74" s="7">
        <f t="shared" si="55"/>
        <v>1</v>
      </c>
      <c r="R74" s="7">
        <v>1.3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6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7"/>
        <v>0</v>
      </c>
      <c r="BA74" s="11">
        <v>10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58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59"/>
        <v>0</v>
      </c>
    </row>
    <row r="75" spans="1:86" ht="12">
      <c r="A75" s="20">
        <v>5</v>
      </c>
      <c r="B75" s="20">
        <v>2</v>
      </c>
      <c r="C75" s="20"/>
      <c r="D75" s="6" t="s">
        <v>232</v>
      </c>
      <c r="E75" s="3" t="s">
        <v>153</v>
      </c>
      <c r="F75" s="6">
        <f t="shared" si="44"/>
        <v>1</v>
      </c>
      <c r="G75" s="6">
        <f t="shared" si="45"/>
        <v>1</v>
      </c>
      <c r="H75" s="6">
        <f t="shared" si="46"/>
        <v>30</v>
      </c>
      <c r="I75" s="6">
        <f t="shared" si="47"/>
        <v>10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20</v>
      </c>
      <c r="N75" s="6">
        <f t="shared" si="52"/>
        <v>0</v>
      </c>
      <c r="O75" s="6">
        <f t="shared" si="53"/>
        <v>0</v>
      </c>
      <c r="P75" s="7">
        <f t="shared" si="54"/>
        <v>2</v>
      </c>
      <c r="Q75" s="7">
        <f t="shared" si="55"/>
        <v>1</v>
      </c>
      <c r="R75" s="7">
        <v>1.3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56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57"/>
        <v>0</v>
      </c>
      <c r="BA75" s="11">
        <v>10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58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59"/>
        <v>0</v>
      </c>
    </row>
    <row r="76" spans="1:86" ht="12">
      <c r="A76" s="20">
        <v>5</v>
      </c>
      <c r="B76" s="20">
        <v>2</v>
      </c>
      <c r="C76" s="20"/>
      <c r="D76" s="6" t="s">
        <v>233</v>
      </c>
      <c r="E76" s="3" t="s">
        <v>157</v>
      </c>
      <c r="F76" s="6">
        <f t="shared" si="44"/>
        <v>1</v>
      </c>
      <c r="G76" s="6">
        <f t="shared" si="45"/>
        <v>1</v>
      </c>
      <c r="H76" s="6">
        <f t="shared" si="46"/>
        <v>30</v>
      </c>
      <c r="I76" s="6">
        <f t="shared" si="47"/>
        <v>10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20</v>
      </c>
      <c r="N76" s="6">
        <f t="shared" si="52"/>
        <v>0</v>
      </c>
      <c r="O76" s="6">
        <f t="shared" si="53"/>
        <v>0</v>
      </c>
      <c r="P76" s="7">
        <f t="shared" si="54"/>
        <v>2</v>
      </c>
      <c r="Q76" s="7">
        <f t="shared" si="55"/>
        <v>1</v>
      </c>
      <c r="R76" s="7">
        <v>1.3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56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57"/>
        <v>0</v>
      </c>
      <c r="BA76" s="11">
        <v>10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58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59"/>
        <v>0</v>
      </c>
    </row>
    <row r="77" spans="1:86" ht="12">
      <c r="A77" s="20">
        <v>5</v>
      </c>
      <c r="B77" s="20">
        <v>2</v>
      </c>
      <c r="C77" s="20"/>
      <c r="D77" s="6" t="s">
        <v>234</v>
      </c>
      <c r="E77" s="3" t="s">
        <v>165</v>
      </c>
      <c r="F77" s="6">
        <f t="shared" si="44"/>
        <v>1</v>
      </c>
      <c r="G77" s="6">
        <f t="shared" si="45"/>
        <v>1</v>
      </c>
      <c r="H77" s="6">
        <f t="shared" si="46"/>
        <v>30</v>
      </c>
      <c r="I77" s="6">
        <f t="shared" si="47"/>
        <v>10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20</v>
      </c>
      <c r="N77" s="6">
        <f t="shared" si="52"/>
        <v>0</v>
      </c>
      <c r="O77" s="6">
        <f t="shared" si="53"/>
        <v>0</v>
      </c>
      <c r="P77" s="7">
        <f t="shared" si="54"/>
        <v>2</v>
      </c>
      <c r="Q77" s="7">
        <f t="shared" si="55"/>
        <v>1</v>
      </c>
      <c r="R77" s="7">
        <v>1.3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56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57"/>
        <v>0</v>
      </c>
      <c r="BA77" s="11">
        <v>10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58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59"/>
        <v>0</v>
      </c>
    </row>
    <row r="78" spans="1:86" ht="12">
      <c r="A78" s="20">
        <v>5</v>
      </c>
      <c r="B78" s="20">
        <v>2</v>
      </c>
      <c r="C78" s="20"/>
      <c r="D78" s="6" t="s">
        <v>235</v>
      </c>
      <c r="E78" s="3" t="s">
        <v>163</v>
      </c>
      <c r="F78" s="6">
        <f t="shared" si="44"/>
        <v>1</v>
      </c>
      <c r="G78" s="6">
        <f t="shared" si="45"/>
        <v>1</v>
      </c>
      <c r="H78" s="6">
        <f t="shared" si="46"/>
        <v>30</v>
      </c>
      <c r="I78" s="6">
        <f t="shared" si="47"/>
        <v>10</v>
      </c>
      <c r="J78" s="6">
        <f t="shared" si="48"/>
        <v>0</v>
      </c>
      <c r="K78" s="6">
        <f t="shared" si="49"/>
        <v>0</v>
      </c>
      <c r="L78" s="6">
        <f t="shared" si="50"/>
        <v>0</v>
      </c>
      <c r="M78" s="6">
        <f t="shared" si="51"/>
        <v>20</v>
      </c>
      <c r="N78" s="6">
        <f t="shared" si="52"/>
        <v>0</v>
      </c>
      <c r="O78" s="6">
        <f t="shared" si="53"/>
        <v>0</v>
      </c>
      <c r="P78" s="7">
        <f t="shared" si="54"/>
        <v>2</v>
      </c>
      <c r="Q78" s="7">
        <f t="shared" si="55"/>
        <v>1</v>
      </c>
      <c r="R78" s="7">
        <v>1.3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56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57"/>
        <v>0</v>
      </c>
      <c r="BA78" s="11">
        <v>10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58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59"/>
        <v>0</v>
      </c>
    </row>
    <row r="79" spans="1:86" ht="12">
      <c r="A79" s="20">
        <v>5</v>
      </c>
      <c r="B79" s="20">
        <v>2</v>
      </c>
      <c r="C79" s="20"/>
      <c r="D79" s="6" t="s">
        <v>236</v>
      </c>
      <c r="E79" s="3" t="s">
        <v>159</v>
      </c>
      <c r="F79" s="6">
        <f t="shared" si="44"/>
        <v>1</v>
      </c>
      <c r="G79" s="6">
        <f t="shared" si="45"/>
        <v>1</v>
      </c>
      <c r="H79" s="6">
        <f t="shared" si="46"/>
        <v>30</v>
      </c>
      <c r="I79" s="6">
        <f t="shared" si="47"/>
        <v>10</v>
      </c>
      <c r="J79" s="6">
        <f t="shared" si="48"/>
        <v>0</v>
      </c>
      <c r="K79" s="6">
        <f t="shared" si="49"/>
        <v>0</v>
      </c>
      <c r="L79" s="6">
        <f t="shared" si="50"/>
        <v>0</v>
      </c>
      <c r="M79" s="6">
        <f t="shared" si="51"/>
        <v>20</v>
      </c>
      <c r="N79" s="6">
        <f t="shared" si="52"/>
        <v>0</v>
      </c>
      <c r="O79" s="6">
        <f t="shared" si="53"/>
        <v>0</v>
      </c>
      <c r="P79" s="7">
        <f t="shared" si="54"/>
        <v>2</v>
      </c>
      <c r="Q79" s="7">
        <f t="shared" si="55"/>
        <v>1</v>
      </c>
      <c r="R79" s="7">
        <v>1.3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56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57"/>
        <v>0</v>
      </c>
      <c r="BA79" s="11">
        <v>10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58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59"/>
        <v>0</v>
      </c>
    </row>
    <row r="80" spans="1:86" ht="12">
      <c r="A80" s="20">
        <v>5</v>
      </c>
      <c r="B80" s="20">
        <v>2</v>
      </c>
      <c r="C80" s="20"/>
      <c r="D80" s="6" t="s">
        <v>237</v>
      </c>
      <c r="E80" s="3" t="s">
        <v>161</v>
      </c>
      <c r="F80" s="6">
        <f t="shared" si="44"/>
        <v>1</v>
      </c>
      <c r="G80" s="6">
        <f t="shared" si="45"/>
        <v>1</v>
      </c>
      <c r="H80" s="6">
        <f t="shared" si="46"/>
        <v>30</v>
      </c>
      <c r="I80" s="6">
        <f t="shared" si="47"/>
        <v>10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20</v>
      </c>
      <c r="N80" s="6">
        <f t="shared" si="52"/>
        <v>0</v>
      </c>
      <c r="O80" s="6">
        <f t="shared" si="53"/>
        <v>0</v>
      </c>
      <c r="P80" s="7">
        <f t="shared" si="54"/>
        <v>2</v>
      </c>
      <c r="Q80" s="7">
        <f t="shared" si="55"/>
        <v>1</v>
      </c>
      <c r="R80" s="7">
        <v>1.3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56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57"/>
        <v>0</v>
      </c>
      <c r="BA80" s="11">
        <v>10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58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59"/>
        <v>0</v>
      </c>
    </row>
    <row r="81" spans="1:86" ht="12">
      <c r="A81" s="20">
        <v>5</v>
      </c>
      <c r="B81" s="20">
        <v>2</v>
      </c>
      <c r="C81" s="20"/>
      <c r="D81" s="6" t="s">
        <v>238</v>
      </c>
      <c r="E81" s="3" t="s">
        <v>167</v>
      </c>
      <c r="F81" s="6">
        <f t="shared" si="44"/>
        <v>1</v>
      </c>
      <c r="G81" s="6">
        <f t="shared" si="45"/>
        <v>1</v>
      </c>
      <c r="H81" s="6">
        <f t="shared" si="46"/>
        <v>30</v>
      </c>
      <c r="I81" s="6">
        <f t="shared" si="47"/>
        <v>10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20</v>
      </c>
      <c r="N81" s="6">
        <f t="shared" si="52"/>
        <v>0</v>
      </c>
      <c r="O81" s="6">
        <f t="shared" si="53"/>
        <v>0</v>
      </c>
      <c r="P81" s="7">
        <f t="shared" si="54"/>
        <v>2</v>
      </c>
      <c r="Q81" s="7">
        <f t="shared" si="55"/>
        <v>1</v>
      </c>
      <c r="R81" s="7">
        <v>1.3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56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57"/>
        <v>0</v>
      </c>
      <c r="BA81" s="11">
        <v>10</v>
      </c>
      <c r="BB81" s="10" t="s">
        <v>62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53</v>
      </c>
      <c r="BL81" s="11"/>
      <c r="BM81" s="10"/>
      <c r="BN81" s="11"/>
      <c r="BO81" s="10"/>
      <c r="BP81" s="7">
        <v>1</v>
      </c>
      <c r="BQ81" s="7">
        <f t="shared" si="58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59"/>
        <v>0</v>
      </c>
    </row>
    <row r="82" spans="1:86" ht="12">
      <c r="A82" s="20">
        <v>6</v>
      </c>
      <c r="B82" s="20">
        <v>1</v>
      </c>
      <c r="C82" s="20"/>
      <c r="D82" s="6" t="s">
        <v>239</v>
      </c>
      <c r="E82" s="3" t="s">
        <v>169</v>
      </c>
      <c r="F82" s="6">
        <f t="shared" si="44"/>
        <v>1</v>
      </c>
      <c r="G82" s="6">
        <f t="shared" si="45"/>
        <v>1</v>
      </c>
      <c r="H82" s="6">
        <f t="shared" si="46"/>
        <v>30</v>
      </c>
      <c r="I82" s="6">
        <f t="shared" si="47"/>
        <v>10</v>
      </c>
      <c r="J82" s="6">
        <f t="shared" si="48"/>
        <v>0</v>
      </c>
      <c r="K82" s="6">
        <f t="shared" si="49"/>
        <v>0</v>
      </c>
      <c r="L82" s="6">
        <f t="shared" si="50"/>
        <v>0</v>
      </c>
      <c r="M82" s="6">
        <f t="shared" si="51"/>
        <v>20</v>
      </c>
      <c r="N82" s="6">
        <f t="shared" si="52"/>
        <v>0</v>
      </c>
      <c r="O82" s="6">
        <f t="shared" si="53"/>
        <v>0</v>
      </c>
      <c r="P82" s="7">
        <f t="shared" si="54"/>
        <v>2</v>
      </c>
      <c r="Q82" s="7">
        <f t="shared" si="55"/>
        <v>1</v>
      </c>
      <c r="R82" s="7">
        <v>1.3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56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57"/>
        <v>0</v>
      </c>
      <c r="BA82" s="11">
        <v>10</v>
      </c>
      <c r="BB82" s="10" t="s">
        <v>62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53</v>
      </c>
      <c r="BL82" s="11"/>
      <c r="BM82" s="10"/>
      <c r="BN82" s="11"/>
      <c r="BO82" s="10"/>
      <c r="BP82" s="7">
        <v>1</v>
      </c>
      <c r="BQ82" s="7">
        <f t="shared" si="58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59"/>
        <v>0</v>
      </c>
    </row>
    <row r="83" spans="1:86" ht="12">
      <c r="A83" s="20">
        <v>6</v>
      </c>
      <c r="B83" s="20">
        <v>1</v>
      </c>
      <c r="C83" s="20"/>
      <c r="D83" s="6" t="s">
        <v>240</v>
      </c>
      <c r="E83" s="3" t="s">
        <v>171</v>
      </c>
      <c r="F83" s="6">
        <f t="shared" si="44"/>
        <v>1</v>
      </c>
      <c r="G83" s="6">
        <f t="shared" si="45"/>
        <v>1</v>
      </c>
      <c r="H83" s="6">
        <f t="shared" si="46"/>
        <v>30</v>
      </c>
      <c r="I83" s="6">
        <f t="shared" si="47"/>
        <v>10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20</v>
      </c>
      <c r="N83" s="6">
        <f t="shared" si="52"/>
        <v>0</v>
      </c>
      <c r="O83" s="6">
        <f t="shared" si="53"/>
        <v>0</v>
      </c>
      <c r="P83" s="7">
        <f t="shared" si="54"/>
        <v>2</v>
      </c>
      <c r="Q83" s="7">
        <f t="shared" si="55"/>
        <v>1.2</v>
      </c>
      <c r="R83" s="7">
        <v>1.3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56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57"/>
        <v>0</v>
      </c>
      <c r="BA83" s="11">
        <v>10</v>
      </c>
      <c r="BB83" s="10" t="s">
        <v>62</v>
      </c>
      <c r="BC83" s="11"/>
      <c r="BD83" s="10"/>
      <c r="BE83" s="11"/>
      <c r="BF83" s="10"/>
      <c r="BG83" s="11"/>
      <c r="BH83" s="10"/>
      <c r="BI83" s="7">
        <v>0.8</v>
      </c>
      <c r="BJ83" s="11">
        <v>20</v>
      </c>
      <c r="BK83" s="10" t="s">
        <v>53</v>
      </c>
      <c r="BL83" s="11"/>
      <c r="BM83" s="10"/>
      <c r="BN83" s="11"/>
      <c r="BO83" s="10"/>
      <c r="BP83" s="7">
        <v>1.2</v>
      </c>
      <c r="BQ83" s="7">
        <f t="shared" si="58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59"/>
        <v>0</v>
      </c>
    </row>
    <row r="84" spans="1:86" ht="12">
      <c r="A84" s="20">
        <v>6</v>
      </c>
      <c r="B84" s="20">
        <v>1</v>
      </c>
      <c r="C84" s="20"/>
      <c r="D84" s="6" t="s">
        <v>241</v>
      </c>
      <c r="E84" s="3" t="s">
        <v>173</v>
      </c>
      <c r="F84" s="6">
        <f t="shared" si="44"/>
        <v>1</v>
      </c>
      <c r="G84" s="6">
        <f t="shared" si="45"/>
        <v>1</v>
      </c>
      <c r="H84" s="6">
        <f t="shared" si="46"/>
        <v>30</v>
      </c>
      <c r="I84" s="6">
        <f t="shared" si="47"/>
        <v>10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20</v>
      </c>
      <c r="N84" s="6">
        <f t="shared" si="52"/>
        <v>0</v>
      </c>
      <c r="O84" s="6">
        <f t="shared" si="53"/>
        <v>0</v>
      </c>
      <c r="P84" s="7">
        <f t="shared" si="54"/>
        <v>2</v>
      </c>
      <c r="Q84" s="7">
        <f t="shared" si="55"/>
        <v>1.2</v>
      </c>
      <c r="R84" s="7">
        <v>1.3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56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57"/>
        <v>0</v>
      </c>
      <c r="BA84" s="11">
        <v>10</v>
      </c>
      <c r="BB84" s="10" t="s">
        <v>62</v>
      </c>
      <c r="BC84" s="11"/>
      <c r="BD84" s="10"/>
      <c r="BE84" s="11"/>
      <c r="BF84" s="10"/>
      <c r="BG84" s="11"/>
      <c r="BH84" s="10"/>
      <c r="BI84" s="7">
        <v>0.8</v>
      </c>
      <c r="BJ84" s="11">
        <v>20</v>
      </c>
      <c r="BK84" s="10" t="s">
        <v>53</v>
      </c>
      <c r="BL84" s="11"/>
      <c r="BM84" s="10"/>
      <c r="BN84" s="11"/>
      <c r="BO84" s="10"/>
      <c r="BP84" s="7">
        <v>1.2</v>
      </c>
      <c r="BQ84" s="7">
        <f t="shared" si="58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59"/>
        <v>0</v>
      </c>
    </row>
    <row r="85" spans="1:86" ht="12">
      <c r="A85" s="20">
        <v>6</v>
      </c>
      <c r="B85" s="20">
        <v>1</v>
      </c>
      <c r="C85" s="20"/>
      <c r="D85" s="6" t="s">
        <v>242</v>
      </c>
      <c r="E85" s="3" t="s">
        <v>175</v>
      </c>
      <c r="F85" s="6">
        <f t="shared" si="44"/>
        <v>1</v>
      </c>
      <c r="G85" s="6">
        <f t="shared" si="45"/>
        <v>1</v>
      </c>
      <c r="H85" s="6">
        <f t="shared" si="46"/>
        <v>30</v>
      </c>
      <c r="I85" s="6">
        <f t="shared" si="47"/>
        <v>10</v>
      </c>
      <c r="J85" s="6">
        <f t="shared" si="48"/>
        <v>0</v>
      </c>
      <c r="K85" s="6">
        <f t="shared" si="49"/>
        <v>0</v>
      </c>
      <c r="L85" s="6">
        <f t="shared" si="50"/>
        <v>0</v>
      </c>
      <c r="M85" s="6">
        <f t="shared" si="51"/>
        <v>20</v>
      </c>
      <c r="N85" s="6">
        <f t="shared" si="52"/>
        <v>0</v>
      </c>
      <c r="O85" s="6">
        <f t="shared" si="53"/>
        <v>0</v>
      </c>
      <c r="P85" s="7">
        <f t="shared" si="54"/>
        <v>2</v>
      </c>
      <c r="Q85" s="7">
        <f t="shared" si="55"/>
        <v>1</v>
      </c>
      <c r="R85" s="7">
        <v>1.3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56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57"/>
        <v>0</v>
      </c>
      <c r="BA85" s="11">
        <v>10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58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59"/>
        <v>0</v>
      </c>
    </row>
    <row r="86" spans="1:86" ht="12">
      <c r="A86" s="20">
        <v>6</v>
      </c>
      <c r="B86" s="20">
        <v>1</v>
      </c>
      <c r="C86" s="20"/>
      <c r="D86" s="6" t="s">
        <v>243</v>
      </c>
      <c r="E86" s="3" t="s">
        <v>177</v>
      </c>
      <c r="F86" s="6">
        <f t="shared" si="44"/>
        <v>1</v>
      </c>
      <c r="G86" s="6">
        <f t="shared" si="45"/>
        <v>1</v>
      </c>
      <c r="H86" s="6">
        <f t="shared" si="46"/>
        <v>30</v>
      </c>
      <c r="I86" s="6">
        <f t="shared" si="47"/>
        <v>10</v>
      </c>
      <c r="J86" s="6">
        <f t="shared" si="48"/>
        <v>0</v>
      </c>
      <c r="K86" s="6">
        <f t="shared" si="49"/>
        <v>0</v>
      </c>
      <c r="L86" s="6">
        <f t="shared" si="50"/>
        <v>0</v>
      </c>
      <c r="M86" s="6">
        <f t="shared" si="51"/>
        <v>20</v>
      </c>
      <c r="N86" s="6">
        <f t="shared" si="52"/>
        <v>0</v>
      </c>
      <c r="O86" s="6">
        <f t="shared" si="53"/>
        <v>0</v>
      </c>
      <c r="P86" s="7">
        <f t="shared" si="54"/>
        <v>2</v>
      </c>
      <c r="Q86" s="7">
        <f t="shared" si="55"/>
        <v>1</v>
      </c>
      <c r="R86" s="7">
        <v>1.3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56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57"/>
        <v>0</v>
      </c>
      <c r="BA86" s="11">
        <v>10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58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59"/>
        <v>0</v>
      </c>
    </row>
    <row r="87" spans="1:86" ht="12">
      <c r="A87" s="20">
        <v>6</v>
      </c>
      <c r="B87" s="20">
        <v>1</v>
      </c>
      <c r="C87" s="20"/>
      <c r="D87" s="6" t="s">
        <v>244</v>
      </c>
      <c r="E87" s="3" t="s">
        <v>181</v>
      </c>
      <c r="F87" s="6">
        <f t="shared" si="44"/>
        <v>1</v>
      </c>
      <c r="G87" s="6">
        <f t="shared" si="45"/>
        <v>1</v>
      </c>
      <c r="H87" s="6">
        <f t="shared" si="46"/>
        <v>30</v>
      </c>
      <c r="I87" s="6">
        <f t="shared" si="47"/>
        <v>10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20</v>
      </c>
      <c r="N87" s="6">
        <f t="shared" si="52"/>
        <v>0</v>
      </c>
      <c r="O87" s="6">
        <f t="shared" si="53"/>
        <v>0</v>
      </c>
      <c r="P87" s="7">
        <f t="shared" si="54"/>
        <v>2</v>
      </c>
      <c r="Q87" s="7">
        <f t="shared" si="55"/>
        <v>1</v>
      </c>
      <c r="R87" s="7">
        <v>1.3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56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57"/>
        <v>0</v>
      </c>
      <c r="BA87" s="11">
        <v>10</v>
      </c>
      <c r="BB87" s="10" t="s">
        <v>62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53</v>
      </c>
      <c r="BL87" s="11"/>
      <c r="BM87" s="10"/>
      <c r="BN87" s="11"/>
      <c r="BO87" s="10"/>
      <c r="BP87" s="7">
        <v>1</v>
      </c>
      <c r="BQ87" s="7">
        <f t="shared" si="58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59"/>
        <v>0</v>
      </c>
    </row>
    <row r="88" spans="1:86" ht="12">
      <c r="A88" s="20">
        <v>6</v>
      </c>
      <c r="B88" s="20">
        <v>1</v>
      </c>
      <c r="C88" s="20"/>
      <c r="D88" s="6" t="s">
        <v>245</v>
      </c>
      <c r="E88" s="3" t="s">
        <v>179</v>
      </c>
      <c r="F88" s="6">
        <f t="shared" si="44"/>
        <v>1</v>
      </c>
      <c r="G88" s="6">
        <f t="shared" si="45"/>
        <v>1</v>
      </c>
      <c r="H88" s="6">
        <f t="shared" si="46"/>
        <v>30</v>
      </c>
      <c r="I88" s="6">
        <f t="shared" si="47"/>
        <v>10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20</v>
      </c>
      <c r="N88" s="6">
        <f t="shared" si="52"/>
        <v>0</v>
      </c>
      <c r="O88" s="6">
        <f t="shared" si="53"/>
        <v>0</v>
      </c>
      <c r="P88" s="7">
        <f t="shared" si="54"/>
        <v>2</v>
      </c>
      <c r="Q88" s="7">
        <f t="shared" si="55"/>
        <v>1</v>
      </c>
      <c r="R88" s="7">
        <v>1.3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56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57"/>
        <v>0</v>
      </c>
      <c r="BA88" s="11">
        <v>10</v>
      </c>
      <c r="BB88" s="10" t="s">
        <v>62</v>
      </c>
      <c r="BC88" s="11"/>
      <c r="BD88" s="10"/>
      <c r="BE88" s="11"/>
      <c r="BF88" s="10"/>
      <c r="BG88" s="11"/>
      <c r="BH88" s="10"/>
      <c r="BI88" s="7">
        <v>1</v>
      </c>
      <c r="BJ88" s="11">
        <v>20</v>
      </c>
      <c r="BK88" s="10" t="s">
        <v>53</v>
      </c>
      <c r="BL88" s="11"/>
      <c r="BM88" s="10"/>
      <c r="BN88" s="11"/>
      <c r="BO88" s="10"/>
      <c r="BP88" s="7">
        <v>1</v>
      </c>
      <c r="BQ88" s="7">
        <f t="shared" si="58"/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59"/>
        <v>0</v>
      </c>
    </row>
    <row r="89" spans="1:86" ht="19.5" customHeight="1">
      <c r="A89" s="19" t="s">
        <v>182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9"/>
      <c r="CH89" s="15"/>
    </row>
    <row r="90" spans="1:86" ht="12">
      <c r="A90" s="6"/>
      <c r="B90" s="6"/>
      <c r="C90" s="6"/>
      <c r="D90" s="6" t="s">
        <v>183</v>
      </c>
      <c r="E90" s="3" t="s">
        <v>184</v>
      </c>
      <c r="F90" s="6">
        <f>COUNTIF(S90:CF90,"e")</f>
        <v>0</v>
      </c>
      <c r="G90" s="6">
        <f>COUNTIF(S90:CF90,"z")</f>
        <v>1</v>
      </c>
      <c r="H90" s="6">
        <f>SUM(I90:O90)</f>
        <v>120</v>
      </c>
      <c r="I90" s="6">
        <f>S90+AJ90+BA90+BR90</f>
        <v>0</v>
      </c>
      <c r="J90" s="6">
        <f>U90+AL90+BC90+BT90</f>
        <v>0</v>
      </c>
      <c r="K90" s="6">
        <f>W90+AN90+BE90+BV90</f>
        <v>0</v>
      </c>
      <c r="L90" s="6">
        <f>Y90+AP90+BG90+BX90</f>
        <v>0</v>
      </c>
      <c r="M90" s="6">
        <f>AB90+AS90+BJ90+CA90</f>
        <v>0</v>
      </c>
      <c r="N90" s="6">
        <f>AD90+AU90+BL90+CC90</f>
        <v>0</v>
      </c>
      <c r="O90" s="6">
        <f>AF90+AW90+BN90+CE90</f>
        <v>120</v>
      </c>
      <c r="P90" s="7">
        <f>AI90+AZ90+BQ90+CH90</f>
        <v>4</v>
      </c>
      <c r="Q90" s="7">
        <f>AH90+AY90+BP90+CG90</f>
        <v>4</v>
      </c>
      <c r="R90" s="7">
        <v>0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>
        <v>120</v>
      </c>
      <c r="AG90" s="10" t="s">
        <v>53</v>
      </c>
      <c r="AH90" s="7">
        <v>4</v>
      </c>
      <c r="AI90" s="7">
        <f>AA90+AH90</f>
        <v>4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>AR90+AY90</f>
        <v>0</v>
      </c>
      <c r="BA90" s="11"/>
      <c r="BB90" s="10"/>
      <c r="BC90" s="11"/>
      <c r="BD90" s="10"/>
      <c r="BE90" s="11"/>
      <c r="BF90" s="10"/>
      <c r="BG90" s="11"/>
      <c r="BH90" s="10"/>
      <c r="BI90" s="7"/>
      <c r="BJ90" s="11"/>
      <c r="BK90" s="10"/>
      <c r="BL90" s="11"/>
      <c r="BM90" s="10"/>
      <c r="BN90" s="11"/>
      <c r="BO90" s="10"/>
      <c r="BP90" s="7"/>
      <c r="BQ90" s="7">
        <f>BI90+BP90</f>
        <v>0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>BZ90+CG90</f>
        <v>0</v>
      </c>
    </row>
    <row r="91" spans="1:86" ht="15.75" customHeight="1">
      <c r="A91" s="6"/>
      <c r="B91" s="6"/>
      <c r="C91" s="6"/>
      <c r="D91" s="6"/>
      <c r="E91" s="6" t="s">
        <v>63</v>
      </c>
      <c r="F91" s="6">
        <f aca="true" t="shared" si="60" ref="F91:AK91">SUM(F90:F90)</f>
        <v>0</v>
      </c>
      <c r="G91" s="6">
        <f t="shared" si="60"/>
        <v>1</v>
      </c>
      <c r="H91" s="6">
        <f t="shared" si="60"/>
        <v>120</v>
      </c>
      <c r="I91" s="6">
        <f t="shared" si="60"/>
        <v>0</v>
      </c>
      <c r="J91" s="6">
        <f t="shared" si="60"/>
        <v>0</v>
      </c>
      <c r="K91" s="6">
        <f t="shared" si="60"/>
        <v>0</v>
      </c>
      <c r="L91" s="6">
        <f t="shared" si="60"/>
        <v>0</v>
      </c>
      <c r="M91" s="6">
        <f t="shared" si="60"/>
        <v>0</v>
      </c>
      <c r="N91" s="6">
        <f t="shared" si="60"/>
        <v>0</v>
      </c>
      <c r="O91" s="6">
        <f t="shared" si="60"/>
        <v>120</v>
      </c>
      <c r="P91" s="7">
        <f t="shared" si="60"/>
        <v>4</v>
      </c>
      <c r="Q91" s="7">
        <f t="shared" si="60"/>
        <v>4</v>
      </c>
      <c r="R91" s="7">
        <f t="shared" si="60"/>
        <v>0</v>
      </c>
      <c r="S91" s="11">
        <f t="shared" si="60"/>
        <v>0</v>
      </c>
      <c r="T91" s="10">
        <f t="shared" si="60"/>
        <v>0</v>
      </c>
      <c r="U91" s="11">
        <f t="shared" si="60"/>
        <v>0</v>
      </c>
      <c r="V91" s="10">
        <f t="shared" si="60"/>
        <v>0</v>
      </c>
      <c r="W91" s="11">
        <f t="shared" si="60"/>
        <v>0</v>
      </c>
      <c r="X91" s="10">
        <f t="shared" si="60"/>
        <v>0</v>
      </c>
      <c r="Y91" s="11">
        <f t="shared" si="60"/>
        <v>0</v>
      </c>
      <c r="Z91" s="10">
        <f t="shared" si="60"/>
        <v>0</v>
      </c>
      <c r="AA91" s="7">
        <f t="shared" si="60"/>
        <v>0</v>
      </c>
      <c r="AB91" s="11">
        <f t="shared" si="60"/>
        <v>0</v>
      </c>
      <c r="AC91" s="10">
        <f t="shared" si="60"/>
        <v>0</v>
      </c>
      <c r="AD91" s="11">
        <f t="shared" si="60"/>
        <v>0</v>
      </c>
      <c r="AE91" s="10">
        <f t="shared" si="60"/>
        <v>0</v>
      </c>
      <c r="AF91" s="11">
        <f t="shared" si="60"/>
        <v>120</v>
      </c>
      <c r="AG91" s="10">
        <f t="shared" si="60"/>
        <v>0</v>
      </c>
      <c r="AH91" s="7">
        <f t="shared" si="60"/>
        <v>4</v>
      </c>
      <c r="AI91" s="7">
        <f t="shared" si="60"/>
        <v>4</v>
      </c>
      <c r="AJ91" s="11">
        <f t="shared" si="60"/>
        <v>0</v>
      </c>
      <c r="AK91" s="10">
        <f t="shared" si="60"/>
        <v>0</v>
      </c>
      <c r="AL91" s="11">
        <f aca="true" t="shared" si="61" ref="AL91:BQ91">SUM(AL90:AL90)</f>
        <v>0</v>
      </c>
      <c r="AM91" s="10">
        <f t="shared" si="61"/>
        <v>0</v>
      </c>
      <c r="AN91" s="11">
        <f t="shared" si="61"/>
        <v>0</v>
      </c>
      <c r="AO91" s="10">
        <f t="shared" si="61"/>
        <v>0</v>
      </c>
      <c r="AP91" s="11">
        <f t="shared" si="61"/>
        <v>0</v>
      </c>
      <c r="AQ91" s="10">
        <f t="shared" si="61"/>
        <v>0</v>
      </c>
      <c r="AR91" s="7">
        <f t="shared" si="61"/>
        <v>0</v>
      </c>
      <c r="AS91" s="11">
        <f t="shared" si="61"/>
        <v>0</v>
      </c>
      <c r="AT91" s="10">
        <f t="shared" si="61"/>
        <v>0</v>
      </c>
      <c r="AU91" s="11">
        <f t="shared" si="61"/>
        <v>0</v>
      </c>
      <c r="AV91" s="10">
        <f t="shared" si="61"/>
        <v>0</v>
      </c>
      <c r="AW91" s="11">
        <f t="shared" si="61"/>
        <v>0</v>
      </c>
      <c r="AX91" s="10">
        <f t="shared" si="61"/>
        <v>0</v>
      </c>
      <c r="AY91" s="7">
        <f t="shared" si="61"/>
        <v>0</v>
      </c>
      <c r="AZ91" s="7">
        <f t="shared" si="61"/>
        <v>0</v>
      </c>
      <c r="BA91" s="11">
        <f t="shared" si="61"/>
        <v>0</v>
      </c>
      <c r="BB91" s="10">
        <f t="shared" si="61"/>
        <v>0</v>
      </c>
      <c r="BC91" s="11">
        <f t="shared" si="61"/>
        <v>0</v>
      </c>
      <c r="BD91" s="10">
        <f t="shared" si="61"/>
        <v>0</v>
      </c>
      <c r="BE91" s="11">
        <f t="shared" si="61"/>
        <v>0</v>
      </c>
      <c r="BF91" s="10">
        <f t="shared" si="61"/>
        <v>0</v>
      </c>
      <c r="BG91" s="11">
        <f t="shared" si="61"/>
        <v>0</v>
      </c>
      <c r="BH91" s="10">
        <f t="shared" si="61"/>
        <v>0</v>
      </c>
      <c r="BI91" s="7">
        <f t="shared" si="61"/>
        <v>0</v>
      </c>
      <c r="BJ91" s="11">
        <f t="shared" si="61"/>
        <v>0</v>
      </c>
      <c r="BK91" s="10">
        <f t="shared" si="61"/>
        <v>0</v>
      </c>
      <c r="BL91" s="11">
        <f t="shared" si="61"/>
        <v>0</v>
      </c>
      <c r="BM91" s="10">
        <f t="shared" si="61"/>
        <v>0</v>
      </c>
      <c r="BN91" s="11">
        <f t="shared" si="61"/>
        <v>0</v>
      </c>
      <c r="BO91" s="10">
        <f t="shared" si="61"/>
        <v>0</v>
      </c>
      <c r="BP91" s="7">
        <f t="shared" si="61"/>
        <v>0</v>
      </c>
      <c r="BQ91" s="7">
        <f t="shared" si="61"/>
        <v>0</v>
      </c>
      <c r="BR91" s="11">
        <f aca="true" t="shared" si="62" ref="BR91:CH91">SUM(BR90:BR90)</f>
        <v>0</v>
      </c>
      <c r="BS91" s="10">
        <f t="shared" si="62"/>
        <v>0</v>
      </c>
      <c r="BT91" s="11">
        <f t="shared" si="62"/>
        <v>0</v>
      </c>
      <c r="BU91" s="10">
        <f t="shared" si="62"/>
        <v>0</v>
      </c>
      <c r="BV91" s="11">
        <f t="shared" si="62"/>
        <v>0</v>
      </c>
      <c r="BW91" s="10">
        <f t="shared" si="62"/>
        <v>0</v>
      </c>
      <c r="BX91" s="11">
        <f t="shared" si="62"/>
        <v>0</v>
      </c>
      <c r="BY91" s="10">
        <f t="shared" si="62"/>
        <v>0</v>
      </c>
      <c r="BZ91" s="7">
        <f t="shared" si="62"/>
        <v>0</v>
      </c>
      <c r="CA91" s="11">
        <f t="shared" si="62"/>
        <v>0</v>
      </c>
      <c r="CB91" s="10">
        <f t="shared" si="62"/>
        <v>0</v>
      </c>
      <c r="CC91" s="11">
        <f t="shared" si="62"/>
        <v>0</v>
      </c>
      <c r="CD91" s="10">
        <f t="shared" si="62"/>
        <v>0</v>
      </c>
      <c r="CE91" s="11">
        <f t="shared" si="62"/>
        <v>0</v>
      </c>
      <c r="CF91" s="10">
        <f t="shared" si="62"/>
        <v>0</v>
      </c>
      <c r="CG91" s="7">
        <f t="shared" si="62"/>
        <v>0</v>
      </c>
      <c r="CH91" s="7">
        <f t="shared" si="62"/>
        <v>0</v>
      </c>
    </row>
    <row r="92" spans="1:86" ht="19.5" customHeight="1">
      <c r="A92" s="19" t="s">
        <v>185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9"/>
      <c r="CH92" s="15"/>
    </row>
    <row r="93" spans="1:86" ht="12">
      <c r="A93" s="6"/>
      <c r="B93" s="6"/>
      <c r="C93" s="6"/>
      <c r="D93" s="6" t="s">
        <v>186</v>
      </c>
      <c r="E93" s="3" t="s">
        <v>187</v>
      </c>
      <c r="F93" s="6">
        <f>COUNTIF(S93:CF93,"e")</f>
        <v>0</v>
      </c>
      <c r="G93" s="6">
        <f>COUNTIF(S93:CF93,"z")</f>
        <v>1</v>
      </c>
      <c r="H93" s="6">
        <f>SUM(I93:O93)</f>
        <v>5</v>
      </c>
      <c r="I93" s="6">
        <f>S93+AJ93+BA93+BR93</f>
        <v>5</v>
      </c>
      <c r="J93" s="6">
        <f>U93+AL93+BC93+BT93</f>
        <v>0</v>
      </c>
      <c r="K93" s="6">
        <f>W93+AN93+BE93+BV93</f>
        <v>0</v>
      </c>
      <c r="L93" s="6">
        <f>Y93+AP93+BG93+BX93</f>
        <v>0</v>
      </c>
      <c r="M93" s="6">
        <f>AB93+AS93+BJ93+CA93</f>
        <v>0</v>
      </c>
      <c r="N93" s="6">
        <f>AD93+AU93+BL93+CC93</f>
        <v>0</v>
      </c>
      <c r="O93" s="6">
        <f>AF93+AW93+BN93+CE93</f>
        <v>0</v>
      </c>
      <c r="P93" s="7">
        <f>AI93+AZ93+BQ93+CH93</f>
        <v>0</v>
      </c>
      <c r="Q93" s="7">
        <f>AH93+AY93+BP93+CG93</f>
        <v>0</v>
      </c>
      <c r="R93" s="7">
        <v>0</v>
      </c>
      <c r="S93" s="11">
        <v>5</v>
      </c>
      <c r="T93" s="10" t="s">
        <v>53</v>
      </c>
      <c r="U93" s="11"/>
      <c r="V93" s="10"/>
      <c r="W93" s="11"/>
      <c r="X93" s="10"/>
      <c r="Y93" s="11"/>
      <c r="Z93" s="10"/>
      <c r="AA93" s="7">
        <v>0</v>
      </c>
      <c r="AB93" s="11"/>
      <c r="AC93" s="10"/>
      <c r="AD93" s="11"/>
      <c r="AE93" s="10"/>
      <c r="AF93" s="11"/>
      <c r="AG93" s="10"/>
      <c r="AH93" s="7"/>
      <c r="AI93" s="7">
        <f>AA93+AH93</f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>AR93+AY93</f>
        <v>0</v>
      </c>
      <c r="BA93" s="11"/>
      <c r="BB93" s="10"/>
      <c r="BC93" s="11"/>
      <c r="BD93" s="10"/>
      <c r="BE93" s="11"/>
      <c r="BF93" s="10"/>
      <c r="BG93" s="11"/>
      <c r="BH93" s="10"/>
      <c r="BI93" s="7"/>
      <c r="BJ93" s="11"/>
      <c r="BK93" s="10"/>
      <c r="BL93" s="11"/>
      <c r="BM93" s="10"/>
      <c r="BN93" s="11"/>
      <c r="BO93" s="10"/>
      <c r="BP93" s="7"/>
      <c r="BQ93" s="7">
        <f>BI93+BP93</f>
        <v>0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>BZ93+CG93</f>
        <v>0</v>
      </c>
    </row>
    <row r="94" spans="1:86" ht="12">
      <c r="A94" s="6"/>
      <c r="B94" s="6"/>
      <c r="C94" s="6"/>
      <c r="D94" s="6" t="s">
        <v>188</v>
      </c>
      <c r="E94" s="3" t="s">
        <v>189</v>
      </c>
      <c r="F94" s="6">
        <f>COUNTIF(S94:CF94,"e")</f>
        <v>0</v>
      </c>
      <c r="G94" s="6">
        <f>COUNTIF(S94:CF94,"z")</f>
        <v>1</v>
      </c>
      <c r="H94" s="6">
        <f>SUM(I94:O94)</f>
        <v>2</v>
      </c>
      <c r="I94" s="6">
        <f>S94+AJ94+BA94+BR94</f>
        <v>2</v>
      </c>
      <c r="J94" s="6">
        <f>U94+AL94+BC94+BT94</f>
        <v>0</v>
      </c>
      <c r="K94" s="6">
        <f>W94+AN94+BE94+BV94</f>
        <v>0</v>
      </c>
      <c r="L94" s="6">
        <f>Y94+AP94+BG94+BX94</f>
        <v>0</v>
      </c>
      <c r="M94" s="6">
        <f>AB94+AS94+BJ94+CA94</f>
        <v>0</v>
      </c>
      <c r="N94" s="6">
        <f>AD94+AU94+BL94+CC94</f>
        <v>0</v>
      </c>
      <c r="O94" s="6">
        <f>AF94+AW94+BN94+CE94</f>
        <v>0</v>
      </c>
      <c r="P94" s="7">
        <f>AI94+AZ94+BQ94+CH94</f>
        <v>0</v>
      </c>
      <c r="Q94" s="7">
        <f>AH94+AY94+BP94+CG94</f>
        <v>0</v>
      </c>
      <c r="R94" s="7">
        <v>0</v>
      </c>
      <c r="S94" s="11">
        <v>2</v>
      </c>
      <c r="T94" s="10" t="s">
        <v>53</v>
      </c>
      <c r="U94" s="11"/>
      <c r="V94" s="10"/>
      <c r="W94" s="11"/>
      <c r="X94" s="10"/>
      <c r="Y94" s="11"/>
      <c r="Z94" s="10"/>
      <c r="AA94" s="7">
        <v>0</v>
      </c>
      <c r="AB94" s="11"/>
      <c r="AC94" s="10"/>
      <c r="AD94" s="11"/>
      <c r="AE94" s="10"/>
      <c r="AF94" s="11"/>
      <c r="AG94" s="10"/>
      <c r="AH94" s="7"/>
      <c r="AI94" s="7">
        <f>AA94+AH94</f>
        <v>0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>AR94+AY94</f>
        <v>0</v>
      </c>
      <c r="BA94" s="11"/>
      <c r="BB94" s="10"/>
      <c r="BC94" s="11"/>
      <c r="BD94" s="10"/>
      <c r="BE94" s="11"/>
      <c r="BF94" s="10"/>
      <c r="BG94" s="11"/>
      <c r="BH94" s="10"/>
      <c r="BI94" s="7"/>
      <c r="BJ94" s="11"/>
      <c r="BK94" s="10"/>
      <c r="BL94" s="11"/>
      <c r="BM94" s="10"/>
      <c r="BN94" s="11"/>
      <c r="BO94" s="10"/>
      <c r="BP94" s="7"/>
      <c r="BQ94" s="7">
        <f>BI94+BP94</f>
        <v>0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>BZ94+CG94</f>
        <v>0</v>
      </c>
    </row>
    <row r="95" spans="1:86" ht="15.75" customHeight="1">
      <c r="A95" s="6"/>
      <c r="B95" s="6"/>
      <c r="C95" s="6"/>
      <c r="D95" s="6"/>
      <c r="E95" s="6" t="s">
        <v>63</v>
      </c>
      <c r="F95" s="6">
        <f aca="true" t="shared" si="63" ref="F95:AK95">SUM(F93:F94)</f>
        <v>0</v>
      </c>
      <c r="G95" s="6">
        <f t="shared" si="63"/>
        <v>2</v>
      </c>
      <c r="H95" s="6">
        <f t="shared" si="63"/>
        <v>7</v>
      </c>
      <c r="I95" s="6">
        <f t="shared" si="63"/>
        <v>7</v>
      </c>
      <c r="J95" s="6">
        <f t="shared" si="63"/>
        <v>0</v>
      </c>
      <c r="K95" s="6">
        <f t="shared" si="63"/>
        <v>0</v>
      </c>
      <c r="L95" s="6">
        <f t="shared" si="63"/>
        <v>0</v>
      </c>
      <c r="M95" s="6">
        <f t="shared" si="63"/>
        <v>0</v>
      </c>
      <c r="N95" s="6">
        <f t="shared" si="63"/>
        <v>0</v>
      </c>
      <c r="O95" s="6">
        <f t="shared" si="63"/>
        <v>0</v>
      </c>
      <c r="P95" s="7">
        <f t="shared" si="63"/>
        <v>0</v>
      </c>
      <c r="Q95" s="7">
        <f t="shared" si="63"/>
        <v>0</v>
      </c>
      <c r="R95" s="7">
        <f t="shared" si="63"/>
        <v>0</v>
      </c>
      <c r="S95" s="11">
        <f t="shared" si="63"/>
        <v>7</v>
      </c>
      <c r="T95" s="10">
        <f t="shared" si="63"/>
        <v>0</v>
      </c>
      <c r="U95" s="11">
        <f t="shared" si="63"/>
        <v>0</v>
      </c>
      <c r="V95" s="10">
        <f t="shared" si="63"/>
        <v>0</v>
      </c>
      <c r="W95" s="11">
        <f t="shared" si="63"/>
        <v>0</v>
      </c>
      <c r="X95" s="10">
        <f t="shared" si="63"/>
        <v>0</v>
      </c>
      <c r="Y95" s="11">
        <f t="shared" si="63"/>
        <v>0</v>
      </c>
      <c r="Z95" s="10">
        <f t="shared" si="63"/>
        <v>0</v>
      </c>
      <c r="AA95" s="7">
        <f t="shared" si="63"/>
        <v>0</v>
      </c>
      <c r="AB95" s="11">
        <f t="shared" si="63"/>
        <v>0</v>
      </c>
      <c r="AC95" s="10">
        <f t="shared" si="63"/>
        <v>0</v>
      </c>
      <c r="AD95" s="11">
        <f t="shared" si="63"/>
        <v>0</v>
      </c>
      <c r="AE95" s="10">
        <f t="shared" si="63"/>
        <v>0</v>
      </c>
      <c r="AF95" s="11">
        <f t="shared" si="63"/>
        <v>0</v>
      </c>
      <c r="AG95" s="10">
        <f t="shared" si="63"/>
        <v>0</v>
      </c>
      <c r="AH95" s="7">
        <f t="shared" si="63"/>
        <v>0</v>
      </c>
      <c r="AI95" s="7">
        <f t="shared" si="63"/>
        <v>0</v>
      </c>
      <c r="AJ95" s="11">
        <f t="shared" si="63"/>
        <v>0</v>
      </c>
      <c r="AK95" s="10">
        <f t="shared" si="63"/>
        <v>0</v>
      </c>
      <c r="AL95" s="11">
        <f aca="true" t="shared" si="64" ref="AL95:BQ95">SUM(AL93:AL94)</f>
        <v>0</v>
      </c>
      <c r="AM95" s="10">
        <f t="shared" si="64"/>
        <v>0</v>
      </c>
      <c r="AN95" s="11">
        <f t="shared" si="64"/>
        <v>0</v>
      </c>
      <c r="AO95" s="10">
        <f t="shared" si="64"/>
        <v>0</v>
      </c>
      <c r="AP95" s="11">
        <f t="shared" si="64"/>
        <v>0</v>
      </c>
      <c r="AQ95" s="10">
        <f t="shared" si="64"/>
        <v>0</v>
      </c>
      <c r="AR95" s="7">
        <f t="shared" si="64"/>
        <v>0</v>
      </c>
      <c r="AS95" s="11">
        <f t="shared" si="64"/>
        <v>0</v>
      </c>
      <c r="AT95" s="10">
        <f t="shared" si="64"/>
        <v>0</v>
      </c>
      <c r="AU95" s="11">
        <f t="shared" si="64"/>
        <v>0</v>
      </c>
      <c r="AV95" s="10">
        <f t="shared" si="64"/>
        <v>0</v>
      </c>
      <c r="AW95" s="11">
        <f t="shared" si="64"/>
        <v>0</v>
      </c>
      <c r="AX95" s="10">
        <f t="shared" si="64"/>
        <v>0</v>
      </c>
      <c r="AY95" s="7">
        <f t="shared" si="64"/>
        <v>0</v>
      </c>
      <c r="AZ95" s="7">
        <f t="shared" si="64"/>
        <v>0</v>
      </c>
      <c r="BA95" s="11">
        <f t="shared" si="64"/>
        <v>0</v>
      </c>
      <c r="BB95" s="10">
        <f t="shared" si="64"/>
        <v>0</v>
      </c>
      <c r="BC95" s="11">
        <f t="shared" si="64"/>
        <v>0</v>
      </c>
      <c r="BD95" s="10">
        <f t="shared" si="64"/>
        <v>0</v>
      </c>
      <c r="BE95" s="11">
        <f t="shared" si="64"/>
        <v>0</v>
      </c>
      <c r="BF95" s="10">
        <f t="shared" si="64"/>
        <v>0</v>
      </c>
      <c r="BG95" s="11">
        <f t="shared" si="64"/>
        <v>0</v>
      </c>
      <c r="BH95" s="10">
        <f t="shared" si="64"/>
        <v>0</v>
      </c>
      <c r="BI95" s="7">
        <f t="shared" si="64"/>
        <v>0</v>
      </c>
      <c r="BJ95" s="11">
        <f t="shared" si="64"/>
        <v>0</v>
      </c>
      <c r="BK95" s="10">
        <f t="shared" si="64"/>
        <v>0</v>
      </c>
      <c r="BL95" s="11">
        <f t="shared" si="64"/>
        <v>0</v>
      </c>
      <c r="BM95" s="10">
        <f t="shared" si="64"/>
        <v>0</v>
      </c>
      <c r="BN95" s="11">
        <f t="shared" si="64"/>
        <v>0</v>
      </c>
      <c r="BO95" s="10">
        <f t="shared" si="64"/>
        <v>0</v>
      </c>
      <c r="BP95" s="7">
        <f t="shared" si="64"/>
        <v>0</v>
      </c>
      <c r="BQ95" s="7">
        <f t="shared" si="64"/>
        <v>0</v>
      </c>
      <c r="BR95" s="11">
        <f aca="true" t="shared" si="65" ref="BR95:CH95">SUM(BR93:BR94)</f>
        <v>0</v>
      </c>
      <c r="BS95" s="10">
        <f t="shared" si="65"/>
        <v>0</v>
      </c>
      <c r="BT95" s="11">
        <f t="shared" si="65"/>
        <v>0</v>
      </c>
      <c r="BU95" s="10">
        <f t="shared" si="65"/>
        <v>0</v>
      </c>
      <c r="BV95" s="11">
        <f t="shared" si="65"/>
        <v>0</v>
      </c>
      <c r="BW95" s="10">
        <f t="shared" si="65"/>
        <v>0</v>
      </c>
      <c r="BX95" s="11">
        <f t="shared" si="65"/>
        <v>0</v>
      </c>
      <c r="BY95" s="10">
        <f t="shared" si="65"/>
        <v>0</v>
      </c>
      <c r="BZ95" s="7">
        <f t="shared" si="65"/>
        <v>0</v>
      </c>
      <c r="CA95" s="11">
        <f t="shared" si="65"/>
        <v>0</v>
      </c>
      <c r="CB95" s="10">
        <f t="shared" si="65"/>
        <v>0</v>
      </c>
      <c r="CC95" s="11">
        <f t="shared" si="65"/>
        <v>0</v>
      </c>
      <c r="CD95" s="10">
        <f t="shared" si="65"/>
        <v>0</v>
      </c>
      <c r="CE95" s="11">
        <f t="shared" si="65"/>
        <v>0</v>
      </c>
      <c r="CF95" s="10">
        <f t="shared" si="65"/>
        <v>0</v>
      </c>
      <c r="CG95" s="7">
        <f t="shared" si="65"/>
        <v>0</v>
      </c>
      <c r="CH95" s="7">
        <f t="shared" si="65"/>
        <v>0</v>
      </c>
    </row>
    <row r="96" spans="1:86" ht="19.5" customHeight="1">
      <c r="A96" s="6"/>
      <c r="B96" s="6"/>
      <c r="C96" s="6"/>
      <c r="D96" s="6"/>
      <c r="E96" s="8" t="s">
        <v>190</v>
      </c>
      <c r="F96" s="6">
        <f>F22+F29+F37+F52+F91+F95</f>
        <v>18</v>
      </c>
      <c r="G96" s="6">
        <f>G22+G29+G37+G52+G91+G95</f>
        <v>36</v>
      </c>
      <c r="H96" s="6">
        <f aca="true" t="shared" si="66" ref="H96:O96">H22+H29+H37+H52+H95</f>
        <v>1087</v>
      </c>
      <c r="I96" s="6">
        <f t="shared" si="66"/>
        <v>447</v>
      </c>
      <c r="J96" s="6">
        <f t="shared" si="66"/>
        <v>50</v>
      </c>
      <c r="K96" s="6">
        <f t="shared" si="66"/>
        <v>0</v>
      </c>
      <c r="L96" s="6">
        <f t="shared" si="66"/>
        <v>15</v>
      </c>
      <c r="M96" s="6">
        <f t="shared" si="66"/>
        <v>545</v>
      </c>
      <c r="N96" s="6">
        <f t="shared" si="66"/>
        <v>30</v>
      </c>
      <c r="O96" s="6">
        <f t="shared" si="66"/>
        <v>0</v>
      </c>
      <c r="P96" s="7">
        <f>P22+P29+P37+P52+P91+P95</f>
        <v>90</v>
      </c>
      <c r="Q96" s="7">
        <f>Q22+Q29+Q37+Q52+Q91+Q95</f>
        <v>36.6</v>
      </c>
      <c r="R96" s="7">
        <f>R22+R29+R37+R52+R91+R95</f>
        <v>45.300000000000004</v>
      </c>
      <c r="S96" s="11">
        <f aca="true" t="shared" si="67" ref="S96:Z96">S22+S29+S37+S52+S95</f>
        <v>172</v>
      </c>
      <c r="T96" s="10">
        <f t="shared" si="67"/>
        <v>0</v>
      </c>
      <c r="U96" s="11">
        <f t="shared" si="67"/>
        <v>15</v>
      </c>
      <c r="V96" s="10">
        <f t="shared" si="67"/>
        <v>0</v>
      </c>
      <c r="W96" s="11">
        <f t="shared" si="67"/>
        <v>0</v>
      </c>
      <c r="X96" s="10">
        <f t="shared" si="67"/>
        <v>0</v>
      </c>
      <c r="Y96" s="11">
        <f t="shared" si="67"/>
        <v>0</v>
      </c>
      <c r="Z96" s="10">
        <f t="shared" si="67"/>
        <v>0</v>
      </c>
      <c r="AA96" s="7">
        <f>AA22+AA29+AA37+AA52+AA91+AA95</f>
        <v>10.1</v>
      </c>
      <c r="AB96" s="11">
        <f aca="true" t="shared" si="68" ref="AB96:AG96">AB22+AB29+AB37+AB52+AB95</f>
        <v>255</v>
      </c>
      <c r="AC96" s="10">
        <f t="shared" si="68"/>
        <v>0</v>
      </c>
      <c r="AD96" s="11">
        <f t="shared" si="68"/>
        <v>30</v>
      </c>
      <c r="AE96" s="10">
        <f t="shared" si="68"/>
        <v>0</v>
      </c>
      <c r="AF96" s="11">
        <f t="shared" si="68"/>
        <v>0</v>
      </c>
      <c r="AG96" s="10">
        <f t="shared" si="68"/>
        <v>0</v>
      </c>
      <c r="AH96" s="7">
        <f>AH22+AH29+AH37+AH52+AH91+AH95</f>
        <v>19.9</v>
      </c>
      <c r="AI96" s="7">
        <f>AI22+AI29+AI37+AI52+AI91+AI95</f>
        <v>30</v>
      </c>
      <c r="AJ96" s="11">
        <f aca="true" t="shared" si="69" ref="AJ96:AQ96">AJ22+AJ29+AJ37+AJ52+AJ95</f>
        <v>220</v>
      </c>
      <c r="AK96" s="10">
        <f t="shared" si="69"/>
        <v>0</v>
      </c>
      <c r="AL96" s="11">
        <f t="shared" si="69"/>
        <v>35</v>
      </c>
      <c r="AM96" s="10">
        <f t="shared" si="69"/>
        <v>0</v>
      </c>
      <c r="AN96" s="11">
        <f t="shared" si="69"/>
        <v>0</v>
      </c>
      <c r="AO96" s="10">
        <f t="shared" si="69"/>
        <v>0</v>
      </c>
      <c r="AP96" s="11">
        <f t="shared" si="69"/>
        <v>15</v>
      </c>
      <c r="AQ96" s="10">
        <f t="shared" si="69"/>
        <v>0</v>
      </c>
      <c r="AR96" s="7">
        <f>AR22+AR29+AR37+AR52+AR91+AR95</f>
        <v>18.3</v>
      </c>
      <c r="AS96" s="11">
        <f aca="true" t="shared" si="70" ref="AS96:AX96">AS22+AS29+AS37+AS52+AS95</f>
        <v>195</v>
      </c>
      <c r="AT96" s="10">
        <f t="shared" si="70"/>
        <v>0</v>
      </c>
      <c r="AU96" s="11">
        <f t="shared" si="70"/>
        <v>0</v>
      </c>
      <c r="AV96" s="10">
        <f t="shared" si="70"/>
        <v>0</v>
      </c>
      <c r="AW96" s="11">
        <f t="shared" si="70"/>
        <v>0</v>
      </c>
      <c r="AX96" s="10">
        <f t="shared" si="70"/>
        <v>0</v>
      </c>
      <c r="AY96" s="7">
        <f>AY22+AY29+AY37+AY52+AY91+AY95</f>
        <v>11.7</v>
      </c>
      <c r="AZ96" s="7">
        <f>AZ22+AZ29+AZ37+AZ52+AZ91+AZ95</f>
        <v>30</v>
      </c>
      <c r="BA96" s="11">
        <f aca="true" t="shared" si="71" ref="BA96:BH96">BA22+BA29+BA37+BA52+BA95</f>
        <v>55</v>
      </c>
      <c r="BB96" s="10">
        <f t="shared" si="71"/>
        <v>0</v>
      </c>
      <c r="BC96" s="11">
        <f t="shared" si="71"/>
        <v>0</v>
      </c>
      <c r="BD96" s="10">
        <f t="shared" si="71"/>
        <v>0</v>
      </c>
      <c r="BE96" s="11">
        <f t="shared" si="71"/>
        <v>0</v>
      </c>
      <c r="BF96" s="10">
        <f t="shared" si="71"/>
        <v>0</v>
      </c>
      <c r="BG96" s="11">
        <f t="shared" si="71"/>
        <v>0</v>
      </c>
      <c r="BH96" s="10">
        <f t="shared" si="71"/>
        <v>0</v>
      </c>
      <c r="BI96" s="7">
        <f>BI22+BI29+BI37+BI52+BI91+BI95</f>
        <v>25</v>
      </c>
      <c r="BJ96" s="11">
        <f aca="true" t="shared" si="72" ref="BJ96:BO96">BJ22+BJ29+BJ37+BJ52+BJ95</f>
        <v>95</v>
      </c>
      <c r="BK96" s="10">
        <f t="shared" si="72"/>
        <v>0</v>
      </c>
      <c r="BL96" s="11">
        <f t="shared" si="72"/>
        <v>0</v>
      </c>
      <c r="BM96" s="10">
        <f t="shared" si="72"/>
        <v>0</v>
      </c>
      <c r="BN96" s="11">
        <f t="shared" si="72"/>
        <v>0</v>
      </c>
      <c r="BO96" s="10">
        <f t="shared" si="72"/>
        <v>0</v>
      </c>
      <c r="BP96" s="7">
        <f>BP22+BP29+BP37+BP52+BP91+BP95</f>
        <v>5</v>
      </c>
      <c r="BQ96" s="7">
        <f>BQ22+BQ29+BQ37+BQ52+BQ91+BQ95</f>
        <v>30</v>
      </c>
      <c r="BR96" s="11">
        <f aca="true" t="shared" si="73" ref="BR96:BY96">BR22+BR29+BR37+BR52+BR95</f>
        <v>0</v>
      </c>
      <c r="BS96" s="10">
        <f t="shared" si="73"/>
        <v>0</v>
      </c>
      <c r="BT96" s="11">
        <f t="shared" si="73"/>
        <v>0</v>
      </c>
      <c r="BU96" s="10">
        <f t="shared" si="73"/>
        <v>0</v>
      </c>
      <c r="BV96" s="11">
        <f t="shared" si="73"/>
        <v>0</v>
      </c>
      <c r="BW96" s="10">
        <f t="shared" si="73"/>
        <v>0</v>
      </c>
      <c r="BX96" s="11">
        <f t="shared" si="73"/>
        <v>0</v>
      </c>
      <c r="BY96" s="10">
        <f t="shared" si="73"/>
        <v>0</v>
      </c>
      <c r="BZ96" s="7">
        <f>BZ22+BZ29+BZ37+BZ52+BZ91+BZ95</f>
        <v>0</v>
      </c>
      <c r="CA96" s="11">
        <f aca="true" t="shared" si="74" ref="CA96:CF96">CA22+CA29+CA37+CA52+CA95</f>
        <v>0</v>
      </c>
      <c r="CB96" s="10">
        <f t="shared" si="74"/>
        <v>0</v>
      </c>
      <c r="CC96" s="11">
        <f t="shared" si="74"/>
        <v>0</v>
      </c>
      <c r="CD96" s="10">
        <f t="shared" si="74"/>
        <v>0</v>
      </c>
      <c r="CE96" s="11">
        <f t="shared" si="74"/>
        <v>0</v>
      </c>
      <c r="CF96" s="10">
        <f t="shared" si="74"/>
        <v>0</v>
      </c>
      <c r="CG96" s="7">
        <f>CG22+CG29+CG37+CG52+CG91+CG95</f>
        <v>0</v>
      </c>
      <c r="CH96" s="7">
        <f>CH22+CH29+CH37+CH52+CH91+CH95</f>
        <v>0</v>
      </c>
    </row>
    <row r="98" spans="4:5" ht="12">
      <c r="D98" s="3" t="s">
        <v>22</v>
      </c>
      <c r="E98" s="3" t="s">
        <v>191</v>
      </c>
    </row>
    <row r="99" spans="4:5" ht="12">
      <c r="D99" s="3" t="s">
        <v>26</v>
      </c>
      <c r="E99" s="3" t="s">
        <v>192</v>
      </c>
    </row>
    <row r="100" spans="4:5" ht="12">
      <c r="D100" s="21" t="s">
        <v>32</v>
      </c>
      <c r="E100" s="21"/>
    </row>
    <row r="101" spans="4:5" ht="12">
      <c r="D101" s="3" t="s">
        <v>34</v>
      </c>
      <c r="E101" s="3" t="s">
        <v>193</v>
      </c>
    </row>
    <row r="102" spans="4:5" ht="12">
      <c r="D102" s="3" t="s">
        <v>35</v>
      </c>
      <c r="E102" s="3" t="s">
        <v>194</v>
      </c>
    </row>
    <row r="103" spans="4:5" ht="12">
      <c r="D103" s="3" t="s">
        <v>36</v>
      </c>
      <c r="E103" s="3" t="s">
        <v>195</v>
      </c>
    </row>
    <row r="104" spans="4:29" ht="12">
      <c r="D104" s="3" t="s">
        <v>37</v>
      </c>
      <c r="E104" s="3" t="s">
        <v>196</v>
      </c>
      <c r="M104" s="9"/>
      <c r="U104" s="9"/>
      <c r="AC104" s="9"/>
    </row>
    <row r="105" spans="4:5" ht="12">
      <c r="D105" s="21" t="s">
        <v>33</v>
      </c>
      <c r="E105" s="21"/>
    </row>
    <row r="106" spans="4:5" ht="12">
      <c r="D106" s="3" t="s">
        <v>38</v>
      </c>
      <c r="E106" s="3" t="s">
        <v>197</v>
      </c>
    </row>
    <row r="107" spans="4:5" ht="12">
      <c r="D107" s="3" t="s">
        <v>39</v>
      </c>
      <c r="E107" s="3" t="s">
        <v>198</v>
      </c>
    </row>
    <row r="108" spans="4:5" ht="12">
      <c r="D108" s="3" t="s">
        <v>40</v>
      </c>
      <c r="E108" s="3" t="s">
        <v>199</v>
      </c>
    </row>
  </sheetData>
  <sheetProtection/>
  <mergeCells count="93">
    <mergeCell ref="A89:CH89"/>
    <mergeCell ref="A92:CH92"/>
    <mergeCell ref="D100:E100"/>
    <mergeCell ref="D105:E105"/>
    <mergeCell ref="C74:C81"/>
    <mergeCell ref="A74:A81"/>
    <mergeCell ref="B74:B81"/>
    <mergeCell ref="C82:C88"/>
    <mergeCell ref="A82:A88"/>
    <mergeCell ref="B82:B88"/>
    <mergeCell ref="C58:C59"/>
    <mergeCell ref="A58:A59"/>
    <mergeCell ref="B58:B59"/>
    <mergeCell ref="C60:C73"/>
    <mergeCell ref="A60:A73"/>
    <mergeCell ref="B60:B73"/>
    <mergeCell ref="A23:CH23"/>
    <mergeCell ref="A30:CH30"/>
    <mergeCell ref="A38:CH38"/>
    <mergeCell ref="A53:CH53"/>
    <mergeCell ref="C54:C57"/>
    <mergeCell ref="A54:A57"/>
    <mergeCell ref="B54:B57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7"/>
  <sheetViews>
    <sheetView zoomScalePageLayoutView="0" workbookViewId="0" topLeftCell="E1">
      <selection activeCell="AH9" sqref="AH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90</v>
      </c>
      <c r="AH8" t="s">
        <v>16</v>
      </c>
    </row>
    <row r="9" spans="5:34" ht="12.75">
      <c r="E9" t="s">
        <v>17</v>
      </c>
      <c r="F9" s="1" t="s">
        <v>18</v>
      </c>
      <c r="AH9" t="s">
        <v>350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5</v>
      </c>
      <c r="I17" s="6">
        <f>S17+AJ17+BA17+BR17</f>
        <v>5</v>
      </c>
      <c r="J17" s="6">
        <f>U17+AL17+BC17+BT17</f>
        <v>0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0</v>
      </c>
      <c r="Q17" s="7">
        <f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>AA17+AH17</f>
        <v>0</v>
      </c>
      <c r="AJ17" s="11">
        <v>5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ht="1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0</v>
      </c>
      <c r="J18" s="6">
        <f>U18+AL18+BC18+BT18</f>
        <v>0</v>
      </c>
      <c r="K18" s="6">
        <f>W18+AN18+BE18+BV18</f>
        <v>0</v>
      </c>
      <c r="L18" s="6">
        <f>Y18+AP18+BG18+BX18</f>
        <v>15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v>0.6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53</v>
      </c>
      <c r="AR18" s="7">
        <v>1</v>
      </c>
      <c r="AS18" s="11"/>
      <c r="AT18" s="10"/>
      <c r="AU18" s="11"/>
      <c r="AV18" s="10"/>
      <c r="AW18" s="11"/>
      <c r="AX18" s="10"/>
      <c r="AY18" s="7"/>
      <c r="AZ18" s="7">
        <f>AR18+AY18</f>
        <v>1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ht="12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20</v>
      </c>
      <c r="Q19" s="7">
        <f>AH19+AY19+BP19+CG19</f>
        <v>0</v>
      </c>
      <c r="R19" s="7">
        <v>0.5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>AR19+AY19</f>
        <v>0</v>
      </c>
      <c r="BA19" s="11"/>
      <c r="BB19" s="10"/>
      <c r="BC19" s="11"/>
      <c r="BD19" s="10"/>
      <c r="BE19" s="11">
        <v>0</v>
      </c>
      <c r="BF19" s="10" t="s">
        <v>53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>BI19+BP19</f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ht="12">
      <c r="A20" s="6">
        <v>2</v>
      </c>
      <c r="B20" s="6">
        <v>1</v>
      </c>
      <c r="C20" s="6"/>
      <c r="D20" s="6"/>
      <c r="E20" s="3" t="s">
        <v>60</v>
      </c>
      <c r="F20" s="6">
        <f>$B$20*COUNTIF(S20:CF20,"e")</f>
        <v>0</v>
      </c>
      <c r="G20" s="6">
        <f>$B$20*COUNTIF(S20:CF20,"z")</f>
        <v>1</v>
      </c>
      <c r="H20" s="6">
        <f>SUM(I20:O20)</f>
        <v>45</v>
      </c>
      <c r="I20" s="6">
        <f>S20+AJ20+BA20+BR20</f>
        <v>45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0</v>
      </c>
      <c r="R20" s="7">
        <f>$B$20*1.8</f>
        <v>1.8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>
        <f>$B$20*45</f>
        <v>45</v>
      </c>
      <c r="AK20" s="10" t="s">
        <v>53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>AR20+AY20</f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ht="1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>SUM(I21:O21)</f>
        <v>30</v>
      </c>
      <c r="I21" s="6">
        <f>S21+AJ21+BA21+BR21</f>
        <v>0</v>
      </c>
      <c r="J21" s="6">
        <f>U21+AL21+BC21+BT21</f>
        <v>0</v>
      </c>
      <c r="K21" s="6">
        <f>W21+AN21+BE21+BV21</f>
        <v>0</v>
      </c>
      <c r="L21" s="6">
        <f>Y21+AP21+BG21+BX21</f>
        <v>0</v>
      </c>
      <c r="M21" s="6">
        <f>AB21+AS21+BJ21+CA21</f>
        <v>0</v>
      </c>
      <c r="N21" s="6">
        <f>AD21+AU21+BL21+CC21</f>
        <v>30</v>
      </c>
      <c r="O21" s="6">
        <f>AF21+AW21+BN21+CE21</f>
        <v>0</v>
      </c>
      <c r="P21" s="7">
        <f>AI21+AZ21+BQ21+CH21</f>
        <v>3</v>
      </c>
      <c r="Q21" s="7">
        <f>AH21+AY21+BP21+CG21</f>
        <v>3</v>
      </c>
      <c r="R21" s="7">
        <f>$B$21*1.3</f>
        <v>1.3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62</v>
      </c>
      <c r="AF21" s="11"/>
      <c r="AG21" s="10"/>
      <c r="AH21" s="7">
        <f>$B$21*3</f>
        <v>3</v>
      </c>
      <c r="AI21" s="7">
        <f>AA21+AH21</f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</row>
    <row r="22" spans="1:86" ht="15.75" customHeight="1">
      <c r="A22" s="6"/>
      <c r="B22" s="6"/>
      <c r="C22" s="6"/>
      <c r="D22" s="6"/>
      <c r="E22" s="6" t="s">
        <v>63</v>
      </c>
      <c r="F22" s="6">
        <f aca="true" t="shared" si="0" ref="F22:AK22">SUM(F17:F21)</f>
        <v>1</v>
      </c>
      <c r="G22" s="6">
        <f t="shared" si="0"/>
        <v>4</v>
      </c>
      <c r="H22" s="6">
        <f t="shared" si="0"/>
        <v>95</v>
      </c>
      <c r="I22" s="6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15</v>
      </c>
      <c r="M22" s="6">
        <f t="shared" si="0"/>
        <v>0</v>
      </c>
      <c r="N22" s="6">
        <f t="shared" si="0"/>
        <v>30</v>
      </c>
      <c r="O22" s="6">
        <f t="shared" si="0"/>
        <v>0</v>
      </c>
      <c r="P22" s="7">
        <f t="shared" si="0"/>
        <v>27</v>
      </c>
      <c r="Q22" s="7">
        <f t="shared" si="0"/>
        <v>3</v>
      </c>
      <c r="R22" s="7">
        <f t="shared" si="0"/>
        <v>4.2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0</v>
      </c>
      <c r="AB22" s="11">
        <f t="shared" si="0"/>
        <v>0</v>
      </c>
      <c r="AC22" s="10">
        <f t="shared" si="0"/>
        <v>0</v>
      </c>
      <c r="AD22" s="11">
        <f t="shared" si="0"/>
        <v>30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3</v>
      </c>
      <c r="AJ22" s="11">
        <f t="shared" si="0"/>
        <v>50</v>
      </c>
      <c r="AK22" s="10">
        <f t="shared" si="0"/>
        <v>0</v>
      </c>
      <c r="AL22" s="11">
        <f aca="true" t="shared" si="1" ref="AL22:BQ22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15</v>
      </c>
      <c r="AQ22" s="10">
        <f t="shared" si="1"/>
        <v>0</v>
      </c>
      <c r="AR22" s="7">
        <f t="shared" si="1"/>
        <v>4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4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20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20</v>
      </c>
      <c r="BR22" s="11">
        <f aca="true" t="shared" si="2" ref="BR22:CH2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19.5" customHeight="1">
      <c r="A23" s="19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ht="12">
      <c r="A24" s="6"/>
      <c r="B24" s="6"/>
      <c r="C24" s="6"/>
      <c r="D24" s="6" t="s">
        <v>65</v>
      </c>
      <c r="E24" s="3" t="s">
        <v>66</v>
      </c>
      <c r="F24" s="6">
        <f>COUNTIF(S24:CF24,"e")</f>
        <v>0</v>
      </c>
      <c r="G24" s="6">
        <f>COUNTIF(S24:CF24,"z")</f>
        <v>1</v>
      </c>
      <c r="H24" s="6">
        <f>SUM(I24:O24)</f>
        <v>30</v>
      </c>
      <c r="I24" s="6">
        <f>S24+AJ24+BA24+BR24</f>
        <v>30</v>
      </c>
      <c r="J24" s="6">
        <f>U24+AL24+BC24+BT24</f>
        <v>0</v>
      </c>
      <c r="K24" s="6">
        <f>W24+AN24+BE24+BV24</f>
        <v>0</v>
      </c>
      <c r="L24" s="6">
        <f>Y24+AP24+BG24+BX24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1.2</v>
      </c>
      <c r="S24" s="11"/>
      <c r="T24" s="10"/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7"/>
      <c r="AI24" s="7">
        <f>AA24+AH24</f>
        <v>0</v>
      </c>
      <c r="AJ24" s="11">
        <v>30</v>
      </c>
      <c r="AK24" s="10" t="s">
        <v>53</v>
      </c>
      <c r="AL24" s="11"/>
      <c r="AM24" s="10"/>
      <c r="AN24" s="11"/>
      <c r="AO24" s="10"/>
      <c r="AP24" s="11"/>
      <c r="AQ24" s="10"/>
      <c r="AR24" s="7">
        <v>2</v>
      </c>
      <c r="AS24" s="11"/>
      <c r="AT24" s="10"/>
      <c r="AU24" s="11"/>
      <c r="AV24" s="10"/>
      <c r="AW24" s="11"/>
      <c r="AX24" s="10"/>
      <c r="AY24" s="7"/>
      <c r="AZ24" s="7">
        <f>AR24+AY24</f>
        <v>2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>BZ24+CG24</f>
        <v>0</v>
      </c>
    </row>
    <row r="25" spans="1:86" ht="1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0.6</v>
      </c>
      <c r="S25" s="11"/>
      <c r="T25" s="10"/>
      <c r="U25" s="11">
        <v>15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0.6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2</v>
      </c>
      <c r="H27" s="6">
        <f>SUM(I27:O27)</f>
        <v>45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1.2</v>
      </c>
      <c r="R27" s="7">
        <v>1.8</v>
      </c>
      <c r="S27" s="11">
        <v>15</v>
      </c>
      <c r="T27" s="10" t="s">
        <v>53</v>
      </c>
      <c r="U27" s="11"/>
      <c r="V27" s="10"/>
      <c r="W27" s="11"/>
      <c r="X27" s="10"/>
      <c r="Y27" s="11"/>
      <c r="Z27" s="10"/>
      <c r="AA27" s="7">
        <v>0.8</v>
      </c>
      <c r="AB27" s="11">
        <v>30</v>
      </c>
      <c r="AC27" s="10" t="s">
        <v>53</v>
      </c>
      <c r="AD27" s="11"/>
      <c r="AE27" s="10"/>
      <c r="AF27" s="11"/>
      <c r="AG27" s="10"/>
      <c r="AH27" s="7">
        <v>1.2</v>
      </c>
      <c r="AI27" s="7">
        <f>AA27+AH27</f>
        <v>2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2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>SUM(I28:O28)</f>
        <v>45</v>
      </c>
      <c r="I28" s="6">
        <f>S28+AJ28+BA28+BR28</f>
        <v>15</v>
      </c>
      <c r="J28" s="6">
        <f>U28+AL28+BC28+BT28</f>
        <v>0</v>
      </c>
      <c r="K28" s="6">
        <f>W28+AN28+BE28+BV28</f>
        <v>0</v>
      </c>
      <c r="L28" s="6">
        <f>Y28+AP28+BG28+BX28</f>
        <v>0</v>
      </c>
      <c r="M28" s="6">
        <f>AB28+AS28+BJ28+CA28</f>
        <v>30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1.2</v>
      </c>
      <c r="R28" s="7">
        <v>1.8</v>
      </c>
      <c r="S28" s="11">
        <v>15</v>
      </c>
      <c r="T28" s="10" t="s">
        <v>53</v>
      </c>
      <c r="U28" s="11"/>
      <c r="V28" s="10"/>
      <c r="W28" s="11"/>
      <c r="X28" s="10"/>
      <c r="Y28" s="11"/>
      <c r="Z28" s="10"/>
      <c r="AA28" s="7">
        <v>0.8</v>
      </c>
      <c r="AB28" s="11">
        <v>30</v>
      </c>
      <c r="AC28" s="10" t="s">
        <v>53</v>
      </c>
      <c r="AD28" s="11"/>
      <c r="AE28" s="10"/>
      <c r="AF28" s="11"/>
      <c r="AG28" s="10"/>
      <c r="AH28" s="7">
        <v>1.2</v>
      </c>
      <c r="AI28" s="7">
        <f>AA28+AH28</f>
        <v>2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>AR28+AY28</f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>BI28+BP28</f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>BZ28+CG28</f>
        <v>0</v>
      </c>
    </row>
    <row r="29" spans="1:86" ht="15.75" customHeight="1">
      <c r="A29" s="6"/>
      <c r="B29" s="6"/>
      <c r="C29" s="6"/>
      <c r="D29" s="6"/>
      <c r="E29" s="6" t="s">
        <v>63</v>
      </c>
      <c r="F29" s="6">
        <f aca="true" t="shared" si="3" ref="F29:AK29">SUM(F24:F28)</f>
        <v>0</v>
      </c>
      <c r="G29" s="6">
        <f t="shared" si="3"/>
        <v>7</v>
      </c>
      <c r="H29" s="6">
        <f t="shared" si="3"/>
        <v>150</v>
      </c>
      <c r="I29" s="6">
        <f t="shared" si="3"/>
        <v>60</v>
      </c>
      <c r="J29" s="6">
        <f t="shared" si="3"/>
        <v>30</v>
      </c>
      <c r="K29" s="6">
        <f t="shared" si="3"/>
        <v>0</v>
      </c>
      <c r="L29" s="6">
        <f t="shared" si="3"/>
        <v>0</v>
      </c>
      <c r="M29" s="6">
        <f t="shared" si="3"/>
        <v>60</v>
      </c>
      <c r="N29" s="6">
        <f t="shared" si="3"/>
        <v>0</v>
      </c>
      <c r="O29" s="6">
        <f t="shared" si="3"/>
        <v>0</v>
      </c>
      <c r="P29" s="7">
        <f t="shared" si="3"/>
        <v>8</v>
      </c>
      <c r="Q29" s="7">
        <f t="shared" si="3"/>
        <v>2.4</v>
      </c>
      <c r="R29" s="7">
        <f t="shared" si="3"/>
        <v>6</v>
      </c>
      <c r="S29" s="11">
        <f t="shared" si="3"/>
        <v>30</v>
      </c>
      <c r="T29" s="10">
        <f t="shared" si="3"/>
        <v>0</v>
      </c>
      <c r="U29" s="11">
        <f t="shared" si="3"/>
        <v>15</v>
      </c>
      <c r="V29" s="10">
        <f t="shared" si="3"/>
        <v>0</v>
      </c>
      <c r="W29" s="11">
        <f t="shared" si="3"/>
        <v>0</v>
      </c>
      <c r="X29" s="10">
        <f t="shared" si="3"/>
        <v>0</v>
      </c>
      <c r="Y29" s="11">
        <f t="shared" si="3"/>
        <v>0</v>
      </c>
      <c r="Z29" s="10">
        <f t="shared" si="3"/>
        <v>0</v>
      </c>
      <c r="AA29" s="7">
        <f t="shared" si="3"/>
        <v>2.6</v>
      </c>
      <c r="AB29" s="11">
        <f t="shared" si="3"/>
        <v>60</v>
      </c>
      <c r="AC29" s="10">
        <f t="shared" si="3"/>
        <v>0</v>
      </c>
      <c r="AD29" s="11">
        <f t="shared" si="3"/>
        <v>0</v>
      </c>
      <c r="AE29" s="10">
        <f t="shared" si="3"/>
        <v>0</v>
      </c>
      <c r="AF29" s="11">
        <f t="shared" si="3"/>
        <v>0</v>
      </c>
      <c r="AG29" s="10">
        <f t="shared" si="3"/>
        <v>0</v>
      </c>
      <c r="AH29" s="7">
        <f t="shared" si="3"/>
        <v>2.4</v>
      </c>
      <c r="AI29" s="7">
        <f t="shared" si="3"/>
        <v>5</v>
      </c>
      <c r="AJ29" s="11">
        <f t="shared" si="3"/>
        <v>30</v>
      </c>
      <c r="AK29" s="10">
        <f t="shared" si="3"/>
        <v>0</v>
      </c>
      <c r="AL29" s="11">
        <f aca="true" t="shared" si="4" ref="AL29:BQ29">SUM(AL24:AL28)</f>
        <v>15</v>
      </c>
      <c r="AM29" s="10">
        <f t="shared" si="4"/>
        <v>0</v>
      </c>
      <c r="AN29" s="11">
        <f t="shared" si="4"/>
        <v>0</v>
      </c>
      <c r="AO29" s="10">
        <f t="shared" si="4"/>
        <v>0</v>
      </c>
      <c r="AP29" s="11">
        <f t="shared" si="4"/>
        <v>0</v>
      </c>
      <c r="AQ29" s="10">
        <f t="shared" si="4"/>
        <v>0</v>
      </c>
      <c r="AR29" s="7">
        <f t="shared" si="4"/>
        <v>3</v>
      </c>
      <c r="AS29" s="11">
        <f t="shared" si="4"/>
        <v>0</v>
      </c>
      <c r="AT29" s="10">
        <f t="shared" si="4"/>
        <v>0</v>
      </c>
      <c r="AU29" s="11">
        <f t="shared" si="4"/>
        <v>0</v>
      </c>
      <c r="AV29" s="10">
        <f t="shared" si="4"/>
        <v>0</v>
      </c>
      <c r="AW29" s="11">
        <f t="shared" si="4"/>
        <v>0</v>
      </c>
      <c r="AX29" s="10">
        <f t="shared" si="4"/>
        <v>0</v>
      </c>
      <c r="AY29" s="7">
        <f t="shared" si="4"/>
        <v>0</v>
      </c>
      <c r="AZ29" s="7">
        <f t="shared" si="4"/>
        <v>3</v>
      </c>
      <c r="BA29" s="11">
        <f t="shared" si="4"/>
        <v>0</v>
      </c>
      <c r="BB29" s="10">
        <f t="shared" si="4"/>
        <v>0</v>
      </c>
      <c r="BC29" s="11">
        <f t="shared" si="4"/>
        <v>0</v>
      </c>
      <c r="BD29" s="10">
        <f t="shared" si="4"/>
        <v>0</v>
      </c>
      <c r="BE29" s="11">
        <f t="shared" si="4"/>
        <v>0</v>
      </c>
      <c r="BF29" s="10">
        <f t="shared" si="4"/>
        <v>0</v>
      </c>
      <c r="BG29" s="11">
        <f t="shared" si="4"/>
        <v>0</v>
      </c>
      <c r="BH29" s="10">
        <f t="shared" si="4"/>
        <v>0</v>
      </c>
      <c r="BI29" s="7">
        <f t="shared" si="4"/>
        <v>0</v>
      </c>
      <c r="BJ29" s="11">
        <f t="shared" si="4"/>
        <v>0</v>
      </c>
      <c r="BK29" s="10">
        <f t="shared" si="4"/>
        <v>0</v>
      </c>
      <c r="BL29" s="11">
        <f t="shared" si="4"/>
        <v>0</v>
      </c>
      <c r="BM29" s="10">
        <f t="shared" si="4"/>
        <v>0</v>
      </c>
      <c r="BN29" s="11">
        <f t="shared" si="4"/>
        <v>0</v>
      </c>
      <c r="BO29" s="10">
        <f t="shared" si="4"/>
        <v>0</v>
      </c>
      <c r="BP29" s="7">
        <f t="shared" si="4"/>
        <v>0</v>
      </c>
      <c r="BQ29" s="7">
        <f t="shared" si="4"/>
        <v>0</v>
      </c>
      <c r="BR29" s="11">
        <f aca="true" t="shared" si="5" ref="BR29:CH29">SUM(BR24:BR28)</f>
        <v>0</v>
      </c>
      <c r="BS29" s="10">
        <f t="shared" si="5"/>
        <v>0</v>
      </c>
      <c r="BT29" s="11">
        <f t="shared" si="5"/>
        <v>0</v>
      </c>
      <c r="BU29" s="10">
        <f t="shared" si="5"/>
        <v>0</v>
      </c>
      <c r="BV29" s="11">
        <f t="shared" si="5"/>
        <v>0</v>
      </c>
      <c r="BW29" s="10">
        <f t="shared" si="5"/>
        <v>0</v>
      </c>
      <c r="BX29" s="11">
        <f t="shared" si="5"/>
        <v>0</v>
      </c>
      <c r="BY29" s="10">
        <f t="shared" si="5"/>
        <v>0</v>
      </c>
      <c r="BZ29" s="7">
        <f t="shared" si="5"/>
        <v>0</v>
      </c>
      <c r="CA29" s="11">
        <f t="shared" si="5"/>
        <v>0</v>
      </c>
      <c r="CB29" s="10">
        <f t="shared" si="5"/>
        <v>0</v>
      </c>
      <c r="CC29" s="11">
        <f t="shared" si="5"/>
        <v>0</v>
      </c>
      <c r="CD29" s="10">
        <f t="shared" si="5"/>
        <v>0</v>
      </c>
      <c r="CE29" s="11">
        <f t="shared" si="5"/>
        <v>0</v>
      </c>
      <c r="CF29" s="10">
        <f t="shared" si="5"/>
        <v>0</v>
      </c>
      <c r="CG29" s="7">
        <f t="shared" si="5"/>
        <v>0</v>
      </c>
      <c r="CH29" s="7">
        <f t="shared" si="5"/>
        <v>0</v>
      </c>
    </row>
    <row r="30" spans="1:86" ht="19.5" customHeight="1">
      <c r="A30" s="19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9"/>
      <c r="CH30" s="15"/>
    </row>
    <row r="31" spans="1:86" ht="12">
      <c r="A31" s="6"/>
      <c r="B31" s="6"/>
      <c r="C31" s="6"/>
      <c r="D31" s="6" t="s">
        <v>76</v>
      </c>
      <c r="E31" s="3" t="s">
        <v>77</v>
      </c>
      <c r="F31" s="6">
        <f aca="true" t="shared" si="6" ref="F31:F36">COUNTIF(S31:CF31,"e")</f>
        <v>1</v>
      </c>
      <c r="G31" s="6">
        <f aca="true" t="shared" si="7" ref="G31:G36">COUNTIF(S31:CF31,"z")</f>
        <v>1</v>
      </c>
      <c r="H31" s="6">
        <f aca="true" t="shared" si="8" ref="H31:H36">SUM(I31:O31)</f>
        <v>30</v>
      </c>
      <c r="I31" s="6">
        <f aca="true" t="shared" si="9" ref="I31:I36">S31+AJ31+BA31+BR31</f>
        <v>15</v>
      </c>
      <c r="J31" s="6">
        <f aca="true" t="shared" si="10" ref="J31:J36">U31+AL31+BC31+BT31</f>
        <v>0</v>
      </c>
      <c r="K31" s="6">
        <f aca="true" t="shared" si="11" ref="K31:K36">W31+AN31+BE31+BV31</f>
        <v>0</v>
      </c>
      <c r="L31" s="6">
        <f aca="true" t="shared" si="12" ref="L31:L36">Y31+AP31+BG31+BX31</f>
        <v>0</v>
      </c>
      <c r="M31" s="6">
        <f aca="true" t="shared" si="13" ref="M31:M36">AB31+AS31+BJ31+CA31</f>
        <v>15</v>
      </c>
      <c r="N31" s="6">
        <f aca="true" t="shared" si="14" ref="N31:N36">AD31+AU31+BL31+CC31</f>
        <v>0</v>
      </c>
      <c r="O31" s="6">
        <f aca="true" t="shared" si="15" ref="O31:O36">AF31+AW31+BN31+CE31</f>
        <v>0</v>
      </c>
      <c r="P31" s="7">
        <f aca="true" t="shared" si="16" ref="P31:P36">AI31+AZ31+BQ31+CH31</f>
        <v>2</v>
      </c>
      <c r="Q31" s="7">
        <f aca="true" t="shared" si="17" ref="Q31:Q36">AH31+AY31+BP31+CG31</f>
        <v>1</v>
      </c>
      <c r="R31" s="7">
        <v>1.3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aca="true" t="shared" si="18" ref="AI31:AI36">AA31+AH31</f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aca="true" t="shared" si="19" ref="AZ31:AZ36">AR31+AY31</f>
        <v>0</v>
      </c>
      <c r="BA31" s="11">
        <v>15</v>
      </c>
      <c r="BB31" s="10" t="s">
        <v>62</v>
      </c>
      <c r="BC31" s="11"/>
      <c r="BD31" s="10"/>
      <c r="BE31" s="11"/>
      <c r="BF31" s="10"/>
      <c r="BG31" s="11"/>
      <c r="BH31" s="10"/>
      <c r="BI31" s="7">
        <v>1</v>
      </c>
      <c r="BJ31" s="11">
        <v>15</v>
      </c>
      <c r="BK31" s="10" t="s">
        <v>53</v>
      </c>
      <c r="BL31" s="11"/>
      <c r="BM31" s="10"/>
      <c r="BN31" s="11"/>
      <c r="BO31" s="10"/>
      <c r="BP31" s="7">
        <v>1</v>
      </c>
      <c r="BQ31" s="7">
        <f aca="true" t="shared" si="20" ref="BQ31:BQ36">BI31+BP31</f>
        <v>2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aca="true" t="shared" si="21" ref="CH31:CH36">BZ31+CG31</f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6"/>
        <v>1</v>
      </c>
      <c r="G32" s="6">
        <f t="shared" si="7"/>
        <v>1</v>
      </c>
      <c r="H32" s="6">
        <f t="shared" si="8"/>
        <v>60</v>
      </c>
      <c r="I32" s="6">
        <f t="shared" si="9"/>
        <v>20</v>
      </c>
      <c r="J32" s="6">
        <f t="shared" si="10"/>
        <v>0</v>
      </c>
      <c r="K32" s="6">
        <f t="shared" si="11"/>
        <v>0</v>
      </c>
      <c r="L32" s="6">
        <f t="shared" si="12"/>
        <v>0</v>
      </c>
      <c r="M32" s="6">
        <f t="shared" si="13"/>
        <v>40</v>
      </c>
      <c r="N32" s="6">
        <f t="shared" si="14"/>
        <v>0</v>
      </c>
      <c r="O32" s="6">
        <f t="shared" si="15"/>
        <v>0</v>
      </c>
      <c r="P32" s="7">
        <f t="shared" si="16"/>
        <v>3</v>
      </c>
      <c r="Q32" s="7">
        <f t="shared" si="17"/>
        <v>2</v>
      </c>
      <c r="R32" s="7">
        <v>2.5</v>
      </c>
      <c r="S32" s="11">
        <v>20</v>
      </c>
      <c r="T32" s="10" t="s">
        <v>62</v>
      </c>
      <c r="U32" s="11"/>
      <c r="V32" s="10"/>
      <c r="W32" s="11"/>
      <c r="X32" s="10"/>
      <c r="Y32" s="11"/>
      <c r="Z32" s="10"/>
      <c r="AA32" s="7">
        <v>1</v>
      </c>
      <c r="AB32" s="11">
        <v>40</v>
      </c>
      <c r="AC32" s="10" t="s">
        <v>53</v>
      </c>
      <c r="AD32" s="11"/>
      <c r="AE32" s="10"/>
      <c r="AF32" s="11"/>
      <c r="AG32" s="10"/>
      <c r="AH32" s="7">
        <v>2</v>
      </c>
      <c r="AI32" s="7">
        <f t="shared" si="18"/>
        <v>3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1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2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1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6"/>
        <v>1</v>
      </c>
      <c r="G33" s="6">
        <f t="shared" si="7"/>
        <v>1</v>
      </c>
      <c r="H33" s="6">
        <f t="shared" si="8"/>
        <v>60</v>
      </c>
      <c r="I33" s="6">
        <f t="shared" si="9"/>
        <v>30</v>
      </c>
      <c r="J33" s="6">
        <f t="shared" si="10"/>
        <v>0</v>
      </c>
      <c r="K33" s="6">
        <f t="shared" si="11"/>
        <v>0</v>
      </c>
      <c r="L33" s="6">
        <f t="shared" si="12"/>
        <v>0</v>
      </c>
      <c r="M33" s="6">
        <f t="shared" si="13"/>
        <v>30</v>
      </c>
      <c r="N33" s="6">
        <f t="shared" si="14"/>
        <v>0</v>
      </c>
      <c r="O33" s="6">
        <f t="shared" si="15"/>
        <v>0</v>
      </c>
      <c r="P33" s="7">
        <f t="shared" si="16"/>
        <v>4</v>
      </c>
      <c r="Q33" s="7">
        <f t="shared" si="17"/>
        <v>2</v>
      </c>
      <c r="R33" s="7">
        <v>2.5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18"/>
        <v>0</v>
      </c>
      <c r="AJ33" s="11">
        <v>30</v>
      </c>
      <c r="AK33" s="10" t="s">
        <v>62</v>
      </c>
      <c r="AL33" s="11"/>
      <c r="AM33" s="10"/>
      <c r="AN33" s="11"/>
      <c r="AO33" s="10"/>
      <c r="AP33" s="11"/>
      <c r="AQ33" s="10"/>
      <c r="AR33" s="7">
        <v>2</v>
      </c>
      <c r="AS33" s="11">
        <v>30</v>
      </c>
      <c r="AT33" s="10" t="s">
        <v>53</v>
      </c>
      <c r="AU33" s="11"/>
      <c r="AV33" s="10"/>
      <c r="AW33" s="11"/>
      <c r="AX33" s="10"/>
      <c r="AY33" s="7">
        <v>2</v>
      </c>
      <c r="AZ33" s="7">
        <f t="shared" si="19"/>
        <v>4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2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1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6"/>
        <v>1</v>
      </c>
      <c r="G34" s="6">
        <f t="shared" si="7"/>
        <v>1</v>
      </c>
      <c r="H34" s="6">
        <f t="shared" si="8"/>
        <v>45</v>
      </c>
      <c r="I34" s="6">
        <f t="shared" si="9"/>
        <v>15</v>
      </c>
      <c r="J34" s="6">
        <f t="shared" si="10"/>
        <v>0</v>
      </c>
      <c r="K34" s="6">
        <f t="shared" si="11"/>
        <v>0</v>
      </c>
      <c r="L34" s="6">
        <f t="shared" si="12"/>
        <v>0</v>
      </c>
      <c r="M34" s="6">
        <f t="shared" si="13"/>
        <v>30</v>
      </c>
      <c r="N34" s="6">
        <f t="shared" si="14"/>
        <v>0</v>
      </c>
      <c r="O34" s="6">
        <f t="shared" si="15"/>
        <v>0</v>
      </c>
      <c r="P34" s="7">
        <f t="shared" si="16"/>
        <v>3</v>
      </c>
      <c r="Q34" s="7">
        <f t="shared" si="17"/>
        <v>2</v>
      </c>
      <c r="R34" s="7">
        <v>1.9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18"/>
        <v>0</v>
      </c>
      <c r="AJ34" s="11">
        <v>15</v>
      </c>
      <c r="AK34" s="10" t="s">
        <v>62</v>
      </c>
      <c r="AL34" s="11"/>
      <c r="AM34" s="10"/>
      <c r="AN34" s="11"/>
      <c r="AO34" s="10"/>
      <c r="AP34" s="11"/>
      <c r="AQ34" s="10"/>
      <c r="AR34" s="7">
        <v>1</v>
      </c>
      <c r="AS34" s="11">
        <v>30</v>
      </c>
      <c r="AT34" s="10" t="s">
        <v>53</v>
      </c>
      <c r="AU34" s="11"/>
      <c r="AV34" s="10"/>
      <c r="AW34" s="11"/>
      <c r="AX34" s="10"/>
      <c r="AY34" s="7">
        <v>2</v>
      </c>
      <c r="AZ34" s="7">
        <f t="shared" si="19"/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2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1"/>
        <v>0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1</v>
      </c>
      <c r="H35" s="6">
        <f t="shared" si="8"/>
        <v>20</v>
      </c>
      <c r="I35" s="6">
        <f t="shared" si="9"/>
        <v>0</v>
      </c>
      <c r="J35" s="6">
        <f t="shared" si="10"/>
        <v>20</v>
      </c>
      <c r="K35" s="6">
        <f t="shared" si="11"/>
        <v>0</v>
      </c>
      <c r="L35" s="6">
        <f t="shared" si="12"/>
        <v>0</v>
      </c>
      <c r="M35" s="6">
        <f t="shared" si="13"/>
        <v>0</v>
      </c>
      <c r="N35" s="6">
        <f t="shared" si="14"/>
        <v>0</v>
      </c>
      <c r="O35" s="6">
        <f t="shared" si="15"/>
        <v>0</v>
      </c>
      <c r="P35" s="7">
        <f t="shared" si="16"/>
        <v>1</v>
      </c>
      <c r="Q35" s="7">
        <f t="shared" si="17"/>
        <v>0</v>
      </c>
      <c r="R35" s="7">
        <v>0.8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8"/>
        <v>0</v>
      </c>
      <c r="AJ35" s="11"/>
      <c r="AK35" s="10"/>
      <c r="AL35" s="11">
        <v>20</v>
      </c>
      <c r="AM35" s="10" t="s">
        <v>53</v>
      </c>
      <c r="AN35" s="11"/>
      <c r="AO35" s="10"/>
      <c r="AP35" s="11"/>
      <c r="AQ35" s="10"/>
      <c r="AR35" s="7">
        <v>1</v>
      </c>
      <c r="AS35" s="11"/>
      <c r="AT35" s="10"/>
      <c r="AU35" s="11"/>
      <c r="AV35" s="10"/>
      <c r="AW35" s="11"/>
      <c r="AX35" s="10"/>
      <c r="AY35" s="7"/>
      <c r="AZ35" s="7">
        <f t="shared" si="19"/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2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21"/>
        <v>0</v>
      </c>
    </row>
    <row r="36" spans="1:86" ht="12">
      <c r="A36" s="6"/>
      <c r="B36" s="6"/>
      <c r="C36" s="6"/>
      <c r="D36" s="6" t="s">
        <v>86</v>
      </c>
      <c r="E36" s="3" t="s">
        <v>87</v>
      </c>
      <c r="F36" s="6">
        <f t="shared" si="6"/>
        <v>1</v>
      </c>
      <c r="G36" s="6">
        <f t="shared" si="7"/>
        <v>1</v>
      </c>
      <c r="H36" s="6">
        <f t="shared" si="8"/>
        <v>60</v>
      </c>
      <c r="I36" s="6">
        <f t="shared" si="9"/>
        <v>30</v>
      </c>
      <c r="J36" s="6">
        <f t="shared" si="10"/>
        <v>0</v>
      </c>
      <c r="K36" s="6">
        <f t="shared" si="11"/>
        <v>0</v>
      </c>
      <c r="L36" s="6">
        <f t="shared" si="12"/>
        <v>0</v>
      </c>
      <c r="M36" s="6">
        <f t="shared" si="13"/>
        <v>30</v>
      </c>
      <c r="N36" s="6">
        <f t="shared" si="14"/>
        <v>0</v>
      </c>
      <c r="O36" s="6">
        <f t="shared" si="15"/>
        <v>0</v>
      </c>
      <c r="P36" s="7">
        <f t="shared" si="16"/>
        <v>4</v>
      </c>
      <c r="Q36" s="7">
        <f t="shared" si="17"/>
        <v>2</v>
      </c>
      <c r="R36" s="7">
        <v>2.5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18"/>
        <v>0</v>
      </c>
      <c r="AJ36" s="11">
        <v>30</v>
      </c>
      <c r="AK36" s="10" t="s">
        <v>62</v>
      </c>
      <c r="AL36" s="11"/>
      <c r="AM36" s="10"/>
      <c r="AN36" s="11"/>
      <c r="AO36" s="10"/>
      <c r="AP36" s="11"/>
      <c r="AQ36" s="10"/>
      <c r="AR36" s="7">
        <v>2</v>
      </c>
      <c r="AS36" s="11">
        <v>30</v>
      </c>
      <c r="AT36" s="10" t="s">
        <v>53</v>
      </c>
      <c r="AU36" s="11"/>
      <c r="AV36" s="10"/>
      <c r="AW36" s="11"/>
      <c r="AX36" s="10"/>
      <c r="AY36" s="7">
        <v>2</v>
      </c>
      <c r="AZ36" s="7">
        <f t="shared" si="19"/>
        <v>4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2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1"/>
        <v>0</v>
      </c>
    </row>
    <row r="37" spans="1:86" ht="15.75" customHeight="1">
      <c r="A37" s="6"/>
      <c r="B37" s="6"/>
      <c r="C37" s="6"/>
      <c r="D37" s="6"/>
      <c r="E37" s="6" t="s">
        <v>63</v>
      </c>
      <c r="F37" s="6">
        <f aca="true" t="shared" si="22" ref="F37:AK37">SUM(F31:F36)</f>
        <v>5</v>
      </c>
      <c r="G37" s="6">
        <f t="shared" si="22"/>
        <v>6</v>
      </c>
      <c r="H37" s="6">
        <f t="shared" si="22"/>
        <v>275</v>
      </c>
      <c r="I37" s="6">
        <f t="shared" si="22"/>
        <v>110</v>
      </c>
      <c r="J37" s="6">
        <f t="shared" si="22"/>
        <v>20</v>
      </c>
      <c r="K37" s="6">
        <f t="shared" si="22"/>
        <v>0</v>
      </c>
      <c r="L37" s="6">
        <f t="shared" si="22"/>
        <v>0</v>
      </c>
      <c r="M37" s="6">
        <f t="shared" si="22"/>
        <v>145</v>
      </c>
      <c r="N37" s="6">
        <f t="shared" si="22"/>
        <v>0</v>
      </c>
      <c r="O37" s="6">
        <f t="shared" si="22"/>
        <v>0</v>
      </c>
      <c r="P37" s="7">
        <f t="shared" si="22"/>
        <v>17</v>
      </c>
      <c r="Q37" s="7">
        <f t="shared" si="22"/>
        <v>9</v>
      </c>
      <c r="R37" s="7">
        <f t="shared" si="22"/>
        <v>11.5</v>
      </c>
      <c r="S37" s="11">
        <f t="shared" si="22"/>
        <v>20</v>
      </c>
      <c r="T37" s="10">
        <f t="shared" si="22"/>
        <v>0</v>
      </c>
      <c r="U37" s="11">
        <f t="shared" si="22"/>
        <v>0</v>
      </c>
      <c r="V37" s="10">
        <f t="shared" si="22"/>
        <v>0</v>
      </c>
      <c r="W37" s="11">
        <f t="shared" si="22"/>
        <v>0</v>
      </c>
      <c r="X37" s="10">
        <f t="shared" si="22"/>
        <v>0</v>
      </c>
      <c r="Y37" s="11">
        <f t="shared" si="22"/>
        <v>0</v>
      </c>
      <c r="Z37" s="10">
        <f t="shared" si="22"/>
        <v>0</v>
      </c>
      <c r="AA37" s="7">
        <f t="shared" si="22"/>
        <v>1</v>
      </c>
      <c r="AB37" s="11">
        <f t="shared" si="22"/>
        <v>40</v>
      </c>
      <c r="AC37" s="10">
        <f t="shared" si="22"/>
        <v>0</v>
      </c>
      <c r="AD37" s="11">
        <f t="shared" si="22"/>
        <v>0</v>
      </c>
      <c r="AE37" s="10">
        <f t="shared" si="22"/>
        <v>0</v>
      </c>
      <c r="AF37" s="11">
        <f t="shared" si="22"/>
        <v>0</v>
      </c>
      <c r="AG37" s="10">
        <f t="shared" si="22"/>
        <v>0</v>
      </c>
      <c r="AH37" s="7">
        <f t="shared" si="22"/>
        <v>2</v>
      </c>
      <c r="AI37" s="7">
        <f t="shared" si="22"/>
        <v>3</v>
      </c>
      <c r="AJ37" s="11">
        <f t="shared" si="22"/>
        <v>75</v>
      </c>
      <c r="AK37" s="10">
        <f t="shared" si="22"/>
        <v>0</v>
      </c>
      <c r="AL37" s="11">
        <f aca="true" t="shared" si="23" ref="AL37:BQ37">SUM(AL31:AL36)</f>
        <v>20</v>
      </c>
      <c r="AM37" s="10">
        <f t="shared" si="23"/>
        <v>0</v>
      </c>
      <c r="AN37" s="11">
        <f t="shared" si="23"/>
        <v>0</v>
      </c>
      <c r="AO37" s="10">
        <f t="shared" si="23"/>
        <v>0</v>
      </c>
      <c r="AP37" s="11">
        <f t="shared" si="23"/>
        <v>0</v>
      </c>
      <c r="AQ37" s="10">
        <f t="shared" si="23"/>
        <v>0</v>
      </c>
      <c r="AR37" s="7">
        <f t="shared" si="23"/>
        <v>6</v>
      </c>
      <c r="AS37" s="11">
        <f t="shared" si="23"/>
        <v>90</v>
      </c>
      <c r="AT37" s="10">
        <f t="shared" si="23"/>
        <v>0</v>
      </c>
      <c r="AU37" s="11">
        <f t="shared" si="23"/>
        <v>0</v>
      </c>
      <c r="AV37" s="10">
        <f t="shared" si="23"/>
        <v>0</v>
      </c>
      <c r="AW37" s="11">
        <f t="shared" si="23"/>
        <v>0</v>
      </c>
      <c r="AX37" s="10">
        <f t="shared" si="23"/>
        <v>0</v>
      </c>
      <c r="AY37" s="7">
        <f t="shared" si="23"/>
        <v>6</v>
      </c>
      <c r="AZ37" s="7">
        <f t="shared" si="23"/>
        <v>12</v>
      </c>
      <c r="BA37" s="11">
        <f t="shared" si="23"/>
        <v>15</v>
      </c>
      <c r="BB37" s="10">
        <f t="shared" si="23"/>
        <v>0</v>
      </c>
      <c r="BC37" s="11">
        <f t="shared" si="23"/>
        <v>0</v>
      </c>
      <c r="BD37" s="10">
        <f t="shared" si="23"/>
        <v>0</v>
      </c>
      <c r="BE37" s="11">
        <f t="shared" si="23"/>
        <v>0</v>
      </c>
      <c r="BF37" s="10">
        <f t="shared" si="23"/>
        <v>0</v>
      </c>
      <c r="BG37" s="11">
        <f t="shared" si="23"/>
        <v>0</v>
      </c>
      <c r="BH37" s="10">
        <f t="shared" si="23"/>
        <v>0</v>
      </c>
      <c r="BI37" s="7">
        <f t="shared" si="23"/>
        <v>1</v>
      </c>
      <c r="BJ37" s="11">
        <f t="shared" si="23"/>
        <v>15</v>
      </c>
      <c r="BK37" s="10">
        <f t="shared" si="23"/>
        <v>0</v>
      </c>
      <c r="BL37" s="11">
        <f t="shared" si="23"/>
        <v>0</v>
      </c>
      <c r="BM37" s="10">
        <f t="shared" si="23"/>
        <v>0</v>
      </c>
      <c r="BN37" s="11">
        <f t="shared" si="23"/>
        <v>0</v>
      </c>
      <c r="BO37" s="10">
        <f t="shared" si="23"/>
        <v>0</v>
      </c>
      <c r="BP37" s="7">
        <f t="shared" si="23"/>
        <v>1</v>
      </c>
      <c r="BQ37" s="7">
        <f t="shared" si="23"/>
        <v>2</v>
      </c>
      <c r="BR37" s="11">
        <f aca="true" t="shared" si="24" ref="BR37:CH37">SUM(BR31:BR36)</f>
        <v>0</v>
      </c>
      <c r="BS37" s="10">
        <f t="shared" si="24"/>
        <v>0</v>
      </c>
      <c r="BT37" s="11">
        <f t="shared" si="24"/>
        <v>0</v>
      </c>
      <c r="BU37" s="10">
        <f t="shared" si="24"/>
        <v>0</v>
      </c>
      <c r="BV37" s="11">
        <f t="shared" si="24"/>
        <v>0</v>
      </c>
      <c r="BW37" s="10">
        <f t="shared" si="24"/>
        <v>0</v>
      </c>
      <c r="BX37" s="11">
        <f t="shared" si="24"/>
        <v>0</v>
      </c>
      <c r="BY37" s="10">
        <f t="shared" si="24"/>
        <v>0</v>
      </c>
      <c r="BZ37" s="7">
        <f t="shared" si="24"/>
        <v>0</v>
      </c>
      <c r="CA37" s="11">
        <f t="shared" si="24"/>
        <v>0</v>
      </c>
      <c r="CB37" s="10">
        <f t="shared" si="24"/>
        <v>0</v>
      </c>
      <c r="CC37" s="11">
        <f t="shared" si="24"/>
        <v>0</v>
      </c>
      <c r="CD37" s="10">
        <f t="shared" si="24"/>
        <v>0</v>
      </c>
      <c r="CE37" s="11">
        <f t="shared" si="24"/>
        <v>0</v>
      </c>
      <c r="CF37" s="10">
        <f t="shared" si="24"/>
        <v>0</v>
      </c>
      <c r="CG37" s="7">
        <f t="shared" si="24"/>
        <v>0</v>
      </c>
      <c r="CH37" s="7">
        <f t="shared" si="24"/>
        <v>0</v>
      </c>
    </row>
    <row r="38" spans="1:86" ht="19.5" customHeight="1">
      <c r="A38" s="19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9"/>
      <c r="CH38" s="15"/>
    </row>
    <row r="39" spans="1:86" ht="12">
      <c r="A39" s="6"/>
      <c r="B39" s="6"/>
      <c r="C39" s="6"/>
      <c r="D39" s="6" t="s">
        <v>246</v>
      </c>
      <c r="E39" s="3" t="s">
        <v>247</v>
      </c>
      <c r="F39" s="6">
        <f aca="true" t="shared" si="25" ref="F39:F44">COUNTIF(S39:CF39,"e")</f>
        <v>1</v>
      </c>
      <c r="G39" s="6">
        <f aca="true" t="shared" si="26" ref="G39:G44">COUNTIF(S39:CF39,"z")</f>
        <v>1</v>
      </c>
      <c r="H39" s="6">
        <f aca="true" t="shared" si="27" ref="H39:H52">SUM(I39:O39)</f>
        <v>50</v>
      </c>
      <c r="I39" s="6">
        <f aca="true" t="shared" si="28" ref="I39:I52">S39+AJ39+BA39+BR39</f>
        <v>20</v>
      </c>
      <c r="J39" s="6">
        <f aca="true" t="shared" si="29" ref="J39:J52">U39+AL39+BC39+BT39</f>
        <v>0</v>
      </c>
      <c r="K39" s="6">
        <f aca="true" t="shared" si="30" ref="K39:K52">W39+AN39+BE39+BV39</f>
        <v>0</v>
      </c>
      <c r="L39" s="6">
        <f aca="true" t="shared" si="31" ref="L39:L52">Y39+AP39+BG39+BX39</f>
        <v>0</v>
      </c>
      <c r="M39" s="6">
        <f aca="true" t="shared" si="32" ref="M39:M52">AB39+AS39+BJ39+CA39</f>
        <v>30</v>
      </c>
      <c r="N39" s="6">
        <f aca="true" t="shared" si="33" ref="N39:N52">AD39+AU39+BL39+CC39</f>
        <v>0</v>
      </c>
      <c r="O39" s="6">
        <f aca="true" t="shared" si="34" ref="O39:O52">AF39+AW39+BN39+CE39</f>
        <v>0</v>
      </c>
      <c r="P39" s="7">
        <f aca="true" t="shared" si="35" ref="P39:P52">AI39+AZ39+BQ39+CH39</f>
        <v>3</v>
      </c>
      <c r="Q39" s="7">
        <f aca="true" t="shared" si="36" ref="Q39:Q52">AH39+AY39+BP39+CG39</f>
        <v>1.5</v>
      </c>
      <c r="R39" s="7">
        <v>2.1</v>
      </c>
      <c r="S39" s="11"/>
      <c r="T39" s="10"/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7"/>
      <c r="AI39" s="7">
        <f aca="true" t="shared" si="37" ref="AI39:AI52">AA39+AH39</f>
        <v>0</v>
      </c>
      <c r="AJ39" s="11">
        <v>20</v>
      </c>
      <c r="AK39" s="10" t="s">
        <v>62</v>
      </c>
      <c r="AL39" s="11"/>
      <c r="AM39" s="10"/>
      <c r="AN39" s="11"/>
      <c r="AO39" s="10"/>
      <c r="AP39" s="11"/>
      <c r="AQ39" s="10"/>
      <c r="AR39" s="7">
        <v>1.5</v>
      </c>
      <c r="AS39" s="11">
        <v>30</v>
      </c>
      <c r="AT39" s="10" t="s">
        <v>53</v>
      </c>
      <c r="AU39" s="11"/>
      <c r="AV39" s="10"/>
      <c r="AW39" s="11"/>
      <c r="AX39" s="10"/>
      <c r="AY39" s="7">
        <v>1.5</v>
      </c>
      <c r="AZ39" s="7">
        <f aca="true" t="shared" si="38" ref="AZ39:AZ52">AR39+AY39</f>
        <v>3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39" ref="BQ39:BQ52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40" ref="CH39:CH52">BZ39+CG39</f>
        <v>0</v>
      </c>
    </row>
    <row r="40" spans="1:86" ht="12">
      <c r="A40" s="6"/>
      <c r="B40" s="6"/>
      <c r="C40" s="6"/>
      <c r="D40" s="6" t="s">
        <v>248</v>
      </c>
      <c r="E40" s="3" t="s">
        <v>108</v>
      </c>
      <c r="F40" s="6">
        <f t="shared" si="25"/>
        <v>1</v>
      </c>
      <c r="G40" s="6">
        <f t="shared" si="26"/>
        <v>1</v>
      </c>
      <c r="H40" s="6">
        <f t="shared" si="27"/>
        <v>60</v>
      </c>
      <c r="I40" s="6">
        <f t="shared" si="28"/>
        <v>30</v>
      </c>
      <c r="J40" s="6">
        <f t="shared" si="29"/>
        <v>0</v>
      </c>
      <c r="K40" s="6">
        <f t="shared" si="30"/>
        <v>0</v>
      </c>
      <c r="L40" s="6">
        <f t="shared" si="31"/>
        <v>0</v>
      </c>
      <c r="M40" s="6">
        <f t="shared" si="32"/>
        <v>30</v>
      </c>
      <c r="N40" s="6">
        <f t="shared" si="33"/>
        <v>0</v>
      </c>
      <c r="O40" s="6">
        <f t="shared" si="34"/>
        <v>0</v>
      </c>
      <c r="P40" s="7">
        <f t="shared" si="35"/>
        <v>3</v>
      </c>
      <c r="Q40" s="7">
        <f t="shared" si="36"/>
        <v>1.5</v>
      </c>
      <c r="R40" s="7">
        <v>2.5</v>
      </c>
      <c r="S40" s="11">
        <v>30</v>
      </c>
      <c r="T40" s="10" t="s">
        <v>62</v>
      </c>
      <c r="U40" s="11"/>
      <c r="V40" s="10"/>
      <c r="W40" s="11"/>
      <c r="X40" s="10"/>
      <c r="Y40" s="11"/>
      <c r="Z40" s="10"/>
      <c r="AA40" s="7">
        <v>1.5</v>
      </c>
      <c r="AB40" s="11">
        <v>30</v>
      </c>
      <c r="AC40" s="10" t="s">
        <v>53</v>
      </c>
      <c r="AD40" s="11"/>
      <c r="AE40" s="10"/>
      <c r="AF40" s="11"/>
      <c r="AG40" s="10"/>
      <c r="AH40" s="7">
        <v>1.5</v>
      </c>
      <c r="AI40" s="7">
        <f t="shared" si="37"/>
        <v>3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8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39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0"/>
        <v>0</v>
      </c>
    </row>
    <row r="41" spans="1:86" ht="12">
      <c r="A41" s="6"/>
      <c r="B41" s="6"/>
      <c r="C41" s="6"/>
      <c r="D41" s="6" t="s">
        <v>249</v>
      </c>
      <c r="E41" s="3" t="s">
        <v>250</v>
      </c>
      <c r="F41" s="6">
        <f t="shared" si="25"/>
        <v>1</v>
      </c>
      <c r="G41" s="6">
        <f t="shared" si="26"/>
        <v>1</v>
      </c>
      <c r="H41" s="6">
        <f t="shared" si="27"/>
        <v>60</v>
      </c>
      <c r="I41" s="6">
        <f t="shared" si="28"/>
        <v>20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40</v>
      </c>
      <c r="N41" s="6">
        <f t="shared" si="33"/>
        <v>0</v>
      </c>
      <c r="O41" s="6">
        <f t="shared" si="34"/>
        <v>0</v>
      </c>
      <c r="P41" s="7">
        <f t="shared" si="35"/>
        <v>3</v>
      </c>
      <c r="Q41" s="7">
        <f t="shared" si="36"/>
        <v>2</v>
      </c>
      <c r="R41" s="7">
        <v>2.5</v>
      </c>
      <c r="S41" s="11">
        <v>20</v>
      </c>
      <c r="T41" s="10" t="s">
        <v>62</v>
      </c>
      <c r="U41" s="11"/>
      <c r="V41" s="10"/>
      <c r="W41" s="11"/>
      <c r="X41" s="10"/>
      <c r="Y41" s="11"/>
      <c r="Z41" s="10"/>
      <c r="AA41" s="7">
        <v>1</v>
      </c>
      <c r="AB41" s="11">
        <v>40</v>
      </c>
      <c r="AC41" s="10" t="s">
        <v>53</v>
      </c>
      <c r="AD41" s="11"/>
      <c r="AE41" s="10"/>
      <c r="AF41" s="11"/>
      <c r="AG41" s="10"/>
      <c r="AH41" s="7">
        <v>2</v>
      </c>
      <c r="AI41" s="7">
        <f t="shared" si="37"/>
        <v>3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8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9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0"/>
        <v>0</v>
      </c>
    </row>
    <row r="42" spans="1:86" ht="12">
      <c r="A42" s="6"/>
      <c r="B42" s="6"/>
      <c r="C42" s="6"/>
      <c r="D42" s="6" t="s">
        <v>251</v>
      </c>
      <c r="E42" s="3" t="s">
        <v>100</v>
      </c>
      <c r="F42" s="6">
        <f t="shared" si="25"/>
        <v>1</v>
      </c>
      <c r="G42" s="6">
        <f t="shared" si="26"/>
        <v>1</v>
      </c>
      <c r="H42" s="6">
        <f t="shared" si="27"/>
        <v>30</v>
      </c>
      <c r="I42" s="6">
        <f t="shared" si="28"/>
        <v>10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20</v>
      </c>
      <c r="N42" s="6">
        <f t="shared" si="33"/>
        <v>0</v>
      </c>
      <c r="O42" s="6">
        <f t="shared" si="34"/>
        <v>0</v>
      </c>
      <c r="P42" s="7">
        <f t="shared" si="35"/>
        <v>2</v>
      </c>
      <c r="Q42" s="7">
        <f t="shared" si="36"/>
        <v>1</v>
      </c>
      <c r="R42" s="7">
        <v>1.3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37"/>
        <v>0</v>
      </c>
      <c r="AJ42" s="11">
        <v>10</v>
      </c>
      <c r="AK42" s="10" t="s">
        <v>62</v>
      </c>
      <c r="AL42" s="11"/>
      <c r="AM42" s="10"/>
      <c r="AN42" s="11"/>
      <c r="AO42" s="10"/>
      <c r="AP42" s="11"/>
      <c r="AQ42" s="10"/>
      <c r="AR42" s="7">
        <v>1</v>
      </c>
      <c r="AS42" s="11">
        <v>20</v>
      </c>
      <c r="AT42" s="10" t="s">
        <v>53</v>
      </c>
      <c r="AU42" s="11"/>
      <c r="AV42" s="10"/>
      <c r="AW42" s="11"/>
      <c r="AX42" s="10"/>
      <c r="AY42" s="7">
        <v>1</v>
      </c>
      <c r="AZ42" s="7">
        <f t="shared" si="38"/>
        <v>2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9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0"/>
        <v>0</v>
      </c>
    </row>
    <row r="43" spans="1:86" ht="12">
      <c r="A43" s="6"/>
      <c r="B43" s="6"/>
      <c r="C43" s="6"/>
      <c r="D43" s="6" t="s">
        <v>252</v>
      </c>
      <c r="E43" s="3" t="s">
        <v>102</v>
      </c>
      <c r="F43" s="6">
        <f t="shared" si="25"/>
        <v>1</v>
      </c>
      <c r="G43" s="6">
        <f t="shared" si="26"/>
        <v>1</v>
      </c>
      <c r="H43" s="6">
        <f t="shared" si="27"/>
        <v>30</v>
      </c>
      <c r="I43" s="6">
        <f t="shared" si="28"/>
        <v>10</v>
      </c>
      <c r="J43" s="6">
        <f t="shared" si="29"/>
        <v>0</v>
      </c>
      <c r="K43" s="6">
        <f t="shared" si="30"/>
        <v>0</v>
      </c>
      <c r="L43" s="6">
        <f t="shared" si="31"/>
        <v>0</v>
      </c>
      <c r="M43" s="6">
        <f t="shared" si="32"/>
        <v>20</v>
      </c>
      <c r="N43" s="6">
        <f t="shared" si="33"/>
        <v>0</v>
      </c>
      <c r="O43" s="6">
        <f t="shared" si="34"/>
        <v>0</v>
      </c>
      <c r="P43" s="7">
        <f t="shared" si="35"/>
        <v>2</v>
      </c>
      <c r="Q43" s="7">
        <f t="shared" si="36"/>
        <v>1.2</v>
      </c>
      <c r="R43" s="7">
        <v>1.3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37"/>
        <v>0</v>
      </c>
      <c r="AJ43" s="11">
        <v>10</v>
      </c>
      <c r="AK43" s="10" t="s">
        <v>62</v>
      </c>
      <c r="AL43" s="11"/>
      <c r="AM43" s="10"/>
      <c r="AN43" s="11"/>
      <c r="AO43" s="10"/>
      <c r="AP43" s="11"/>
      <c r="AQ43" s="10"/>
      <c r="AR43" s="7">
        <v>0.8</v>
      </c>
      <c r="AS43" s="11">
        <v>20</v>
      </c>
      <c r="AT43" s="10" t="s">
        <v>53</v>
      </c>
      <c r="AU43" s="11"/>
      <c r="AV43" s="10"/>
      <c r="AW43" s="11"/>
      <c r="AX43" s="10"/>
      <c r="AY43" s="7">
        <v>1.2</v>
      </c>
      <c r="AZ43" s="7">
        <f t="shared" si="38"/>
        <v>2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9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0"/>
        <v>0</v>
      </c>
    </row>
    <row r="44" spans="1:86" ht="12">
      <c r="A44" s="6"/>
      <c r="B44" s="6"/>
      <c r="C44" s="6"/>
      <c r="D44" s="6" t="s">
        <v>253</v>
      </c>
      <c r="E44" s="3" t="s">
        <v>104</v>
      </c>
      <c r="F44" s="6">
        <f t="shared" si="25"/>
        <v>1</v>
      </c>
      <c r="G44" s="6">
        <f t="shared" si="26"/>
        <v>1</v>
      </c>
      <c r="H44" s="6">
        <f t="shared" si="27"/>
        <v>60</v>
      </c>
      <c r="I44" s="6">
        <f t="shared" si="28"/>
        <v>20</v>
      </c>
      <c r="J44" s="6">
        <f t="shared" si="29"/>
        <v>0</v>
      </c>
      <c r="K44" s="6">
        <f t="shared" si="30"/>
        <v>0</v>
      </c>
      <c r="L44" s="6">
        <f t="shared" si="31"/>
        <v>0</v>
      </c>
      <c r="M44" s="6">
        <f t="shared" si="32"/>
        <v>40</v>
      </c>
      <c r="N44" s="6">
        <f t="shared" si="33"/>
        <v>0</v>
      </c>
      <c r="O44" s="6">
        <f t="shared" si="34"/>
        <v>0</v>
      </c>
      <c r="P44" s="7">
        <f t="shared" si="35"/>
        <v>3</v>
      </c>
      <c r="Q44" s="7">
        <f t="shared" si="36"/>
        <v>2</v>
      </c>
      <c r="R44" s="7">
        <v>2.5</v>
      </c>
      <c r="S44" s="11">
        <v>20</v>
      </c>
      <c r="T44" s="10" t="s">
        <v>62</v>
      </c>
      <c r="U44" s="11"/>
      <c r="V44" s="10"/>
      <c r="W44" s="11"/>
      <c r="X44" s="10"/>
      <c r="Y44" s="11"/>
      <c r="Z44" s="10"/>
      <c r="AA44" s="7">
        <v>1</v>
      </c>
      <c r="AB44" s="11">
        <v>40</v>
      </c>
      <c r="AC44" s="10" t="s">
        <v>53</v>
      </c>
      <c r="AD44" s="11"/>
      <c r="AE44" s="10"/>
      <c r="AF44" s="11"/>
      <c r="AG44" s="10"/>
      <c r="AH44" s="7">
        <v>2</v>
      </c>
      <c r="AI44" s="7">
        <f t="shared" si="37"/>
        <v>3</v>
      </c>
      <c r="AJ44" s="11"/>
      <c r="AK44" s="10"/>
      <c r="AL44" s="11"/>
      <c r="AM44" s="10"/>
      <c r="AN44" s="11"/>
      <c r="AO44" s="10"/>
      <c r="AP44" s="11"/>
      <c r="AQ44" s="10"/>
      <c r="AR44" s="7"/>
      <c r="AS44" s="11"/>
      <c r="AT44" s="10"/>
      <c r="AU44" s="11"/>
      <c r="AV44" s="10"/>
      <c r="AW44" s="11"/>
      <c r="AX44" s="10"/>
      <c r="AY44" s="7"/>
      <c r="AZ44" s="7">
        <f t="shared" si="38"/>
        <v>0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9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0"/>
        <v>0</v>
      </c>
    </row>
    <row r="45" spans="1:86" ht="12">
      <c r="A45" s="6">
        <v>8</v>
      </c>
      <c r="B45" s="6">
        <v>1</v>
      </c>
      <c r="C45" s="6"/>
      <c r="D45" s="6"/>
      <c r="E45" s="3" t="s">
        <v>254</v>
      </c>
      <c r="F45" s="6">
        <f>$B$45*COUNTIF(S45:CF45,"e")</f>
        <v>1</v>
      </c>
      <c r="G45" s="6">
        <f>$B$45*COUNTIF(S45:CF45,"z")</f>
        <v>1</v>
      </c>
      <c r="H45" s="6">
        <f t="shared" si="27"/>
        <v>30</v>
      </c>
      <c r="I45" s="6">
        <f t="shared" si="28"/>
        <v>10</v>
      </c>
      <c r="J45" s="6">
        <f t="shared" si="29"/>
        <v>0</v>
      </c>
      <c r="K45" s="6">
        <f t="shared" si="30"/>
        <v>0</v>
      </c>
      <c r="L45" s="6">
        <f t="shared" si="31"/>
        <v>0</v>
      </c>
      <c r="M45" s="6">
        <f t="shared" si="32"/>
        <v>20</v>
      </c>
      <c r="N45" s="6">
        <f t="shared" si="33"/>
        <v>0</v>
      </c>
      <c r="O45" s="6">
        <f t="shared" si="34"/>
        <v>0</v>
      </c>
      <c r="P45" s="7">
        <f t="shared" si="35"/>
        <v>2</v>
      </c>
      <c r="Q45" s="7">
        <f t="shared" si="36"/>
        <v>1</v>
      </c>
      <c r="R45" s="7">
        <f>$B$45*1.3</f>
        <v>1.3</v>
      </c>
      <c r="S45" s="11">
        <f>$B$45*10</f>
        <v>10</v>
      </c>
      <c r="T45" s="10" t="s">
        <v>62</v>
      </c>
      <c r="U45" s="11"/>
      <c r="V45" s="10"/>
      <c r="W45" s="11"/>
      <c r="X45" s="10"/>
      <c r="Y45" s="11"/>
      <c r="Z45" s="10"/>
      <c r="AA45" s="7">
        <f>$B$45*1</f>
        <v>1</v>
      </c>
      <c r="AB45" s="11">
        <f>$B$45*20</f>
        <v>20</v>
      </c>
      <c r="AC45" s="10" t="s">
        <v>53</v>
      </c>
      <c r="AD45" s="11"/>
      <c r="AE45" s="10"/>
      <c r="AF45" s="11"/>
      <c r="AG45" s="10"/>
      <c r="AH45" s="7">
        <f>$B$45*1</f>
        <v>1</v>
      </c>
      <c r="AI45" s="7">
        <f t="shared" si="37"/>
        <v>2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38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39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0"/>
        <v>0</v>
      </c>
    </row>
    <row r="46" spans="1:86" ht="12">
      <c r="A46" s="6">
        <v>9</v>
      </c>
      <c r="B46" s="6">
        <v>1</v>
      </c>
      <c r="C46" s="6"/>
      <c r="D46" s="6"/>
      <c r="E46" s="3" t="s">
        <v>255</v>
      </c>
      <c r="F46" s="6">
        <f>$B$46*COUNTIF(S46:CF46,"e")</f>
        <v>0</v>
      </c>
      <c r="G46" s="6">
        <f>$B$46*COUNTIF(S46:CF46,"z")</f>
        <v>2</v>
      </c>
      <c r="H46" s="6">
        <f t="shared" si="27"/>
        <v>30</v>
      </c>
      <c r="I46" s="6">
        <f t="shared" si="28"/>
        <v>15</v>
      </c>
      <c r="J46" s="6">
        <f t="shared" si="29"/>
        <v>0</v>
      </c>
      <c r="K46" s="6">
        <f t="shared" si="30"/>
        <v>0</v>
      </c>
      <c r="L46" s="6">
        <f t="shared" si="31"/>
        <v>0</v>
      </c>
      <c r="M46" s="6">
        <f t="shared" si="32"/>
        <v>15</v>
      </c>
      <c r="N46" s="6">
        <f t="shared" si="33"/>
        <v>0</v>
      </c>
      <c r="O46" s="6">
        <f t="shared" si="34"/>
        <v>0</v>
      </c>
      <c r="P46" s="7">
        <f t="shared" si="35"/>
        <v>2</v>
      </c>
      <c r="Q46" s="7">
        <f t="shared" si="36"/>
        <v>1</v>
      </c>
      <c r="R46" s="7">
        <f>$B$46*1.2</f>
        <v>1.2</v>
      </c>
      <c r="S46" s="11">
        <f>$B$46*15</f>
        <v>15</v>
      </c>
      <c r="T46" s="10" t="s">
        <v>53</v>
      </c>
      <c r="U46" s="11"/>
      <c r="V46" s="10"/>
      <c r="W46" s="11"/>
      <c r="X46" s="10"/>
      <c r="Y46" s="11"/>
      <c r="Z46" s="10"/>
      <c r="AA46" s="7">
        <f>$B$46*1</f>
        <v>1</v>
      </c>
      <c r="AB46" s="11">
        <f>$B$46*15</f>
        <v>15</v>
      </c>
      <c r="AC46" s="10" t="s">
        <v>53</v>
      </c>
      <c r="AD46" s="11"/>
      <c r="AE46" s="10"/>
      <c r="AF46" s="11"/>
      <c r="AG46" s="10"/>
      <c r="AH46" s="7">
        <f>$B$46*1</f>
        <v>1</v>
      </c>
      <c r="AI46" s="7">
        <f t="shared" si="37"/>
        <v>2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38"/>
        <v>0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39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0"/>
        <v>0</v>
      </c>
    </row>
    <row r="47" spans="1:86" ht="12">
      <c r="A47" s="6">
        <v>10</v>
      </c>
      <c r="B47" s="6">
        <v>1</v>
      </c>
      <c r="C47" s="6"/>
      <c r="D47" s="6"/>
      <c r="E47" s="3" t="s">
        <v>256</v>
      </c>
      <c r="F47" s="6">
        <f>$B$47*COUNTIF(S47:CF47,"e")</f>
        <v>0</v>
      </c>
      <c r="G47" s="6">
        <f>$B$47*COUNTIF(S47:CF47,"z")</f>
        <v>2</v>
      </c>
      <c r="H47" s="6">
        <f t="shared" si="27"/>
        <v>30</v>
      </c>
      <c r="I47" s="6">
        <f t="shared" si="28"/>
        <v>15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15</v>
      </c>
      <c r="N47" s="6">
        <f t="shared" si="33"/>
        <v>0</v>
      </c>
      <c r="O47" s="6">
        <f t="shared" si="34"/>
        <v>0</v>
      </c>
      <c r="P47" s="7">
        <f t="shared" si="35"/>
        <v>2</v>
      </c>
      <c r="Q47" s="7">
        <f t="shared" si="36"/>
        <v>1</v>
      </c>
      <c r="R47" s="7">
        <f>$B$47*1.2</f>
        <v>1.2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37"/>
        <v>0</v>
      </c>
      <c r="AJ47" s="11">
        <f>$B$47*15</f>
        <v>15</v>
      </c>
      <c r="AK47" s="10" t="s">
        <v>53</v>
      </c>
      <c r="AL47" s="11"/>
      <c r="AM47" s="10"/>
      <c r="AN47" s="11"/>
      <c r="AO47" s="10"/>
      <c r="AP47" s="11"/>
      <c r="AQ47" s="10"/>
      <c r="AR47" s="7">
        <f>$B$47*1</f>
        <v>1</v>
      </c>
      <c r="AS47" s="11">
        <f>$B$47*15</f>
        <v>15</v>
      </c>
      <c r="AT47" s="10" t="s">
        <v>53</v>
      </c>
      <c r="AU47" s="11"/>
      <c r="AV47" s="10"/>
      <c r="AW47" s="11"/>
      <c r="AX47" s="10"/>
      <c r="AY47" s="7">
        <f>$B$47*1</f>
        <v>1</v>
      </c>
      <c r="AZ47" s="7">
        <f t="shared" si="38"/>
        <v>2</v>
      </c>
      <c r="BA47" s="11"/>
      <c r="BB47" s="10"/>
      <c r="BC47" s="11"/>
      <c r="BD47" s="10"/>
      <c r="BE47" s="11"/>
      <c r="BF47" s="10"/>
      <c r="BG47" s="11"/>
      <c r="BH47" s="10"/>
      <c r="BI47" s="7"/>
      <c r="BJ47" s="11"/>
      <c r="BK47" s="10"/>
      <c r="BL47" s="11"/>
      <c r="BM47" s="10"/>
      <c r="BN47" s="11"/>
      <c r="BO47" s="10"/>
      <c r="BP47" s="7"/>
      <c r="BQ47" s="7">
        <f t="shared" si="39"/>
        <v>0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0"/>
        <v>0</v>
      </c>
    </row>
    <row r="48" spans="1:86" ht="12">
      <c r="A48" s="6"/>
      <c r="B48" s="6"/>
      <c r="C48" s="6"/>
      <c r="D48" s="6" t="s">
        <v>257</v>
      </c>
      <c r="E48" s="3" t="s">
        <v>258</v>
      </c>
      <c r="F48" s="6">
        <f>COUNTIF(S48:CF48,"e")</f>
        <v>0</v>
      </c>
      <c r="G48" s="6">
        <f>COUNTIF(S48:CF48,"z")</f>
        <v>2</v>
      </c>
      <c r="H48" s="6">
        <f t="shared" si="27"/>
        <v>30</v>
      </c>
      <c r="I48" s="6">
        <f t="shared" si="28"/>
        <v>15</v>
      </c>
      <c r="J48" s="6">
        <f t="shared" si="29"/>
        <v>0</v>
      </c>
      <c r="K48" s="6">
        <f t="shared" si="30"/>
        <v>0</v>
      </c>
      <c r="L48" s="6">
        <f t="shared" si="31"/>
        <v>0</v>
      </c>
      <c r="M48" s="6">
        <f t="shared" si="32"/>
        <v>15</v>
      </c>
      <c r="N48" s="6">
        <f t="shared" si="33"/>
        <v>0</v>
      </c>
      <c r="O48" s="6">
        <f t="shared" si="34"/>
        <v>0</v>
      </c>
      <c r="P48" s="7">
        <f t="shared" si="35"/>
        <v>2</v>
      </c>
      <c r="Q48" s="7">
        <f t="shared" si="36"/>
        <v>1</v>
      </c>
      <c r="R48" s="7">
        <v>1.2</v>
      </c>
      <c r="S48" s="11">
        <v>15</v>
      </c>
      <c r="T48" s="10" t="s">
        <v>53</v>
      </c>
      <c r="U48" s="11"/>
      <c r="V48" s="10"/>
      <c r="W48" s="11"/>
      <c r="X48" s="10"/>
      <c r="Y48" s="11"/>
      <c r="Z48" s="10"/>
      <c r="AA48" s="7">
        <v>1</v>
      </c>
      <c r="AB48" s="11">
        <v>15</v>
      </c>
      <c r="AC48" s="10" t="s">
        <v>53</v>
      </c>
      <c r="AD48" s="11"/>
      <c r="AE48" s="10"/>
      <c r="AF48" s="11"/>
      <c r="AG48" s="10"/>
      <c r="AH48" s="7">
        <v>1</v>
      </c>
      <c r="AI48" s="7">
        <f t="shared" si="37"/>
        <v>2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38"/>
        <v>0</v>
      </c>
      <c r="BA48" s="11"/>
      <c r="BB48" s="10"/>
      <c r="BC48" s="11"/>
      <c r="BD48" s="10"/>
      <c r="BE48" s="11"/>
      <c r="BF48" s="10"/>
      <c r="BG48" s="11"/>
      <c r="BH48" s="10"/>
      <c r="BI48" s="7"/>
      <c r="BJ48" s="11"/>
      <c r="BK48" s="10"/>
      <c r="BL48" s="11"/>
      <c r="BM48" s="10"/>
      <c r="BN48" s="11"/>
      <c r="BO48" s="10"/>
      <c r="BP48" s="7"/>
      <c r="BQ48" s="7">
        <f t="shared" si="39"/>
        <v>0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0"/>
        <v>0</v>
      </c>
    </row>
    <row r="49" spans="1:86" ht="12">
      <c r="A49" s="6">
        <v>11</v>
      </c>
      <c r="B49" s="6">
        <v>1</v>
      </c>
      <c r="C49" s="6"/>
      <c r="D49" s="6"/>
      <c r="E49" s="3" t="s">
        <v>259</v>
      </c>
      <c r="F49" s="6">
        <f>$B$49*COUNTIF(S49:CF49,"e")</f>
        <v>0</v>
      </c>
      <c r="G49" s="6">
        <f>$B$49*COUNTIF(S49:CF49,"z")</f>
        <v>2</v>
      </c>
      <c r="H49" s="6">
        <f t="shared" si="27"/>
        <v>30</v>
      </c>
      <c r="I49" s="6">
        <f t="shared" si="28"/>
        <v>15</v>
      </c>
      <c r="J49" s="6">
        <f t="shared" si="29"/>
        <v>0</v>
      </c>
      <c r="K49" s="6">
        <f t="shared" si="30"/>
        <v>0</v>
      </c>
      <c r="L49" s="6">
        <f t="shared" si="31"/>
        <v>0</v>
      </c>
      <c r="M49" s="6">
        <f t="shared" si="32"/>
        <v>15</v>
      </c>
      <c r="N49" s="6">
        <f t="shared" si="33"/>
        <v>0</v>
      </c>
      <c r="O49" s="6">
        <f t="shared" si="34"/>
        <v>0</v>
      </c>
      <c r="P49" s="7">
        <f t="shared" si="35"/>
        <v>2</v>
      </c>
      <c r="Q49" s="7">
        <f t="shared" si="36"/>
        <v>1</v>
      </c>
      <c r="R49" s="7">
        <f>$B$49*1.2</f>
        <v>1.2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37"/>
        <v>0</v>
      </c>
      <c r="AJ49" s="11">
        <f>$B$49*15</f>
        <v>15</v>
      </c>
      <c r="AK49" s="10" t="s">
        <v>53</v>
      </c>
      <c r="AL49" s="11"/>
      <c r="AM49" s="10"/>
      <c r="AN49" s="11"/>
      <c r="AO49" s="10"/>
      <c r="AP49" s="11"/>
      <c r="AQ49" s="10"/>
      <c r="AR49" s="7">
        <f>$B$49*1</f>
        <v>1</v>
      </c>
      <c r="AS49" s="11">
        <f>$B$49*15</f>
        <v>15</v>
      </c>
      <c r="AT49" s="10" t="s">
        <v>53</v>
      </c>
      <c r="AU49" s="11"/>
      <c r="AV49" s="10"/>
      <c r="AW49" s="11"/>
      <c r="AX49" s="10"/>
      <c r="AY49" s="7">
        <f>$B$49*1</f>
        <v>1</v>
      </c>
      <c r="AZ49" s="7">
        <f t="shared" si="38"/>
        <v>2</v>
      </c>
      <c r="BA49" s="11"/>
      <c r="BB49" s="10"/>
      <c r="BC49" s="11"/>
      <c r="BD49" s="10"/>
      <c r="BE49" s="11"/>
      <c r="BF49" s="10"/>
      <c r="BG49" s="11"/>
      <c r="BH49" s="10"/>
      <c r="BI49" s="7"/>
      <c r="BJ49" s="11"/>
      <c r="BK49" s="10"/>
      <c r="BL49" s="11"/>
      <c r="BM49" s="10"/>
      <c r="BN49" s="11"/>
      <c r="BO49" s="10"/>
      <c r="BP49" s="7"/>
      <c r="BQ49" s="7">
        <f t="shared" si="39"/>
        <v>0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0"/>
        <v>0</v>
      </c>
    </row>
    <row r="50" spans="1:86" ht="12">
      <c r="A50" s="6">
        <v>4</v>
      </c>
      <c r="B50" s="6">
        <v>1</v>
      </c>
      <c r="C50" s="6"/>
      <c r="D50" s="6"/>
      <c r="E50" s="3" t="s">
        <v>92</v>
      </c>
      <c r="F50" s="6">
        <f>$B$50*COUNTIF(S50:CF50,"e")</f>
        <v>1</v>
      </c>
      <c r="G50" s="6">
        <f>$B$50*COUNTIF(S50:CF50,"z")</f>
        <v>1</v>
      </c>
      <c r="H50" s="6">
        <f t="shared" si="27"/>
        <v>30</v>
      </c>
      <c r="I50" s="6">
        <f t="shared" si="28"/>
        <v>10</v>
      </c>
      <c r="J50" s="6">
        <f t="shared" si="29"/>
        <v>0</v>
      </c>
      <c r="K50" s="6">
        <f t="shared" si="30"/>
        <v>0</v>
      </c>
      <c r="L50" s="6">
        <f t="shared" si="31"/>
        <v>0</v>
      </c>
      <c r="M50" s="6">
        <f t="shared" si="32"/>
        <v>20</v>
      </c>
      <c r="N50" s="6">
        <f t="shared" si="33"/>
        <v>0</v>
      </c>
      <c r="O50" s="6">
        <f t="shared" si="34"/>
        <v>0</v>
      </c>
      <c r="P50" s="7">
        <f t="shared" si="35"/>
        <v>2</v>
      </c>
      <c r="Q50" s="7">
        <f t="shared" si="36"/>
        <v>1</v>
      </c>
      <c r="R50" s="7">
        <f>$B$50*1.3</f>
        <v>1.3</v>
      </c>
      <c r="S50" s="11"/>
      <c r="T50" s="10"/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7"/>
      <c r="AI50" s="7">
        <f t="shared" si="37"/>
        <v>0</v>
      </c>
      <c r="AJ50" s="11"/>
      <c r="AK50" s="10"/>
      <c r="AL50" s="11"/>
      <c r="AM50" s="10"/>
      <c r="AN50" s="11"/>
      <c r="AO50" s="10"/>
      <c r="AP50" s="11"/>
      <c r="AQ50" s="10"/>
      <c r="AR50" s="7"/>
      <c r="AS50" s="11"/>
      <c r="AT50" s="10"/>
      <c r="AU50" s="11"/>
      <c r="AV50" s="10"/>
      <c r="AW50" s="11"/>
      <c r="AX50" s="10"/>
      <c r="AY50" s="7"/>
      <c r="AZ50" s="7">
        <f t="shared" si="38"/>
        <v>0</v>
      </c>
      <c r="BA50" s="11">
        <f>$B$50*10</f>
        <v>10</v>
      </c>
      <c r="BB50" s="10" t="s">
        <v>62</v>
      </c>
      <c r="BC50" s="11"/>
      <c r="BD50" s="10"/>
      <c r="BE50" s="11"/>
      <c r="BF50" s="10"/>
      <c r="BG50" s="11"/>
      <c r="BH50" s="10"/>
      <c r="BI50" s="7">
        <f>$B$50*1</f>
        <v>1</v>
      </c>
      <c r="BJ50" s="11">
        <f>$B$50*20</f>
        <v>20</v>
      </c>
      <c r="BK50" s="10" t="s">
        <v>53</v>
      </c>
      <c r="BL50" s="11"/>
      <c r="BM50" s="10"/>
      <c r="BN50" s="11"/>
      <c r="BO50" s="10"/>
      <c r="BP50" s="7">
        <f>$B$50*1</f>
        <v>1</v>
      </c>
      <c r="BQ50" s="7">
        <f t="shared" si="39"/>
        <v>2</v>
      </c>
      <c r="BR50" s="11"/>
      <c r="BS50" s="10"/>
      <c r="BT50" s="11"/>
      <c r="BU50" s="10"/>
      <c r="BV50" s="11"/>
      <c r="BW50" s="10"/>
      <c r="BX50" s="11"/>
      <c r="BY50" s="10"/>
      <c r="BZ50" s="7"/>
      <c r="CA50" s="11"/>
      <c r="CB50" s="10"/>
      <c r="CC50" s="11"/>
      <c r="CD50" s="10"/>
      <c r="CE50" s="11"/>
      <c r="CF50" s="10"/>
      <c r="CG50" s="7"/>
      <c r="CH50" s="7">
        <f t="shared" si="40"/>
        <v>0</v>
      </c>
    </row>
    <row r="51" spans="1:86" ht="12">
      <c r="A51" s="6">
        <v>5</v>
      </c>
      <c r="B51" s="6">
        <v>2</v>
      </c>
      <c r="C51" s="6"/>
      <c r="D51" s="6"/>
      <c r="E51" s="3" t="s">
        <v>93</v>
      </c>
      <c r="F51" s="6">
        <f>$B$51*COUNTIF(S51:CF51,"e")</f>
        <v>2</v>
      </c>
      <c r="G51" s="6">
        <f>$B$51*COUNTIF(S51:CF51,"z")</f>
        <v>2</v>
      </c>
      <c r="H51" s="6">
        <f t="shared" si="27"/>
        <v>60</v>
      </c>
      <c r="I51" s="6">
        <f t="shared" si="28"/>
        <v>20</v>
      </c>
      <c r="J51" s="6">
        <f t="shared" si="29"/>
        <v>0</v>
      </c>
      <c r="K51" s="6">
        <f t="shared" si="30"/>
        <v>0</v>
      </c>
      <c r="L51" s="6">
        <f t="shared" si="31"/>
        <v>0</v>
      </c>
      <c r="M51" s="6">
        <f t="shared" si="32"/>
        <v>40</v>
      </c>
      <c r="N51" s="6">
        <f t="shared" si="33"/>
        <v>0</v>
      </c>
      <c r="O51" s="6">
        <f t="shared" si="34"/>
        <v>0</v>
      </c>
      <c r="P51" s="7">
        <f t="shared" si="35"/>
        <v>4</v>
      </c>
      <c r="Q51" s="7">
        <f t="shared" si="36"/>
        <v>2</v>
      </c>
      <c r="R51" s="7">
        <f>$B$51*1.3</f>
        <v>2.6</v>
      </c>
      <c r="S51" s="11"/>
      <c r="T51" s="10"/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7"/>
      <c r="AI51" s="7">
        <f t="shared" si="37"/>
        <v>0</v>
      </c>
      <c r="AJ51" s="11"/>
      <c r="AK51" s="10"/>
      <c r="AL51" s="11"/>
      <c r="AM51" s="10"/>
      <c r="AN51" s="11"/>
      <c r="AO51" s="10"/>
      <c r="AP51" s="11"/>
      <c r="AQ51" s="10"/>
      <c r="AR51" s="7"/>
      <c r="AS51" s="11"/>
      <c r="AT51" s="10"/>
      <c r="AU51" s="11"/>
      <c r="AV51" s="10"/>
      <c r="AW51" s="11"/>
      <c r="AX51" s="10"/>
      <c r="AY51" s="7"/>
      <c r="AZ51" s="7">
        <f t="shared" si="38"/>
        <v>0</v>
      </c>
      <c r="BA51" s="11">
        <f>$B$51*10</f>
        <v>20</v>
      </c>
      <c r="BB51" s="10" t="s">
        <v>62</v>
      </c>
      <c r="BC51" s="11"/>
      <c r="BD51" s="10"/>
      <c r="BE51" s="11"/>
      <c r="BF51" s="10"/>
      <c r="BG51" s="11"/>
      <c r="BH51" s="10"/>
      <c r="BI51" s="7">
        <f>$B$51*1</f>
        <v>2</v>
      </c>
      <c r="BJ51" s="11">
        <f>$B$51*20</f>
        <v>40</v>
      </c>
      <c r="BK51" s="10" t="s">
        <v>53</v>
      </c>
      <c r="BL51" s="11"/>
      <c r="BM51" s="10"/>
      <c r="BN51" s="11"/>
      <c r="BO51" s="10"/>
      <c r="BP51" s="7">
        <f>$B$51*1</f>
        <v>2</v>
      </c>
      <c r="BQ51" s="7">
        <f t="shared" si="39"/>
        <v>4</v>
      </c>
      <c r="BR51" s="11"/>
      <c r="BS51" s="10"/>
      <c r="BT51" s="11"/>
      <c r="BU51" s="10"/>
      <c r="BV51" s="11"/>
      <c r="BW51" s="10"/>
      <c r="BX51" s="11"/>
      <c r="BY51" s="10"/>
      <c r="BZ51" s="7"/>
      <c r="CA51" s="11"/>
      <c r="CB51" s="10"/>
      <c r="CC51" s="11"/>
      <c r="CD51" s="10"/>
      <c r="CE51" s="11"/>
      <c r="CF51" s="10"/>
      <c r="CG51" s="7"/>
      <c r="CH51" s="7">
        <f t="shared" si="40"/>
        <v>0</v>
      </c>
    </row>
    <row r="52" spans="1:86" ht="12">
      <c r="A52" s="6">
        <v>6</v>
      </c>
      <c r="B52" s="6">
        <v>1</v>
      </c>
      <c r="C52" s="6"/>
      <c r="D52" s="6"/>
      <c r="E52" s="3" t="s">
        <v>94</v>
      </c>
      <c r="F52" s="6">
        <f>$B$52*COUNTIF(S52:CF52,"e")</f>
        <v>1</v>
      </c>
      <c r="G52" s="6">
        <f>$B$52*COUNTIF(S52:CF52,"z")</f>
        <v>1</v>
      </c>
      <c r="H52" s="6">
        <f t="shared" si="27"/>
        <v>30</v>
      </c>
      <c r="I52" s="6">
        <f t="shared" si="28"/>
        <v>10</v>
      </c>
      <c r="J52" s="6">
        <f t="shared" si="29"/>
        <v>0</v>
      </c>
      <c r="K52" s="6">
        <f t="shared" si="30"/>
        <v>0</v>
      </c>
      <c r="L52" s="6">
        <f t="shared" si="31"/>
        <v>0</v>
      </c>
      <c r="M52" s="6">
        <f t="shared" si="32"/>
        <v>20</v>
      </c>
      <c r="N52" s="6">
        <f t="shared" si="33"/>
        <v>0</v>
      </c>
      <c r="O52" s="6">
        <f t="shared" si="34"/>
        <v>0</v>
      </c>
      <c r="P52" s="7">
        <f t="shared" si="35"/>
        <v>2</v>
      </c>
      <c r="Q52" s="7">
        <f t="shared" si="36"/>
        <v>1</v>
      </c>
      <c r="R52" s="7">
        <f>$B$52*1.3</f>
        <v>1.3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t="shared" si="37"/>
        <v>0</v>
      </c>
      <c r="AJ52" s="11"/>
      <c r="AK52" s="10"/>
      <c r="AL52" s="11"/>
      <c r="AM52" s="10"/>
      <c r="AN52" s="11"/>
      <c r="AO52" s="10"/>
      <c r="AP52" s="11"/>
      <c r="AQ52" s="10"/>
      <c r="AR52" s="7"/>
      <c r="AS52" s="11"/>
      <c r="AT52" s="10"/>
      <c r="AU52" s="11"/>
      <c r="AV52" s="10"/>
      <c r="AW52" s="11"/>
      <c r="AX52" s="10"/>
      <c r="AY52" s="7"/>
      <c r="AZ52" s="7">
        <f t="shared" si="38"/>
        <v>0</v>
      </c>
      <c r="BA52" s="11">
        <f>$B$52*10</f>
        <v>10</v>
      </c>
      <c r="BB52" s="10" t="s">
        <v>62</v>
      </c>
      <c r="BC52" s="11"/>
      <c r="BD52" s="10"/>
      <c r="BE52" s="11"/>
      <c r="BF52" s="10"/>
      <c r="BG52" s="11"/>
      <c r="BH52" s="10"/>
      <c r="BI52" s="7">
        <f>$B$52*1</f>
        <v>1</v>
      </c>
      <c r="BJ52" s="11">
        <f>$B$52*20</f>
        <v>20</v>
      </c>
      <c r="BK52" s="10" t="s">
        <v>53</v>
      </c>
      <c r="BL52" s="11"/>
      <c r="BM52" s="10"/>
      <c r="BN52" s="11"/>
      <c r="BO52" s="10"/>
      <c r="BP52" s="7">
        <f>$B$52*1</f>
        <v>1</v>
      </c>
      <c r="BQ52" s="7">
        <f t="shared" si="39"/>
        <v>2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t="shared" si="40"/>
        <v>0</v>
      </c>
    </row>
    <row r="53" spans="1:86" ht="15.75" customHeight="1">
      <c r="A53" s="6"/>
      <c r="B53" s="6"/>
      <c r="C53" s="6"/>
      <c r="D53" s="6"/>
      <c r="E53" s="6" t="s">
        <v>63</v>
      </c>
      <c r="F53" s="6">
        <f aca="true" t="shared" si="41" ref="F53:AK53">SUM(F39:F52)</f>
        <v>11</v>
      </c>
      <c r="G53" s="6">
        <f t="shared" si="41"/>
        <v>19</v>
      </c>
      <c r="H53" s="6">
        <f t="shared" si="41"/>
        <v>560</v>
      </c>
      <c r="I53" s="6">
        <f t="shared" si="41"/>
        <v>220</v>
      </c>
      <c r="J53" s="6">
        <f t="shared" si="41"/>
        <v>0</v>
      </c>
      <c r="K53" s="6">
        <f t="shared" si="41"/>
        <v>0</v>
      </c>
      <c r="L53" s="6">
        <f t="shared" si="41"/>
        <v>0</v>
      </c>
      <c r="M53" s="6">
        <f t="shared" si="41"/>
        <v>340</v>
      </c>
      <c r="N53" s="6">
        <f t="shared" si="41"/>
        <v>0</v>
      </c>
      <c r="O53" s="6">
        <f t="shared" si="41"/>
        <v>0</v>
      </c>
      <c r="P53" s="7">
        <f t="shared" si="41"/>
        <v>34</v>
      </c>
      <c r="Q53" s="7">
        <f t="shared" si="41"/>
        <v>18.2</v>
      </c>
      <c r="R53" s="7">
        <f t="shared" si="41"/>
        <v>23.500000000000004</v>
      </c>
      <c r="S53" s="11">
        <f t="shared" si="41"/>
        <v>110</v>
      </c>
      <c r="T53" s="10">
        <f t="shared" si="41"/>
        <v>0</v>
      </c>
      <c r="U53" s="11">
        <f t="shared" si="41"/>
        <v>0</v>
      </c>
      <c r="V53" s="10">
        <f t="shared" si="41"/>
        <v>0</v>
      </c>
      <c r="W53" s="11">
        <f t="shared" si="41"/>
        <v>0</v>
      </c>
      <c r="X53" s="10">
        <f t="shared" si="41"/>
        <v>0</v>
      </c>
      <c r="Y53" s="11">
        <f t="shared" si="41"/>
        <v>0</v>
      </c>
      <c r="Z53" s="10">
        <f t="shared" si="41"/>
        <v>0</v>
      </c>
      <c r="AA53" s="7">
        <f t="shared" si="41"/>
        <v>6.5</v>
      </c>
      <c r="AB53" s="11">
        <f t="shared" si="41"/>
        <v>160</v>
      </c>
      <c r="AC53" s="10">
        <f t="shared" si="41"/>
        <v>0</v>
      </c>
      <c r="AD53" s="11">
        <f t="shared" si="41"/>
        <v>0</v>
      </c>
      <c r="AE53" s="10">
        <f t="shared" si="41"/>
        <v>0</v>
      </c>
      <c r="AF53" s="11">
        <f t="shared" si="41"/>
        <v>0</v>
      </c>
      <c r="AG53" s="10">
        <f t="shared" si="41"/>
        <v>0</v>
      </c>
      <c r="AH53" s="7">
        <f t="shared" si="41"/>
        <v>8.5</v>
      </c>
      <c r="AI53" s="7">
        <f t="shared" si="41"/>
        <v>15</v>
      </c>
      <c r="AJ53" s="11">
        <f t="shared" si="41"/>
        <v>70</v>
      </c>
      <c r="AK53" s="10">
        <f t="shared" si="41"/>
        <v>0</v>
      </c>
      <c r="AL53" s="11">
        <f aca="true" t="shared" si="42" ref="AL53:BQ53">SUM(AL39:AL52)</f>
        <v>0</v>
      </c>
      <c r="AM53" s="10">
        <f t="shared" si="42"/>
        <v>0</v>
      </c>
      <c r="AN53" s="11">
        <f t="shared" si="42"/>
        <v>0</v>
      </c>
      <c r="AO53" s="10">
        <f t="shared" si="42"/>
        <v>0</v>
      </c>
      <c r="AP53" s="11">
        <f t="shared" si="42"/>
        <v>0</v>
      </c>
      <c r="AQ53" s="10">
        <f t="shared" si="42"/>
        <v>0</v>
      </c>
      <c r="AR53" s="7">
        <f t="shared" si="42"/>
        <v>5.3</v>
      </c>
      <c r="AS53" s="11">
        <f t="shared" si="42"/>
        <v>100</v>
      </c>
      <c r="AT53" s="10">
        <f t="shared" si="42"/>
        <v>0</v>
      </c>
      <c r="AU53" s="11">
        <f t="shared" si="42"/>
        <v>0</v>
      </c>
      <c r="AV53" s="10">
        <f t="shared" si="42"/>
        <v>0</v>
      </c>
      <c r="AW53" s="11">
        <f t="shared" si="42"/>
        <v>0</v>
      </c>
      <c r="AX53" s="10">
        <f t="shared" si="42"/>
        <v>0</v>
      </c>
      <c r="AY53" s="7">
        <f t="shared" si="42"/>
        <v>5.7</v>
      </c>
      <c r="AZ53" s="7">
        <f t="shared" si="42"/>
        <v>11</v>
      </c>
      <c r="BA53" s="11">
        <f t="shared" si="42"/>
        <v>40</v>
      </c>
      <c r="BB53" s="10">
        <f t="shared" si="42"/>
        <v>0</v>
      </c>
      <c r="BC53" s="11">
        <f t="shared" si="42"/>
        <v>0</v>
      </c>
      <c r="BD53" s="10">
        <f t="shared" si="42"/>
        <v>0</v>
      </c>
      <c r="BE53" s="11">
        <f t="shared" si="42"/>
        <v>0</v>
      </c>
      <c r="BF53" s="10">
        <f t="shared" si="42"/>
        <v>0</v>
      </c>
      <c r="BG53" s="11">
        <f t="shared" si="42"/>
        <v>0</v>
      </c>
      <c r="BH53" s="10">
        <f t="shared" si="42"/>
        <v>0</v>
      </c>
      <c r="BI53" s="7">
        <f t="shared" si="42"/>
        <v>4</v>
      </c>
      <c r="BJ53" s="11">
        <f t="shared" si="42"/>
        <v>80</v>
      </c>
      <c r="BK53" s="10">
        <f t="shared" si="42"/>
        <v>0</v>
      </c>
      <c r="BL53" s="11">
        <f t="shared" si="42"/>
        <v>0</v>
      </c>
      <c r="BM53" s="10">
        <f t="shared" si="42"/>
        <v>0</v>
      </c>
      <c r="BN53" s="11">
        <f t="shared" si="42"/>
        <v>0</v>
      </c>
      <c r="BO53" s="10">
        <f t="shared" si="42"/>
        <v>0</v>
      </c>
      <c r="BP53" s="7">
        <f t="shared" si="42"/>
        <v>4</v>
      </c>
      <c r="BQ53" s="7">
        <f t="shared" si="42"/>
        <v>8</v>
      </c>
      <c r="BR53" s="11">
        <f aca="true" t="shared" si="43" ref="BR53:CH53">SUM(BR39:BR52)</f>
        <v>0</v>
      </c>
      <c r="BS53" s="10">
        <f t="shared" si="43"/>
        <v>0</v>
      </c>
      <c r="BT53" s="11">
        <f t="shared" si="43"/>
        <v>0</v>
      </c>
      <c r="BU53" s="10">
        <f t="shared" si="43"/>
        <v>0</v>
      </c>
      <c r="BV53" s="11">
        <f t="shared" si="43"/>
        <v>0</v>
      </c>
      <c r="BW53" s="10">
        <f t="shared" si="43"/>
        <v>0</v>
      </c>
      <c r="BX53" s="11">
        <f t="shared" si="43"/>
        <v>0</v>
      </c>
      <c r="BY53" s="10">
        <f t="shared" si="43"/>
        <v>0</v>
      </c>
      <c r="BZ53" s="7">
        <f t="shared" si="43"/>
        <v>0</v>
      </c>
      <c r="CA53" s="11">
        <f t="shared" si="43"/>
        <v>0</v>
      </c>
      <c r="CB53" s="10">
        <f t="shared" si="43"/>
        <v>0</v>
      </c>
      <c r="CC53" s="11">
        <f t="shared" si="43"/>
        <v>0</v>
      </c>
      <c r="CD53" s="10">
        <f t="shared" si="43"/>
        <v>0</v>
      </c>
      <c r="CE53" s="11">
        <f t="shared" si="43"/>
        <v>0</v>
      </c>
      <c r="CF53" s="10">
        <f t="shared" si="43"/>
        <v>0</v>
      </c>
      <c r="CG53" s="7">
        <f t="shared" si="43"/>
        <v>0</v>
      </c>
      <c r="CH53" s="7">
        <f t="shared" si="43"/>
        <v>0</v>
      </c>
    </row>
    <row r="54" spans="1:86" ht="19.5" customHeight="1">
      <c r="A54" s="19" t="s">
        <v>109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9"/>
      <c r="CH54" s="15"/>
    </row>
    <row r="55" spans="1:86" ht="12">
      <c r="A55" s="20">
        <v>2</v>
      </c>
      <c r="B55" s="20">
        <v>1</v>
      </c>
      <c r="C55" s="20"/>
      <c r="D55" s="6" t="s">
        <v>110</v>
      </c>
      <c r="E55" s="3" t="s">
        <v>111</v>
      </c>
      <c r="F55" s="6">
        <f aca="true" t="shared" si="44" ref="F55:F97">COUNTIF(S55:CF55,"e")</f>
        <v>0</v>
      </c>
      <c r="G55" s="6">
        <f aca="true" t="shared" si="45" ref="G55:G97">COUNTIF(S55:CF55,"z")</f>
        <v>1</v>
      </c>
      <c r="H55" s="6">
        <f aca="true" t="shared" si="46" ref="H55:H97">SUM(I55:O55)</f>
        <v>45</v>
      </c>
      <c r="I55" s="6">
        <f aca="true" t="shared" si="47" ref="I55:I97">S55+AJ55+BA55+BR55</f>
        <v>45</v>
      </c>
      <c r="J55" s="6">
        <f aca="true" t="shared" si="48" ref="J55:J97">U55+AL55+BC55+BT55</f>
        <v>0</v>
      </c>
      <c r="K55" s="6">
        <f aca="true" t="shared" si="49" ref="K55:K97">W55+AN55+BE55+BV55</f>
        <v>0</v>
      </c>
      <c r="L55" s="6">
        <f aca="true" t="shared" si="50" ref="L55:L97">Y55+AP55+BG55+BX55</f>
        <v>0</v>
      </c>
      <c r="M55" s="6">
        <f aca="true" t="shared" si="51" ref="M55:M97">AB55+AS55+BJ55+CA55</f>
        <v>0</v>
      </c>
      <c r="N55" s="6">
        <f aca="true" t="shared" si="52" ref="N55:N97">AD55+AU55+BL55+CC55</f>
        <v>0</v>
      </c>
      <c r="O55" s="6">
        <f aca="true" t="shared" si="53" ref="O55:O97">AF55+AW55+BN55+CE55</f>
        <v>0</v>
      </c>
      <c r="P55" s="7">
        <f aca="true" t="shared" si="54" ref="P55:P97">AI55+AZ55+BQ55+CH55</f>
        <v>3</v>
      </c>
      <c r="Q55" s="7">
        <f aca="true" t="shared" si="55" ref="Q55:Q97">AH55+AY55+BP55+CG55</f>
        <v>0</v>
      </c>
      <c r="R55" s="7">
        <v>1.8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aca="true" t="shared" si="56" ref="AI55:AI97">AA55+AH55</f>
        <v>0</v>
      </c>
      <c r="AJ55" s="11">
        <v>45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aca="true" t="shared" si="57" ref="AZ55:AZ97">AR55+AY55</f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aca="true" t="shared" si="58" ref="BQ55:BQ97">BI55+BP55</f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aca="true" t="shared" si="59" ref="CH55:CH97">BZ55+CG55</f>
        <v>0</v>
      </c>
    </row>
    <row r="56" spans="1:86" ht="12">
      <c r="A56" s="20">
        <v>2</v>
      </c>
      <c r="B56" s="20">
        <v>1</v>
      </c>
      <c r="C56" s="20"/>
      <c r="D56" s="6" t="s">
        <v>112</v>
      </c>
      <c r="E56" s="3" t="s">
        <v>113</v>
      </c>
      <c r="F56" s="6">
        <f t="shared" si="44"/>
        <v>0</v>
      </c>
      <c r="G56" s="6">
        <f t="shared" si="45"/>
        <v>1</v>
      </c>
      <c r="H56" s="6">
        <f t="shared" si="46"/>
        <v>45</v>
      </c>
      <c r="I56" s="6">
        <f t="shared" si="47"/>
        <v>45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0</v>
      </c>
      <c r="O56" s="6">
        <f t="shared" si="53"/>
        <v>0</v>
      </c>
      <c r="P56" s="7">
        <f t="shared" si="54"/>
        <v>3</v>
      </c>
      <c r="Q56" s="7">
        <f t="shared" si="55"/>
        <v>0</v>
      </c>
      <c r="R56" s="7">
        <v>1.8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7"/>
      <c r="AI56" s="7">
        <f t="shared" si="56"/>
        <v>0</v>
      </c>
      <c r="AJ56" s="11">
        <v>45</v>
      </c>
      <c r="AK56" s="10" t="s">
        <v>53</v>
      </c>
      <c r="AL56" s="11"/>
      <c r="AM56" s="10"/>
      <c r="AN56" s="11"/>
      <c r="AO56" s="10"/>
      <c r="AP56" s="11"/>
      <c r="AQ56" s="10"/>
      <c r="AR56" s="7">
        <v>3</v>
      </c>
      <c r="AS56" s="11"/>
      <c r="AT56" s="10"/>
      <c r="AU56" s="11"/>
      <c r="AV56" s="10"/>
      <c r="AW56" s="11"/>
      <c r="AX56" s="10"/>
      <c r="AY56" s="7"/>
      <c r="AZ56" s="7">
        <f t="shared" si="57"/>
        <v>3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58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59"/>
        <v>0</v>
      </c>
    </row>
    <row r="57" spans="1:86" ht="12">
      <c r="A57" s="20">
        <v>2</v>
      </c>
      <c r="B57" s="20">
        <v>1</v>
      </c>
      <c r="C57" s="20"/>
      <c r="D57" s="6" t="s">
        <v>114</v>
      </c>
      <c r="E57" s="3" t="s">
        <v>115</v>
      </c>
      <c r="F57" s="6">
        <f t="shared" si="44"/>
        <v>0</v>
      </c>
      <c r="G57" s="6">
        <f t="shared" si="45"/>
        <v>1</v>
      </c>
      <c r="H57" s="6">
        <f t="shared" si="46"/>
        <v>45</v>
      </c>
      <c r="I57" s="6">
        <f t="shared" si="47"/>
        <v>45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0</v>
      </c>
      <c r="O57" s="6">
        <f t="shared" si="53"/>
        <v>0</v>
      </c>
      <c r="P57" s="7">
        <f t="shared" si="54"/>
        <v>3</v>
      </c>
      <c r="Q57" s="7">
        <f t="shared" si="55"/>
        <v>0</v>
      </c>
      <c r="R57" s="7">
        <v>1.8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7"/>
      <c r="AI57" s="7">
        <f t="shared" si="56"/>
        <v>0</v>
      </c>
      <c r="AJ57" s="11">
        <v>45</v>
      </c>
      <c r="AK57" s="10" t="s">
        <v>53</v>
      </c>
      <c r="AL57" s="11"/>
      <c r="AM57" s="10"/>
      <c r="AN57" s="11"/>
      <c r="AO57" s="10"/>
      <c r="AP57" s="11"/>
      <c r="AQ57" s="10"/>
      <c r="AR57" s="7">
        <v>3</v>
      </c>
      <c r="AS57" s="11"/>
      <c r="AT57" s="10"/>
      <c r="AU57" s="11"/>
      <c r="AV57" s="10"/>
      <c r="AW57" s="11"/>
      <c r="AX57" s="10"/>
      <c r="AY57" s="7"/>
      <c r="AZ57" s="7">
        <f t="shared" si="57"/>
        <v>3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58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9"/>
        <v>0</v>
      </c>
    </row>
    <row r="58" spans="1:86" ht="12">
      <c r="A58" s="20">
        <v>2</v>
      </c>
      <c r="B58" s="20">
        <v>1</v>
      </c>
      <c r="C58" s="20"/>
      <c r="D58" s="6" t="s">
        <v>116</v>
      </c>
      <c r="E58" s="3" t="s">
        <v>117</v>
      </c>
      <c r="F58" s="6">
        <f t="shared" si="44"/>
        <v>0</v>
      </c>
      <c r="G58" s="6">
        <f t="shared" si="45"/>
        <v>1</v>
      </c>
      <c r="H58" s="6">
        <f t="shared" si="46"/>
        <v>45</v>
      </c>
      <c r="I58" s="6">
        <f t="shared" si="47"/>
        <v>45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0</v>
      </c>
      <c r="N58" s="6">
        <f t="shared" si="52"/>
        <v>0</v>
      </c>
      <c r="O58" s="6">
        <f t="shared" si="53"/>
        <v>0</v>
      </c>
      <c r="P58" s="7">
        <f t="shared" si="54"/>
        <v>3</v>
      </c>
      <c r="Q58" s="7">
        <f t="shared" si="55"/>
        <v>0</v>
      </c>
      <c r="R58" s="7">
        <v>1.8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56"/>
        <v>0</v>
      </c>
      <c r="AJ58" s="11">
        <v>45</v>
      </c>
      <c r="AK58" s="10" t="s">
        <v>53</v>
      </c>
      <c r="AL58" s="11"/>
      <c r="AM58" s="10"/>
      <c r="AN58" s="11"/>
      <c r="AO58" s="10"/>
      <c r="AP58" s="11"/>
      <c r="AQ58" s="10"/>
      <c r="AR58" s="7">
        <v>3</v>
      </c>
      <c r="AS58" s="11"/>
      <c r="AT58" s="10"/>
      <c r="AU58" s="11"/>
      <c r="AV58" s="10"/>
      <c r="AW58" s="11"/>
      <c r="AX58" s="10"/>
      <c r="AY58" s="7"/>
      <c r="AZ58" s="7">
        <f t="shared" si="57"/>
        <v>3</v>
      </c>
      <c r="BA58" s="11"/>
      <c r="BB58" s="10"/>
      <c r="BC58" s="11"/>
      <c r="BD58" s="10"/>
      <c r="BE58" s="11"/>
      <c r="BF58" s="10"/>
      <c r="BG58" s="11"/>
      <c r="BH58" s="10"/>
      <c r="BI58" s="7"/>
      <c r="BJ58" s="11"/>
      <c r="BK58" s="10"/>
      <c r="BL58" s="11"/>
      <c r="BM58" s="10"/>
      <c r="BN58" s="11"/>
      <c r="BO58" s="10"/>
      <c r="BP58" s="7"/>
      <c r="BQ58" s="7">
        <f t="shared" si="58"/>
        <v>0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9"/>
        <v>0</v>
      </c>
    </row>
    <row r="59" spans="1:86" ht="12">
      <c r="A59" s="20">
        <v>1</v>
      </c>
      <c r="B59" s="20">
        <v>1</v>
      </c>
      <c r="C59" s="20"/>
      <c r="D59" s="6" t="s">
        <v>118</v>
      </c>
      <c r="E59" s="3" t="s">
        <v>119</v>
      </c>
      <c r="F59" s="6">
        <f t="shared" si="44"/>
        <v>1</v>
      </c>
      <c r="G59" s="6">
        <f t="shared" si="45"/>
        <v>0</v>
      </c>
      <c r="H59" s="6">
        <f t="shared" si="46"/>
        <v>30</v>
      </c>
      <c r="I59" s="6">
        <f t="shared" si="47"/>
        <v>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0</v>
      </c>
      <c r="N59" s="6">
        <f t="shared" si="52"/>
        <v>30</v>
      </c>
      <c r="O59" s="6">
        <f t="shared" si="53"/>
        <v>0</v>
      </c>
      <c r="P59" s="7">
        <f t="shared" si="54"/>
        <v>3</v>
      </c>
      <c r="Q59" s="7">
        <f t="shared" si="55"/>
        <v>3</v>
      </c>
      <c r="R59" s="7">
        <v>1.3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>
        <v>30</v>
      </c>
      <c r="AE59" s="10" t="s">
        <v>62</v>
      </c>
      <c r="AF59" s="11"/>
      <c r="AG59" s="10"/>
      <c r="AH59" s="7">
        <v>3</v>
      </c>
      <c r="AI59" s="7">
        <f t="shared" si="56"/>
        <v>3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57"/>
        <v>0</v>
      </c>
      <c r="BA59" s="11"/>
      <c r="BB59" s="10"/>
      <c r="BC59" s="11"/>
      <c r="BD59" s="10"/>
      <c r="BE59" s="11"/>
      <c r="BF59" s="10"/>
      <c r="BG59" s="11"/>
      <c r="BH59" s="10"/>
      <c r="BI59" s="7"/>
      <c r="BJ59" s="11"/>
      <c r="BK59" s="10"/>
      <c r="BL59" s="11"/>
      <c r="BM59" s="10"/>
      <c r="BN59" s="11"/>
      <c r="BO59" s="10"/>
      <c r="BP59" s="7"/>
      <c r="BQ59" s="7">
        <f t="shared" si="58"/>
        <v>0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9"/>
        <v>0</v>
      </c>
    </row>
    <row r="60" spans="1:86" ht="12">
      <c r="A60" s="20">
        <v>1</v>
      </c>
      <c r="B60" s="20">
        <v>1</v>
      </c>
      <c r="C60" s="20"/>
      <c r="D60" s="6" t="s">
        <v>120</v>
      </c>
      <c r="E60" s="3" t="s">
        <v>121</v>
      </c>
      <c r="F60" s="6">
        <f t="shared" si="44"/>
        <v>1</v>
      </c>
      <c r="G60" s="6">
        <f t="shared" si="45"/>
        <v>0</v>
      </c>
      <c r="H60" s="6">
        <f t="shared" si="46"/>
        <v>30</v>
      </c>
      <c r="I60" s="6">
        <f t="shared" si="47"/>
        <v>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0</v>
      </c>
      <c r="N60" s="6">
        <f t="shared" si="52"/>
        <v>30</v>
      </c>
      <c r="O60" s="6">
        <f t="shared" si="53"/>
        <v>0</v>
      </c>
      <c r="P60" s="7">
        <f t="shared" si="54"/>
        <v>3</v>
      </c>
      <c r="Q60" s="7">
        <f t="shared" si="55"/>
        <v>3</v>
      </c>
      <c r="R60" s="7">
        <v>1.3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>
        <v>30</v>
      </c>
      <c r="AE60" s="10" t="s">
        <v>62</v>
      </c>
      <c r="AF60" s="11"/>
      <c r="AG60" s="10"/>
      <c r="AH60" s="7">
        <v>3</v>
      </c>
      <c r="AI60" s="7">
        <f t="shared" si="56"/>
        <v>3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7"/>
        <v>0</v>
      </c>
      <c r="BA60" s="11"/>
      <c r="BB60" s="10"/>
      <c r="BC60" s="11"/>
      <c r="BD60" s="10"/>
      <c r="BE60" s="11"/>
      <c r="BF60" s="10"/>
      <c r="BG60" s="11"/>
      <c r="BH60" s="10"/>
      <c r="BI60" s="7"/>
      <c r="BJ60" s="11"/>
      <c r="BK60" s="10"/>
      <c r="BL60" s="11"/>
      <c r="BM60" s="10"/>
      <c r="BN60" s="11"/>
      <c r="BO60" s="10"/>
      <c r="BP60" s="7"/>
      <c r="BQ60" s="7">
        <f t="shared" si="58"/>
        <v>0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9"/>
        <v>0</v>
      </c>
    </row>
    <row r="61" spans="1:86" ht="12">
      <c r="A61" s="20">
        <v>8</v>
      </c>
      <c r="B61" s="20">
        <v>1</v>
      </c>
      <c r="C61" s="20"/>
      <c r="D61" s="6" t="s">
        <v>260</v>
      </c>
      <c r="E61" s="3" t="s">
        <v>261</v>
      </c>
      <c r="F61" s="6">
        <f t="shared" si="44"/>
        <v>1</v>
      </c>
      <c r="G61" s="6">
        <f t="shared" si="45"/>
        <v>1</v>
      </c>
      <c r="H61" s="6">
        <f t="shared" si="46"/>
        <v>30</v>
      </c>
      <c r="I61" s="6">
        <f t="shared" si="47"/>
        <v>10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20</v>
      </c>
      <c r="N61" s="6">
        <f t="shared" si="52"/>
        <v>0</v>
      </c>
      <c r="O61" s="6">
        <f t="shared" si="53"/>
        <v>0</v>
      </c>
      <c r="P61" s="7">
        <f t="shared" si="54"/>
        <v>2</v>
      </c>
      <c r="Q61" s="7">
        <f t="shared" si="55"/>
        <v>1</v>
      </c>
      <c r="R61" s="7">
        <v>1.3</v>
      </c>
      <c r="S61" s="11">
        <v>10</v>
      </c>
      <c r="T61" s="10" t="s">
        <v>62</v>
      </c>
      <c r="U61" s="11"/>
      <c r="V61" s="10"/>
      <c r="W61" s="11"/>
      <c r="X61" s="10"/>
      <c r="Y61" s="11"/>
      <c r="Z61" s="10"/>
      <c r="AA61" s="7">
        <v>1</v>
      </c>
      <c r="AB61" s="11">
        <v>20</v>
      </c>
      <c r="AC61" s="10" t="s">
        <v>53</v>
      </c>
      <c r="AD61" s="11"/>
      <c r="AE61" s="10"/>
      <c r="AF61" s="11"/>
      <c r="AG61" s="10"/>
      <c r="AH61" s="7">
        <v>1</v>
      </c>
      <c r="AI61" s="7">
        <f t="shared" si="56"/>
        <v>2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7"/>
        <v>0</v>
      </c>
      <c r="BA61" s="11"/>
      <c r="BB61" s="10"/>
      <c r="BC61" s="11"/>
      <c r="BD61" s="10"/>
      <c r="BE61" s="11"/>
      <c r="BF61" s="10"/>
      <c r="BG61" s="11"/>
      <c r="BH61" s="10"/>
      <c r="BI61" s="7"/>
      <c r="BJ61" s="11"/>
      <c r="BK61" s="10"/>
      <c r="BL61" s="11"/>
      <c r="BM61" s="10"/>
      <c r="BN61" s="11"/>
      <c r="BO61" s="10"/>
      <c r="BP61" s="7"/>
      <c r="BQ61" s="7">
        <f t="shared" si="58"/>
        <v>0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9"/>
        <v>0</v>
      </c>
    </row>
    <row r="62" spans="1:86" ht="12">
      <c r="A62" s="20">
        <v>8</v>
      </c>
      <c r="B62" s="20">
        <v>1</v>
      </c>
      <c r="C62" s="20"/>
      <c r="D62" s="6" t="s">
        <v>262</v>
      </c>
      <c r="E62" s="3" t="s">
        <v>263</v>
      </c>
      <c r="F62" s="6">
        <f t="shared" si="44"/>
        <v>1</v>
      </c>
      <c r="G62" s="6">
        <f t="shared" si="45"/>
        <v>1</v>
      </c>
      <c r="H62" s="6">
        <f t="shared" si="46"/>
        <v>30</v>
      </c>
      <c r="I62" s="6">
        <f t="shared" si="47"/>
        <v>10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20</v>
      </c>
      <c r="N62" s="6">
        <f t="shared" si="52"/>
        <v>0</v>
      </c>
      <c r="O62" s="6">
        <f t="shared" si="53"/>
        <v>0</v>
      </c>
      <c r="P62" s="7">
        <f t="shared" si="54"/>
        <v>2</v>
      </c>
      <c r="Q62" s="7">
        <f t="shared" si="55"/>
        <v>1</v>
      </c>
      <c r="R62" s="7">
        <v>1.2</v>
      </c>
      <c r="S62" s="11">
        <v>10</v>
      </c>
      <c r="T62" s="10" t="s">
        <v>62</v>
      </c>
      <c r="U62" s="11"/>
      <c r="V62" s="10"/>
      <c r="W62" s="11"/>
      <c r="X62" s="10"/>
      <c r="Y62" s="11"/>
      <c r="Z62" s="10"/>
      <c r="AA62" s="7">
        <v>1</v>
      </c>
      <c r="AB62" s="11">
        <v>20</v>
      </c>
      <c r="AC62" s="10" t="s">
        <v>53</v>
      </c>
      <c r="AD62" s="11"/>
      <c r="AE62" s="10"/>
      <c r="AF62" s="11"/>
      <c r="AG62" s="10"/>
      <c r="AH62" s="7">
        <v>1</v>
      </c>
      <c r="AI62" s="7">
        <f t="shared" si="56"/>
        <v>2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7"/>
        <v>0</v>
      </c>
      <c r="BA62" s="11"/>
      <c r="BB62" s="10"/>
      <c r="BC62" s="11"/>
      <c r="BD62" s="10"/>
      <c r="BE62" s="11"/>
      <c r="BF62" s="10"/>
      <c r="BG62" s="11"/>
      <c r="BH62" s="10"/>
      <c r="BI62" s="7"/>
      <c r="BJ62" s="11"/>
      <c r="BK62" s="10"/>
      <c r="BL62" s="11"/>
      <c r="BM62" s="10"/>
      <c r="BN62" s="11"/>
      <c r="BO62" s="10"/>
      <c r="BP62" s="7"/>
      <c r="BQ62" s="7">
        <f t="shared" si="58"/>
        <v>0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9"/>
        <v>0</v>
      </c>
    </row>
    <row r="63" spans="1:86" ht="12">
      <c r="A63" s="20">
        <v>9</v>
      </c>
      <c r="B63" s="20">
        <v>1</v>
      </c>
      <c r="C63" s="20"/>
      <c r="D63" s="6" t="s">
        <v>264</v>
      </c>
      <c r="E63" s="3" t="s">
        <v>265</v>
      </c>
      <c r="F63" s="6">
        <f t="shared" si="44"/>
        <v>0</v>
      </c>
      <c r="G63" s="6">
        <f t="shared" si="45"/>
        <v>2</v>
      </c>
      <c r="H63" s="6">
        <f t="shared" si="46"/>
        <v>30</v>
      </c>
      <c r="I63" s="6">
        <f t="shared" si="47"/>
        <v>15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15</v>
      </c>
      <c r="N63" s="6">
        <f t="shared" si="52"/>
        <v>0</v>
      </c>
      <c r="O63" s="6">
        <f t="shared" si="53"/>
        <v>0</v>
      </c>
      <c r="P63" s="7">
        <f t="shared" si="54"/>
        <v>2</v>
      </c>
      <c r="Q63" s="7">
        <f t="shared" si="55"/>
        <v>1</v>
      </c>
      <c r="R63" s="7">
        <v>1.2</v>
      </c>
      <c r="S63" s="11">
        <v>15</v>
      </c>
      <c r="T63" s="10" t="s">
        <v>53</v>
      </c>
      <c r="U63" s="11"/>
      <c r="V63" s="10"/>
      <c r="W63" s="11"/>
      <c r="X63" s="10"/>
      <c r="Y63" s="11"/>
      <c r="Z63" s="10"/>
      <c r="AA63" s="7">
        <v>1</v>
      </c>
      <c r="AB63" s="11">
        <v>15</v>
      </c>
      <c r="AC63" s="10" t="s">
        <v>53</v>
      </c>
      <c r="AD63" s="11"/>
      <c r="AE63" s="10"/>
      <c r="AF63" s="11"/>
      <c r="AG63" s="10"/>
      <c r="AH63" s="7">
        <v>1</v>
      </c>
      <c r="AI63" s="7">
        <f t="shared" si="56"/>
        <v>2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7"/>
        <v>0</v>
      </c>
      <c r="BA63" s="11"/>
      <c r="BB63" s="10"/>
      <c r="BC63" s="11"/>
      <c r="BD63" s="10"/>
      <c r="BE63" s="11"/>
      <c r="BF63" s="10"/>
      <c r="BG63" s="11"/>
      <c r="BH63" s="10"/>
      <c r="BI63" s="7"/>
      <c r="BJ63" s="11"/>
      <c r="BK63" s="10"/>
      <c r="BL63" s="11"/>
      <c r="BM63" s="10"/>
      <c r="BN63" s="11"/>
      <c r="BO63" s="10"/>
      <c r="BP63" s="7"/>
      <c r="BQ63" s="7">
        <f t="shared" si="58"/>
        <v>0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9"/>
        <v>0</v>
      </c>
    </row>
    <row r="64" spans="1:86" ht="12">
      <c r="A64" s="20">
        <v>9</v>
      </c>
      <c r="B64" s="20">
        <v>1</v>
      </c>
      <c r="C64" s="20"/>
      <c r="D64" s="6" t="s">
        <v>266</v>
      </c>
      <c r="E64" s="3" t="s">
        <v>267</v>
      </c>
      <c r="F64" s="6">
        <f t="shared" si="44"/>
        <v>0</v>
      </c>
      <c r="G64" s="6">
        <f t="shared" si="45"/>
        <v>2</v>
      </c>
      <c r="H64" s="6">
        <f t="shared" si="46"/>
        <v>30</v>
      </c>
      <c r="I64" s="6">
        <f t="shared" si="47"/>
        <v>15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15</v>
      </c>
      <c r="N64" s="6">
        <f t="shared" si="52"/>
        <v>0</v>
      </c>
      <c r="O64" s="6">
        <f t="shared" si="53"/>
        <v>0</v>
      </c>
      <c r="P64" s="7">
        <f t="shared" si="54"/>
        <v>2</v>
      </c>
      <c r="Q64" s="7">
        <f t="shared" si="55"/>
        <v>1</v>
      </c>
      <c r="R64" s="7">
        <v>1.2</v>
      </c>
      <c r="S64" s="11">
        <v>15</v>
      </c>
      <c r="T64" s="10" t="s">
        <v>53</v>
      </c>
      <c r="U64" s="11"/>
      <c r="V64" s="10"/>
      <c r="W64" s="11"/>
      <c r="X64" s="10"/>
      <c r="Y64" s="11"/>
      <c r="Z64" s="10"/>
      <c r="AA64" s="7">
        <v>1</v>
      </c>
      <c r="AB64" s="11">
        <v>15</v>
      </c>
      <c r="AC64" s="10" t="s">
        <v>53</v>
      </c>
      <c r="AD64" s="11"/>
      <c r="AE64" s="10"/>
      <c r="AF64" s="11"/>
      <c r="AG64" s="10"/>
      <c r="AH64" s="7">
        <v>1</v>
      </c>
      <c r="AI64" s="7">
        <f t="shared" si="56"/>
        <v>2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7"/>
        <v>0</v>
      </c>
      <c r="BA64" s="11"/>
      <c r="BB64" s="10"/>
      <c r="BC64" s="11"/>
      <c r="BD64" s="10"/>
      <c r="BE64" s="11"/>
      <c r="BF64" s="10"/>
      <c r="BG64" s="11"/>
      <c r="BH64" s="10"/>
      <c r="BI64" s="7"/>
      <c r="BJ64" s="11"/>
      <c r="BK64" s="10"/>
      <c r="BL64" s="11"/>
      <c r="BM64" s="10"/>
      <c r="BN64" s="11"/>
      <c r="BO64" s="10"/>
      <c r="BP64" s="7"/>
      <c r="BQ64" s="7">
        <f t="shared" si="58"/>
        <v>0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9"/>
        <v>0</v>
      </c>
    </row>
    <row r="65" spans="1:86" ht="12">
      <c r="A65" s="20">
        <v>10</v>
      </c>
      <c r="B65" s="20">
        <v>1</v>
      </c>
      <c r="C65" s="20"/>
      <c r="D65" s="6" t="s">
        <v>268</v>
      </c>
      <c r="E65" s="3" t="s">
        <v>269</v>
      </c>
      <c r="F65" s="6">
        <f t="shared" si="44"/>
        <v>0</v>
      </c>
      <c r="G65" s="6">
        <f t="shared" si="45"/>
        <v>2</v>
      </c>
      <c r="H65" s="6">
        <f t="shared" si="46"/>
        <v>30</v>
      </c>
      <c r="I65" s="6">
        <f t="shared" si="47"/>
        <v>15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15</v>
      </c>
      <c r="N65" s="6">
        <f t="shared" si="52"/>
        <v>0</v>
      </c>
      <c r="O65" s="6">
        <f t="shared" si="53"/>
        <v>0</v>
      </c>
      <c r="P65" s="7">
        <f t="shared" si="54"/>
        <v>2</v>
      </c>
      <c r="Q65" s="7">
        <f t="shared" si="55"/>
        <v>1</v>
      </c>
      <c r="R65" s="7">
        <v>1.2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56"/>
        <v>0</v>
      </c>
      <c r="AJ65" s="11">
        <v>15</v>
      </c>
      <c r="AK65" s="10" t="s">
        <v>53</v>
      </c>
      <c r="AL65" s="11"/>
      <c r="AM65" s="10"/>
      <c r="AN65" s="11"/>
      <c r="AO65" s="10"/>
      <c r="AP65" s="11"/>
      <c r="AQ65" s="10"/>
      <c r="AR65" s="7">
        <v>1</v>
      </c>
      <c r="AS65" s="11">
        <v>15</v>
      </c>
      <c r="AT65" s="10" t="s">
        <v>53</v>
      </c>
      <c r="AU65" s="11"/>
      <c r="AV65" s="10"/>
      <c r="AW65" s="11"/>
      <c r="AX65" s="10"/>
      <c r="AY65" s="7">
        <v>1</v>
      </c>
      <c r="AZ65" s="7">
        <f t="shared" si="57"/>
        <v>2</v>
      </c>
      <c r="BA65" s="11"/>
      <c r="BB65" s="10"/>
      <c r="BC65" s="11"/>
      <c r="BD65" s="10"/>
      <c r="BE65" s="11"/>
      <c r="BF65" s="10"/>
      <c r="BG65" s="11"/>
      <c r="BH65" s="10"/>
      <c r="BI65" s="7"/>
      <c r="BJ65" s="11"/>
      <c r="BK65" s="10"/>
      <c r="BL65" s="11"/>
      <c r="BM65" s="10"/>
      <c r="BN65" s="11"/>
      <c r="BO65" s="10"/>
      <c r="BP65" s="7"/>
      <c r="BQ65" s="7">
        <f t="shared" si="58"/>
        <v>0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59"/>
        <v>0</v>
      </c>
    </row>
    <row r="66" spans="1:86" ht="12">
      <c r="A66" s="20">
        <v>10</v>
      </c>
      <c r="B66" s="20">
        <v>1</v>
      </c>
      <c r="C66" s="20"/>
      <c r="D66" s="6" t="s">
        <v>270</v>
      </c>
      <c r="E66" s="3" t="s">
        <v>271</v>
      </c>
      <c r="F66" s="6">
        <f t="shared" si="44"/>
        <v>0</v>
      </c>
      <c r="G66" s="6">
        <f t="shared" si="45"/>
        <v>2</v>
      </c>
      <c r="H66" s="6">
        <f t="shared" si="46"/>
        <v>30</v>
      </c>
      <c r="I66" s="6">
        <f t="shared" si="47"/>
        <v>15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15</v>
      </c>
      <c r="N66" s="6">
        <f t="shared" si="52"/>
        <v>0</v>
      </c>
      <c r="O66" s="6">
        <f t="shared" si="53"/>
        <v>0</v>
      </c>
      <c r="P66" s="7">
        <f t="shared" si="54"/>
        <v>2</v>
      </c>
      <c r="Q66" s="7">
        <f t="shared" si="55"/>
        <v>1</v>
      </c>
      <c r="R66" s="7">
        <v>1.2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6"/>
        <v>0</v>
      </c>
      <c r="AJ66" s="11">
        <v>15</v>
      </c>
      <c r="AK66" s="10" t="s">
        <v>53</v>
      </c>
      <c r="AL66" s="11"/>
      <c r="AM66" s="10"/>
      <c r="AN66" s="11"/>
      <c r="AO66" s="10"/>
      <c r="AP66" s="11"/>
      <c r="AQ66" s="10"/>
      <c r="AR66" s="7">
        <v>1</v>
      </c>
      <c r="AS66" s="11">
        <v>15</v>
      </c>
      <c r="AT66" s="10" t="s">
        <v>53</v>
      </c>
      <c r="AU66" s="11"/>
      <c r="AV66" s="10"/>
      <c r="AW66" s="11"/>
      <c r="AX66" s="10"/>
      <c r="AY66" s="7">
        <v>1</v>
      </c>
      <c r="AZ66" s="7">
        <f t="shared" si="57"/>
        <v>2</v>
      </c>
      <c r="BA66" s="11"/>
      <c r="BB66" s="10"/>
      <c r="BC66" s="11"/>
      <c r="BD66" s="10"/>
      <c r="BE66" s="11"/>
      <c r="BF66" s="10"/>
      <c r="BG66" s="11"/>
      <c r="BH66" s="10"/>
      <c r="BI66" s="7"/>
      <c r="BJ66" s="11"/>
      <c r="BK66" s="10"/>
      <c r="BL66" s="11"/>
      <c r="BM66" s="10"/>
      <c r="BN66" s="11"/>
      <c r="BO66" s="10"/>
      <c r="BP66" s="7"/>
      <c r="BQ66" s="7">
        <f t="shared" si="58"/>
        <v>0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59"/>
        <v>0</v>
      </c>
    </row>
    <row r="67" spans="1:86" ht="12">
      <c r="A67" s="20">
        <v>11</v>
      </c>
      <c r="B67" s="20">
        <v>1</v>
      </c>
      <c r="C67" s="20"/>
      <c r="D67" s="6" t="s">
        <v>272</v>
      </c>
      <c r="E67" s="3" t="s">
        <v>273</v>
      </c>
      <c r="F67" s="6">
        <f t="shared" si="44"/>
        <v>0</v>
      </c>
      <c r="G67" s="6">
        <f t="shared" si="45"/>
        <v>2</v>
      </c>
      <c r="H67" s="6">
        <f t="shared" si="46"/>
        <v>30</v>
      </c>
      <c r="I67" s="6">
        <f t="shared" si="47"/>
        <v>15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15</v>
      </c>
      <c r="N67" s="6">
        <f t="shared" si="52"/>
        <v>0</v>
      </c>
      <c r="O67" s="6">
        <f t="shared" si="53"/>
        <v>0</v>
      </c>
      <c r="P67" s="7">
        <f t="shared" si="54"/>
        <v>2</v>
      </c>
      <c r="Q67" s="7">
        <f t="shared" si="55"/>
        <v>1</v>
      </c>
      <c r="R67" s="7">
        <v>1.2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6"/>
        <v>0</v>
      </c>
      <c r="AJ67" s="11">
        <v>15</v>
      </c>
      <c r="AK67" s="10" t="s">
        <v>53</v>
      </c>
      <c r="AL67" s="11"/>
      <c r="AM67" s="10"/>
      <c r="AN67" s="11"/>
      <c r="AO67" s="10"/>
      <c r="AP67" s="11"/>
      <c r="AQ67" s="10"/>
      <c r="AR67" s="7">
        <v>1</v>
      </c>
      <c r="AS67" s="11">
        <v>15</v>
      </c>
      <c r="AT67" s="10" t="s">
        <v>53</v>
      </c>
      <c r="AU67" s="11"/>
      <c r="AV67" s="10"/>
      <c r="AW67" s="11"/>
      <c r="AX67" s="10"/>
      <c r="AY67" s="7">
        <v>1</v>
      </c>
      <c r="AZ67" s="7">
        <f t="shared" si="57"/>
        <v>2</v>
      </c>
      <c r="BA67" s="11"/>
      <c r="BB67" s="10"/>
      <c r="BC67" s="11"/>
      <c r="BD67" s="10"/>
      <c r="BE67" s="11"/>
      <c r="BF67" s="10"/>
      <c r="BG67" s="11"/>
      <c r="BH67" s="10"/>
      <c r="BI67" s="7"/>
      <c r="BJ67" s="11"/>
      <c r="BK67" s="10"/>
      <c r="BL67" s="11"/>
      <c r="BM67" s="10"/>
      <c r="BN67" s="11"/>
      <c r="BO67" s="10"/>
      <c r="BP67" s="7"/>
      <c r="BQ67" s="7">
        <f t="shared" si="58"/>
        <v>0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59"/>
        <v>0</v>
      </c>
    </row>
    <row r="68" spans="1:86" ht="12">
      <c r="A68" s="20">
        <v>11</v>
      </c>
      <c r="B68" s="20">
        <v>1</v>
      </c>
      <c r="C68" s="20"/>
      <c r="D68" s="6" t="s">
        <v>274</v>
      </c>
      <c r="E68" s="3" t="s">
        <v>275</v>
      </c>
      <c r="F68" s="6">
        <f t="shared" si="44"/>
        <v>0</v>
      </c>
      <c r="G68" s="6">
        <f t="shared" si="45"/>
        <v>2</v>
      </c>
      <c r="H68" s="6">
        <f t="shared" si="46"/>
        <v>30</v>
      </c>
      <c r="I68" s="6">
        <f t="shared" si="47"/>
        <v>15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15</v>
      </c>
      <c r="N68" s="6">
        <f t="shared" si="52"/>
        <v>0</v>
      </c>
      <c r="O68" s="6">
        <f t="shared" si="53"/>
        <v>0</v>
      </c>
      <c r="P68" s="7">
        <f t="shared" si="54"/>
        <v>2</v>
      </c>
      <c r="Q68" s="7">
        <f t="shared" si="55"/>
        <v>1</v>
      </c>
      <c r="R68" s="7">
        <v>1.2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6"/>
        <v>0</v>
      </c>
      <c r="AJ68" s="11">
        <v>15</v>
      </c>
      <c r="AK68" s="10" t="s">
        <v>53</v>
      </c>
      <c r="AL68" s="11"/>
      <c r="AM68" s="10"/>
      <c r="AN68" s="11"/>
      <c r="AO68" s="10"/>
      <c r="AP68" s="11"/>
      <c r="AQ68" s="10"/>
      <c r="AR68" s="7">
        <v>1</v>
      </c>
      <c r="AS68" s="11">
        <v>15</v>
      </c>
      <c r="AT68" s="10" t="s">
        <v>53</v>
      </c>
      <c r="AU68" s="11"/>
      <c r="AV68" s="10"/>
      <c r="AW68" s="11"/>
      <c r="AX68" s="10"/>
      <c r="AY68" s="7">
        <v>1</v>
      </c>
      <c r="AZ68" s="7">
        <f t="shared" si="57"/>
        <v>2</v>
      </c>
      <c r="BA68" s="11"/>
      <c r="BB68" s="10"/>
      <c r="BC68" s="11"/>
      <c r="BD68" s="10"/>
      <c r="BE68" s="11"/>
      <c r="BF68" s="10"/>
      <c r="BG68" s="11"/>
      <c r="BH68" s="10"/>
      <c r="BI68" s="7"/>
      <c r="BJ68" s="11"/>
      <c r="BK68" s="10"/>
      <c r="BL68" s="11"/>
      <c r="BM68" s="10"/>
      <c r="BN68" s="11"/>
      <c r="BO68" s="10"/>
      <c r="BP68" s="7"/>
      <c r="BQ68" s="7">
        <f t="shared" si="58"/>
        <v>0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59"/>
        <v>0</v>
      </c>
    </row>
    <row r="69" spans="1:86" ht="12">
      <c r="A69" s="20">
        <v>4</v>
      </c>
      <c r="B69" s="20">
        <v>1</v>
      </c>
      <c r="C69" s="20"/>
      <c r="D69" s="6" t="s">
        <v>276</v>
      </c>
      <c r="E69" s="3" t="s">
        <v>137</v>
      </c>
      <c r="F69" s="6">
        <f t="shared" si="44"/>
        <v>1</v>
      </c>
      <c r="G69" s="6">
        <f t="shared" si="45"/>
        <v>1</v>
      </c>
      <c r="H69" s="6">
        <f t="shared" si="46"/>
        <v>30</v>
      </c>
      <c r="I69" s="6">
        <f t="shared" si="47"/>
        <v>10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20</v>
      </c>
      <c r="N69" s="6">
        <f t="shared" si="52"/>
        <v>0</v>
      </c>
      <c r="O69" s="6">
        <f t="shared" si="53"/>
        <v>0</v>
      </c>
      <c r="P69" s="7">
        <f t="shared" si="54"/>
        <v>2</v>
      </c>
      <c r="Q69" s="7">
        <f t="shared" si="55"/>
        <v>1</v>
      </c>
      <c r="R69" s="7">
        <v>1.3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6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57"/>
        <v>0</v>
      </c>
      <c r="BA69" s="11">
        <v>10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58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59"/>
        <v>0</v>
      </c>
    </row>
    <row r="70" spans="1:86" ht="12">
      <c r="A70" s="20">
        <v>4</v>
      </c>
      <c r="B70" s="20">
        <v>1</v>
      </c>
      <c r="C70" s="20"/>
      <c r="D70" s="6" t="s">
        <v>277</v>
      </c>
      <c r="E70" s="3" t="s">
        <v>147</v>
      </c>
      <c r="F70" s="6">
        <f t="shared" si="44"/>
        <v>1</v>
      </c>
      <c r="G70" s="6">
        <f t="shared" si="45"/>
        <v>1</v>
      </c>
      <c r="H70" s="6">
        <f t="shared" si="46"/>
        <v>30</v>
      </c>
      <c r="I70" s="6">
        <f t="shared" si="47"/>
        <v>10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20</v>
      </c>
      <c r="N70" s="6">
        <f t="shared" si="52"/>
        <v>0</v>
      </c>
      <c r="O70" s="6">
        <f t="shared" si="53"/>
        <v>0</v>
      </c>
      <c r="P70" s="7">
        <f t="shared" si="54"/>
        <v>2</v>
      </c>
      <c r="Q70" s="7">
        <f t="shared" si="55"/>
        <v>1</v>
      </c>
      <c r="R70" s="7">
        <v>1.3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6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7"/>
        <v>0</v>
      </c>
      <c r="BA70" s="11">
        <v>10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58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59"/>
        <v>0</v>
      </c>
    </row>
    <row r="71" spans="1:86" ht="12">
      <c r="A71" s="20">
        <v>4</v>
      </c>
      <c r="B71" s="20">
        <v>1</v>
      </c>
      <c r="C71" s="20"/>
      <c r="D71" s="6" t="s">
        <v>278</v>
      </c>
      <c r="E71" s="3" t="s">
        <v>149</v>
      </c>
      <c r="F71" s="6">
        <f t="shared" si="44"/>
        <v>1</v>
      </c>
      <c r="G71" s="6">
        <f t="shared" si="45"/>
        <v>1</v>
      </c>
      <c r="H71" s="6">
        <f t="shared" si="46"/>
        <v>30</v>
      </c>
      <c r="I71" s="6">
        <f t="shared" si="47"/>
        <v>10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20</v>
      </c>
      <c r="N71" s="6">
        <f t="shared" si="52"/>
        <v>0</v>
      </c>
      <c r="O71" s="6">
        <f t="shared" si="53"/>
        <v>0</v>
      </c>
      <c r="P71" s="7">
        <f t="shared" si="54"/>
        <v>2</v>
      </c>
      <c r="Q71" s="7">
        <f t="shared" si="55"/>
        <v>1</v>
      </c>
      <c r="R71" s="7">
        <v>1.3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6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7"/>
        <v>0</v>
      </c>
      <c r="BA71" s="11">
        <v>10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58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59"/>
        <v>0</v>
      </c>
    </row>
    <row r="72" spans="1:86" ht="12">
      <c r="A72" s="20">
        <v>4</v>
      </c>
      <c r="B72" s="20">
        <v>1</v>
      </c>
      <c r="C72" s="20"/>
      <c r="D72" s="6" t="s">
        <v>279</v>
      </c>
      <c r="E72" s="3" t="s">
        <v>151</v>
      </c>
      <c r="F72" s="6">
        <f t="shared" si="44"/>
        <v>1</v>
      </c>
      <c r="G72" s="6">
        <f t="shared" si="45"/>
        <v>1</v>
      </c>
      <c r="H72" s="6">
        <f t="shared" si="46"/>
        <v>30</v>
      </c>
      <c r="I72" s="6">
        <f t="shared" si="47"/>
        <v>10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20</v>
      </c>
      <c r="N72" s="6">
        <f t="shared" si="52"/>
        <v>0</v>
      </c>
      <c r="O72" s="6">
        <f t="shared" si="53"/>
        <v>0</v>
      </c>
      <c r="P72" s="7">
        <f t="shared" si="54"/>
        <v>2</v>
      </c>
      <c r="Q72" s="7">
        <f t="shared" si="55"/>
        <v>1</v>
      </c>
      <c r="R72" s="7">
        <v>1.3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6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7"/>
        <v>0</v>
      </c>
      <c r="BA72" s="11">
        <v>10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58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59"/>
        <v>0</v>
      </c>
    </row>
    <row r="73" spans="1:86" ht="12">
      <c r="A73" s="20">
        <v>4</v>
      </c>
      <c r="B73" s="20">
        <v>1</v>
      </c>
      <c r="C73" s="20"/>
      <c r="D73" s="6" t="s">
        <v>280</v>
      </c>
      <c r="E73" s="3" t="s">
        <v>125</v>
      </c>
      <c r="F73" s="6">
        <f t="shared" si="44"/>
        <v>1</v>
      </c>
      <c r="G73" s="6">
        <f t="shared" si="45"/>
        <v>1</v>
      </c>
      <c r="H73" s="6">
        <f t="shared" si="46"/>
        <v>30</v>
      </c>
      <c r="I73" s="6">
        <f t="shared" si="47"/>
        <v>10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20</v>
      </c>
      <c r="N73" s="6">
        <f t="shared" si="52"/>
        <v>0</v>
      </c>
      <c r="O73" s="6">
        <f t="shared" si="53"/>
        <v>0</v>
      </c>
      <c r="P73" s="7">
        <f t="shared" si="54"/>
        <v>2</v>
      </c>
      <c r="Q73" s="7">
        <f t="shared" si="55"/>
        <v>1</v>
      </c>
      <c r="R73" s="7">
        <v>1.3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6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7"/>
        <v>0</v>
      </c>
      <c r="BA73" s="11">
        <v>10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58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59"/>
        <v>0</v>
      </c>
    </row>
    <row r="74" spans="1:86" ht="12">
      <c r="A74" s="20">
        <v>4</v>
      </c>
      <c r="B74" s="20">
        <v>1</v>
      </c>
      <c r="C74" s="20"/>
      <c r="D74" s="6" t="s">
        <v>281</v>
      </c>
      <c r="E74" s="3" t="s">
        <v>127</v>
      </c>
      <c r="F74" s="6">
        <f t="shared" si="44"/>
        <v>1</v>
      </c>
      <c r="G74" s="6">
        <f t="shared" si="45"/>
        <v>1</v>
      </c>
      <c r="H74" s="6">
        <f t="shared" si="46"/>
        <v>30</v>
      </c>
      <c r="I74" s="6">
        <f t="shared" si="47"/>
        <v>10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20</v>
      </c>
      <c r="N74" s="6">
        <f t="shared" si="52"/>
        <v>0</v>
      </c>
      <c r="O74" s="6">
        <f t="shared" si="53"/>
        <v>0</v>
      </c>
      <c r="P74" s="7">
        <f t="shared" si="54"/>
        <v>2</v>
      </c>
      <c r="Q74" s="7">
        <f t="shared" si="55"/>
        <v>1</v>
      </c>
      <c r="R74" s="7">
        <v>1.3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6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7"/>
        <v>0</v>
      </c>
      <c r="BA74" s="11">
        <v>10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58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59"/>
        <v>0</v>
      </c>
    </row>
    <row r="75" spans="1:86" ht="12">
      <c r="A75" s="20">
        <v>4</v>
      </c>
      <c r="B75" s="20">
        <v>1</v>
      </c>
      <c r="C75" s="20"/>
      <c r="D75" s="6" t="s">
        <v>282</v>
      </c>
      <c r="E75" s="3" t="s">
        <v>139</v>
      </c>
      <c r="F75" s="6">
        <f t="shared" si="44"/>
        <v>1</v>
      </c>
      <c r="G75" s="6">
        <f t="shared" si="45"/>
        <v>1</v>
      </c>
      <c r="H75" s="6">
        <f t="shared" si="46"/>
        <v>30</v>
      </c>
      <c r="I75" s="6">
        <f t="shared" si="47"/>
        <v>10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20</v>
      </c>
      <c r="N75" s="6">
        <f t="shared" si="52"/>
        <v>0</v>
      </c>
      <c r="O75" s="6">
        <f t="shared" si="53"/>
        <v>0</v>
      </c>
      <c r="P75" s="7">
        <f t="shared" si="54"/>
        <v>2</v>
      </c>
      <c r="Q75" s="7">
        <f t="shared" si="55"/>
        <v>1</v>
      </c>
      <c r="R75" s="7">
        <v>1.3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56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57"/>
        <v>0</v>
      </c>
      <c r="BA75" s="11">
        <v>10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58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59"/>
        <v>0</v>
      </c>
    </row>
    <row r="76" spans="1:86" ht="12">
      <c r="A76" s="20">
        <v>4</v>
      </c>
      <c r="B76" s="20">
        <v>1</v>
      </c>
      <c r="C76" s="20"/>
      <c r="D76" s="6" t="s">
        <v>283</v>
      </c>
      <c r="E76" s="3" t="s">
        <v>135</v>
      </c>
      <c r="F76" s="6">
        <f t="shared" si="44"/>
        <v>1</v>
      </c>
      <c r="G76" s="6">
        <f t="shared" si="45"/>
        <v>1</v>
      </c>
      <c r="H76" s="6">
        <f t="shared" si="46"/>
        <v>30</v>
      </c>
      <c r="I76" s="6">
        <f t="shared" si="47"/>
        <v>10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20</v>
      </c>
      <c r="N76" s="6">
        <f t="shared" si="52"/>
        <v>0</v>
      </c>
      <c r="O76" s="6">
        <f t="shared" si="53"/>
        <v>0</v>
      </c>
      <c r="P76" s="7">
        <f t="shared" si="54"/>
        <v>2</v>
      </c>
      <c r="Q76" s="7">
        <f t="shared" si="55"/>
        <v>1</v>
      </c>
      <c r="R76" s="7">
        <v>1.3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56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57"/>
        <v>0</v>
      </c>
      <c r="BA76" s="11">
        <v>10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58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59"/>
        <v>0</v>
      </c>
    </row>
    <row r="77" spans="1:86" ht="12">
      <c r="A77" s="20">
        <v>4</v>
      </c>
      <c r="B77" s="20">
        <v>1</v>
      </c>
      <c r="C77" s="20"/>
      <c r="D77" s="6" t="s">
        <v>284</v>
      </c>
      <c r="E77" s="3" t="s">
        <v>129</v>
      </c>
      <c r="F77" s="6">
        <f t="shared" si="44"/>
        <v>1</v>
      </c>
      <c r="G77" s="6">
        <f t="shared" si="45"/>
        <v>1</v>
      </c>
      <c r="H77" s="6">
        <f t="shared" si="46"/>
        <v>30</v>
      </c>
      <c r="I77" s="6">
        <f t="shared" si="47"/>
        <v>10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20</v>
      </c>
      <c r="N77" s="6">
        <f t="shared" si="52"/>
        <v>0</v>
      </c>
      <c r="O77" s="6">
        <f t="shared" si="53"/>
        <v>0</v>
      </c>
      <c r="P77" s="7">
        <f t="shared" si="54"/>
        <v>2</v>
      </c>
      <c r="Q77" s="7">
        <f t="shared" si="55"/>
        <v>1</v>
      </c>
      <c r="R77" s="7">
        <v>1.3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56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57"/>
        <v>0</v>
      </c>
      <c r="BA77" s="11">
        <v>10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58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59"/>
        <v>0</v>
      </c>
    </row>
    <row r="78" spans="1:86" ht="12">
      <c r="A78" s="20">
        <v>4</v>
      </c>
      <c r="B78" s="20">
        <v>1</v>
      </c>
      <c r="C78" s="20"/>
      <c r="D78" s="6" t="s">
        <v>285</v>
      </c>
      <c r="E78" s="3" t="s">
        <v>143</v>
      </c>
      <c r="F78" s="6">
        <f t="shared" si="44"/>
        <v>1</v>
      </c>
      <c r="G78" s="6">
        <f t="shared" si="45"/>
        <v>1</v>
      </c>
      <c r="H78" s="6">
        <f t="shared" si="46"/>
        <v>30</v>
      </c>
      <c r="I78" s="6">
        <f t="shared" si="47"/>
        <v>10</v>
      </c>
      <c r="J78" s="6">
        <f t="shared" si="48"/>
        <v>0</v>
      </c>
      <c r="K78" s="6">
        <f t="shared" si="49"/>
        <v>0</v>
      </c>
      <c r="L78" s="6">
        <f t="shared" si="50"/>
        <v>0</v>
      </c>
      <c r="M78" s="6">
        <f t="shared" si="51"/>
        <v>20</v>
      </c>
      <c r="N78" s="6">
        <f t="shared" si="52"/>
        <v>0</v>
      </c>
      <c r="O78" s="6">
        <f t="shared" si="53"/>
        <v>0</v>
      </c>
      <c r="P78" s="7">
        <f t="shared" si="54"/>
        <v>2</v>
      </c>
      <c r="Q78" s="7">
        <f t="shared" si="55"/>
        <v>1</v>
      </c>
      <c r="R78" s="7">
        <v>1.3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56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57"/>
        <v>0</v>
      </c>
      <c r="BA78" s="11">
        <v>10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58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59"/>
        <v>0</v>
      </c>
    </row>
    <row r="79" spans="1:86" ht="12">
      <c r="A79" s="20">
        <v>4</v>
      </c>
      <c r="B79" s="20">
        <v>1</v>
      </c>
      <c r="C79" s="20"/>
      <c r="D79" s="6" t="s">
        <v>286</v>
      </c>
      <c r="E79" s="3" t="s">
        <v>145</v>
      </c>
      <c r="F79" s="6">
        <f t="shared" si="44"/>
        <v>1</v>
      </c>
      <c r="G79" s="6">
        <f t="shared" si="45"/>
        <v>1</v>
      </c>
      <c r="H79" s="6">
        <f t="shared" si="46"/>
        <v>30</v>
      </c>
      <c r="I79" s="6">
        <f t="shared" si="47"/>
        <v>10</v>
      </c>
      <c r="J79" s="6">
        <f t="shared" si="48"/>
        <v>0</v>
      </c>
      <c r="K79" s="6">
        <f t="shared" si="49"/>
        <v>0</v>
      </c>
      <c r="L79" s="6">
        <f t="shared" si="50"/>
        <v>0</v>
      </c>
      <c r="M79" s="6">
        <f t="shared" si="51"/>
        <v>20</v>
      </c>
      <c r="N79" s="6">
        <f t="shared" si="52"/>
        <v>0</v>
      </c>
      <c r="O79" s="6">
        <f t="shared" si="53"/>
        <v>0</v>
      </c>
      <c r="P79" s="7">
        <f t="shared" si="54"/>
        <v>2</v>
      </c>
      <c r="Q79" s="7">
        <f t="shared" si="55"/>
        <v>1</v>
      </c>
      <c r="R79" s="7">
        <v>1.3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56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57"/>
        <v>0</v>
      </c>
      <c r="BA79" s="11">
        <v>10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58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59"/>
        <v>0</v>
      </c>
    </row>
    <row r="80" spans="1:86" ht="12">
      <c r="A80" s="20">
        <v>4</v>
      </c>
      <c r="B80" s="20">
        <v>1</v>
      </c>
      <c r="C80" s="20"/>
      <c r="D80" s="6" t="s">
        <v>287</v>
      </c>
      <c r="E80" s="3" t="s">
        <v>131</v>
      </c>
      <c r="F80" s="6">
        <f t="shared" si="44"/>
        <v>1</v>
      </c>
      <c r="G80" s="6">
        <f t="shared" si="45"/>
        <v>1</v>
      </c>
      <c r="H80" s="6">
        <f t="shared" si="46"/>
        <v>30</v>
      </c>
      <c r="I80" s="6">
        <f t="shared" si="47"/>
        <v>10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20</v>
      </c>
      <c r="N80" s="6">
        <f t="shared" si="52"/>
        <v>0</v>
      </c>
      <c r="O80" s="6">
        <f t="shared" si="53"/>
        <v>0</v>
      </c>
      <c r="P80" s="7">
        <f t="shared" si="54"/>
        <v>2</v>
      </c>
      <c r="Q80" s="7">
        <f t="shared" si="55"/>
        <v>1</v>
      </c>
      <c r="R80" s="7">
        <v>1.3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56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57"/>
        <v>0</v>
      </c>
      <c r="BA80" s="11">
        <v>10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58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59"/>
        <v>0</v>
      </c>
    </row>
    <row r="81" spans="1:86" ht="12">
      <c r="A81" s="20">
        <v>4</v>
      </c>
      <c r="B81" s="20">
        <v>1</v>
      </c>
      <c r="C81" s="20"/>
      <c r="D81" s="6" t="s">
        <v>288</v>
      </c>
      <c r="E81" s="3" t="s">
        <v>133</v>
      </c>
      <c r="F81" s="6">
        <f t="shared" si="44"/>
        <v>1</v>
      </c>
      <c r="G81" s="6">
        <f t="shared" si="45"/>
        <v>1</v>
      </c>
      <c r="H81" s="6">
        <f t="shared" si="46"/>
        <v>30</v>
      </c>
      <c r="I81" s="6">
        <f t="shared" si="47"/>
        <v>10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20</v>
      </c>
      <c r="N81" s="6">
        <f t="shared" si="52"/>
        <v>0</v>
      </c>
      <c r="O81" s="6">
        <f t="shared" si="53"/>
        <v>0</v>
      </c>
      <c r="P81" s="7">
        <f t="shared" si="54"/>
        <v>2</v>
      </c>
      <c r="Q81" s="7">
        <f t="shared" si="55"/>
        <v>1</v>
      </c>
      <c r="R81" s="7">
        <v>1.3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56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57"/>
        <v>0</v>
      </c>
      <c r="BA81" s="11">
        <v>10</v>
      </c>
      <c r="BB81" s="10" t="s">
        <v>62</v>
      </c>
      <c r="BC81" s="11"/>
      <c r="BD81" s="10"/>
      <c r="BE81" s="11"/>
      <c r="BF81" s="10"/>
      <c r="BG81" s="11"/>
      <c r="BH81" s="10"/>
      <c r="BI81" s="7">
        <v>1</v>
      </c>
      <c r="BJ81" s="11">
        <v>20</v>
      </c>
      <c r="BK81" s="10" t="s">
        <v>53</v>
      </c>
      <c r="BL81" s="11"/>
      <c r="BM81" s="10"/>
      <c r="BN81" s="11"/>
      <c r="BO81" s="10"/>
      <c r="BP81" s="7">
        <v>1</v>
      </c>
      <c r="BQ81" s="7">
        <f t="shared" si="58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59"/>
        <v>0</v>
      </c>
    </row>
    <row r="82" spans="1:86" ht="12">
      <c r="A82" s="20">
        <v>4</v>
      </c>
      <c r="B82" s="20">
        <v>1</v>
      </c>
      <c r="C82" s="20"/>
      <c r="D82" s="6" t="s">
        <v>289</v>
      </c>
      <c r="E82" s="3" t="s">
        <v>141</v>
      </c>
      <c r="F82" s="6">
        <f t="shared" si="44"/>
        <v>1</v>
      </c>
      <c r="G82" s="6">
        <f t="shared" si="45"/>
        <v>1</v>
      </c>
      <c r="H82" s="6">
        <f t="shared" si="46"/>
        <v>30</v>
      </c>
      <c r="I82" s="6">
        <f t="shared" si="47"/>
        <v>10</v>
      </c>
      <c r="J82" s="6">
        <f t="shared" si="48"/>
        <v>0</v>
      </c>
      <c r="K82" s="6">
        <f t="shared" si="49"/>
        <v>0</v>
      </c>
      <c r="L82" s="6">
        <f t="shared" si="50"/>
        <v>0</v>
      </c>
      <c r="M82" s="6">
        <f t="shared" si="51"/>
        <v>20</v>
      </c>
      <c r="N82" s="6">
        <f t="shared" si="52"/>
        <v>0</v>
      </c>
      <c r="O82" s="6">
        <f t="shared" si="53"/>
        <v>0</v>
      </c>
      <c r="P82" s="7">
        <f t="shared" si="54"/>
        <v>2</v>
      </c>
      <c r="Q82" s="7">
        <f t="shared" si="55"/>
        <v>1</v>
      </c>
      <c r="R82" s="7">
        <v>1.3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56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57"/>
        <v>0</v>
      </c>
      <c r="BA82" s="11">
        <v>10</v>
      </c>
      <c r="BB82" s="10" t="s">
        <v>62</v>
      </c>
      <c r="BC82" s="11"/>
      <c r="BD82" s="10"/>
      <c r="BE82" s="11"/>
      <c r="BF82" s="10"/>
      <c r="BG82" s="11"/>
      <c r="BH82" s="10"/>
      <c r="BI82" s="7">
        <v>1</v>
      </c>
      <c r="BJ82" s="11">
        <v>20</v>
      </c>
      <c r="BK82" s="10" t="s">
        <v>53</v>
      </c>
      <c r="BL82" s="11"/>
      <c r="BM82" s="10"/>
      <c r="BN82" s="11"/>
      <c r="BO82" s="10"/>
      <c r="BP82" s="7">
        <v>1</v>
      </c>
      <c r="BQ82" s="7">
        <f t="shared" si="58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59"/>
        <v>0</v>
      </c>
    </row>
    <row r="83" spans="1:86" ht="12">
      <c r="A83" s="20">
        <v>5</v>
      </c>
      <c r="B83" s="20">
        <v>2</v>
      </c>
      <c r="C83" s="20"/>
      <c r="D83" s="6" t="s">
        <v>290</v>
      </c>
      <c r="E83" s="3" t="s">
        <v>155</v>
      </c>
      <c r="F83" s="6">
        <f t="shared" si="44"/>
        <v>1</v>
      </c>
      <c r="G83" s="6">
        <f t="shared" si="45"/>
        <v>1</v>
      </c>
      <c r="H83" s="6">
        <f t="shared" si="46"/>
        <v>30</v>
      </c>
      <c r="I83" s="6">
        <f t="shared" si="47"/>
        <v>10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20</v>
      </c>
      <c r="N83" s="6">
        <f t="shared" si="52"/>
        <v>0</v>
      </c>
      <c r="O83" s="6">
        <f t="shared" si="53"/>
        <v>0</v>
      </c>
      <c r="P83" s="7">
        <f t="shared" si="54"/>
        <v>2</v>
      </c>
      <c r="Q83" s="7">
        <f t="shared" si="55"/>
        <v>1</v>
      </c>
      <c r="R83" s="7">
        <v>1.3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56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57"/>
        <v>0</v>
      </c>
      <c r="BA83" s="11">
        <v>10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58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59"/>
        <v>0</v>
      </c>
    </row>
    <row r="84" spans="1:86" ht="12">
      <c r="A84" s="20">
        <v>5</v>
      </c>
      <c r="B84" s="20">
        <v>2</v>
      </c>
      <c r="C84" s="20"/>
      <c r="D84" s="6" t="s">
        <v>291</v>
      </c>
      <c r="E84" s="3" t="s">
        <v>153</v>
      </c>
      <c r="F84" s="6">
        <f t="shared" si="44"/>
        <v>1</v>
      </c>
      <c r="G84" s="6">
        <f t="shared" si="45"/>
        <v>1</v>
      </c>
      <c r="H84" s="6">
        <f t="shared" si="46"/>
        <v>30</v>
      </c>
      <c r="I84" s="6">
        <f t="shared" si="47"/>
        <v>10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20</v>
      </c>
      <c r="N84" s="6">
        <f t="shared" si="52"/>
        <v>0</v>
      </c>
      <c r="O84" s="6">
        <f t="shared" si="53"/>
        <v>0</v>
      </c>
      <c r="P84" s="7">
        <f t="shared" si="54"/>
        <v>2</v>
      </c>
      <c r="Q84" s="7">
        <f t="shared" si="55"/>
        <v>1</v>
      </c>
      <c r="R84" s="7">
        <v>1.3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56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57"/>
        <v>0</v>
      </c>
      <c r="BA84" s="11">
        <v>10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58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59"/>
        <v>0</v>
      </c>
    </row>
    <row r="85" spans="1:86" ht="12">
      <c r="A85" s="20">
        <v>5</v>
      </c>
      <c r="B85" s="20">
        <v>2</v>
      </c>
      <c r="C85" s="20"/>
      <c r="D85" s="6" t="s">
        <v>292</v>
      </c>
      <c r="E85" s="3" t="s">
        <v>157</v>
      </c>
      <c r="F85" s="6">
        <f t="shared" si="44"/>
        <v>1</v>
      </c>
      <c r="G85" s="6">
        <f t="shared" si="45"/>
        <v>1</v>
      </c>
      <c r="H85" s="6">
        <f t="shared" si="46"/>
        <v>30</v>
      </c>
      <c r="I85" s="6">
        <f t="shared" si="47"/>
        <v>10</v>
      </c>
      <c r="J85" s="6">
        <f t="shared" si="48"/>
        <v>0</v>
      </c>
      <c r="K85" s="6">
        <f t="shared" si="49"/>
        <v>0</v>
      </c>
      <c r="L85" s="6">
        <f t="shared" si="50"/>
        <v>0</v>
      </c>
      <c r="M85" s="6">
        <f t="shared" si="51"/>
        <v>20</v>
      </c>
      <c r="N85" s="6">
        <f t="shared" si="52"/>
        <v>0</v>
      </c>
      <c r="O85" s="6">
        <f t="shared" si="53"/>
        <v>0</v>
      </c>
      <c r="P85" s="7">
        <f t="shared" si="54"/>
        <v>2</v>
      </c>
      <c r="Q85" s="7">
        <f t="shared" si="55"/>
        <v>1</v>
      </c>
      <c r="R85" s="7">
        <v>1.3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56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57"/>
        <v>0</v>
      </c>
      <c r="BA85" s="11">
        <v>10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58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59"/>
        <v>0</v>
      </c>
    </row>
    <row r="86" spans="1:86" ht="12">
      <c r="A86" s="20">
        <v>5</v>
      </c>
      <c r="B86" s="20">
        <v>2</v>
      </c>
      <c r="C86" s="20"/>
      <c r="D86" s="6" t="s">
        <v>293</v>
      </c>
      <c r="E86" s="3" t="s">
        <v>165</v>
      </c>
      <c r="F86" s="6">
        <f t="shared" si="44"/>
        <v>1</v>
      </c>
      <c r="G86" s="6">
        <f t="shared" si="45"/>
        <v>1</v>
      </c>
      <c r="H86" s="6">
        <f t="shared" si="46"/>
        <v>30</v>
      </c>
      <c r="I86" s="6">
        <f t="shared" si="47"/>
        <v>10</v>
      </c>
      <c r="J86" s="6">
        <f t="shared" si="48"/>
        <v>0</v>
      </c>
      <c r="K86" s="6">
        <f t="shared" si="49"/>
        <v>0</v>
      </c>
      <c r="L86" s="6">
        <f t="shared" si="50"/>
        <v>0</v>
      </c>
      <c r="M86" s="6">
        <f t="shared" si="51"/>
        <v>20</v>
      </c>
      <c r="N86" s="6">
        <f t="shared" si="52"/>
        <v>0</v>
      </c>
      <c r="O86" s="6">
        <f t="shared" si="53"/>
        <v>0</v>
      </c>
      <c r="P86" s="7">
        <f t="shared" si="54"/>
        <v>2</v>
      </c>
      <c r="Q86" s="7">
        <f t="shared" si="55"/>
        <v>1</v>
      </c>
      <c r="R86" s="7">
        <v>1.3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56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57"/>
        <v>0</v>
      </c>
      <c r="BA86" s="11">
        <v>10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58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59"/>
        <v>0</v>
      </c>
    </row>
    <row r="87" spans="1:86" ht="12">
      <c r="A87" s="20">
        <v>5</v>
      </c>
      <c r="B87" s="20">
        <v>2</v>
      </c>
      <c r="C87" s="20"/>
      <c r="D87" s="6" t="s">
        <v>294</v>
      </c>
      <c r="E87" s="3" t="s">
        <v>163</v>
      </c>
      <c r="F87" s="6">
        <f t="shared" si="44"/>
        <v>1</v>
      </c>
      <c r="G87" s="6">
        <f t="shared" si="45"/>
        <v>1</v>
      </c>
      <c r="H87" s="6">
        <f t="shared" si="46"/>
        <v>30</v>
      </c>
      <c r="I87" s="6">
        <f t="shared" si="47"/>
        <v>10</v>
      </c>
      <c r="J87" s="6">
        <f t="shared" si="48"/>
        <v>0</v>
      </c>
      <c r="K87" s="6">
        <f t="shared" si="49"/>
        <v>0</v>
      </c>
      <c r="L87" s="6">
        <f t="shared" si="50"/>
        <v>0</v>
      </c>
      <c r="M87" s="6">
        <f t="shared" si="51"/>
        <v>20</v>
      </c>
      <c r="N87" s="6">
        <f t="shared" si="52"/>
        <v>0</v>
      </c>
      <c r="O87" s="6">
        <f t="shared" si="53"/>
        <v>0</v>
      </c>
      <c r="P87" s="7">
        <f t="shared" si="54"/>
        <v>2</v>
      </c>
      <c r="Q87" s="7">
        <f t="shared" si="55"/>
        <v>1</v>
      </c>
      <c r="R87" s="7">
        <v>1.3</v>
      </c>
      <c r="S87" s="11"/>
      <c r="T87" s="10"/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7"/>
      <c r="AI87" s="7">
        <f t="shared" si="56"/>
        <v>0</v>
      </c>
      <c r="AJ87" s="11"/>
      <c r="AK87" s="10"/>
      <c r="AL87" s="11"/>
      <c r="AM87" s="10"/>
      <c r="AN87" s="11"/>
      <c r="AO87" s="10"/>
      <c r="AP87" s="11"/>
      <c r="AQ87" s="10"/>
      <c r="AR87" s="7"/>
      <c r="AS87" s="11"/>
      <c r="AT87" s="10"/>
      <c r="AU87" s="11"/>
      <c r="AV87" s="10"/>
      <c r="AW87" s="11"/>
      <c r="AX87" s="10"/>
      <c r="AY87" s="7"/>
      <c r="AZ87" s="7">
        <f t="shared" si="57"/>
        <v>0</v>
      </c>
      <c r="BA87" s="11">
        <v>10</v>
      </c>
      <c r="BB87" s="10" t="s">
        <v>62</v>
      </c>
      <c r="BC87" s="11"/>
      <c r="BD87" s="10"/>
      <c r="BE87" s="11"/>
      <c r="BF87" s="10"/>
      <c r="BG87" s="11"/>
      <c r="BH87" s="10"/>
      <c r="BI87" s="7">
        <v>1</v>
      </c>
      <c r="BJ87" s="11">
        <v>20</v>
      </c>
      <c r="BK87" s="10" t="s">
        <v>53</v>
      </c>
      <c r="BL87" s="11"/>
      <c r="BM87" s="10"/>
      <c r="BN87" s="11"/>
      <c r="BO87" s="10"/>
      <c r="BP87" s="7">
        <v>1</v>
      </c>
      <c r="BQ87" s="7">
        <f t="shared" si="58"/>
        <v>2</v>
      </c>
      <c r="BR87" s="11"/>
      <c r="BS87" s="10"/>
      <c r="BT87" s="11"/>
      <c r="BU87" s="10"/>
      <c r="BV87" s="11"/>
      <c r="BW87" s="10"/>
      <c r="BX87" s="11"/>
      <c r="BY87" s="10"/>
      <c r="BZ87" s="7"/>
      <c r="CA87" s="11"/>
      <c r="CB87" s="10"/>
      <c r="CC87" s="11"/>
      <c r="CD87" s="10"/>
      <c r="CE87" s="11"/>
      <c r="CF87" s="10"/>
      <c r="CG87" s="7"/>
      <c r="CH87" s="7">
        <f t="shared" si="59"/>
        <v>0</v>
      </c>
    </row>
    <row r="88" spans="1:86" ht="12">
      <c r="A88" s="20">
        <v>5</v>
      </c>
      <c r="B88" s="20">
        <v>2</v>
      </c>
      <c r="C88" s="20"/>
      <c r="D88" s="6" t="s">
        <v>295</v>
      </c>
      <c r="E88" s="3" t="s">
        <v>159</v>
      </c>
      <c r="F88" s="6">
        <f t="shared" si="44"/>
        <v>1</v>
      </c>
      <c r="G88" s="6">
        <f t="shared" si="45"/>
        <v>1</v>
      </c>
      <c r="H88" s="6">
        <f t="shared" si="46"/>
        <v>30</v>
      </c>
      <c r="I88" s="6">
        <f t="shared" si="47"/>
        <v>10</v>
      </c>
      <c r="J88" s="6">
        <f t="shared" si="48"/>
        <v>0</v>
      </c>
      <c r="K88" s="6">
        <f t="shared" si="49"/>
        <v>0</v>
      </c>
      <c r="L88" s="6">
        <f t="shared" si="50"/>
        <v>0</v>
      </c>
      <c r="M88" s="6">
        <f t="shared" si="51"/>
        <v>20</v>
      </c>
      <c r="N88" s="6">
        <f t="shared" si="52"/>
        <v>0</v>
      </c>
      <c r="O88" s="6">
        <f t="shared" si="53"/>
        <v>0</v>
      </c>
      <c r="P88" s="7">
        <f t="shared" si="54"/>
        <v>2</v>
      </c>
      <c r="Q88" s="7">
        <f t="shared" si="55"/>
        <v>1</v>
      </c>
      <c r="R88" s="7">
        <v>1.3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7"/>
      <c r="AI88" s="7">
        <f t="shared" si="56"/>
        <v>0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 t="shared" si="57"/>
        <v>0</v>
      </c>
      <c r="BA88" s="11">
        <v>10</v>
      </c>
      <c r="BB88" s="10" t="s">
        <v>62</v>
      </c>
      <c r="BC88" s="11"/>
      <c r="BD88" s="10"/>
      <c r="BE88" s="11"/>
      <c r="BF88" s="10"/>
      <c r="BG88" s="11"/>
      <c r="BH88" s="10"/>
      <c r="BI88" s="7">
        <v>1</v>
      </c>
      <c r="BJ88" s="11">
        <v>20</v>
      </c>
      <c r="BK88" s="10" t="s">
        <v>53</v>
      </c>
      <c r="BL88" s="11"/>
      <c r="BM88" s="10"/>
      <c r="BN88" s="11"/>
      <c r="BO88" s="10"/>
      <c r="BP88" s="7">
        <v>1</v>
      </c>
      <c r="BQ88" s="7">
        <f t="shared" si="58"/>
        <v>2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 t="shared" si="59"/>
        <v>0</v>
      </c>
    </row>
    <row r="89" spans="1:86" ht="12">
      <c r="A89" s="20">
        <v>5</v>
      </c>
      <c r="B89" s="20">
        <v>2</v>
      </c>
      <c r="C89" s="20"/>
      <c r="D89" s="6" t="s">
        <v>296</v>
      </c>
      <c r="E89" s="3" t="s">
        <v>161</v>
      </c>
      <c r="F89" s="6">
        <f t="shared" si="44"/>
        <v>1</v>
      </c>
      <c r="G89" s="6">
        <f t="shared" si="45"/>
        <v>1</v>
      </c>
      <c r="H89" s="6">
        <f t="shared" si="46"/>
        <v>30</v>
      </c>
      <c r="I89" s="6">
        <f t="shared" si="47"/>
        <v>10</v>
      </c>
      <c r="J89" s="6">
        <f t="shared" si="48"/>
        <v>0</v>
      </c>
      <c r="K89" s="6">
        <f t="shared" si="49"/>
        <v>0</v>
      </c>
      <c r="L89" s="6">
        <f t="shared" si="50"/>
        <v>0</v>
      </c>
      <c r="M89" s="6">
        <f t="shared" si="51"/>
        <v>20</v>
      </c>
      <c r="N89" s="6">
        <f t="shared" si="52"/>
        <v>0</v>
      </c>
      <c r="O89" s="6">
        <f t="shared" si="53"/>
        <v>0</v>
      </c>
      <c r="P89" s="7">
        <f t="shared" si="54"/>
        <v>2</v>
      </c>
      <c r="Q89" s="7">
        <f t="shared" si="55"/>
        <v>1</v>
      </c>
      <c r="R89" s="7">
        <v>1.3</v>
      </c>
      <c r="S89" s="11"/>
      <c r="T89" s="10"/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7"/>
      <c r="AI89" s="7">
        <f t="shared" si="56"/>
        <v>0</v>
      </c>
      <c r="AJ89" s="11"/>
      <c r="AK89" s="10"/>
      <c r="AL89" s="11"/>
      <c r="AM89" s="10"/>
      <c r="AN89" s="11"/>
      <c r="AO89" s="10"/>
      <c r="AP89" s="11"/>
      <c r="AQ89" s="10"/>
      <c r="AR89" s="7"/>
      <c r="AS89" s="11"/>
      <c r="AT89" s="10"/>
      <c r="AU89" s="11"/>
      <c r="AV89" s="10"/>
      <c r="AW89" s="11"/>
      <c r="AX89" s="10"/>
      <c r="AY89" s="7"/>
      <c r="AZ89" s="7">
        <f t="shared" si="57"/>
        <v>0</v>
      </c>
      <c r="BA89" s="11">
        <v>10</v>
      </c>
      <c r="BB89" s="10" t="s">
        <v>62</v>
      </c>
      <c r="BC89" s="11"/>
      <c r="BD89" s="10"/>
      <c r="BE89" s="11"/>
      <c r="BF89" s="10"/>
      <c r="BG89" s="11"/>
      <c r="BH89" s="10"/>
      <c r="BI89" s="7">
        <v>1</v>
      </c>
      <c r="BJ89" s="11">
        <v>20</v>
      </c>
      <c r="BK89" s="10" t="s">
        <v>53</v>
      </c>
      <c r="BL89" s="11"/>
      <c r="BM89" s="10"/>
      <c r="BN89" s="11"/>
      <c r="BO89" s="10"/>
      <c r="BP89" s="7">
        <v>1</v>
      </c>
      <c r="BQ89" s="7">
        <f t="shared" si="58"/>
        <v>2</v>
      </c>
      <c r="BR89" s="11"/>
      <c r="BS89" s="10"/>
      <c r="BT89" s="11"/>
      <c r="BU89" s="10"/>
      <c r="BV89" s="11"/>
      <c r="BW89" s="10"/>
      <c r="BX89" s="11"/>
      <c r="BY89" s="10"/>
      <c r="BZ89" s="7"/>
      <c r="CA89" s="11"/>
      <c r="CB89" s="10"/>
      <c r="CC89" s="11"/>
      <c r="CD89" s="10"/>
      <c r="CE89" s="11"/>
      <c r="CF89" s="10"/>
      <c r="CG89" s="7"/>
      <c r="CH89" s="7">
        <f t="shared" si="59"/>
        <v>0</v>
      </c>
    </row>
    <row r="90" spans="1:86" ht="12">
      <c r="A90" s="20">
        <v>5</v>
      </c>
      <c r="B90" s="20">
        <v>2</v>
      </c>
      <c r="C90" s="20"/>
      <c r="D90" s="6" t="s">
        <v>297</v>
      </c>
      <c r="E90" s="3" t="s">
        <v>167</v>
      </c>
      <c r="F90" s="6">
        <f t="shared" si="44"/>
        <v>1</v>
      </c>
      <c r="G90" s="6">
        <f t="shared" si="45"/>
        <v>1</v>
      </c>
      <c r="H90" s="6">
        <f t="shared" si="46"/>
        <v>30</v>
      </c>
      <c r="I90" s="6">
        <f t="shared" si="47"/>
        <v>10</v>
      </c>
      <c r="J90" s="6">
        <f t="shared" si="48"/>
        <v>0</v>
      </c>
      <c r="K90" s="6">
        <f t="shared" si="49"/>
        <v>0</v>
      </c>
      <c r="L90" s="6">
        <f t="shared" si="50"/>
        <v>0</v>
      </c>
      <c r="M90" s="6">
        <f t="shared" si="51"/>
        <v>20</v>
      </c>
      <c r="N90" s="6">
        <f t="shared" si="52"/>
        <v>0</v>
      </c>
      <c r="O90" s="6">
        <f t="shared" si="53"/>
        <v>0</v>
      </c>
      <c r="P90" s="7">
        <f t="shared" si="54"/>
        <v>2</v>
      </c>
      <c r="Q90" s="7">
        <f t="shared" si="55"/>
        <v>1</v>
      </c>
      <c r="R90" s="7">
        <v>1.3</v>
      </c>
      <c r="S90" s="11"/>
      <c r="T90" s="10"/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7"/>
      <c r="AI90" s="7">
        <f t="shared" si="56"/>
        <v>0</v>
      </c>
      <c r="AJ90" s="11"/>
      <c r="AK90" s="10"/>
      <c r="AL90" s="11"/>
      <c r="AM90" s="10"/>
      <c r="AN90" s="11"/>
      <c r="AO90" s="10"/>
      <c r="AP90" s="11"/>
      <c r="AQ90" s="10"/>
      <c r="AR90" s="7"/>
      <c r="AS90" s="11"/>
      <c r="AT90" s="10"/>
      <c r="AU90" s="11"/>
      <c r="AV90" s="10"/>
      <c r="AW90" s="11"/>
      <c r="AX90" s="10"/>
      <c r="AY90" s="7"/>
      <c r="AZ90" s="7">
        <f t="shared" si="57"/>
        <v>0</v>
      </c>
      <c r="BA90" s="11">
        <v>10</v>
      </c>
      <c r="BB90" s="10" t="s">
        <v>62</v>
      </c>
      <c r="BC90" s="11"/>
      <c r="BD90" s="10"/>
      <c r="BE90" s="11"/>
      <c r="BF90" s="10"/>
      <c r="BG90" s="11"/>
      <c r="BH90" s="10"/>
      <c r="BI90" s="7">
        <v>1</v>
      </c>
      <c r="BJ90" s="11">
        <v>20</v>
      </c>
      <c r="BK90" s="10" t="s">
        <v>53</v>
      </c>
      <c r="BL90" s="11"/>
      <c r="BM90" s="10"/>
      <c r="BN90" s="11"/>
      <c r="BO90" s="10"/>
      <c r="BP90" s="7">
        <v>1</v>
      </c>
      <c r="BQ90" s="7">
        <f t="shared" si="58"/>
        <v>2</v>
      </c>
      <c r="BR90" s="11"/>
      <c r="BS90" s="10"/>
      <c r="BT90" s="11"/>
      <c r="BU90" s="10"/>
      <c r="BV90" s="11"/>
      <c r="BW90" s="10"/>
      <c r="BX90" s="11"/>
      <c r="BY90" s="10"/>
      <c r="BZ90" s="7"/>
      <c r="CA90" s="11"/>
      <c r="CB90" s="10"/>
      <c r="CC90" s="11"/>
      <c r="CD90" s="10"/>
      <c r="CE90" s="11"/>
      <c r="CF90" s="10"/>
      <c r="CG90" s="7"/>
      <c r="CH90" s="7">
        <f t="shared" si="59"/>
        <v>0</v>
      </c>
    </row>
    <row r="91" spans="1:86" ht="12">
      <c r="A91" s="20">
        <v>6</v>
      </c>
      <c r="B91" s="20">
        <v>1</v>
      </c>
      <c r="C91" s="20"/>
      <c r="D91" s="6" t="s">
        <v>298</v>
      </c>
      <c r="E91" s="3" t="s">
        <v>169</v>
      </c>
      <c r="F91" s="6">
        <f t="shared" si="44"/>
        <v>1</v>
      </c>
      <c r="G91" s="6">
        <f t="shared" si="45"/>
        <v>1</v>
      </c>
      <c r="H91" s="6">
        <f t="shared" si="46"/>
        <v>30</v>
      </c>
      <c r="I91" s="6">
        <f t="shared" si="47"/>
        <v>10</v>
      </c>
      <c r="J91" s="6">
        <f t="shared" si="48"/>
        <v>0</v>
      </c>
      <c r="K91" s="6">
        <f t="shared" si="49"/>
        <v>0</v>
      </c>
      <c r="L91" s="6">
        <f t="shared" si="50"/>
        <v>0</v>
      </c>
      <c r="M91" s="6">
        <f t="shared" si="51"/>
        <v>20</v>
      </c>
      <c r="N91" s="6">
        <f t="shared" si="52"/>
        <v>0</v>
      </c>
      <c r="O91" s="6">
        <f t="shared" si="53"/>
        <v>0</v>
      </c>
      <c r="P91" s="7">
        <f t="shared" si="54"/>
        <v>2</v>
      </c>
      <c r="Q91" s="7">
        <f t="shared" si="55"/>
        <v>1</v>
      </c>
      <c r="R91" s="7">
        <v>1.3</v>
      </c>
      <c r="S91" s="11"/>
      <c r="T91" s="10"/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7"/>
      <c r="AI91" s="7">
        <f t="shared" si="56"/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 t="shared" si="57"/>
        <v>0</v>
      </c>
      <c r="BA91" s="11">
        <v>10</v>
      </c>
      <c r="BB91" s="10" t="s">
        <v>62</v>
      </c>
      <c r="BC91" s="11"/>
      <c r="BD91" s="10"/>
      <c r="BE91" s="11"/>
      <c r="BF91" s="10"/>
      <c r="BG91" s="11"/>
      <c r="BH91" s="10"/>
      <c r="BI91" s="7">
        <v>1</v>
      </c>
      <c r="BJ91" s="11">
        <v>20</v>
      </c>
      <c r="BK91" s="10" t="s">
        <v>53</v>
      </c>
      <c r="BL91" s="11"/>
      <c r="BM91" s="10"/>
      <c r="BN91" s="11"/>
      <c r="BO91" s="10"/>
      <c r="BP91" s="7">
        <v>1</v>
      </c>
      <c r="BQ91" s="7">
        <f t="shared" si="58"/>
        <v>2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 t="shared" si="59"/>
        <v>0</v>
      </c>
    </row>
    <row r="92" spans="1:86" ht="12">
      <c r="A92" s="20">
        <v>6</v>
      </c>
      <c r="B92" s="20">
        <v>1</v>
      </c>
      <c r="C92" s="20"/>
      <c r="D92" s="6" t="s">
        <v>299</v>
      </c>
      <c r="E92" s="3" t="s">
        <v>171</v>
      </c>
      <c r="F92" s="6">
        <f t="shared" si="44"/>
        <v>1</v>
      </c>
      <c r="G92" s="6">
        <f t="shared" si="45"/>
        <v>1</v>
      </c>
      <c r="H92" s="6">
        <f t="shared" si="46"/>
        <v>30</v>
      </c>
      <c r="I92" s="6">
        <f t="shared" si="47"/>
        <v>10</v>
      </c>
      <c r="J92" s="6">
        <f t="shared" si="48"/>
        <v>0</v>
      </c>
      <c r="K92" s="6">
        <f t="shared" si="49"/>
        <v>0</v>
      </c>
      <c r="L92" s="6">
        <f t="shared" si="50"/>
        <v>0</v>
      </c>
      <c r="M92" s="6">
        <f t="shared" si="51"/>
        <v>20</v>
      </c>
      <c r="N92" s="6">
        <f t="shared" si="52"/>
        <v>0</v>
      </c>
      <c r="O92" s="6">
        <f t="shared" si="53"/>
        <v>0</v>
      </c>
      <c r="P92" s="7">
        <f t="shared" si="54"/>
        <v>2</v>
      </c>
      <c r="Q92" s="7">
        <f t="shared" si="55"/>
        <v>1.2</v>
      </c>
      <c r="R92" s="7">
        <v>1.3</v>
      </c>
      <c r="S92" s="11"/>
      <c r="T92" s="10"/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7"/>
      <c r="AI92" s="7">
        <f t="shared" si="56"/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 t="shared" si="57"/>
        <v>0</v>
      </c>
      <c r="BA92" s="11">
        <v>10</v>
      </c>
      <c r="BB92" s="10" t="s">
        <v>62</v>
      </c>
      <c r="BC92" s="11"/>
      <c r="BD92" s="10"/>
      <c r="BE92" s="11"/>
      <c r="BF92" s="10"/>
      <c r="BG92" s="11"/>
      <c r="BH92" s="10"/>
      <c r="BI92" s="7">
        <v>0.8</v>
      </c>
      <c r="BJ92" s="11">
        <v>20</v>
      </c>
      <c r="BK92" s="10" t="s">
        <v>53</v>
      </c>
      <c r="BL92" s="11"/>
      <c r="BM92" s="10"/>
      <c r="BN92" s="11"/>
      <c r="BO92" s="10"/>
      <c r="BP92" s="7">
        <v>1.2</v>
      </c>
      <c r="BQ92" s="7">
        <f t="shared" si="58"/>
        <v>2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 t="shared" si="59"/>
        <v>0</v>
      </c>
    </row>
    <row r="93" spans="1:86" ht="12">
      <c r="A93" s="20">
        <v>6</v>
      </c>
      <c r="B93" s="20">
        <v>1</v>
      </c>
      <c r="C93" s="20"/>
      <c r="D93" s="6" t="s">
        <v>300</v>
      </c>
      <c r="E93" s="3" t="s">
        <v>173</v>
      </c>
      <c r="F93" s="6">
        <f t="shared" si="44"/>
        <v>1</v>
      </c>
      <c r="G93" s="6">
        <f t="shared" si="45"/>
        <v>1</v>
      </c>
      <c r="H93" s="6">
        <f t="shared" si="46"/>
        <v>30</v>
      </c>
      <c r="I93" s="6">
        <f t="shared" si="47"/>
        <v>10</v>
      </c>
      <c r="J93" s="6">
        <f t="shared" si="48"/>
        <v>0</v>
      </c>
      <c r="K93" s="6">
        <f t="shared" si="49"/>
        <v>0</v>
      </c>
      <c r="L93" s="6">
        <f t="shared" si="50"/>
        <v>0</v>
      </c>
      <c r="M93" s="6">
        <f t="shared" si="51"/>
        <v>20</v>
      </c>
      <c r="N93" s="6">
        <f t="shared" si="52"/>
        <v>0</v>
      </c>
      <c r="O93" s="6">
        <f t="shared" si="53"/>
        <v>0</v>
      </c>
      <c r="P93" s="7">
        <f t="shared" si="54"/>
        <v>2</v>
      </c>
      <c r="Q93" s="7">
        <f t="shared" si="55"/>
        <v>1.2</v>
      </c>
      <c r="R93" s="7">
        <v>1.3</v>
      </c>
      <c r="S93" s="11"/>
      <c r="T93" s="10"/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7"/>
      <c r="AI93" s="7">
        <f t="shared" si="56"/>
        <v>0</v>
      </c>
      <c r="AJ93" s="11"/>
      <c r="AK93" s="10"/>
      <c r="AL93" s="11"/>
      <c r="AM93" s="10"/>
      <c r="AN93" s="11"/>
      <c r="AO93" s="10"/>
      <c r="AP93" s="11"/>
      <c r="AQ93" s="10"/>
      <c r="AR93" s="7"/>
      <c r="AS93" s="11"/>
      <c r="AT93" s="10"/>
      <c r="AU93" s="11"/>
      <c r="AV93" s="10"/>
      <c r="AW93" s="11"/>
      <c r="AX93" s="10"/>
      <c r="AY93" s="7"/>
      <c r="AZ93" s="7">
        <f t="shared" si="57"/>
        <v>0</v>
      </c>
      <c r="BA93" s="11">
        <v>10</v>
      </c>
      <c r="BB93" s="10" t="s">
        <v>62</v>
      </c>
      <c r="BC93" s="11"/>
      <c r="BD93" s="10"/>
      <c r="BE93" s="11"/>
      <c r="BF93" s="10"/>
      <c r="BG93" s="11"/>
      <c r="BH93" s="10"/>
      <c r="BI93" s="7">
        <v>0.8</v>
      </c>
      <c r="BJ93" s="11">
        <v>20</v>
      </c>
      <c r="BK93" s="10" t="s">
        <v>53</v>
      </c>
      <c r="BL93" s="11"/>
      <c r="BM93" s="10"/>
      <c r="BN93" s="11"/>
      <c r="BO93" s="10"/>
      <c r="BP93" s="7">
        <v>1.2</v>
      </c>
      <c r="BQ93" s="7">
        <f t="shared" si="58"/>
        <v>2</v>
      </c>
      <c r="BR93" s="11"/>
      <c r="BS93" s="10"/>
      <c r="BT93" s="11"/>
      <c r="BU93" s="10"/>
      <c r="BV93" s="11"/>
      <c r="BW93" s="10"/>
      <c r="BX93" s="11"/>
      <c r="BY93" s="10"/>
      <c r="BZ93" s="7"/>
      <c r="CA93" s="11"/>
      <c r="CB93" s="10"/>
      <c r="CC93" s="11"/>
      <c r="CD93" s="10"/>
      <c r="CE93" s="11"/>
      <c r="CF93" s="10"/>
      <c r="CG93" s="7"/>
      <c r="CH93" s="7">
        <f t="shared" si="59"/>
        <v>0</v>
      </c>
    </row>
    <row r="94" spans="1:86" ht="12">
      <c r="A94" s="20">
        <v>6</v>
      </c>
      <c r="B94" s="20">
        <v>1</v>
      </c>
      <c r="C94" s="20"/>
      <c r="D94" s="6" t="s">
        <v>301</v>
      </c>
      <c r="E94" s="3" t="s">
        <v>175</v>
      </c>
      <c r="F94" s="6">
        <f t="shared" si="44"/>
        <v>1</v>
      </c>
      <c r="G94" s="6">
        <f t="shared" si="45"/>
        <v>1</v>
      </c>
      <c r="H94" s="6">
        <f t="shared" si="46"/>
        <v>30</v>
      </c>
      <c r="I94" s="6">
        <f t="shared" si="47"/>
        <v>10</v>
      </c>
      <c r="J94" s="6">
        <f t="shared" si="48"/>
        <v>0</v>
      </c>
      <c r="K94" s="6">
        <f t="shared" si="49"/>
        <v>0</v>
      </c>
      <c r="L94" s="6">
        <f t="shared" si="50"/>
        <v>0</v>
      </c>
      <c r="M94" s="6">
        <f t="shared" si="51"/>
        <v>20</v>
      </c>
      <c r="N94" s="6">
        <f t="shared" si="52"/>
        <v>0</v>
      </c>
      <c r="O94" s="6">
        <f t="shared" si="53"/>
        <v>0</v>
      </c>
      <c r="P94" s="7">
        <f t="shared" si="54"/>
        <v>2</v>
      </c>
      <c r="Q94" s="7">
        <f t="shared" si="55"/>
        <v>1</v>
      </c>
      <c r="R94" s="7">
        <v>1.3</v>
      </c>
      <c r="S94" s="11"/>
      <c r="T94" s="10"/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7"/>
      <c r="AI94" s="7">
        <f t="shared" si="56"/>
        <v>0</v>
      </c>
      <c r="AJ94" s="11"/>
      <c r="AK94" s="10"/>
      <c r="AL94" s="11"/>
      <c r="AM94" s="10"/>
      <c r="AN94" s="11"/>
      <c r="AO94" s="10"/>
      <c r="AP94" s="11"/>
      <c r="AQ94" s="10"/>
      <c r="AR94" s="7"/>
      <c r="AS94" s="11"/>
      <c r="AT94" s="10"/>
      <c r="AU94" s="11"/>
      <c r="AV94" s="10"/>
      <c r="AW94" s="11"/>
      <c r="AX94" s="10"/>
      <c r="AY94" s="7"/>
      <c r="AZ94" s="7">
        <f t="shared" si="57"/>
        <v>0</v>
      </c>
      <c r="BA94" s="11">
        <v>10</v>
      </c>
      <c r="BB94" s="10" t="s">
        <v>62</v>
      </c>
      <c r="BC94" s="11"/>
      <c r="BD94" s="10"/>
      <c r="BE94" s="11"/>
      <c r="BF94" s="10"/>
      <c r="BG94" s="11"/>
      <c r="BH94" s="10"/>
      <c r="BI94" s="7">
        <v>1</v>
      </c>
      <c r="BJ94" s="11">
        <v>20</v>
      </c>
      <c r="BK94" s="10" t="s">
        <v>53</v>
      </c>
      <c r="BL94" s="11"/>
      <c r="BM94" s="10"/>
      <c r="BN94" s="11"/>
      <c r="BO94" s="10"/>
      <c r="BP94" s="7">
        <v>1</v>
      </c>
      <c r="BQ94" s="7">
        <f t="shared" si="58"/>
        <v>2</v>
      </c>
      <c r="BR94" s="11"/>
      <c r="BS94" s="10"/>
      <c r="BT94" s="11"/>
      <c r="BU94" s="10"/>
      <c r="BV94" s="11"/>
      <c r="BW94" s="10"/>
      <c r="BX94" s="11"/>
      <c r="BY94" s="10"/>
      <c r="BZ94" s="7"/>
      <c r="CA94" s="11"/>
      <c r="CB94" s="10"/>
      <c r="CC94" s="11"/>
      <c r="CD94" s="10"/>
      <c r="CE94" s="11"/>
      <c r="CF94" s="10"/>
      <c r="CG94" s="7"/>
      <c r="CH94" s="7">
        <f t="shared" si="59"/>
        <v>0</v>
      </c>
    </row>
    <row r="95" spans="1:86" ht="12">
      <c r="A95" s="20">
        <v>6</v>
      </c>
      <c r="B95" s="20">
        <v>1</v>
      </c>
      <c r="C95" s="20"/>
      <c r="D95" s="6" t="s">
        <v>302</v>
      </c>
      <c r="E95" s="3" t="s">
        <v>177</v>
      </c>
      <c r="F95" s="6">
        <f t="shared" si="44"/>
        <v>1</v>
      </c>
      <c r="G95" s="6">
        <f t="shared" si="45"/>
        <v>1</v>
      </c>
      <c r="H95" s="6">
        <f t="shared" si="46"/>
        <v>30</v>
      </c>
      <c r="I95" s="6">
        <f t="shared" si="47"/>
        <v>10</v>
      </c>
      <c r="J95" s="6">
        <f t="shared" si="48"/>
        <v>0</v>
      </c>
      <c r="K95" s="6">
        <f t="shared" si="49"/>
        <v>0</v>
      </c>
      <c r="L95" s="6">
        <f t="shared" si="50"/>
        <v>0</v>
      </c>
      <c r="M95" s="6">
        <f t="shared" si="51"/>
        <v>20</v>
      </c>
      <c r="N95" s="6">
        <f t="shared" si="52"/>
        <v>0</v>
      </c>
      <c r="O95" s="6">
        <f t="shared" si="53"/>
        <v>0</v>
      </c>
      <c r="P95" s="7">
        <f t="shared" si="54"/>
        <v>2</v>
      </c>
      <c r="Q95" s="7">
        <f t="shared" si="55"/>
        <v>1</v>
      </c>
      <c r="R95" s="7">
        <v>1.3</v>
      </c>
      <c r="S95" s="11"/>
      <c r="T95" s="10"/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7"/>
      <c r="AI95" s="7">
        <f t="shared" si="56"/>
        <v>0</v>
      </c>
      <c r="AJ95" s="11"/>
      <c r="AK95" s="10"/>
      <c r="AL95" s="11"/>
      <c r="AM95" s="10"/>
      <c r="AN95" s="11"/>
      <c r="AO95" s="10"/>
      <c r="AP95" s="11"/>
      <c r="AQ95" s="10"/>
      <c r="AR95" s="7"/>
      <c r="AS95" s="11"/>
      <c r="AT95" s="10"/>
      <c r="AU95" s="11"/>
      <c r="AV95" s="10"/>
      <c r="AW95" s="11"/>
      <c r="AX95" s="10"/>
      <c r="AY95" s="7"/>
      <c r="AZ95" s="7">
        <f t="shared" si="57"/>
        <v>0</v>
      </c>
      <c r="BA95" s="11">
        <v>10</v>
      </c>
      <c r="BB95" s="10" t="s">
        <v>62</v>
      </c>
      <c r="BC95" s="11"/>
      <c r="BD95" s="10"/>
      <c r="BE95" s="11"/>
      <c r="BF95" s="10"/>
      <c r="BG95" s="11"/>
      <c r="BH95" s="10"/>
      <c r="BI95" s="7">
        <v>1</v>
      </c>
      <c r="BJ95" s="11">
        <v>20</v>
      </c>
      <c r="BK95" s="10" t="s">
        <v>53</v>
      </c>
      <c r="BL95" s="11"/>
      <c r="BM95" s="10"/>
      <c r="BN95" s="11"/>
      <c r="BO95" s="10"/>
      <c r="BP95" s="7">
        <v>1</v>
      </c>
      <c r="BQ95" s="7">
        <f t="shared" si="58"/>
        <v>2</v>
      </c>
      <c r="BR95" s="11"/>
      <c r="BS95" s="10"/>
      <c r="BT95" s="11"/>
      <c r="BU95" s="10"/>
      <c r="BV95" s="11"/>
      <c r="BW95" s="10"/>
      <c r="BX95" s="11"/>
      <c r="BY95" s="10"/>
      <c r="BZ95" s="7"/>
      <c r="CA95" s="11"/>
      <c r="CB95" s="10"/>
      <c r="CC95" s="11"/>
      <c r="CD95" s="10"/>
      <c r="CE95" s="11"/>
      <c r="CF95" s="10"/>
      <c r="CG95" s="7"/>
      <c r="CH95" s="7">
        <f t="shared" si="59"/>
        <v>0</v>
      </c>
    </row>
    <row r="96" spans="1:86" ht="12">
      <c r="A96" s="20">
        <v>6</v>
      </c>
      <c r="B96" s="20">
        <v>1</v>
      </c>
      <c r="C96" s="20"/>
      <c r="D96" s="6" t="s">
        <v>303</v>
      </c>
      <c r="E96" s="3" t="s">
        <v>181</v>
      </c>
      <c r="F96" s="6">
        <f t="shared" si="44"/>
        <v>1</v>
      </c>
      <c r="G96" s="6">
        <f t="shared" si="45"/>
        <v>1</v>
      </c>
      <c r="H96" s="6">
        <f t="shared" si="46"/>
        <v>30</v>
      </c>
      <c r="I96" s="6">
        <f t="shared" si="47"/>
        <v>10</v>
      </c>
      <c r="J96" s="6">
        <f t="shared" si="48"/>
        <v>0</v>
      </c>
      <c r="K96" s="6">
        <f t="shared" si="49"/>
        <v>0</v>
      </c>
      <c r="L96" s="6">
        <f t="shared" si="50"/>
        <v>0</v>
      </c>
      <c r="M96" s="6">
        <f t="shared" si="51"/>
        <v>20</v>
      </c>
      <c r="N96" s="6">
        <f t="shared" si="52"/>
        <v>0</v>
      </c>
      <c r="O96" s="6">
        <f t="shared" si="53"/>
        <v>0</v>
      </c>
      <c r="P96" s="7">
        <f t="shared" si="54"/>
        <v>2</v>
      </c>
      <c r="Q96" s="7">
        <f t="shared" si="55"/>
        <v>1</v>
      </c>
      <c r="R96" s="7">
        <v>1.3</v>
      </c>
      <c r="S96" s="11"/>
      <c r="T96" s="10"/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7"/>
      <c r="AI96" s="7">
        <f t="shared" si="56"/>
        <v>0</v>
      </c>
      <c r="AJ96" s="11"/>
      <c r="AK96" s="10"/>
      <c r="AL96" s="11"/>
      <c r="AM96" s="10"/>
      <c r="AN96" s="11"/>
      <c r="AO96" s="10"/>
      <c r="AP96" s="11"/>
      <c r="AQ96" s="10"/>
      <c r="AR96" s="7"/>
      <c r="AS96" s="11"/>
      <c r="AT96" s="10"/>
      <c r="AU96" s="11"/>
      <c r="AV96" s="10"/>
      <c r="AW96" s="11"/>
      <c r="AX96" s="10"/>
      <c r="AY96" s="7"/>
      <c r="AZ96" s="7">
        <f t="shared" si="57"/>
        <v>0</v>
      </c>
      <c r="BA96" s="11">
        <v>10</v>
      </c>
      <c r="BB96" s="10" t="s">
        <v>62</v>
      </c>
      <c r="BC96" s="11"/>
      <c r="BD96" s="10"/>
      <c r="BE96" s="11"/>
      <c r="BF96" s="10"/>
      <c r="BG96" s="11"/>
      <c r="BH96" s="10"/>
      <c r="BI96" s="7">
        <v>1</v>
      </c>
      <c r="BJ96" s="11">
        <v>20</v>
      </c>
      <c r="BK96" s="10" t="s">
        <v>53</v>
      </c>
      <c r="BL96" s="11"/>
      <c r="BM96" s="10"/>
      <c r="BN96" s="11"/>
      <c r="BO96" s="10"/>
      <c r="BP96" s="7">
        <v>1</v>
      </c>
      <c r="BQ96" s="7">
        <f t="shared" si="58"/>
        <v>2</v>
      </c>
      <c r="BR96" s="11"/>
      <c r="BS96" s="10"/>
      <c r="BT96" s="11"/>
      <c r="BU96" s="10"/>
      <c r="BV96" s="11"/>
      <c r="BW96" s="10"/>
      <c r="BX96" s="11"/>
      <c r="BY96" s="10"/>
      <c r="BZ96" s="7"/>
      <c r="CA96" s="11"/>
      <c r="CB96" s="10"/>
      <c r="CC96" s="11"/>
      <c r="CD96" s="10"/>
      <c r="CE96" s="11"/>
      <c r="CF96" s="10"/>
      <c r="CG96" s="7"/>
      <c r="CH96" s="7">
        <f t="shared" si="59"/>
        <v>0</v>
      </c>
    </row>
    <row r="97" spans="1:86" ht="12">
      <c r="A97" s="20">
        <v>6</v>
      </c>
      <c r="B97" s="20">
        <v>1</v>
      </c>
      <c r="C97" s="20"/>
      <c r="D97" s="6" t="s">
        <v>304</v>
      </c>
      <c r="E97" s="3" t="s">
        <v>179</v>
      </c>
      <c r="F97" s="6">
        <f t="shared" si="44"/>
        <v>1</v>
      </c>
      <c r="G97" s="6">
        <f t="shared" si="45"/>
        <v>1</v>
      </c>
      <c r="H97" s="6">
        <f t="shared" si="46"/>
        <v>30</v>
      </c>
      <c r="I97" s="6">
        <f t="shared" si="47"/>
        <v>10</v>
      </c>
      <c r="J97" s="6">
        <f t="shared" si="48"/>
        <v>0</v>
      </c>
      <c r="K97" s="6">
        <f t="shared" si="49"/>
        <v>0</v>
      </c>
      <c r="L97" s="6">
        <f t="shared" si="50"/>
        <v>0</v>
      </c>
      <c r="M97" s="6">
        <f t="shared" si="51"/>
        <v>20</v>
      </c>
      <c r="N97" s="6">
        <f t="shared" si="52"/>
        <v>0</v>
      </c>
      <c r="O97" s="6">
        <f t="shared" si="53"/>
        <v>0</v>
      </c>
      <c r="P97" s="7">
        <f t="shared" si="54"/>
        <v>2</v>
      </c>
      <c r="Q97" s="7">
        <f t="shared" si="55"/>
        <v>1</v>
      </c>
      <c r="R97" s="7">
        <v>1.3</v>
      </c>
      <c r="S97" s="11"/>
      <c r="T97" s="10"/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7"/>
      <c r="AI97" s="7">
        <f t="shared" si="56"/>
        <v>0</v>
      </c>
      <c r="AJ97" s="11"/>
      <c r="AK97" s="10"/>
      <c r="AL97" s="11"/>
      <c r="AM97" s="10"/>
      <c r="AN97" s="11"/>
      <c r="AO97" s="10"/>
      <c r="AP97" s="11"/>
      <c r="AQ97" s="10"/>
      <c r="AR97" s="7"/>
      <c r="AS97" s="11"/>
      <c r="AT97" s="10"/>
      <c r="AU97" s="11"/>
      <c r="AV97" s="10"/>
      <c r="AW97" s="11"/>
      <c r="AX97" s="10"/>
      <c r="AY97" s="7"/>
      <c r="AZ97" s="7">
        <f t="shared" si="57"/>
        <v>0</v>
      </c>
      <c r="BA97" s="11">
        <v>10</v>
      </c>
      <c r="BB97" s="10" t="s">
        <v>62</v>
      </c>
      <c r="BC97" s="11"/>
      <c r="BD97" s="10"/>
      <c r="BE97" s="11"/>
      <c r="BF97" s="10"/>
      <c r="BG97" s="11"/>
      <c r="BH97" s="10"/>
      <c r="BI97" s="7">
        <v>1</v>
      </c>
      <c r="BJ97" s="11">
        <v>20</v>
      </c>
      <c r="BK97" s="10" t="s">
        <v>53</v>
      </c>
      <c r="BL97" s="11"/>
      <c r="BM97" s="10"/>
      <c r="BN97" s="11"/>
      <c r="BO97" s="10"/>
      <c r="BP97" s="7">
        <v>1</v>
      </c>
      <c r="BQ97" s="7">
        <f t="shared" si="58"/>
        <v>2</v>
      </c>
      <c r="BR97" s="11"/>
      <c r="BS97" s="10"/>
      <c r="BT97" s="11"/>
      <c r="BU97" s="10"/>
      <c r="BV97" s="11"/>
      <c r="BW97" s="10"/>
      <c r="BX97" s="11"/>
      <c r="BY97" s="10"/>
      <c r="BZ97" s="7"/>
      <c r="CA97" s="11"/>
      <c r="CB97" s="10"/>
      <c r="CC97" s="11"/>
      <c r="CD97" s="10"/>
      <c r="CE97" s="11"/>
      <c r="CF97" s="10"/>
      <c r="CG97" s="7"/>
      <c r="CH97" s="7">
        <f t="shared" si="59"/>
        <v>0</v>
      </c>
    </row>
    <row r="98" spans="1:86" ht="19.5" customHeight="1">
      <c r="A98" s="19" t="s">
        <v>182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9"/>
      <c r="CH98" s="15"/>
    </row>
    <row r="99" spans="1:86" ht="12">
      <c r="A99" s="6"/>
      <c r="B99" s="6"/>
      <c r="C99" s="6"/>
      <c r="D99" s="6" t="s">
        <v>183</v>
      </c>
      <c r="E99" s="3" t="s">
        <v>184</v>
      </c>
      <c r="F99" s="6">
        <f>COUNTIF(S99:CF99,"e")</f>
        <v>0</v>
      </c>
      <c r="G99" s="6">
        <f>COUNTIF(S99:CF99,"z")</f>
        <v>1</v>
      </c>
      <c r="H99" s="6">
        <f>SUM(I99:O99)</f>
        <v>120</v>
      </c>
      <c r="I99" s="6">
        <f>S99+AJ99+BA99+BR99</f>
        <v>0</v>
      </c>
      <c r="J99" s="6">
        <f>U99+AL99+BC99+BT99</f>
        <v>0</v>
      </c>
      <c r="K99" s="6">
        <f>W99+AN99+BE99+BV99</f>
        <v>0</v>
      </c>
      <c r="L99" s="6">
        <f>Y99+AP99+BG99+BX99</f>
        <v>0</v>
      </c>
      <c r="M99" s="6">
        <f>AB99+AS99+BJ99+CA99</f>
        <v>0</v>
      </c>
      <c r="N99" s="6">
        <f>AD99+AU99+BL99+CC99</f>
        <v>0</v>
      </c>
      <c r="O99" s="6">
        <f>AF99+AW99+BN99+CE99</f>
        <v>120</v>
      </c>
      <c r="P99" s="7">
        <f>AI99+AZ99+BQ99+CH99</f>
        <v>4</v>
      </c>
      <c r="Q99" s="7">
        <f>AH99+AY99+BP99+CG99</f>
        <v>4</v>
      </c>
      <c r="R99" s="7">
        <v>0</v>
      </c>
      <c r="S99" s="11"/>
      <c r="T99" s="10"/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>
        <v>120</v>
      </c>
      <c r="AG99" s="10" t="s">
        <v>53</v>
      </c>
      <c r="AH99" s="7">
        <v>4</v>
      </c>
      <c r="AI99" s="7">
        <f>AA99+AH99</f>
        <v>4</v>
      </c>
      <c r="AJ99" s="11"/>
      <c r="AK99" s="10"/>
      <c r="AL99" s="11"/>
      <c r="AM99" s="10"/>
      <c r="AN99" s="11"/>
      <c r="AO99" s="10"/>
      <c r="AP99" s="11"/>
      <c r="AQ99" s="10"/>
      <c r="AR99" s="7"/>
      <c r="AS99" s="11"/>
      <c r="AT99" s="10"/>
      <c r="AU99" s="11"/>
      <c r="AV99" s="10"/>
      <c r="AW99" s="11"/>
      <c r="AX99" s="10"/>
      <c r="AY99" s="7"/>
      <c r="AZ99" s="7">
        <f>AR99+AY99</f>
        <v>0</v>
      </c>
      <c r="BA99" s="11"/>
      <c r="BB99" s="10"/>
      <c r="BC99" s="11"/>
      <c r="BD99" s="10"/>
      <c r="BE99" s="11"/>
      <c r="BF99" s="10"/>
      <c r="BG99" s="11"/>
      <c r="BH99" s="10"/>
      <c r="BI99" s="7"/>
      <c r="BJ99" s="11"/>
      <c r="BK99" s="10"/>
      <c r="BL99" s="11"/>
      <c r="BM99" s="10"/>
      <c r="BN99" s="11"/>
      <c r="BO99" s="10"/>
      <c r="BP99" s="7"/>
      <c r="BQ99" s="7">
        <f>BI99+BP99</f>
        <v>0</v>
      </c>
      <c r="BR99" s="11"/>
      <c r="BS99" s="10"/>
      <c r="BT99" s="11"/>
      <c r="BU99" s="10"/>
      <c r="BV99" s="11"/>
      <c r="BW99" s="10"/>
      <c r="BX99" s="11"/>
      <c r="BY99" s="10"/>
      <c r="BZ99" s="7"/>
      <c r="CA99" s="11"/>
      <c r="CB99" s="10"/>
      <c r="CC99" s="11"/>
      <c r="CD99" s="10"/>
      <c r="CE99" s="11"/>
      <c r="CF99" s="10"/>
      <c r="CG99" s="7"/>
      <c r="CH99" s="7">
        <f>BZ99+CG99</f>
        <v>0</v>
      </c>
    </row>
    <row r="100" spans="1:86" ht="15.75" customHeight="1">
      <c r="A100" s="6"/>
      <c r="B100" s="6"/>
      <c r="C100" s="6"/>
      <c r="D100" s="6"/>
      <c r="E100" s="6" t="s">
        <v>63</v>
      </c>
      <c r="F100" s="6">
        <f aca="true" t="shared" si="60" ref="F100:AK100">SUM(F99:F99)</f>
        <v>0</v>
      </c>
      <c r="G100" s="6">
        <f t="shared" si="60"/>
        <v>1</v>
      </c>
      <c r="H100" s="6">
        <f t="shared" si="60"/>
        <v>120</v>
      </c>
      <c r="I100" s="6">
        <f t="shared" si="60"/>
        <v>0</v>
      </c>
      <c r="J100" s="6">
        <f t="shared" si="60"/>
        <v>0</v>
      </c>
      <c r="K100" s="6">
        <f t="shared" si="60"/>
        <v>0</v>
      </c>
      <c r="L100" s="6">
        <f t="shared" si="60"/>
        <v>0</v>
      </c>
      <c r="M100" s="6">
        <f t="shared" si="60"/>
        <v>0</v>
      </c>
      <c r="N100" s="6">
        <f t="shared" si="60"/>
        <v>0</v>
      </c>
      <c r="O100" s="6">
        <f t="shared" si="60"/>
        <v>120</v>
      </c>
      <c r="P100" s="7">
        <f t="shared" si="60"/>
        <v>4</v>
      </c>
      <c r="Q100" s="7">
        <f t="shared" si="60"/>
        <v>4</v>
      </c>
      <c r="R100" s="7">
        <f t="shared" si="60"/>
        <v>0</v>
      </c>
      <c r="S100" s="11">
        <f t="shared" si="60"/>
        <v>0</v>
      </c>
      <c r="T100" s="10">
        <f t="shared" si="60"/>
        <v>0</v>
      </c>
      <c r="U100" s="11">
        <f t="shared" si="60"/>
        <v>0</v>
      </c>
      <c r="V100" s="10">
        <f t="shared" si="60"/>
        <v>0</v>
      </c>
      <c r="W100" s="11">
        <f t="shared" si="60"/>
        <v>0</v>
      </c>
      <c r="X100" s="10">
        <f t="shared" si="60"/>
        <v>0</v>
      </c>
      <c r="Y100" s="11">
        <f t="shared" si="60"/>
        <v>0</v>
      </c>
      <c r="Z100" s="10">
        <f t="shared" si="60"/>
        <v>0</v>
      </c>
      <c r="AA100" s="7">
        <f t="shared" si="60"/>
        <v>0</v>
      </c>
      <c r="AB100" s="11">
        <f t="shared" si="60"/>
        <v>0</v>
      </c>
      <c r="AC100" s="10">
        <f t="shared" si="60"/>
        <v>0</v>
      </c>
      <c r="AD100" s="11">
        <f t="shared" si="60"/>
        <v>0</v>
      </c>
      <c r="AE100" s="10">
        <f t="shared" si="60"/>
        <v>0</v>
      </c>
      <c r="AF100" s="11">
        <f t="shared" si="60"/>
        <v>120</v>
      </c>
      <c r="AG100" s="10">
        <f t="shared" si="60"/>
        <v>0</v>
      </c>
      <c r="AH100" s="7">
        <f t="shared" si="60"/>
        <v>4</v>
      </c>
      <c r="AI100" s="7">
        <f t="shared" si="60"/>
        <v>4</v>
      </c>
      <c r="AJ100" s="11">
        <f t="shared" si="60"/>
        <v>0</v>
      </c>
      <c r="AK100" s="10">
        <f t="shared" si="60"/>
        <v>0</v>
      </c>
      <c r="AL100" s="11">
        <f aca="true" t="shared" si="61" ref="AL100:BQ100">SUM(AL99:AL99)</f>
        <v>0</v>
      </c>
      <c r="AM100" s="10">
        <f t="shared" si="61"/>
        <v>0</v>
      </c>
      <c r="AN100" s="11">
        <f t="shared" si="61"/>
        <v>0</v>
      </c>
      <c r="AO100" s="10">
        <f t="shared" si="61"/>
        <v>0</v>
      </c>
      <c r="AP100" s="11">
        <f t="shared" si="61"/>
        <v>0</v>
      </c>
      <c r="AQ100" s="10">
        <f t="shared" si="61"/>
        <v>0</v>
      </c>
      <c r="AR100" s="7">
        <f t="shared" si="61"/>
        <v>0</v>
      </c>
      <c r="AS100" s="11">
        <f t="shared" si="61"/>
        <v>0</v>
      </c>
      <c r="AT100" s="10">
        <f t="shared" si="61"/>
        <v>0</v>
      </c>
      <c r="AU100" s="11">
        <f t="shared" si="61"/>
        <v>0</v>
      </c>
      <c r="AV100" s="10">
        <f t="shared" si="61"/>
        <v>0</v>
      </c>
      <c r="AW100" s="11">
        <f t="shared" si="61"/>
        <v>0</v>
      </c>
      <c r="AX100" s="10">
        <f t="shared" si="61"/>
        <v>0</v>
      </c>
      <c r="AY100" s="7">
        <f t="shared" si="61"/>
        <v>0</v>
      </c>
      <c r="AZ100" s="7">
        <f t="shared" si="61"/>
        <v>0</v>
      </c>
      <c r="BA100" s="11">
        <f t="shared" si="61"/>
        <v>0</v>
      </c>
      <c r="BB100" s="10">
        <f t="shared" si="61"/>
        <v>0</v>
      </c>
      <c r="BC100" s="11">
        <f t="shared" si="61"/>
        <v>0</v>
      </c>
      <c r="BD100" s="10">
        <f t="shared" si="61"/>
        <v>0</v>
      </c>
      <c r="BE100" s="11">
        <f t="shared" si="61"/>
        <v>0</v>
      </c>
      <c r="BF100" s="10">
        <f t="shared" si="61"/>
        <v>0</v>
      </c>
      <c r="BG100" s="11">
        <f t="shared" si="61"/>
        <v>0</v>
      </c>
      <c r="BH100" s="10">
        <f t="shared" si="61"/>
        <v>0</v>
      </c>
      <c r="BI100" s="7">
        <f t="shared" si="61"/>
        <v>0</v>
      </c>
      <c r="BJ100" s="11">
        <f t="shared" si="61"/>
        <v>0</v>
      </c>
      <c r="BK100" s="10">
        <f t="shared" si="61"/>
        <v>0</v>
      </c>
      <c r="BL100" s="11">
        <f t="shared" si="61"/>
        <v>0</v>
      </c>
      <c r="BM100" s="10">
        <f t="shared" si="61"/>
        <v>0</v>
      </c>
      <c r="BN100" s="11">
        <f t="shared" si="61"/>
        <v>0</v>
      </c>
      <c r="BO100" s="10">
        <f t="shared" si="61"/>
        <v>0</v>
      </c>
      <c r="BP100" s="7">
        <f t="shared" si="61"/>
        <v>0</v>
      </c>
      <c r="BQ100" s="7">
        <f t="shared" si="61"/>
        <v>0</v>
      </c>
      <c r="BR100" s="11">
        <f aca="true" t="shared" si="62" ref="BR100:CH100">SUM(BR99:BR99)</f>
        <v>0</v>
      </c>
      <c r="BS100" s="10">
        <f t="shared" si="62"/>
        <v>0</v>
      </c>
      <c r="BT100" s="11">
        <f t="shared" si="62"/>
        <v>0</v>
      </c>
      <c r="BU100" s="10">
        <f t="shared" si="62"/>
        <v>0</v>
      </c>
      <c r="BV100" s="11">
        <f t="shared" si="62"/>
        <v>0</v>
      </c>
      <c r="BW100" s="10">
        <f t="shared" si="62"/>
        <v>0</v>
      </c>
      <c r="BX100" s="11">
        <f t="shared" si="62"/>
        <v>0</v>
      </c>
      <c r="BY100" s="10">
        <f t="shared" si="62"/>
        <v>0</v>
      </c>
      <c r="BZ100" s="7">
        <f t="shared" si="62"/>
        <v>0</v>
      </c>
      <c r="CA100" s="11">
        <f t="shared" si="62"/>
        <v>0</v>
      </c>
      <c r="CB100" s="10">
        <f t="shared" si="62"/>
        <v>0</v>
      </c>
      <c r="CC100" s="11">
        <f t="shared" si="62"/>
        <v>0</v>
      </c>
      <c r="CD100" s="10">
        <f t="shared" si="62"/>
        <v>0</v>
      </c>
      <c r="CE100" s="11">
        <f t="shared" si="62"/>
        <v>0</v>
      </c>
      <c r="CF100" s="10">
        <f t="shared" si="62"/>
        <v>0</v>
      </c>
      <c r="CG100" s="7">
        <f t="shared" si="62"/>
        <v>0</v>
      </c>
      <c r="CH100" s="7">
        <f t="shared" si="62"/>
        <v>0</v>
      </c>
    </row>
    <row r="101" spans="1:86" ht="19.5" customHeight="1">
      <c r="A101" s="19" t="s">
        <v>185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9"/>
      <c r="CH101" s="15"/>
    </row>
    <row r="102" spans="1:86" ht="12">
      <c r="A102" s="6"/>
      <c r="B102" s="6"/>
      <c r="C102" s="6"/>
      <c r="D102" s="6" t="s">
        <v>186</v>
      </c>
      <c r="E102" s="3" t="s">
        <v>187</v>
      </c>
      <c r="F102" s="6">
        <f>COUNTIF(S102:CF102,"e")</f>
        <v>0</v>
      </c>
      <c r="G102" s="6">
        <f>COUNTIF(S102:CF102,"z")</f>
        <v>1</v>
      </c>
      <c r="H102" s="6">
        <f>SUM(I102:O102)</f>
        <v>5</v>
      </c>
      <c r="I102" s="6">
        <f>S102+AJ102+BA102+BR102</f>
        <v>5</v>
      </c>
      <c r="J102" s="6">
        <f>U102+AL102+BC102+BT102</f>
        <v>0</v>
      </c>
      <c r="K102" s="6">
        <f>W102+AN102+BE102+BV102</f>
        <v>0</v>
      </c>
      <c r="L102" s="6">
        <f>Y102+AP102+BG102+BX102</f>
        <v>0</v>
      </c>
      <c r="M102" s="6">
        <f>AB102+AS102+BJ102+CA102</f>
        <v>0</v>
      </c>
      <c r="N102" s="6">
        <f>AD102+AU102+BL102+CC102</f>
        <v>0</v>
      </c>
      <c r="O102" s="6">
        <f>AF102+AW102+BN102+CE102</f>
        <v>0</v>
      </c>
      <c r="P102" s="7">
        <f>AI102+AZ102+BQ102+CH102</f>
        <v>0</v>
      </c>
      <c r="Q102" s="7">
        <f>AH102+AY102+BP102+CG102</f>
        <v>0</v>
      </c>
      <c r="R102" s="7">
        <v>0</v>
      </c>
      <c r="S102" s="11">
        <v>5</v>
      </c>
      <c r="T102" s="10" t="s">
        <v>53</v>
      </c>
      <c r="U102" s="11"/>
      <c r="V102" s="10"/>
      <c r="W102" s="11"/>
      <c r="X102" s="10"/>
      <c r="Y102" s="11"/>
      <c r="Z102" s="10"/>
      <c r="AA102" s="7">
        <v>0</v>
      </c>
      <c r="AB102" s="11"/>
      <c r="AC102" s="10"/>
      <c r="AD102" s="11"/>
      <c r="AE102" s="10"/>
      <c r="AF102" s="11"/>
      <c r="AG102" s="10"/>
      <c r="AH102" s="7"/>
      <c r="AI102" s="7">
        <f>AA102+AH102</f>
        <v>0</v>
      </c>
      <c r="AJ102" s="11"/>
      <c r="AK102" s="10"/>
      <c r="AL102" s="11"/>
      <c r="AM102" s="10"/>
      <c r="AN102" s="11"/>
      <c r="AO102" s="10"/>
      <c r="AP102" s="11"/>
      <c r="AQ102" s="10"/>
      <c r="AR102" s="7"/>
      <c r="AS102" s="11"/>
      <c r="AT102" s="10"/>
      <c r="AU102" s="11"/>
      <c r="AV102" s="10"/>
      <c r="AW102" s="11"/>
      <c r="AX102" s="10"/>
      <c r="AY102" s="7"/>
      <c r="AZ102" s="7">
        <f>AR102+AY102</f>
        <v>0</v>
      </c>
      <c r="BA102" s="11"/>
      <c r="BB102" s="10"/>
      <c r="BC102" s="11"/>
      <c r="BD102" s="10"/>
      <c r="BE102" s="11"/>
      <c r="BF102" s="10"/>
      <c r="BG102" s="11"/>
      <c r="BH102" s="10"/>
      <c r="BI102" s="7"/>
      <c r="BJ102" s="11"/>
      <c r="BK102" s="10"/>
      <c r="BL102" s="11"/>
      <c r="BM102" s="10"/>
      <c r="BN102" s="11"/>
      <c r="BO102" s="10"/>
      <c r="BP102" s="7"/>
      <c r="BQ102" s="7">
        <f>BI102+BP102</f>
        <v>0</v>
      </c>
      <c r="BR102" s="11"/>
      <c r="BS102" s="10"/>
      <c r="BT102" s="11"/>
      <c r="BU102" s="10"/>
      <c r="BV102" s="11"/>
      <c r="BW102" s="10"/>
      <c r="BX102" s="11"/>
      <c r="BY102" s="10"/>
      <c r="BZ102" s="7"/>
      <c r="CA102" s="11"/>
      <c r="CB102" s="10"/>
      <c r="CC102" s="11"/>
      <c r="CD102" s="10"/>
      <c r="CE102" s="11"/>
      <c r="CF102" s="10"/>
      <c r="CG102" s="7"/>
      <c r="CH102" s="7">
        <f>BZ102+CG102</f>
        <v>0</v>
      </c>
    </row>
    <row r="103" spans="1:86" ht="12">
      <c r="A103" s="6"/>
      <c r="B103" s="6"/>
      <c r="C103" s="6"/>
      <c r="D103" s="6" t="s">
        <v>188</v>
      </c>
      <c r="E103" s="3" t="s">
        <v>189</v>
      </c>
      <c r="F103" s="6">
        <f>COUNTIF(S103:CF103,"e")</f>
        <v>0</v>
      </c>
      <c r="G103" s="6">
        <f>COUNTIF(S103:CF103,"z")</f>
        <v>1</v>
      </c>
      <c r="H103" s="6">
        <f>SUM(I103:O103)</f>
        <v>2</v>
      </c>
      <c r="I103" s="6">
        <f>S103+AJ103+BA103+BR103</f>
        <v>2</v>
      </c>
      <c r="J103" s="6">
        <f>U103+AL103+BC103+BT103</f>
        <v>0</v>
      </c>
      <c r="K103" s="6">
        <f>W103+AN103+BE103+BV103</f>
        <v>0</v>
      </c>
      <c r="L103" s="6">
        <f>Y103+AP103+BG103+BX103</f>
        <v>0</v>
      </c>
      <c r="M103" s="6">
        <f>AB103+AS103+BJ103+CA103</f>
        <v>0</v>
      </c>
      <c r="N103" s="6">
        <f>AD103+AU103+BL103+CC103</f>
        <v>0</v>
      </c>
      <c r="O103" s="6">
        <f>AF103+AW103+BN103+CE103</f>
        <v>0</v>
      </c>
      <c r="P103" s="7">
        <f>AI103+AZ103+BQ103+CH103</f>
        <v>0</v>
      </c>
      <c r="Q103" s="7">
        <f>AH103+AY103+BP103+CG103</f>
        <v>0</v>
      </c>
      <c r="R103" s="7">
        <v>0</v>
      </c>
      <c r="S103" s="11">
        <v>2</v>
      </c>
      <c r="T103" s="10" t="s">
        <v>53</v>
      </c>
      <c r="U103" s="11"/>
      <c r="V103" s="10"/>
      <c r="W103" s="11"/>
      <c r="X103" s="10"/>
      <c r="Y103" s="11"/>
      <c r="Z103" s="10"/>
      <c r="AA103" s="7">
        <v>0</v>
      </c>
      <c r="AB103" s="11"/>
      <c r="AC103" s="10"/>
      <c r="AD103" s="11"/>
      <c r="AE103" s="10"/>
      <c r="AF103" s="11"/>
      <c r="AG103" s="10"/>
      <c r="AH103" s="7"/>
      <c r="AI103" s="7">
        <f>AA103+AH103</f>
        <v>0</v>
      </c>
      <c r="AJ103" s="11"/>
      <c r="AK103" s="10"/>
      <c r="AL103" s="11"/>
      <c r="AM103" s="10"/>
      <c r="AN103" s="11"/>
      <c r="AO103" s="10"/>
      <c r="AP103" s="11"/>
      <c r="AQ103" s="10"/>
      <c r="AR103" s="7"/>
      <c r="AS103" s="11"/>
      <c r="AT103" s="10"/>
      <c r="AU103" s="11"/>
      <c r="AV103" s="10"/>
      <c r="AW103" s="11"/>
      <c r="AX103" s="10"/>
      <c r="AY103" s="7"/>
      <c r="AZ103" s="7">
        <f>AR103+AY103</f>
        <v>0</v>
      </c>
      <c r="BA103" s="11"/>
      <c r="BB103" s="10"/>
      <c r="BC103" s="11"/>
      <c r="BD103" s="10"/>
      <c r="BE103" s="11"/>
      <c r="BF103" s="10"/>
      <c r="BG103" s="11"/>
      <c r="BH103" s="10"/>
      <c r="BI103" s="7"/>
      <c r="BJ103" s="11"/>
      <c r="BK103" s="10"/>
      <c r="BL103" s="11"/>
      <c r="BM103" s="10"/>
      <c r="BN103" s="11"/>
      <c r="BO103" s="10"/>
      <c r="BP103" s="7"/>
      <c r="BQ103" s="7">
        <f>BI103+BP103</f>
        <v>0</v>
      </c>
      <c r="BR103" s="11"/>
      <c r="BS103" s="10"/>
      <c r="BT103" s="11"/>
      <c r="BU103" s="10"/>
      <c r="BV103" s="11"/>
      <c r="BW103" s="10"/>
      <c r="BX103" s="11"/>
      <c r="BY103" s="10"/>
      <c r="BZ103" s="7"/>
      <c r="CA103" s="11"/>
      <c r="CB103" s="10"/>
      <c r="CC103" s="11"/>
      <c r="CD103" s="10"/>
      <c r="CE103" s="11"/>
      <c r="CF103" s="10"/>
      <c r="CG103" s="7"/>
      <c r="CH103" s="7">
        <f>BZ103+CG103</f>
        <v>0</v>
      </c>
    </row>
    <row r="104" spans="1:86" ht="15.75" customHeight="1">
      <c r="A104" s="6"/>
      <c r="B104" s="6"/>
      <c r="C104" s="6"/>
      <c r="D104" s="6"/>
      <c r="E104" s="6" t="s">
        <v>63</v>
      </c>
      <c r="F104" s="6">
        <f aca="true" t="shared" si="63" ref="F104:AK104">SUM(F102:F103)</f>
        <v>0</v>
      </c>
      <c r="G104" s="6">
        <f t="shared" si="63"/>
        <v>2</v>
      </c>
      <c r="H104" s="6">
        <f t="shared" si="63"/>
        <v>7</v>
      </c>
      <c r="I104" s="6">
        <f t="shared" si="63"/>
        <v>7</v>
      </c>
      <c r="J104" s="6">
        <f t="shared" si="63"/>
        <v>0</v>
      </c>
      <c r="K104" s="6">
        <f t="shared" si="63"/>
        <v>0</v>
      </c>
      <c r="L104" s="6">
        <f t="shared" si="63"/>
        <v>0</v>
      </c>
      <c r="M104" s="6">
        <f t="shared" si="63"/>
        <v>0</v>
      </c>
      <c r="N104" s="6">
        <f t="shared" si="63"/>
        <v>0</v>
      </c>
      <c r="O104" s="6">
        <f t="shared" si="63"/>
        <v>0</v>
      </c>
      <c r="P104" s="7">
        <f t="shared" si="63"/>
        <v>0</v>
      </c>
      <c r="Q104" s="7">
        <f t="shared" si="63"/>
        <v>0</v>
      </c>
      <c r="R104" s="7">
        <f t="shared" si="63"/>
        <v>0</v>
      </c>
      <c r="S104" s="11">
        <f t="shared" si="63"/>
        <v>7</v>
      </c>
      <c r="T104" s="10">
        <f t="shared" si="63"/>
        <v>0</v>
      </c>
      <c r="U104" s="11">
        <f t="shared" si="63"/>
        <v>0</v>
      </c>
      <c r="V104" s="10">
        <f t="shared" si="63"/>
        <v>0</v>
      </c>
      <c r="W104" s="11">
        <f t="shared" si="63"/>
        <v>0</v>
      </c>
      <c r="X104" s="10">
        <f t="shared" si="63"/>
        <v>0</v>
      </c>
      <c r="Y104" s="11">
        <f t="shared" si="63"/>
        <v>0</v>
      </c>
      <c r="Z104" s="10">
        <f t="shared" si="63"/>
        <v>0</v>
      </c>
      <c r="AA104" s="7">
        <f t="shared" si="63"/>
        <v>0</v>
      </c>
      <c r="AB104" s="11">
        <f t="shared" si="63"/>
        <v>0</v>
      </c>
      <c r="AC104" s="10">
        <f t="shared" si="63"/>
        <v>0</v>
      </c>
      <c r="AD104" s="11">
        <f t="shared" si="63"/>
        <v>0</v>
      </c>
      <c r="AE104" s="10">
        <f t="shared" si="63"/>
        <v>0</v>
      </c>
      <c r="AF104" s="11">
        <f t="shared" si="63"/>
        <v>0</v>
      </c>
      <c r="AG104" s="10">
        <f t="shared" si="63"/>
        <v>0</v>
      </c>
      <c r="AH104" s="7">
        <f t="shared" si="63"/>
        <v>0</v>
      </c>
      <c r="AI104" s="7">
        <f t="shared" si="63"/>
        <v>0</v>
      </c>
      <c r="AJ104" s="11">
        <f t="shared" si="63"/>
        <v>0</v>
      </c>
      <c r="AK104" s="10">
        <f t="shared" si="63"/>
        <v>0</v>
      </c>
      <c r="AL104" s="11">
        <f aca="true" t="shared" si="64" ref="AL104:BQ104">SUM(AL102:AL103)</f>
        <v>0</v>
      </c>
      <c r="AM104" s="10">
        <f t="shared" si="64"/>
        <v>0</v>
      </c>
      <c r="AN104" s="11">
        <f t="shared" si="64"/>
        <v>0</v>
      </c>
      <c r="AO104" s="10">
        <f t="shared" si="64"/>
        <v>0</v>
      </c>
      <c r="AP104" s="11">
        <f t="shared" si="64"/>
        <v>0</v>
      </c>
      <c r="AQ104" s="10">
        <f t="shared" si="64"/>
        <v>0</v>
      </c>
      <c r="AR104" s="7">
        <f t="shared" si="64"/>
        <v>0</v>
      </c>
      <c r="AS104" s="11">
        <f t="shared" si="64"/>
        <v>0</v>
      </c>
      <c r="AT104" s="10">
        <f t="shared" si="64"/>
        <v>0</v>
      </c>
      <c r="AU104" s="11">
        <f t="shared" si="64"/>
        <v>0</v>
      </c>
      <c r="AV104" s="10">
        <f t="shared" si="64"/>
        <v>0</v>
      </c>
      <c r="AW104" s="11">
        <f t="shared" si="64"/>
        <v>0</v>
      </c>
      <c r="AX104" s="10">
        <f t="shared" si="64"/>
        <v>0</v>
      </c>
      <c r="AY104" s="7">
        <f t="shared" si="64"/>
        <v>0</v>
      </c>
      <c r="AZ104" s="7">
        <f t="shared" si="64"/>
        <v>0</v>
      </c>
      <c r="BA104" s="11">
        <f t="shared" si="64"/>
        <v>0</v>
      </c>
      <c r="BB104" s="10">
        <f t="shared" si="64"/>
        <v>0</v>
      </c>
      <c r="BC104" s="11">
        <f t="shared" si="64"/>
        <v>0</v>
      </c>
      <c r="BD104" s="10">
        <f t="shared" si="64"/>
        <v>0</v>
      </c>
      <c r="BE104" s="11">
        <f t="shared" si="64"/>
        <v>0</v>
      </c>
      <c r="BF104" s="10">
        <f t="shared" si="64"/>
        <v>0</v>
      </c>
      <c r="BG104" s="11">
        <f t="shared" si="64"/>
        <v>0</v>
      </c>
      <c r="BH104" s="10">
        <f t="shared" si="64"/>
        <v>0</v>
      </c>
      <c r="BI104" s="7">
        <f t="shared" si="64"/>
        <v>0</v>
      </c>
      <c r="BJ104" s="11">
        <f t="shared" si="64"/>
        <v>0</v>
      </c>
      <c r="BK104" s="10">
        <f t="shared" si="64"/>
        <v>0</v>
      </c>
      <c r="BL104" s="11">
        <f t="shared" si="64"/>
        <v>0</v>
      </c>
      <c r="BM104" s="10">
        <f t="shared" si="64"/>
        <v>0</v>
      </c>
      <c r="BN104" s="11">
        <f t="shared" si="64"/>
        <v>0</v>
      </c>
      <c r="BO104" s="10">
        <f t="shared" si="64"/>
        <v>0</v>
      </c>
      <c r="BP104" s="7">
        <f t="shared" si="64"/>
        <v>0</v>
      </c>
      <c r="BQ104" s="7">
        <f t="shared" si="64"/>
        <v>0</v>
      </c>
      <c r="BR104" s="11">
        <f aca="true" t="shared" si="65" ref="BR104:CH104">SUM(BR102:BR103)</f>
        <v>0</v>
      </c>
      <c r="BS104" s="10">
        <f t="shared" si="65"/>
        <v>0</v>
      </c>
      <c r="BT104" s="11">
        <f t="shared" si="65"/>
        <v>0</v>
      </c>
      <c r="BU104" s="10">
        <f t="shared" si="65"/>
        <v>0</v>
      </c>
      <c r="BV104" s="11">
        <f t="shared" si="65"/>
        <v>0</v>
      </c>
      <c r="BW104" s="10">
        <f t="shared" si="65"/>
        <v>0</v>
      </c>
      <c r="BX104" s="11">
        <f t="shared" si="65"/>
        <v>0</v>
      </c>
      <c r="BY104" s="10">
        <f t="shared" si="65"/>
        <v>0</v>
      </c>
      <c r="BZ104" s="7">
        <f t="shared" si="65"/>
        <v>0</v>
      </c>
      <c r="CA104" s="11">
        <f t="shared" si="65"/>
        <v>0</v>
      </c>
      <c r="CB104" s="10">
        <f t="shared" si="65"/>
        <v>0</v>
      </c>
      <c r="CC104" s="11">
        <f t="shared" si="65"/>
        <v>0</v>
      </c>
      <c r="CD104" s="10">
        <f t="shared" si="65"/>
        <v>0</v>
      </c>
      <c r="CE104" s="11">
        <f t="shared" si="65"/>
        <v>0</v>
      </c>
      <c r="CF104" s="10">
        <f t="shared" si="65"/>
        <v>0</v>
      </c>
      <c r="CG104" s="7">
        <f t="shared" si="65"/>
        <v>0</v>
      </c>
      <c r="CH104" s="7">
        <f t="shared" si="65"/>
        <v>0</v>
      </c>
    </row>
    <row r="105" spans="1:86" ht="19.5" customHeight="1">
      <c r="A105" s="6"/>
      <c r="B105" s="6"/>
      <c r="C105" s="6"/>
      <c r="D105" s="6"/>
      <c r="E105" s="8" t="s">
        <v>190</v>
      </c>
      <c r="F105" s="6">
        <f>F22+F29+F37+F53+F100+F104</f>
        <v>17</v>
      </c>
      <c r="G105" s="6">
        <f>G22+G29+G37+G53+G100+G104</f>
        <v>39</v>
      </c>
      <c r="H105" s="6">
        <f aca="true" t="shared" si="66" ref="H105:O105">H22+H29+H37+H53+H104</f>
        <v>1087</v>
      </c>
      <c r="I105" s="6">
        <f t="shared" si="66"/>
        <v>447</v>
      </c>
      <c r="J105" s="6">
        <f t="shared" si="66"/>
        <v>50</v>
      </c>
      <c r="K105" s="6">
        <f t="shared" si="66"/>
        <v>0</v>
      </c>
      <c r="L105" s="6">
        <f t="shared" si="66"/>
        <v>15</v>
      </c>
      <c r="M105" s="6">
        <f t="shared" si="66"/>
        <v>545</v>
      </c>
      <c r="N105" s="6">
        <f t="shared" si="66"/>
        <v>30</v>
      </c>
      <c r="O105" s="6">
        <f t="shared" si="66"/>
        <v>0</v>
      </c>
      <c r="P105" s="7">
        <f>P22+P29+P37+P53+P100+P104</f>
        <v>90</v>
      </c>
      <c r="Q105" s="7">
        <f>Q22+Q29+Q37+Q53+Q100+Q104</f>
        <v>36.6</v>
      </c>
      <c r="R105" s="7">
        <f>R22+R29+R37+R53+R100+R104</f>
        <v>45.2</v>
      </c>
      <c r="S105" s="11">
        <f aca="true" t="shared" si="67" ref="S105:Z105">S22+S29+S37+S53+S104</f>
        <v>167</v>
      </c>
      <c r="T105" s="10">
        <f t="shared" si="67"/>
        <v>0</v>
      </c>
      <c r="U105" s="11">
        <f t="shared" si="67"/>
        <v>15</v>
      </c>
      <c r="V105" s="10">
        <f t="shared" si="67"/>
        <v>0</v>
      </c>
      <c r="W105" s="11">
        <f t="shared" si="67"/>
        <v>0</v>
      </c>
      <c r="X105" s="10">
        <f t="shared" si="67"/>
        <v>0</v>
      </c>
      <c r="Y105" s="11">
        <f t="shared" si="67"/>
        <v>0</v>
      </c>
      <c r="Z105" s="10">
        <f t="shared" si="67"/>
        <v>0</v>
      </c>
      <c r="AA105" s="7">
        <f>AA22+AA29+AA37+AA53+AA100+AA104</f>
        <v>10.1</v>
      </c>
      <c r="AB105" s="11">
        <f aca="true" t="shared" si="68" ref="AB105:AG105">AB22+AB29+AB37+AB53+AB104</f>
        <v>260</v>
      </c>
      <c r="AC105" s="10">
        <f t="shared" si="68"/>
        <v>0</v>
      </c>
      <c r="AD105" s="11">
        <f t="shared" si="68"/>
        <v>30</v>
      </c>
      <c r="AE105" s="10">
        <f t="shared" si="68"/>
        <v>0</v>
      </c>
      <c r="AF105" s="11">
        <f t="shared" si="68"/>
        <v>0</v>
      </c>
      <c r="AG105" s="10">
        <f t="shared" si="68"/>
        <v>0</v>
      </c>
      <c r="AH105" s="7">
        <f>AH22+AH29+AH37+AH53+AH100+AH104</f>
        <v>19.9</v>
      </c>
      <c r="AI105" s="7">
        <f>AI22+AI29+AI37+AI53+AI100+AI104</f>
        <v>30</v>
      </c>
      <c r="AJ105" s="11">
        <f aca="true" t="shared" si="69" ref="AJ105:AQ105">AJ22+AJ29+AJ37+AJ53+AJ104</f>
        <v>225</v>
      </c>
      <c r="AK105" s="10">
        <f t="shared" si="69"/>
        <v>0</v>
      </c>
      <c r="AL105" s="11">
        <f t="shared" si="69"/>
        <v>35</v>
      </c>
      <c r="AM105" s="10">
        <f t="shared" si="69"/>
        <v>0</v>
      </c>
      <c r="AN105" s="11">
        <f t="shared" si="69"/>
        <v>0</v>
      </c>
      <c r="AO105" s="10">
        <f t="shared" si="69"/>
        <v>0</v>
      </c>
      <c r="AP105" s="11">
        <f t="shared" si="69"/>
        <v>15</v>
      </c>
      <c r="AQ105" s="10">
        <f t="shared" si="69"/>
        <v>0</v>
      </c>
      <c r="AR105" s="7">
        <f>AR22+AR29+AR37+AR53+AR100+AR104</f>
        <v>18.3</v>
      </c>
      <c r="AS105" s="11">
        <f aca="true" t="shared" si="70" ref="AS105:AX105">AS22+AS29+AS37+AS53+AS104</f>
        <v>190</v>
      </c>
      <c r="AT105" s="10">
        <f t="shared" si="70"/>
        <v>0</v>
      </c>
      <c r="AU105" s="11">
        <f t="shared" si="70"/>
        <v>0</v>
      </c>
      <c r="AV105" s="10">
        <f t="shared" si="70"/>
        <v>0</v>
      </c>
      <c r="AW105" s="11">
        <f t="shared" si="70"/>
        <v>0</v>
      </c>
      <c r="AX105" s="10">
        <f t="shared" si="70"/>
        <v>0</v>
      </c>
      <c r="AY105" s="7">
        <f>AY22+AY29+AY37+AY53+AY100+AY104</f>
        <v>11.7</v>
      </c>
      <c r="AZ105" s="7">
        <f>AZ22+AZ29+AZ37+AZ53+AZ100+AZ104</f>
        <v>30</v>
      </c>
      <c r="BA105" s="11">
        <f aca="true" t="shared" si="71" ref="BA105:BH105">BA22+BA29+BA37+BA53+BA104</f>
        <v>55</v>
      </c>
      <c r="BB105" s="10">
        <f t="shared" si="71"/>
        <v>0</v>
      </c>
      <c r="BC105" s="11">
        <f t="shared" si="71"/>
        <v>0</v>
      </c>
      <c r="BD105" s="10">
        <f t="shared" si="71"/>
        <v>0</v>
      </c>
      <c r="BE105" s="11">
        <f t="shared" si="71"/>
        <v>0</v>
      </c>
      <c r="BF105" s="10">
        <f t="shared" si="71"/>
        <v>0</v>
      </c>
      <c r="BG105" s="11">
        <f t="shared" si="71"/>
        <v>0</v>
      </c>
      <c r="BH105" s="10">
        <f t="shared" si="71"/>
        <v>0</v>
      </c>
      <c r="BI105" s="7">
        <f>BI22+BI29+BI37+BI53+BI100+BI104</f>
        <v>25</v>
      </c>
      <c r="BJ105" s="11">
        <f aca="true" t="shared" si="72" ref="BJ105:BO105">BJ22+BJ29+BJ37+BJ53+BJ104</f>
        <v>95</v>
      </c>
      <c r="BK105" s="10">
        <f t="shared" si="72"/>
        <v>0</v>
      </c>
      <c r="BL105" s="11">
        <f t="shared" si="72"/>
        <v>0</v>
      </c>
      <c r="BM105" s="10">
        <f t="shared" si="72"/>
        <v>0</v>
      </c>
      <c r="BN105" s="11">
        <f t="shared" si="72"/>
        <v>0</v>
      </c>
      <c r="BO105" s="10">
        <f t="shared" si="72"/>
        <v>0</v>
      </c>
      <c r="BP105" s="7">
        <f>BP22+BP29+BP37+BP53+BP100+BP104</f>
        <v>5</v>
      </c>
      <c r="BQ105" s="7">
        <f>BQ22+BQ29+BQ37+BQ53+BQ100+BQ104</f>
        <v>30</v>
      </c>
      <c r="BR105" s="11">
        <f aca="true" t="shared" si="73" ref="BR105:BY105">BR22+BR29+BR37+BR53+BR104</f>
        <v>0</v>
      </c>
      <c r="BS105" s="10">
        <f t="shared" si="73"/>
        <v>0</v>
      </c>
      <c r="BT105" s="11">
        <f t="shared" si="73"/>
        <v>0</v>
      </c>
      <c r="BU105" s="10">
        <f t="shared" si="73"/>
        <v>0</v>
      </c>
      <c r="BV105" s="11">
        <f t="shared" si="73"/>
        <v>0</v>
      </c>
      <c r="BW105" s="10">
        <f t="shared" si="73"/>
        <v>0</v>
      </c>
      <c r="BX105" s="11">
        <f t="shared" si="73"/>
        <v>0</v>
      </c>
      <c r="BY105" s="10">
        <f t="shared" si="73"/>
        <v>0</v>
      </c>
      <c r="BZ105" s="7">
        <f>BZ22+BZ29+BZ37+BZ53+BZ100+BZ104</f>
        <v>0</v>
      </c>
      <c r="CA105" s="11">
        <f aca="true" t="shared" si="74" ref="CA105:CF105">CA22+CA29+CA37+CA53+CA104</f>
        <v>0</v>
      </c>
      <c r="CB105" s="10">
        <f t="shared" si="74"/>
        <v>0</v>
      </c>
      <c r="CC105" s="11">
        <f t="shared" si="74"/>
        <v>0</v>
      </c>
      <c r="CD105" s="10">
        <f t="shared" si="74"/>
        <v>0</v>
      </c>
      <c r="CE105" s="11">
        <f t="shared" si="74"/>
        <v>0</v>
      </c>
      <c r="CF105" s="10">
        <f t="shared" si="74"/>
        <v>0</v>
      </c>
      <c r="CG105" s="7">
        <f>CG22+CG29+CG37+CG53+CG100+CG104</f>
        <v>0</v>
      </c>
      <c r="CH105" s="7">
        <f>CH22+CH29+CH37+CH53+CH100+CH104</f>
        <v>0</v>
      </c>
    </row>
    <row r="107" spans="4:5" ht="12">
      <c r="D107" s="3" t="s">
        <v>22</v>
      </c>
      <c r="E107" s="3" t="s">
        <v>191</v>
      </c>
    </row>
    <row r="108" spans="4:5" ht="12">
      <c r="D108" s="3" t="s">
        <v>26</v>
      </c>
      <c r="E108" s="3" t="s">
        <v>192</v>
      </c>
    </row>
    <row r="109" spans="4:5" ht="12">
      <c r="D109" s="21" t="s">
        <v>32</v>
      </c>
      <c r="E109" s="21"/>
    </row>
    <row r="110" spans="4:5" ht="12">
      <c r="D110" s="3" t="s">
        <v>34</v>
      </c>
      <c r="E110" s="3" t="s">
        <v>193</v>
      </c>
    </row>
    <row r="111" spans="4:5" ht="12">
      <c r="D111" s="3" t="s">
        <v>35</v>
      </c>
      <c r="E111" s="3" t="s">
        <v>194</v>
      </c>
    </row>
    <row r="112" spans="4:5" ht="12">
      <c r="D112" s="3" t="s">
        <v>36</v>
      </c>
      <c r="E112" s="3" t="s">
        <v>195</v>
      </c>
    </row>
    <row r="113" spans="4:29" ht="12">
      <c r="D113" s="3" t="s">
        <v>37</v>
      </c>
      <c r="E113" s="3" t="s">
        <v>196</v>
      </c>
      <c r="M113" s="9"/>
      <c r="U113" s="9"/>
      <c r="AC113" s="9"/>
    </row>
    <row r="114" spans="4:5" ht="12">
      <c r="D114" s="21" t="s">
        <v>33</v>
      </c>
      <c r="E114" s="21"/>
    </row>
    <row r="115" spans="4:5" ht="12">
      <c r="D115" s="3" t="s">
        <v>38</v>
      </c>
      <c r="E115" s="3" t="s">
        <v>197</v>
      </c>
    </row>
    <row r="116" spans="4:5" ht="12">
      <c r="D116" s="3" t="s">
        <v>39</v>
      </c>
      <c r="E116" s="3" t="s">
        <v>198</v>
      </c>
    </row>
    <row r="117" spans="4:5" ht="12">
      <c r="D117" s="3" t="s">
        <v>40</v>
      </c>
      <c r="E117" s="3" t="s">
        <v>199</v>
      </c>
    </row>
  </sheetData>
  <sheetProtection/>
  <mergeCells count="105">
    <mergeCell ref="A98:CH98"/>
    <mergeCell ref="A101:CH101"/>
    <mergeCell ref="D109:E109"/>
    <mergeCell ref="D114:E114"/>
    <mergeCell ref="C83:C90"/>
    <mergeCell ref="A83:A90"/>
    <mergeCell ref="B83:B90"/>
    <mergeCell ref="C91:C97"/>
    <mergeCell ref="A91:A97"/>
    <mergeCell ref="B91:B97"/>
    <mergeCell ref="C67:C68"/>
    <mergeCell ref="A67:A68"/>
    <mergeCell ref="B67:B68"/>
    <mergeCell ref="C69:C82"/>
    <mergeCell ref="A69:A82"/>
    <mergeCell ref="B69:B82"/>
    <mergeCell ref="C63:C64"/>
    <mergeCell ref="A63:A64"/>
    <mergeCell ref="B63:B64"/>
    <mergeCell ref="C65:C66"/>
    <mergeCell ref="A65:A66"/>
    <mergeCell ref="B65:B66"/>
    <mergeCell ref="C59:C60"/>
    <mergeCell ref="A59:A60"/>
    <mergeCell ref="B59:B60"/>
    <mergeCell ref="C61:C62"/>
    <mergeCell ref="A61:A62"/>
    <mergeCell ref="B61:B62"/>
    <mergeCell ref="A23:CH23"/>
    <mergeCell ref="A30:CH30"/>
    <mergeCell ref="A38:CH38"/>
    <mergeCell ref="A54:CH54"/>
    <mergeCell ref="C55:C58"/>
    <mergeCell ref="A55:A58"/>
    <mergeCell ref="B55:B58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6"/>
  <sheetViews>
    <sheetView tabSelected="1" zoomScalePageLayoutView="0" workbookViewId="0" topLeftCell="E1">
      <selection activeCell="P9" sqref="P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8515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8515625" style="0" hidden="1" customWidth="1"/>
    <col min="79" max="79" width="3.57421875" style="0" hidden="1" customWidth="1"/>
    <col min="80" max="80" width="2.00390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91</v>
      </c>
      <c r="AH8" t="s">
        <v>16</v>
      </c>
    </row>
    <row r="9" spans="5:34" ht="12.75">
      <c r="E9" t="s">
        <v>17</v>
      </c>
      <c r="F9" s="1" t="s">
        <v>18</v>
      </c>
      <c r="AH9" t="s">
        <v>350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 t="s">
        <v>33</v>
      </c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6" t="s">
        <v>46</v>
      </c>
      <c r="AB14" s="18" t="s">
        <v>33</v>
      </c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6" t="s">
        <v>46</v>
      </c>
      <c r="AS14" s="18" t="s">
        <v>33</v>
      </c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6" t="s">
        <v>46</v>
      </c>
      <c r="BJ14" s="18" t="s">
        <v>33</v>
      </c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6" t="s">
        <v>46</v>
      </c>
      <c r="CA14" s="18" t="s">
        <v>33</v>
      </c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6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6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6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6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19.5" customHeight="1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/>
      <c r="B17" s="6"/>
      <c r="C17" s="6"/>
      <c r="D17" s="6" t="s">
        <v>54</v>
      </c>
      <c r="E17" s="3" t="s">
        <v>55</v>
      </c>
      <c r="F17" s="6">
        <f>COUNTIF(S17:CF17,"e")</f>
        <v>0</v>
      </c>
      <c r="G17" s="6">
        <f>COUNTIF(S17:CF17,"z")</f>
        <v>1</v>
      </c>
      <c r="H17" s="6">
        <f>SUM(I17:O17)</f>
        <v>5</v>
      </c>
      <c r="I17" s="6">
        <f>S17+AJ17+BA17+BR17</f>
        <v>5</v>
      </c>
      <c r="J17" s="6">
        <f>U17+AL17+BC17+BT17</f>
        <v>0</v>
      </c>
      <c r="K17" s="6">
        <f>W17+AN17+BE17+BV17</f>
        <v>0</v>
      </c>
      <c r="L17" s="6">
        <f>Y17+AP17+BG17+BX17</f>
        <v>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0</v>
      </c>
      <c r="Q17" s="7">
        <f>AH17+AY17+BP17+CG17</f>
        <v>0</v>
      </c>
      <c r="R17" s="7">
        <v>0</v>
      </c>
      <c r="S17" s="11"/>
      <c r="T17" s="10"/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7"/>
      <c r="AI17" s="7">
        <f>AA17+AH17</f>
        <v>0</v>
      </c>
      <c r="AJ17" s="11">
        <v>5</v>
      </c>
      <c r="AK17" s="10" t="s">
        <v>53</v>
      </c>
      <c r="AL17" s="11"/>
      <c r="AM17" s="10"/>
      <c r="AN17" s="11"/>
      <c r="AO17" s="10"/>
      <c r="AP17" s="11"/>
      <c r="AQ17" s="10"/>
      <c r="AR17" s="7">
        <v>0</v>
      </c>
      <c r="AS17" s="11"/>
      <c r="AT17" s="10"/>
      <c r="AU17" s="11"/>
      <c r="AV17" s="10"/>
      <c r="AW17" s="11"/>
      <c r="AX17" s="10"/>
      <c r="AY17" s="7"/>
      <c r="AZ17" s="7">
        <f>AR17+AY17</f>
        <v>0</v>
      </c>
      <c r="BA17" s="11"/>
      <c r="BB17" s="10"/>
      <c r="BC17" s="11"/>
      <c r="BD17" s="10"/>
      <c r="BE17" s="11"/>
      <c r="BF17" s="10"/>
      <c r="BG17" s="11"/>
      <c r="BH17" s="10"/>
      <c r="BI17" s="7"/>
      <c r="BJ17" s="11"/>
      <c r="BK17" s="10"/>
      <c r="BL17" s="11"/>
      <c r="BM17" s="10"/>
      <c r="BN17" s="11"/>
      <c r="BO17" s="10"/>
      <c r="BP17" s="7"/>
      <c r="BQ17" s="7">
        <f>BI17+BP17</f>
        <v>0</v>
      </c>
      <c r="BR17" s="11"/>
      <c r="BS17" s="10"/>
      <c r="BT17" s="11"/>
      <c r="BU17" s="10"/>
      <c r="BV17" s="11"/>
      <c r="BW17" s="10"/>
      <c r="BX17" s="11"/>
      <c r="BY17" s="10"/>
      <c r="BZ17" s="7"/>
      <c r="CA17" s="11"/>
      <c r="CB17" s="10"/>
      <c r="CC17" s="11"/>
      <c r="CD17" s="10"/>
      <c r="CE17" s="11"/>
      <c r="CF17" s="10"/>
      <c r="CG17" s="7"/>
      <c r="CH17" s="7">
        <f>BZ17+CG17</f>
        <v>0</v>
      </c>
    </row>
    <row r="18" spans="1:86" ht="12">
      <c r="A18" s="6"/>
      <c r="B18" s="6"/>
      <c r="C18" s="6"/>
      <c r="D18" s="6" t="s">
        <v>56</v>
      </c>
      <c r="E18" s="3" t="s">
        <v>57</v>
      </c>
      <c r="F18" s="6">
        <f>COUNTIF(S18:CF18,"e")</f>
        <v>0</v>
      </c>
      <c r="G18" s="6">
        <f>COUNTIF(S18:CF18,"z")</f>
        <v>1</v>
      </c>
      <c r="H18" s="6">
        <f>SUM(I18:O18)</f>
        <v>15</v>
      </c>
      <c r="I18" s="6">
        <f>S18+AJ18+BA18+BR18</f>
        <v>0</v>
      </c>
      <c r="J18" s="6">
        <f>U18+AL18+BC18+BT18</f>
        <v>0</v>
      </c>
      <c r="K18" s="6">
        <f>W18+AN18+BE18+BV18</f>
        <v>0</v>
      </c>
      <c r="L18" s="6">
        <f>Y18+AP18+BG18+BX18</f>
        <v>15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v>0.6</v>
      </c>
      <c r="S18" s="11"/>
      <c r="T18" s="10"/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7"/>
      <c r="AI18" s="7">
        <f>AA18+AH18</f>
        <v>0</v>
      </c>
      <c r="AJ18" s="11"/>
      <c r="AK18" s="10"/>
      <c r="AL18" s="11"/>
      <c r="AM18" s="10"/>
      <c r="AN18" s="11"/>
      <c r="AO18" s="10"/>
      <c r="AP18" s="11">
        <v>15</v>
      </c>
      <c r="AQ18" s="10" t="s">
        <v>53</v>
      </c>
      <c r="AR18" s="7">
        <v>1</v>
      </c>
      <c r="AS18" s="11"/>
      <c r="AT18" s="10"/>
      <c r="AU18" s="11"/>
      <c r="AV18" s="10"/>
      <c r="AW18" s="11"/>
      <c r="AX18" s="10"/>
      <c r="AY18" s="7"/>
      <c r="AZ18" s="7">
        <f>AR18+AY18</f>
        <v>1</v>
      </c>
      <c r="BA18" s="11"/>
      <c r="BB18" s="10"/>
      <c r="BC18" s="11"/>
      <c r="BD18" s="10"/>
      <c r="BE18" s="11"/>
      <c r="BF18" s="10"/>
      <c r="BG18" s="11"/>
      <c r="BH18" s="10"/>
      <c r="BI18" s="7"/>
      <c r="BJ18" s="11"/>
      <c r="BK18" s="10"/>
      <c r="BL18" s="11"/>
      <c r="BM18" s="10"/>
      <c r="BN18" s="11"/>
      <c r="BO18" s="10"/>
      <c r="BP18" s="7"/>
      <c r="BQ18" s="7">
        <f>BI18+BP18</f>
        <v>0</v>
      </c>
      <c r="BR18" s="11"/>
      <c r="BS18" s="10"/>
      <c r="BT18" s="11"/>
      <c r="BU18" s="10"/>
      <c r="BV18" s="11"/>
      <c r="BW18" s="10"/>
      <c r="BX18" s="11"/>
      <c r="BY18" s="10"/>
      <c r="BZ18" s="7"/>
      <c r="CA18" s="11"/>
      <c r="CB18" s="10"/>
      <c r="CC18" s="11"/>
      <c r="CD18" s="10"/>
      <c r="CE18" s="11"/>
      <c r="CF18" s="10"/>
      <c r="CG18" s="7"/>
      <c r="CH18" s="7">
        <f>BZ18+CG18</f>
        <v>0</v>
      </c>
    </row>
    <row r="19" spans="1:86" ht="12">
      <c r="A19" s="6"/>
      <c r="B19" s="6"/>
      <c r="C19" s="6"/>
      <c r="D19" s="6" t="s">
        <v>58</v>
      </c>
      <c r="E19" s="3" t="s">
        <v>59</v>
      </c>
      <c r="F19" s="6">
        <f>COUNTIF(S19:CF19,"e")</f>
        <v>0</v>
      </c>
      <c r="G19" s="6">
        <f>COUNTIF(S19:CF19,"z")</f>
        <v>1</v>
      </c>
      <c r="H19" s="6">
        <f>SUM(I19:O19)</f>
        <v>0</v>
      </c>
      <c r="I19" s="6">
        <f>S19+AJ19+BA19+BR19</f>
        <v>0</v>
      </c>
      <c r="J19" s="6">
        <f>U19+AL19+BC19+BT19</f>
        <v>0</v>
      </c>
      <c r="K19" s="6">
        <f>W19+AN19+BE19+BV19</f>
        <v>0</v>
      </c>
      <c r="L19" s="6">
        <f>Y19+AP19+BG19+BX19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20</v>
      </c>
      <c r="Q19" s="7">
        <f>AH19+AY19+BP19+CG19</f>
        <v>0</v>
      </c>
      <c r="R19" s="7">
        <v>0.5</v>
      </c>
      <c r="S19" s="11"/>
      <c r="T19" s="10"/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7"/>
      <c r="AI19" s="7">
        <f>AA19+AH19</f>
        <v>0</v>
      </c>
      <c r="AJ19" s="11"/>
      <c r="AK19" s="10"/>
      <c r="AL19" s="11"/>
      <c r="AM19" s="10"/>
      <c r="AN19" s="11"/>
      <c r="AO19" s="10"/>
      <c r="AP19" s="11"/>
      <c r="AQ19" s="10"/>
      <c r="AR19" s="7"/>
      <c r="AS19" s="11"/>
      <c r="AT19" s="10"/>
      <c r="AU19" s="11"/>
      <c r="AV19" s="10"/>
      <c r="AW19" s="11"/>
      <c r="AX19" s="10"/>
      <c r="AY19" s="7"/>
      <c r="AZ19" s="7">
        <f>AR19+AY19</f>
        <v>0</v>
      </c>
      <c r="BA19" s="11"/>
      <c r="BB19" s="10"/>
      <c r="BC19" s="11"/>
      <c r="BD19" s="10"/>
      <c r="BE19" s="11">
        <v>0</v>
      </c>
      <c r="BF19" s="10" t="s">
        <v>53</v>
      </c>
      <c r="BG19" s="11"/>
      <c r="BH19" s="10"/>
      <c r="BI19" s="7">
        <v>20</v>
      </c>
      <c r="BJ19" s="11"/>
      <c r="BK19" s="10"/>
      <c r="BL19" s="11"/>
      <c r="BM19" s="10"/>
      <c r="BN19" s="11"/>
      <c r="BO19" s="10"/>
      <c r="BP19" s="7"/>
      <c r="BQ19" s="7">
        <f>BI19+BP19</f>
        <v>20</v>
      </c>
      <c r="BR19" s="11"/>
      <c r="BS19" s="10"/>
      <c r="BT19" s="11"/>
      <c r="BU19" s="10"/>
      <c r="BV19" s="11"/>
      <c r="BW19" s="10"/>
      <c r="BX19" s="11"/>
      <c r="BY19" s="10"/>
      <c r="BZ19" s="7"/>
      <c r="CA19" s="11"/>
      <c r="CB19" s="10"/>
      <c r="CC19" s="11"/>
      <c r="CD19" s="10"/>
      <c r="CE19" s="11"/>
      <c r="CF19" s="10"/>
      <c r="CG19" s="7"/>
      <c r="CH19" s="7">
        <f>BZ19+CG19</f>
        <v>0</v>
      </c>
    </row>
    <row r="20" spans="1:86" ht="12">
      <c r="A20" s="6">
        <v>2</v>
      </c>
      <c r="B20" s="6">
        <v>1</v>
      </c>
      <c r="C20" s="6"/>
      <c r="D20" s="6"/>
      <c r="E20" s="3" t="s">
        <v>60</v>
      </c>
      <c r="F20" s="6">
        <f>$B$20*COUNTIF(S20:CF20,"e")</f>
        <v>0</v>
      </c>
      <c r="G20" s="6">
        <f>$B$20*COUNTIF(S20:CF20,"z")</f>
        <v>1</v>
      </c>
      <c r="H20" s="6">
        <f>SUM(I20:O20)</f>
        <v>45</v>
      </c>
      <c r="I20" s="6">
        <f>S20+AJ20+BA20+BR20</f>
        <v>45</v>
      </c>
      <c r="J20" s="6">
        <f>U20+AL20+BC20+BT20</f>
        <v>0</v>
      </c>
      <c r="K20" s="6">
        <f>W20+AN20+BE20+BV20</f>
        <v>0</v>
      </c>
      <c r="L20" s="6">
        <f>Y20+AP20+BG20+BX20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3</v>
      </c>
      <c r="Q20" s="7">
        <f>AH20+AY20+BP20+CG20</f>
        <v>0</v>
      </c>
      <c r="R20" s="7">
        <f>$B$20*1.8</f>
        <v>1.8</v>
      </c>
      <c r="S20" s="11"/>
      <c r="T20" s="10"/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7"/>
      <c r="AI20" s="7">
        <f>AA20+AH20</f>
        <v>0</v>
      </c>
      <c r="AJ20" s="11">
        <f>$B$20*45</f>
        <v>45</v>
      </c>
      <c r="AK20" s="10" t="s">
        <v>53</v>
      </c>
      <c r="AL20" s="11"/>
      <c r="AM20" s="10"/>
      <c r="AN20" s="11"/>
      <c r="AO20" s="10"/>
      <c r="AP20" s="11"/>
      <c r="AQ20" s="10"/>
      <c r="AR20" s="7">
        <f>$B$20*3</f>
        <v>3</v>
      </c>
      <c r="AS20" s="11"/>
      <c r="AT20" s="10"/>
      <c r="AU20" s="11"/>
      <c r="AV20" s="10"/>
      <c r="AW20" s="11"/>
      <c r="AX20" s="10"/>
      <c r="AY20" s="7"/>
      <c r="AZ20" s="7">
        <f>AR20+AY20</f>
        <v>3</v>
      </c>
      <c r="BA20" s="11"/>
      <c r="BB20" s="10"/>
      <c r="BC20" s="11"/>
      <c r="BD20" s="10"/>
      <c r="BE20" s="11"/>
      <c r="BF20" s="10"/>
      <c r="BG20" s="11"/>
      <c r="BH20" s="10"/>
      <c r="BI20" s="7"/>
      <c r="BJ20" s="11"/>
      <c r="BK20" s="10"/>
      <c r="BL20" s="11"/>
      <c r="BM20" s="10"/>
      <c r="BN20" s="11"/>
      <c r="BO20" s="10"/>
      <c r="BP20" s="7"/>
      <c r="BQ20" s="7">
        <f>BI20+BP20</f>
        <v>0</v>
      </c>
      <c r="BR20" s="11"/>
      <c r="BS20" s="10"/>
      <c r="BT20" s="11"/>
      <c r="BU20" s="10"/>
      <c r="BV20" s="11"/>
      <c r="BW20" s="10"/>
      <c r="BX20" s="11"/>
      <c r="BY20" s="10"/>
      <c r="BZ20" s="7"/>
      <c r="CA20" s="11"/>
      <c r="CB20" s="10"/>
      <c r="CC20" s="11"/>
      <c r="CD20" s="10"/>
      <c r="CE20" s="11"/>
      <c r="CF20" s="10"/>
      <c r="CG20" s="7"/>
      <c r="CH20" s="7">
        <f>BZ20+CG20</f>
        <v>0</v>
      </c>
    </row>
    <row r="21" spans="1:86" ht="12">
      <c r="A21" s="6">
        <v>1</v>
      </c>
      <c r="B21" s="6">
        <v>1</v>
      </c>
      <c r="C21" s="6"/>
      <c r="D21" s="6"/>
      <c r="E21" s="3" t="s">
        <v>61</v>
      </c>
      <c r="F21" s="6">
        <f>$B$21*COUNTIF(S21:CF21,"e")</f>
        <v>1</v>
      </c>
      <c r="G21" s="6">
        <f>$B$21*COUNTIF(S21:CF21,"z")</f>
        <v>0</v>
      </c>
      <c r="H21" s="6">
        <f>SUM(I21:O21)</f>
        <v>30</v>
      </c>
      <c r="I21" s="6">
        <f>S21+AJ21+BA21+BR21</f>
        <v>0</v>
      </c>
      <c r="J21" s="6">
        <f>U21+AL21+BC21+BT21</f>
        <v>0</v>
      </c>
      <c r="K21" s="6">
        <f>W21+AN21+BE21+BV21</f>
        <v>0</v>
      </c>
      <c r="L21" s="6">
        <f>Y21+AP21+BG21+BX21</f>
        <v>0</v>
      </c>
      <c r="M21" s="6">
        <f>AB21+AS21+BJ21+CA21</f>
        <v>0</v>
      </c>
      <c r="N21" s="6">
        <f>AD21+AU21+BL21+CC21</f>
        <v>30</v>
      </c>
      <c r="O21" s="6">
        <f>AF21+AW21+BN21+CE21</f>
        <v>0</v>
      </c>
      <c r="P21" s="7">
        <f>AI21+AZ21+BQ21+CH21</f>
        <v>3</v>
      </c>
      <c r="Q21" s="7">
        <f>AH21+AY21+BP21+CG21</f>
        <v>3</v>
      </c>
      <c r="R21" s="7">
        <f>$B$21*1.3</f>
        <v>1.3</v>
      </c>
      <c r="S21" s="11"/>
      <c r="T21" s="10"/>
      <c r="U21" s="11"/>
      <c r="V21" s="10"/>
      <c r="W21" s="11"/>
      <c r="X21" s="10"/>
      <c r="Y21" s="11"/>
      <c r="Z21" s="10"/>
      <c r="AA21" s="7"/>
      <c r="AB21" s="11"/>
      <c r="AC21" s="10"/>
      <c r="AD21" s="11">
        <f>$B$21*30</f>
        <v>30</v>
      </c>
      <c r="AE21" s="10" t="s">
        <v>62</v>
      </c>
      <c r="AF21" s="11"/>
      <c r="AG21" s="10"/>
      <c r="AH21" s="7">
        <f>$B$21*3</f>
        <v>3</v>
      </c>
      <c r="AI21" s="7">
        <f>AA21+AH21</f>
        <v>3</v>
      </c>
      <c r="AJ21" s="11"/>
      <c r="AK21" s="10"/>
      <c r="AL21" s="11"/>
      <c r="AM21" s="10"/>
      <c r="AN21" s="11"/>
      <c r="AO21" s="10"/>
      <c r="AP21" s="11"/>
      <c r="AQ21" s="10"/>
      <c r="AR21" s="7"/>
      <c r="AS21" s="11"/>
      <c r="AT21" s="10"/>
      <c r="AU21" s="11"/>
      <c r="AV21" s="10"/>
      <c r="AW21" s="11"/>
      <c r="AX21" s="10"/>
      <c r="AY21" s="7"/>
      <c r="AZ21" s="7">
        <f>AR21+AY21</f>
        <v>0</v>
      </c>
      <c r="BA21" s="11"/>
      <c r="BB21" s="10"/>
      <c r="BC21" s="11"/>
      <c r="BD21" s="10"/>
      <c r="BE21" s="11"/>
      <c r="BF21" s="10"/>
      <c r="BG21" s="11"/>
      <c r="BH21" s="10"/>
      <c r="BI21" s="7"/>
      <c r="BJ21" s="11"/>
      <c r="BK21" s="10"/>
      <c r="BL21" s="11"/>
      <c r="BM21" s="10"/>
      <c r="BN21" s="11"/>
      <c r="BO21" s="10"/>
      <c r="BP21" s="7"/>
      <c r="BQ21" s="7">
        <f>BI21+BP21</f>
        <v>0</v>
      </c>
      <c r="BR21" s="11"/>
      <c r="BS21" s="10"/>
      <c r="BT21" s="11"/>
      <c r="BU21" s="10"/>
      <c r="BV21" s="11"/>
      <c r="BW21" s="10"/>
      <c r="BX21" s="11"/>
      <c r="BY21" s="10"/>
      <c r="BZ21" s="7"/>
      <c r="CA21" s="11"/>
      <c r="CB21" s="10"/>
      <c r="CC21" s="11"/>
      <c r="CD21" s="10"/>
      <c r="CE21" s="11"/>
      <c r="CF21" s="10"/>
      <c r="CG21" s="7"/>
      <c r="CH21" s="7">
        <f>BZ21+CG21</f>
        <v>0</v>
      </c>
    </row>
    <row r="22" spans="1:86" ht="15.75" customHeight="1">
      <c r="A22" s="6"/>
      <c r="B22" s="6"/>
      <c r="C22" s="6"/>
      <c r="D22" s="6"/>
      <c r="E22" s="6" t="s">
        <v>63</v>
      </c>
      <c r="F22" s="6">
        <f aca="true" t="shared" si="0" ref="F22:AK22">SUM(F17:F21)</f>
        <v>1</v>
      </c>
      <c r="G22" s="6">
        <f t="shared" si="0"/>
        <v>4</v>
      </c>
      <c r="H22" s="6">
        <f t="shared" si="0"/>
        <v>95</v>
      </c>
      <c r="I22" s="6">
        <f t="shared" si="0"/>
        <v>50</v>
      </c>
      <c r="J22" s="6">
        <f t="shared" si="0"/>
        <v>0</v>
      </c>
      <c r="K22" s="6">
        <f t="shared" si="0"/>
        <v>0</v>
      </c>
      <c r="L22" s="6">
        <f t="shared" si="0"/>
        <v>15</v>
      </c>
      <c r="M22" s="6">
        <f t="shared" si="0"/>
        <v>0</v>
      </c>
      <c r="N22" s="6">
        <f t="shared" si="0"/>
        <v>30</v>
      </c>
      <c r="O22" s="6">
        <f t="shared" si="0"/>
        <v>0</v>
      </c>
      <c r="P22" s="7">
        <f t="shared" si="0"/>
        <v>27</v>
      </c>
      <c r="Q22" s="7">
        <f t="shared" si="0"/>
        <v>3</v>
      </c>
      <c r="R22" s="7">
        <f t="shared" si="0"/>
        <v>4.2</v>
      </c>
      <c r="S22" s="11">
        <f t="shared" si="0"/>
        <v>0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11">
        <f t="shared" si="0"/>
        <v>0</v>
      </c>
      <c r="X22" s="10">
        <f t="shared" si="0"/>
        <v>0</v>
      </c>
      <c r="Y22" s="11">
        <f t="shared" si="0"/>
        <v>0</v>
      </c>
      <c r="Z22" s="10">
        <f t="shared" si="0"/>
        <v>0</v>
      </c>
      <c r="AA22" s="7">
        <f t="shared" si="0"/>
        <v>0</v>
      </c>
      <c r="AB22" s="11">
        <f t="shared" si="0"/>
        <v>0</v>
      </c>
      <c r="AC22" s="10">
        <f t="shared" si="0"/>
        <v>0</v>
      </c>
      <c r="AD22" s="11">
        <f t="shared" si="0"/>
        <v>30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3</v>
      </c>
      <c r="AI22" s="7">
        <f t="shared" si="0"/>
        <v>3</v>
      </c>
      <c r="AJ22" s="11">
        <f t="shared" si="0"/>
        <v>50</v>
      </c>
      <c r="AK22" s="10">
        <f t="shared" si="0"/>
        <v>0</v>
      </c>
      <c r="AL22" s="11">
        <f aca="true" t="shared" si="1" ref="AL22:BQ22">SUM(AL17:AL21)</f>
        <v>0</v>
      </c>
      <c r="AM22" s="10">
        <f t="shared" si="1"/>
        <v>0</v>
      </c>
      <c r="AN22" s="11">
        <f t="shared" si="1"/>
        <v>0</v>
      </c>
      <c r="AO22" s="10">
        <f t="shared" si="1"/>
        <v>0</v>
      </c>
      <c r="AP22" s="11">
        <f t="shared" si="1"/>
        <v>15</v>
      </c>
      <c r="AQ22" s="10">
        <f t="shared" si="1"/>
        <v>0</v>
      </c>
      <c r="AR22" s="7">
        <f t="shared" si="1"/>
        <v>4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4</v>
      </c>
      <c r="BA22" s="11">
        <f t="shared" si="1"/>
        <v>0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11">
        <f t="shared" si="1"/>
        <v>0</v>
      </c>
      <c r="BF22" s="10">
        <f t="shared" si="1"/>
        <v>0</v>
      </c>
      <c r="BG22" s="11">
        <f t="shared" si="1"/>
        <v>0</v>
      </c>
      <c r="BH22" s="10">
        <f t="shared" si="1"/>
        <v>0</v>
      </c>
      <c r="BI22" s="7">
        <f t="shared" si="1"/>
        <v>20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20</v>
      </c>
      <c r="BR22" s="11">
        <f aca="true" t="shared" si="2" ref="BR22:CH2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11">
        <f t="shared" si="2"/>
        <v>0</v>
      </c>
      <c r="BW22" s="10">
        <f t="shared" si="2"/>
        <v>0</v>
      </c>
      <c r="BX22" s="11">
        <f t="shared" si="2"/>
        <v>0</v>
      </c>
      <c r="BY22" s="10">
        <f t="shared" si="2"/>
        <v>0</v>
      </c>
      <c r="BZ22" s="7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19.5" customHeight="1">
      <c r="A23" s="19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ht="12">
      <c r="A24" s="6"/>
      <c r="B24" s="6"/>
      <c r="C24" s="6"/>
      <c r="D24" s="6" t="s">
        <v>65</v>
      </c>
      <c r="E24" s="3" t="s">
        <v>66</v>
      </c>
      <c r="F24" s="6">
        <f>COUNTIF(S24:CF24,"e")</f>
        <v>0</v>
      </c>
      <c r="G24" s="6">
        <f>COUNTIF(S24:CF24,"z")</f>
        <v>1</v>
      </c>
      <c r="H24" s="6">
        <f>SUM(I24:O24)</f>
        <v>30</v>
      </c>
      <c r="I24" s="6">
        <f>S24+AJ24+BA24+BR24</f>
        <v>30</v>
      </c>
      <c r="J24" s="6">
        <f>U24+AL24+BC24+BT24</f>
        <v>0</v>
      </c>
      <c r="K24" s="6">
        <f>W24+AN24+BE24+BV24</f>
        <v>0</v>
      </c>
      <c r="L24" s="6">
        <f>Y24+AP24+BG24+BX24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1.2</v>
      </c>
      <c r="S24" s="11"/>
      <c r="T24" s="10"/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7"/>
      <c r="AI24" s="7">
        <f>AA24+AH24</f>
        <v>0</v>
      </c>
      <c r="AJ24" s="11">
        <v>30</v>
      </c>
      <c r="AK24" s="10" t="s">
        <v>53</v>
      </c>
      <c r="AL24" s="11"/>
      <c r="AM24" s="10"/>
      <c r="AN24" s="11"/>
      <c r="AO24" s="10"/>
      <c r="AP24" s="11"/>
      <c r="AQ24" s="10"/>
      <c r="AR24" s="7">
        <v>2</v>
      </c>
      <c r="AS24" s="11"/>
      <c r="AT24" s="10"/>
      <c r="AU24" s="11"/>
      <c r="AV24" s="10"/>
      <c r="AW24" s="11"/>
      <c r="AX24" s="10"/>
      <c r="AY24" s="7"/>
      <c r="AZ24" s="7">
        <f>AR24+AY24</f>
        <v>2</v>
      </c>
      <c r="BA24" s="11"/>
      <c r="BB24" s="10"/>
      <c r="BC24" s="11"/>
      <c r="BD24" s="10"/>
      <c r="BE24" s="11"/>
      <c r="BF24" s="10"/>
      <c r="BG24" s="11"/>
      <c r="BH24" s="10"/>
      <c r="BI24" s="7"/>
      <c r="BJ24" s="11"/>
      <c r="BK24" s="10"/>
      <c r="BL24" s="11"/>
      <c r="BM24" s="10"/>
      <c r="BN24" s="11"/>
      <c r="BO24" s="10"/>
      <c r="BP24" s="7"/>
      <c r="BQ24" s="7">
        <f>BI24+BP24</f>
        <v>0</v>
      </c>
      <c r="BR24" s="11"/>
      <c r="BS24" s="10"/>
      <c r="BT24" s="11"/>
      <c r="BU24" s="10"/>
      <c r="BV24" s="11"/>
      <c r="BW24" s="10"/>
      <c r="BX24" s="11"/>
      <c r="BY24" s="10"/>
      <c r="BZ24" s="7"/>
      <c r="CA24" s="11"/>
      <c r="CB24" s="10"/>
      <c r="CC24" s="11"/>
      <c r="CD24" s="10"/>
      <c r="CE24" s="11"/>
      <c r="CF24" s="10"/>
      <c r="CG24" s="7"/>
      <c r="CH24" s="7">
        <f>BZ24+CG24</f>
        <v>0</v>
      </c>
    </row>
    <row r="25" spans="1:86" ht="12">
      <c r="A25" s="6"/>
      <c r="B25" s="6"/>
      <c r="C25" s="6"/>
      <c r="D25" s="6" t="s">
        <v>67</v>
      </c>
      <c r="E25" s="3" t="s">
        <v>68</v>
      </c>
      <c r="F25" s="6">
        <f>COUNTIF(S25:CF25,"e")</f>
        <v>0</v>
      </c>
      <c r="G25" s="6">
        <f>COUNTIF(S25:CF25,"z")</f>
        <v>1</v>
      </c>
      <c r="H25" s="6">
        <f>SUM(I25:O25)</f>
        <v>15</v>
      </c>
      <c r="I25" s="6">
        <f>S25+AJ25+BA25+BR25</f>
        <v>0</v>
      </c>
      <c r="J25" s="6">
        <f>U25+AL25+BC25+BT25</f>
        <v>15</v>
      </c>
      <c r="K25" s="6">
        <f>W25+AN25+BE25+BV25</f>
        <v>0</v>
      </c>
      <c r="L25" s="6">
        <f>Y25+AP25+BG25+BX25</f>
        <v>0</v>
      </c>
      <c r="M25" s="6">
        <f>AB25+AS25+BJ25+CA25</f>
        <v>0</v>
      </c>
      <c r="N25" s="6">
        <f>AD25+AU25+BL25+CC25</f>
        <v>0</v>
      </c>
      <c r="O25" s="6">
        <f>AF25+AW25+BN25+CE25</f>
        <v>0</v>
      </c>
      <c r="P25" s="7">
        <f>AI25+AZ25+BQ25+CH25</f>
        <v>1</v>
      </c>
      <c r="Q25" s="7">
        <f>AH25+AY25+BP25+CG25</f>
        <v>0</v>
      </c>
      <c r="R25" s="7">
        <v>0.6</v>
      </c>
      <c r="S25" s="11"/>
      <c r="T25" s="10"/>
      <c r="U25" s="11">
        <v>15</v>
      </c>
      <c r="V25" s="10" t="s">
        <v>53</v>
      </c>
      <c r="W25" s="11"/>
      <c r="X25" s="10"/>
      <c r="Y25" s="11"/>
      <c r="Z25" s="10"/>
      <c r="AA25" s="7">
        <v>1</v>
      </c>
      <c r="AB25" s="11"/>
      <c r="AC25" s="10"/>
      <c r="AD25" s="11"/>
      <c r="AE25" s="10"/>
      <c r="AF25" s="11"/>
      <c r="AG25" s="10"/>
      <c r="AH25" s="7"/>
      <c r="AI25" s="7">
        <f>AA25+AH25</f>
        <v>1</v>
      </c>
      <c r="AJ25" s="11"/>
      <c r="AK25" s="10"/>
      <c r="AL25" s="11"/>
      <c r="AM25" s="10"/>
      <c r="AN25" s="11"/>
      <c r="AO25" s="10"/>
      <c r="AP25" s="11"/>
      <c r="AQ25" s="10"/>
      <c r="AR25" s="7"/>
      <c r="AS25" s="11"/>
      <c r="AT25" s="10"/>
      <c r="AU25" s="11"/>
      <c r="AV25" s="10"/>
      <c r="AW25" s="11"/>
      <c r="AX25" s="10"/>
      <c r="AY25" s="7"/>
      <c r="AZ25" s="7">
        <f>AR25+AY25</f>
        <v>0</v>
      </c>
      <c r="BA25" s="11"/>
      <c r="BB25" s="10"/>
      <c r="BC25" s="11"/>
      <c r="BD25" s="10"/>
      <c r="BE25" s="11"/>
      <c r="BF25" s="10"/>
      <c r="BG25" s="11"/>
      <c r="BH25" s="10"/>
      <c r="BI25" s="7"/>
      <c r="BJ25" s="11"/>
      <c r="BK25" s="10"/>
      <c r="BL25" s="11"/>
      <c r="BM25" s="10"/>
      <c r="BN25" s="11"/>
      <c r="BO25" s="10"/>
      <c r="BP25" s="7"/>
      <c r="BQ25" s="7">
        <f>BI25+BP25</f>
        <v>0</v>
      </c>
      <c r="BR25" s="11"/>
      <c r="BS25" s="10"/>
      <c r="BT25" s="11"/>
      <c r="BU25" s="10"/>
      <c r="BV25" s="11"/>
      <c r="BW25" s="10"/>
      <c r="BX25" s="11"/>
      <c r="BY25" s="10"/>
      <c r="BZ25" s="7"/>
      <c r="CA25" s="11"/>
      <c r="CB25" s="10"/>
      <c r="CC25" s="11"/>
      <c r="CD25" s="10"/>
      <c r="CE25" s="11"/>
      <c r="CF25" s="10"/>
      <c r="CG25" s="7"/>
      <c r="CH25" s="7">
        <f>BZ25+CG25</f>
        <v>0</v>
      </c>
    </row>
    <row r="26" spans="1:86" ht="12">
      <c r="A26" s="6"/>
      <c r="B26" s="6"/>
      <c r="C26" s="6"/>
      <c r="D26" s="6" t="s">
        <v>69</v>
      </c>
      <c r="E26" s="3" t="s">
        <v>70</v>
      </c>
      <c r="F26" s="6">
        <f>COUNTIF(S26:CF26,"e")</f>
        <v>0</v>
      </c>
      <c r="G26" s="6">
        <f>COUNTIF(S26:CF26,"z")</f>
        <v>1</v>
      </c>
      <c r="H26" s="6">
        <f>SUM(I26:O26)</f>
        <v>15</v>
      </c>
      <c r="I26" s="6">
        <f>S26+AJ26+BA26+BR26</f>
        <v>0</v>
      </c>
      <c r="J26" s="6">
        <f>U26+AL26+BC26+BT26</f>
        <v>15</v>
      </c>
      <c r="K26" s="6">
        <f>W26+AN26+BE26+BV26</f>
        <v>0</v>
      </c>
      <c r="L26" s="6">
        <f>Y26+AP26+BG26+BX26</f>
        <v>0</v>
      </c>
      <c r="M26" s="6">
        <f>AB26+AS26+BJ26+CA26</f>
        <v>0</v>
      </c>
      <c r="N26" s="6">
        <f>AD26+AU26+BL26+CC26</f>
        <v>0</v>
      </c>
      <c r="O26" s="6">
        <f>AF26+AW26+BN26+CE26</f>
        <v>0</v>
      </c>
      <c r="P26" s="7">
        <f>AI26+AZ26+BQ26+CH26</f>
        <v>1</v>
      </c>
      <c r="Q26" s="7">
        <f>AH26+AY26+BP26+CG26</f>
        <v>0</v>
      </c>
      <c r="R26" s="7">
        <v>0.6</v>
      </c>
      <c r="S26" s="11"/>
      <c r="T26" s="10"/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7"/>
      <c r="AI26" s="7">
        <f>AA26+AH26</f>
        <v>0</v>
      </c>
      <c r="AJ26" s="11"/>
      <c r="AK26" s="10"/>
      <c r="AL26" s="11">
        <v>15</v>
      </c>
      <c r="AM26" s="10" t="s">
        <v>53</v>
      </c>
      <c r="AN26" s="11"/>
      <c r="AO26" s="10"/>
      <c r="AP26" s="11"/>
      <c r="AQ26" s="10"/>
      <c r="AR26" s="7">
        <v>1</v>
      </c>
      <c r="AS26" s="11"/>
      <c r="AT26" s="10"/>
      <c r="AU26" s="11"/>
      <c r="AV26" s="10"/>
      <c r="AW26" s="11"/>
      <c r="AX26" s="10"/>
      <c r="AY26" s="7"/>
      <c r="AZ26" s="7">
        <f>AR26+AY26</f>
        <v>1</v>
      </c>
      <c r="BA26" s="11"/>
      <c r="BB26" s="10"/>
      <c r="BC26" s="11"/>
      <c r="BD26" s="10"/>
      <c r="BE26" s="11"/>
      <c r="BF26" s="10"/>
      <c r="BG26" s="11"/>
      <c r="BH26" s="10"/>
      <c r="BI26" s="7"/>
      <c r="BJ26" s="11"/>
      <c r="BK26" s="10"/>
      <c r="BL26" s="11"/>
      <c r="BM26" s="10"/>
      <c r="BN26" s="11"/>
      <c r="BO26" s="10"/>
      <c r="BP26" s="7"/>
      <c r="BQ26" s="7">
        <f>BI26+BP26</f>
        <v>0</v>
      </c>
      <c r="BR26" s="11"/>
      <c r="BS26" s="10"/>
      <c r="BT26" s="11"/>
      <c r="BU26" s="10"/>
      <c r="BV26" s="11"/>
      <c r="BW26" s="10"/>
      <c r="BX26" s="11"/>
      <c r="BY26" s="10"/>
      <c r="BZ26" s="7"/>
      <c r="CA26" s="11"/>
      <c r="CB26" s="10"/>
      <c r="CC26" s="11"/>
      <c r="CD26" s="10"/>
      <c r="CE26" s="11"/>
      <c r="CF26" s="10"/>
      <c r="CG26" s="7"/>
      <c r="CH26" s="7">
        <f>BZ26+CG26</f>
        <v>0</v>
      </c>
    </row>
    <row r="27" spans="1:86" ht="12">
      <c r="A27" s="6"/>
      <c r="B27" s="6"/>
      <c r="C27" s="6"/>
      <c r="D27" s="6" t="s">
        <v>71</v>
      </c>
      <c r="E27" s="3" t="s">
        <v>72</v>
      </c>
      <c r="F27" s="6">
        <f>COUNTIF(S27:CF27,"e")</f>
        <v>0</v>
      </c>
      <c r="G27" s="6">
        <f>COUNTIF(S27:CF27,"z")</f>
        <v>2</v>
      </c>
      <c r="H27" s="6">
        <f>SUM(I27:O27)</f>
        <v>45</v>
      </c>
      <c r="I27" s="6">
        <f>S27+AJ27+BA27+BR27</f>
        <v>15</v>
      </c>
      <c r="J27" s="6">
        <f>U27+AL27+BC27+BT27</f>
        <v>0</v>
      </c>
      <c r="K27" s="6">
        <f>W27+AN27+BE27+BV27</f>
        <v>0</v>
      </c>
      <c r="L27" s="6">
        <f>Y27+AP27+BG27+BX27</f>
        <v>0</v>
      </c>
      <c r="M27" s="6">
        <f>AB27+AS27+BJ27+CA27</f>
        <v>30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1.2</v>
      </c>
      <c r="R27" s="7">
        <v>1.8</v>
      </c>
      <c r="S27" s="11">
        <v>15</v>
      </c>
      <c r="T27" s="10" t="s">
        <v>53</v>
      </c>
      <c r="U27" s="11"/>
      <c r="V27" s="10"/>
      <c r="W27" s="11"/>
      <c r="X27" s="10"/>
      <c r="Y27" s="11"/>
      <c r="Z27" s="10"/>
      <c r="AA27" s="7">
        <v>0.8</v>
      </c>
      <c r="AB27" s="11">
        <v>30</v>
      </c>
      <c r="AC27" s="10" t="s">
        <v>53</v>
      </c>
      <c r="AD27" s="11"/>
      <c r="AE27" s="10"/>
      <c r="AF27" s="11"/>
      <c r="AG27" s="10"/>
      <c r="AH27" s="7">
        <v>1.2</v>
      </c>
      <c r="AI27" s="7">
        <f>AA27+AH27</f>
        <v>2</v>
      </c>
      <c r="AJ27" s="11"/>
      <c r="AK27" s="10"/>
      <c r="AL27" s="11"/>
      <c r="AM27" s="10"/>
      <c r="AN27" s="11"/>
      <c r="AO27" s="10"/>
      <c r="AP27" s="11"/>
      <c r="AQ27" s="10"/>
      <c r="AR27" s="7"/>
      <c r="AS27" s="11"/>
      <c r="AT27" s="10"/>
      <c r="AU27" s="11"/>
      <c r="AV27" s="10"/>
      <c r="AW27" s="11"/>
      <c r="AX27" s="10"/>
      <c r="AY27" s="7"/>
      <c r="AZ27" s="7">
        <f>AR27+AY27</f>
        <v>0</v>
      </c>
      <c r="BA27" s="11"/>
      <c r="BB27" s="10"/>
      <c r="BC27" s="11"/>
      <c r="BD27" s="10"/>
      <c r="BE27" s="11"/>
      <c r="BF27" s="10"/>
      <c r="BG27" s="11"/>
      <c r="BH27" s="10"/>
      <c r="BI27" s="7"/>
      <c r="BJ27" s="11"/>
      <c r="BK27" s="10"/>
      <c r="BL27" s="11"/>
      <c r="BM27" s="10"/>
      <c r="BN27" s="11"/>
      <c r="BO27" s="10"/>
      <c r="BP27" s="7"/>
      <c r="BQ27" s="7">
        <f>BI27+BP27</f>
        <v>0</v>
      </c>
      <c r="BR27" s="11"/>
      <c r="BS27" s="10"/>
      <c r="BT27" s="11"/>
      <c r="BU27" s="10"/>
      <c r="BV27" s="11"/>
      <c r="BW27" s="10"/>
      <c r="BX27" s="11"/>
      <c r="BY27" s="10"/>
      <c r="BZ27" s="7"/>
      <c r="CA27" s="11"/>
      <c r="CB27" s="10"/>
      <c r="CC27" s="11"/>
      <c r="CD27" s="10"/>
      <c r="CE27" s="11"/>
      <c r="CF27" s="10"/>
      <c r="CG27" s="7"/>
      <c r="CH27" s="7">
        <f>BZ27+CG27</f>
        <v>0</v>
      </c>
    </row>
    <row r="28" spans="1:86" ht="12">
      <c r="A28" s="6"/>
      <c r="B28" s="6"/>
      <c r="C28" s="6"/>
      <c r="D28" s="6" t="s">
        <v>73</v>
      </c>
      <c r="E28" s="3" t="s">
        <v>74</v>
      </c>
      <c r="F28" s="6">
        <f>COUNTIF(S28:CF28,"e")</f>
        <v>0</v>
      </c>
      <c r="G28" s="6">
        <f>COUNTIF(S28:CF28,"z")</f>
        <v>2</v>
      </c>
      <c r="H28" s="6">
        <f>SUM(I28:O28)</f>
        <v>45</v>
      </c>
      <c r="I28" s="6">
        <f>S28+AJ28+BA28+BR28</f>
        <v>15</v>
      </c>
      <c r="J28" s="6">
        <f>U28+AL28+BC28+BT28</f>
        <v>0</v>
      </c>
      <c r="K28" s="6">
        <f>W28+AN28+BE28+BV28</f>
        <v>0</v>
      </c>
      <c r="L28" s="6">
        <f>Y28+AP28+BG28+BX28</f>
        <v>0</v>
      </c>
      <c r="M28" s="6">
        <f>AB28+AS28+BJ28+CA28</f>
        <v>30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1.2</v>
      </c>
      <c r="R28" s="7">
        <v>1.8</v>
      </c>
      <c r="S28" s="11">
        <v>15</v>
      </c>
      <c r="T28" s="10" t="s">
        <v>53</v>
      </c>
      <c r="U28" s="11"/>
      <c r="V28" s="10"/>
      <c r="W28" s="11"/>
      <c r="X28" s="10"/>
      <c r="Y28" s="11"/>
      <c r="Z28" s="10"/>
      <c r="AA28" s="7">
        <v>0.8</v>
      </c>
      <c r="AB28" s="11">
        <v>30</v>
      </c>
      <c r="AC28" s="10" t="s">
        <v>53</v>
      </c>
      <c r="AD28" s="11"/>
      <c r="AE28" s="10"/>
      <c r="AF28" s="11"/>
      <c r="AG28" s="10"/>
      <c r="AH28" s="7">
        <v>1.2</v>
      </c>
      <c r="AI28" s="7">
        <f>AA28+AH28</f>
        <v>2</v>
      </c>
      <c r="AJ28" s="11"/>
      <c r="AK28" s="10"/>
      <c r="AL28" s="11"/>
      <c r="AM28" s="10"/>
      <c r="AN28" s="11"/>
      <c r="AO28" s="10"/>
      <c r="AP28" s="11"/>
      <c r="AQ28" s="10"/>
      <c r="AR28" s="7"/>
      <c r="AS28" s="11"/>
      <c r="AT28" s="10"/>
      <c r="AU28" s="11"/>
      <c r="AV28" s="10"/>
      <c r="AW28" s="11"/>
      <c r="AX28" s="10"/>
      <c r="AY28" s="7"/>
      <c r="AZ28" s="7">
        <f>AR28+AY28</f>
        <v>0</v>
      </c>
      <c r="BA28" s="11"/>
      <c r="BB28" s="10"/>
      <c r="BC28" s="11"/>
      <c r="BD28" s="10"/>
      <c r="BE28" s="11"/>
      <c r="BF28" s="10"/>
      <c r="BG28" s="11"/>
      <c r="BH28" s="10"/>
      <c r="BI28" s="7"/>
      <c r="BJ28" s="11"/>
      <c r="BK28" s="10"/>
      <c r="BL28" s="11"/>
      <c r="BM28" s="10"/>
      <c r="BN28" s="11"/>
      <c r="BO28" s="10"/>
      <c r="BP28" s="7"/>
      <c r="BQ28" s="7">
        <f>BI28+BP28</f>
        <v>0</v>
      </c>
      <c r="BR28" s="11"/>
      <c r="BS28" s="10"/>
      <c r="BT28" s="11"/>
      <c r="BU28" s="10"/>
      <c r="BV28" s="11"/>
      <c r="BW28" s="10"/>
      <c r="BX28" s="11"/>
      <c r="BY28" s="10"/>
      <c r="BZ28" s="7"/>
      <c r="CA28" s="11"/>
      <c r="CB28" s="10"/>
      <c r="CC28" s="11"/>
      <c r="CD28" s="10"/>
      <c r="CE28" s="11"/>
      <c r="CF28" s="10"/>
      <c r="CG28" s="7"/>
      <c r="CH28" s="7">
        <f>BZ28+CG28</f>
        <v>0</v>
      </c>
    </row>
    <row r="29" spans="1:86" ht="15.75" customHeight="1">
      <c r="A29" s="6"/>
      <c r="B29" s="6"/>
      <c r="C29" s="6"/>
      <c r="D29" s="6"/>
      <c r="E29" s="6" t="s">
        <v>63</v>
      </c>
      <c r="F29" s="6">
        <f aca="true" t="shared" si="3" ref="F29:AK29">SUM(F24:F28)</f>
        <v>0</v>
      </c>
      <c r="G29" s="6">
        <f t="shared" si="3"/>
        <v>7</v>
      </c>
      <c r="H29" s="6">
        <f t="shared" si="3"/>
        <v>150</v>
      </c>
      <c r="I29" s="6">
        <f t="shared" si="3"/>
        <v>60</v>
      </c>
      <c r="J29" s="6">
        <f t="shared" si="3"/>
        <v>30</v>
      </c>
      <c r="K29" s="6">
        <f t="shared" si="3"/>
        <v>0</v>
      </c>
      <c r="L29" s="6">
        <f t="shared" si="3"/>
        <v>0</v>
      </c>
      <c r="M29" s="6">
        <f t="shared" si="3"/>
        <v>60</v>
      </c>
      <c r="N29" s="6">
        <f t="shared" si="3"/>
        <v>0</v>
      </c>
      <c r="O29" s="6">
        <f t="shared" si="3"/>
        <v>0</v>
      </c>
      <c r="P29" s="7">
        <f t="shared" si="3"/>
        <v>8</v>
      </c>
      <c r="Q29" s="7">
        <f t="shared" si="3"/>
        <v>2.4</v>
      </c>
      <c r="R29" s="7">
        <f t="shared" si="3"/>
        <v>6</v>
      </c>
      <c r="S29" s="11">
        <f t="shared" si="3"/>
        <v>30</v>
      </c>
      <c r="T29" s="10">
        <f t="shared" si="3"/>
        <v>0</v>
      </c>
      <c r="U29" s="11">
        <f t="shared" si="3"/>
        <v>15</v>
      </c>
      <c r="V29" s="10">
        <f t="shared" si="3"/>
        <v>0</v>
      </c>
      <c r="W29" s="11">
        <f t="shared" si="3"/>
        <v>0</v>
      </c>
      <c r="X29" s="10">
        <f t="shared" si="3"/>
        <v>0</v>
      </c>
      <c r="Y29" s="11">
        <f t="shared" si="3"/>
        <v>0</v>
      </c>
      <c r="Z29" s="10">
        <f t="shared" si="3"/>
        <v>0</v>
      </c>
      <c r="AA29" s="7">
        <f t="shared" si="3"/>
        <v>2.6</v>
      </c>
      <c r="AB29" s="11">
        <f t="shared" si="3"/>
        <v>60</v>
      </c>
      <c r="AC29" s="10">
        <f t="shared" si="3"/>
        <v>0</v>
      </c>
      <c r="AD29" s="11">
        <f t="shared" si="3"/>
        <v>0</v>
      </c>
      <c r="AE29" s="10">
        <f t="shared" si="3"/>
        <v>0</v>
      </c>
      <c r="AF29" s="11">
        <f t="shared" si="3"/>
        <v>0</v>
      </c>
      <c r="AG29" s="10">
        <f t="shared" si="3"/>
        <v>0</v>
      </c>
      <c r="AH29" s="7">
        <f t="shared" si="3"/>
        <v>2.4</v>
      </c>
      <c r="AI29" s="7">
        <f t="shared" si="3"/>
        <v>5</v>
      </c>
      <c r="AJ29" s="11">
        <f t="shared" si="3"/>
        <v>30</v>
      </c>
      <c r="AK29" s="10">
        <f t="shared" si="3"/>
        <v>0</v>
      </c>
      <c r="AL29" s="11">
        <f aca="true" t="shared" si="4" ref="AL29:BQ29">SUM(AL24:AL28)</f>
        <v>15</v>
      </c>
      <c r="AM29" s="10">
        <f t="shared" si="4"/>
        <v>0</v>
      </c>
      <c r="AN29" s="11">
        <f t="shared" si="4"/>
        <v>0</v>
      </c>
      <c r="AO29" s="10">
        <f t="shared" si="4"/>
        <v>0</v>
      </c>
      <c r="AP29" s="11">
        <f t="shared" si="4"/>
        <v>0</v>
      </c>
      <c r="AQ29" s="10">
        <f t="shared" si="4"/>
        <v>0</v>
      </c>
      <c r="AR29" s="7">
        <f t="shared" si="4"/>
        <v>3</v>
      </c>
      <c r="AS29" s="11">
        <f t="shared" si="4"/>
        <v>0</v>
      </c>
      <c r="AT29" s="10">
        <f t="shared" si="4"/>
        <v>0</v>
      </c>
      <c r="AU29" s="11">
        <f t="shared" si="4"/>
        <v>0</v>
      </c>
      <c r="AV29" s="10">
        <f t="shared" si="4"/>
        <v>0</v>
      </c>
      <c r="AW29" s="11">
        <f t="shared" si="4"/>
        <v>0</v>
      </c>
      <c r="AX29" s="10">
        <f t="shared" si="4"/>
        <v>0</v>
      </c>
      <c r="AY29" s="7">
        <f t="shared" si="4"/>
        <v>0</v>
      </c>
      <c r="AZ29" s="7">
        <f t="shared" si="4"/>
        <v>3</v>
      </c>
      <c r="BA29" s="11">
        <f t="shared" si="4"/>
        <v>0</v>
      </c>
      <c r="BB29" s="10">
        <f t="shared" si="4"/>
        <v>0</v>
      </c>
      <c r="BC29" s="11">
        <f t="shared" si="4"/>
        <v>0</v>
      </c>
      <c r="BD29" s="10">
        <f t="shared" si="4"/>
        <v>0</v>
      </c>
      <c r="BE29" s="11">
        <f t="shared" si="4"/>
        <v>0</v>
      </c>
      <c r="BF29" s="10">
        <f t="shared" si="4"/>
        <v>0</v>
      </c>
      <c r="BG29" s="11">
        <f t="shared" si="4"/>
        <v>0</v>
      </c>
      <c r="BH29" s="10">
        <f t="shared" si="4"/>
        <v>0</v>
      </c>
      <c r="BI29" s="7">
        <f t="shared" si="4"/>
        <v>0</v>
      </c>
      <c r="BJ29" s="11">
        <f t="shared" si="4"/>
        <v>0</v>
      </c>
      <c r="BK29" s="10">
        <f t="shared" si="4"/>
        <v>0</v>
      </c>
      <c r="BL29" s="11">
        <f t="shared" si="4"/>
        <v>0</v>
      </c>
      <c r="BM29" s="10">
        <f t="shared" si="4"/>
        <v>0</v>
      </c>
      <c r="BN29" s="11">
        <f t="shared" si="4"/>
        <v>0</v>
      </c>
      <c r="BO29" s="10">
        <f t="shared" si="4"/>
        <v>0</v>
      </c>
      <c r="BP29" s="7">
        <f t="shared" si="4"/>
        <v>0</v>
      </c>
      <c r="BQ29" s="7">
        <f t="shared" si="4"/>
        <v>0</v>
      </c>
      <c r="BR29" s="11">
        <f aca="true" t="shared" si="5" ref="BR29:CH29">SUM(BR24:BR28)</f>
        <v>0</v>
      </c>
      <c r="BS29" s="10">
        <f t="shared" si="5"/>
        <v>0</v>
      </c>
      <c r="BT29" s="11">
        <f t="shared" si="5"/>
        <v>0</v>
      </c>
      <c r="BU29" s="10">
        <f t="shared" si="5"/>
        <v>0</v>
      </c>
      <c r="BV29" s="11">
        <f t="shared" si="5"/>
        <v>0</v>
      </c>
      <c r="BW29" s="10">
        <f t="shared" si="5"/>
        <v>0</v>
      </c>
      <c r="BX29" s="11">
        <f t="shared" si="5"/>
        <v>0</v>
      </c>
      <c r="BY29" s="10">
        <f t="shared" si="5"/>
        <v>0</v>
      </c>
      <c r="BZ29" s="7">
        <f t="shared" si="5"/>
        <v>0</v>
      </c>
      <c r="CA29" s="11">
        <f t="shared" si="5"/>
        <v>0</v>
      </c>
      <c r="CB29" s="10">
        <f t="shared" si="5"/>
        <v>0</v>
      </c>
      <c r="CC29" s="11">
        <f t="shared" si="5"/>
        <v>0</v>
      </c>
      <c r="CD29" s="10">
        <f t="shared" si="5"/>
        <v>0</v>
      </c>
      <c r="CE29" s="11">
        <f t="shared" si="5"/>
        <v>0</v>
      </c>
      <c r="CF29" s="10">
        <f t="shared" si="5"/>
        <v>0</v>
      </c>
      <c r="CG29" s="7">
        <f t="shared" si="5"/>
        <v>0</v>
      </c>
      <c r="CH29" s="7">
        <f t="shared" si="5"/>
        <v>0</v>
      </c>
    </row>
    <row r="30" spans="1:86" ht="19.5" customHeight="1">
      <c r="A30" s="19" t="s">
        <v>75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9"/>
      <c r="CH30" s="15"/>
    </row>
    <row r="31" spans="1:86" ht="12">
      <c r="A31" s="6"/>
      <c r="B31" s="6"/>
      <c r="C31" s="6"/>
      <c r="D31" s="6" t="s">
        <v>76</v>
      </c>
      <c r="E31" s="3" t="s">
        <v>77</v>
      </c>
      <c r="F31" s="6">
        <f aca="true" t="shared" si="6" ref="F31:F36">COUNTIF(S31:CF31,"e")</f>
        <v>1</v>
      </c>
      <c r="G31" s="6">
        <f aca="true" t="shared" si="7" ref="G31:G36">COUNTIF(S31:CF31,"z")</f>
        <v>1</v>
      </c>
      <c r="H31" s="6">
        <f aca="true" t="shared" si="8" ref="H31:H36">SUM(I31:O31)</f>
        <v>30</v>
      </c>
      <c r="I31" s="6">
        <f aca="true" t="shared" si="9" ref="I31:I36">S31+AJ31+BA31+BR31</f>
        <v>15</v>
      </c>
      <c r="J31" s="6">
        <f aca="true" t="shared" si="10" ref="J31:J36">U31+AL31+BC31+BT31</f>
        <v>0</v>
      </c>
      <c r="K31" s="6">
        <f aca="true" t="shared" si="11" ref="K31:K36">W31+AN31+BE31+BV31</f>
        <v>0</v>
      </c>
      <c r="L31" s="6">
        <f aca="true" t="shared" si="12" ref="L31:L36">Y31+AP31+BG31+BX31</f>
        <v>0</v>
      </c>
      <c r="M31" s="6">
        <f aca="true" t="shared" si="13" ref="M31:M36">AB31+AS31+BJ31+CA31</f>
        <v>15</v>
      </c>
      <c r="N31" s="6">
        <f aca="true" t="shared" si="14" ref="N31:N36">AD31+AU31+BL31+CC31</f>
        <v>0</v>
      </c>
      <c r="O31" s="6">
        <f aca="true" t="shared" si="15" ref="O31:O36">AF31+AW31+BN31+CE31</f>
        <v>0</v>
      </c>
      <c r="P31" s="7">
        <f aca="true" t="shared" si="16" ref="P31:P36">AI31+AZ31+BQ31+CH31</f>
        <v>2</v>
      </c>
      <c r="Q31" s="7">
        <f aca="true" t="shared" si="17" ref="Q31:Q36">AH31+AY31+BP31+CG31</f>
        <v>1</v>
      </c>
      <c r="R31" s="7">
        <v>1.3</v>
      </c>
      <c r="S31" s="11"/>
      <c r="T31" s="10"/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7"/>
      <c r="AI31" s="7">
        <f aca="true" t="shared" si="18" ref="AI31:AI36">AA31+AH31</f>
        <v>0</v>
      </c>
      <c r="AJ31" s="11"/>
      <c r="AK31" s="10"/>
      <c r="AL31" s="11"/>
      <c r="AM31" s="10"/>
      <c r="AN31" s="11"/>
      <c r="AO31" s="10"/>
      <c r="AP31" s="11"/>
      <c r="AQ31" s="10"/>
      <c r="AR31" s="7"/>
      <c r="AS31" s="11"/>
      <c r="AT31" s="10"/>
      <c r="AU31" s="11"/>
      <c r="AV31" s="10"/>
      <c r="AW31" s="11"/>
      <c r="AX31" s="10"/>
      <c r="AY31" s="7"/>
      <c r="AZ31" s="7">
        <f aca="true" t="shared" si="19" ref="AZ31:AZ36">AR31+AY31</f>
        <v>0</v>
      </c>
      <c r="BA31" s="11">
        <v>15</v>
      </c>
      <c r="BB31" s="10" t="s">
        <v>62</v>
      </c>
      <c r="BC31" s="11"/>
      <c r="BD31" s="10"/>
      <c r="BE31" s="11"/>
      <c r="BF31" s="10"/>
      <c r="BG31" s="11"/>
      <c r="BH31" s="10"/>
      <c r="BI31" s="7">
        <v>1</v>
      </c>
      <c r="BJ31" s="11">
        <v>15</v>
      </c>
      <c r="BK31" s="10" t="s">
        <v>53</v>
      </c>
      <c r="BL31" s="11"/>
      <c r="BM31" s="10"/>
      <c r="BN31" s="11"/>
      <c r="BO31" s="10"/>
      <c r="BP31" s="7">
        <v>1</v>
      </c>
      <c r="BQ31" s="7">
        <f aca="true" t="shared" si="20" ref="BQ31:BQ36">BI31+BP31</f>
        <v>2</v>
      </c>
      <c r="BR31" s="11"/>
      <c r="BS31" s="10"/>
      <c r="BT31" s="11"/>
      <c r="BU31" s="10"/>
      <c r="BV31" s="11"/>
      <c r="BW31" s="10"/>
      <c r="BX31" s="11"/>
      <c r="BY31" s="10"/>
      <c r="BZ31" s="7"/>
      <c r="CA31" s="11"/>
      <c r="CB31" s="10"/>
      <c r="CC31" s="11"/>
      <c r="CD31" s="10"/>
      <c r="CE31" s="11"/>
      <c r="CF31" s="10"/>
      <c r="CG31" s="7"/>
      <c r="CH31" s="7">
        <f aca="true" t="shared" si="21" ref="CH31:CH36">BZ31+CG31</f>
        <v>0</v>
      </c>
    </row>
    <row r="32" spans="1:86" ht="12">
      <c r="A32" s="6"/>
      <c r="B32" s="6"/>
      <c r="C32" s="6"/>
      <c r="D32" s="6" t="s">
        <v>78</v>
      </c>
      <c r="E32" s="3" t="s">
        <v>79</v>
      </c>
      <c r="F32" s="6">
        <f t="shared" si="6"/>
        <v>1</v>
      </c>
      <c r="G32" s="6">
        <f t="shared" si="7"/>
        <v>1</v>
      </c>
      <c r="H32" s="6">
        <f t="shared" si="8"/>
        <v>60</v>
      </c>
      <c r="I32" s="6">
        <f t="shared" si="9"/>
        <v>20</v>
      </c>
      <c r="J32" s="6">
        <f t="shared" si="10"/>
        <v>0</v>
      </c>
      <c r="K32" s="6">
        <f t="shared" si="11"/>
        <v>0</v>
      </c>
      <c r="L32" s="6">
        <f t="shared" si="12"/>
        <v>0</v>
      </c>
      <c r="M32" s="6">
        <f t="shared" si="13"/>
        <v>40</v>
      </c>
      <c r="N32" s="6">
        <f t="shared" si="14"/>
        <v>0</v>
      </c>
      <c r="O32" s="6">
        <f t="shared" si="15"/>
        <v>0</v>
      </c>
      <c r="P32" s="7">
        <f t="shared" si="16"/>
        <v>3</v>
      </c>
      <c r="Q32" s="7">
        <f t="shared" si="17"/>
        <v>2</v>
      </c>
      <c r="R32" s="7">
        <v>2.5</v>
      </c>
      <c r="S32" s="11">
        <v>20</v>
      </c>
      <c r="T32" s="10" t="s">
        <v>62</v>
      </c>
      <c r="U32" s="11"/>
      <c r="V32" s="10"/>
      <c r="W32" s="11"/>
      <c r="X32" s="10"/>
      <c r="Y32" s="11"/>
      <c r="Z32" s="10"/>
      <c r="AA32" s="7">
        <v>1</v>
      </c>
      <c r="AB32" s="11">
        <v>40</v>
      </c>
      <c r="AC32" s="10" t="s">
        <v>53</v>
      </c>
      <c r="AD32" s="11"/>
      <c r="AE32" s="10"/>
      <c r="AF32" s="11"/>
      <c r="AG32" s="10"/>
      <c r="AH32" s="7">
        <v>2</v>
      </c>
      <c r="AI32" s="7">
        <f t="shared" si="18"/>
        <v>3</v>
      </c>
      <c r="AJ32" s="11"/>
      <c r="AK32" s="10"/>
      <c r="AL32" s="11"/>
      <c r="AM32" s="10"/>
      <c r="AN32" s="11"/>
      <c r="AO32" s="10"/>
      <c r="AP32" s="11"/>
      <c r="AQ32" s="10"/>
      <c r="AR32" s="7"/>
      <c r="AS32" s="11"/>
      <c r="AT32" s="10"/>
      <c r="AU32" s="11"/>
      <c r="AV32" s="10"/>
      <c r="AW32" s="11"/>
      <c r="AX32" s="10"/>
      <c r="AY32" s="7"/>
      <c r="AZ32" s="7">
        <f t="shared" si="19"/>
        <v>0</v>
      </c>
      <c r="BA32" s="11"/>
      <c r="BB32" s="10"/>
      <c r="BC32" s="11"/>
      <c r="BD32" s="10"/>
      <c r="BE32" s="11"/>
      <c r="BF32" s="10"/>
      <c r="BG32" s="11"/>
      <c r="BH32" s="10"/>
      <c r="BI32" s="7"/>
      <c r="BJ32" s="11"/>
      <c r="BK32" s="10"/>
      <c r="BL32" s="11"/>
      <c r="BM32" s="10"/>
      <c r="BN32" s="11"/>
      <c r="BO32" s="10"/>
      <c r="BP32" s="7"/>
      <c r="BQ32" s="7">
        <f t="shared" si="20"/>
        <v>0</v>
      </c>
      <c r="BR32" s="11"/>
      <c r="BS32" s="10"/>
      <c r="BT32" s="11"/>
      <c r="BU32" s="10"/>
      <c r="BV32" s="11"/>
      <c r="BW32" s="10"/>
      <c r="BX32" s="11"/>
      <c r="BY32" s="10"/>
      <c r="BZ32" s="7"/>
      <c r="CA32" s="11"/>
      <c r="CB32" s="10"/>
      <c r="CC32" s="11"/>
      <c r="CD32" s="10"/>
      <c r="CE32" s="11"/>
      <c r="CF32" s="10"/>
      <c r="CG32" s="7"/>
      <c r="CH32" s="7">
        <f t="shared" si="21"/>
        <v>0</v>
      </c>
    </row>
    <row r="33" spans="1:86" ht="12">
      <c r="A33" s="6"/>
      <c r="B33" s="6"/>
      <c r="C33" s="6"/>
      <c r="D33" s="6" t="s">
        <v>80</v>
      </c>
      <c r="E33" s="3" t="s">
        <v>81</v>
      </c>
      <c r="F33" s="6">
        <f t="shared" si="6"/>
        <v>1</v>
      </c>
      <c r="G33" s="6">
        <f t="shared" si="7"/>
        <v>1</v>
      </c>
      <c r="H33" s="6">
        <f t="shared" si="8"/>
        <v>60</v>
      </c>
      <c r="I33" s="6">
        <f t="shared" si="9"/>
        <v>30</v>
      </c>
      <c r="J33" s="6">
        <f t="shared" si="10"/>
        <v>0</v>
      </c>
      <c r="K33" s="6">
        <f t="shared" si="11"/>
        <v>0</v>
      </c>
      <c r="L33" s="6">
        <f t="shared" si="12"/>
        <v>0</v>
      </c>
      <c r="M33" s="6">
        <f t="shared" si="13"/>
        <v>30</v>
      </c>
      <c r="N33" s="6">
        <f t="shared" si="14"/>
        <v>0</v>
      </c>
      <c r="O33" s="6">
        <f t="shared" si="15"/>
        <v>0</v>
      </c>
      <c r="P33" s="7">
        <f t="shared" si="16"/>
        <v>4</v>
      </c>
      <c r="Q33" s="7">
        <f t="shared" si="17"/>
        <v>2</v>
      </c>
      <c r="R33" s="7">
        <v>2.5</v>
      </c>
      <c r="S33" s="11"/>
      <c r="T33" s="10"/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7"/>
      <c r="AI33" s="7">
        <f t="shared" si="18"/>
        <v>0</v>
      </c>
      <c r="AJ33" s="11">
        <v>30</v>
      </c>
      <c r="AK33" s="10" t="s">
        <v>62</v>
      </c>
      <c r="AL33" s="11"/>
      <c r="AM33" s="10"/>
      <c r="AN33" s="11"/>
      <c r="AO33" s="10"/>
      <c r="AP33" s="11"/>
      <c r="AQ33" s="10"/>
      <c r="AR33" s="7">
        <v>2</v>
      </c>
      <c r="AS33" s="11">
        <v>30</v>
      </c>
      <c r="AT33" s="10" t="s">
        <v>53</v>
      </c>
      <c r="AU33" s="11"/>
      <c r="AV33" s="10"/>
      <c r="AW33" s="11"/>
      <c r="AX33" s="10"/>
      <c r="AY33" s="7">
        <v>2</v>
      </c>
      <c r="AZ33" s="7">
        <f t="shared" si="19"/>
        <v>4</v>
      </c>
      <c r="BA33" s="11"/>
      <c r="BB33" s="10"/>
      <c r="BC33" s="11"/>
      <c r="BD33" s="10"/>
      <c r="BE33" s="11"/>
      <c r="BF33" s="10"/>
      <c r="BG33" s="11"/>
      <c r="BH33" s="10"/>
      <c r="BI33" s="7"/>
      <c r="BJ33" s="11"/>
      <c r="BK33" s="10"/>
      <c r="BL33" s="11"/>
      <c r="BM33" s="10"/>
      <c r="BN33" s="11"/>
      <c r="BO33" s="10"/>
      <c r="BP33" s="7"/>
      <c r="BQ33" s="7">
        <f t="shared" si="20"/>
        <v>0</v>
      </c>
      <c r="BR33" s="11"/>
      <c r="BS33" s="10"/>
      <c r="BT33" s="11"/>
      <c r="BU33" s="10"/>
      <c r="BV33" s="11"/>
      <c r="BW33" s="10"/>
      <c r="BX33" s="11"/>
      <c r="BY33" s="10"/>
      <c r="BZ33" s="7"/>
      <c r="CA33" s="11"/>
      <c r="CB33" s="10"/>
      <c r="CC33" s="11"/>
      <c r="CD33" s="10"/>
      <c r="CE33" s="11"/>
      <c r="CF33" s="10"/>
      <c r="CG33" s="7"/>
      <c r="CH33" s="7">
        <f t="shared" si="21"/>
        <v>0</v>
      </c>
    </row>
    <row r="34" spans="1:86" ht="12">
      <c r="A34" s="6"/>
      <c r="B34" s="6"/>
      <c r="C34" s="6"/>
      <c r="D34" s="6" t="s">
        <v>82</v>
      </c>
      <c r="E34" s="3" t="s">
        <v>83</v>
      </c>
      <c r="F34" s="6">
        <f t="shared" si="6"/>
        <v>1</v>
      </c>
      <c r="G34" s="6">
        <f t="shared" si="7"/>
        <v>1</v>
      </c>
      <c r="H34" s="6">
        <f t="shared" si="8"/>
        <v>45</v>
      </c>
      <c r="I34" s="6">
        <f t="shared" si="9"/>
        <v>15</v>
      </c>
      <c r="J34" s="6">
        <f t="shared" si="10"/>
        <v>0</v>
      </c>
      <c r="K34" s="6">
        <f t="shared" si="11"/>
        <v>0</v>
      </c>
      <c r="L34" s="6">
        <f t="shared" si="12"/>
        <v>0</v>
      </c>
      <c r="M34" s="6">
        <f t="shared" si="13"/>
        <v>30</v>
      </c>
      <c r="N34" s="6">
        <f t="shared" si="14"/>
        <v>0</v>
      </c>
      <c r="O34" s="6">
        <f t="shared" si="15"/>
        <v>0</v>
      </c>
      <c r="P34" s="7">
        <f t="shared" si="16"/>
        <v>3</v>
      </c>
      <c r="Q34" s="7">
        <f t="shared" si="17"/>
        <v>2</v>
      </c>
      <c r="R34" s="7">
        <v>1.9</v>
      </c>
      <c r="S34" s="11"/>
      <c r="T34" s="10"/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7"/>
      <c r="AI34" s="7">
        <f t="shared" si="18"/>
        <v>0</v>
      </c>
      <c r="AJ34" s="11">
        <v>15</v>
      </c>
      <c r="AK34" s="10" t="s">
        <v>62</v>
      </c>
      <c r="AL34" s="11"/>
      <c r="AM34" s="10"/>
      <c r="AN34" s="11"/>
      <c r="AO34" s="10"/>
      <c r="AP34" s="11"/>
      <c r="AQ34" s="10"/>
      <c r="AR34" s="7">
        <v>1</v>
      </c>
      <c r="AS34" s="11">
        <v>30</v>
      </c>
      <c r="AT34" s="10" t="s">
        <v>53</v>
      </c>
      <c r="AU34" s="11"/>
      <c r="AV34" s="10"/>
      <c r="AW34" s="11"/>
      <c r="AX34" s="10"/>
      <c r="AY34" s="7">
        <v>2</v>
      </c>
      <c r="AZ34" s="7">
        <f t="shared" si="19"/>
        <v>3</v>
      </c>
      <c r="BA34" s="11"/>
      <c r="BB34" s="10"/>
      <c r="BC34" s="11"/>
      <c r="BD34" s="10"/>
      <c r="BE34" s="11"/>
      <c r="BF34" s="10"/>
      <c r="BG34" s="11"/>
      <c r="BH34" s="10"/>
      <c r="BI34" s="7"/>
      <c r="BJ34" s="11"/>
      <c r="BK34" s="10"/>
      <c r="BL34" s="11"/>
      <c r="BM34" s="10"/>
      <c r="BN34" s="11"/>
      <c r="BO34" s="10"/>
      <c r="BP34" s="7"/>
      <c r="BQ34" s="7">
        <f t="shared" si="20"/>
        <v>0</v>
      </c>
      <c r="BR34" s="11"/>
      <c r="BS34" s="10"/>
      <c r="BT34" s="11"/>
      <c r="BU34" s="10"/>
      <c r="BV34" s="11"/>
      <c r="BW34" s="10"/>
      <c r="BX34" s="11"/>
      <c r="BY34" s="10"/>
      <c r="BZ34" s="7"/>
      <c r="CA34" s="11"/>
      <c r="CB34" s="10"/>
      <c r="CC34" s="11"/>
      <c r="CD34" s="10"/>
      <c r="CE34" s="11"/>
      <c r="CF34" s="10"/>
      <c r="CG34" s="7"/>
      <c r="CH34" s="7">
        <f t="shared" si="21"/>
        <v>0</v>
      </c>
    </row>
    <row r="35" spans="1:86" ht="12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1</v>
      </c>
      <c r="H35" s="6">
        <f t="shared" si="8"/>
        <v>20</v>
      </c>
      <c r="I35" s="6">
        <f t="shared" si="9"/>
        <v>0</v>
      </c>
      <c r="J35" s="6">
        <f t="shared" si="10"/>
        <v>20</v>
      </c>
      <c r="K35" s="6">
        <f t="shared" si="11"/>
        <v>0</v>
      </c>
      <c r="L35" s="6">
        <f t="shared" si="12"/>
        <v>0</v>
      </c>
      <c r="M35" s="6">
        <f t="shared" si="13"/>
        <v>0</v>
      </c>
      <c r="N35" s="6">
        <f t="shared" si="14"/>
        <v>0</v>
      </c>
      <c r="O35" s="6">
        <f t="shared" si="15"/>
        <v>0</v>
      </c>
      <c r="P35" s="7">
        <f t="shared" si="16"/>
        <v>1</v>
      </c>
      <c r="Q35" s="7">
        <f t="shared" si="17"/>
        <v>0</v>
      </c>
      <c r="R35" s="7">
        <v>0.8</v>
      </c>
      <c r="S35" s="11"/>
      <c r="T35" s="10"/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7"/>
      <c r="AI35" s="7">
        <f t="shared" si="18"/>
        <v>0</v>
      </c>
      <c r="AJ35" s="11"/>
      <c r="AK35" s="10"/>
      <c r="AL35" s="11">
        <v>20</v>
      </c>
      <c r="AM35" s="10" t="s">
        <v>53</v>
      </c>
      <c r="AN35" s="11"/>
      <c r="AO35" s="10"/>
      <c r="AP35" s="11"/>
      <c r="AQ35" s="10"/>
      <c r="AR35" s="7">
        <v>1</v>
      </c>
      <c r="AS35" s="11"/>
      <c r="AT35" s="10"/>
      <c r="AU35" s="11"/>
      <c r="AV35" s="10"/>
      <c r="AW35" s="11"/>
      <c r="AX35" s="10"/>
      <c r="AY35" s="7"/>
      <c r="AZ35" s="7">
        <f t="shared" si="19"/>
        <v>1</v>
      </c>
      <c r="BA35" s="11"/>
      <c r="BB35" s="10"/>
      <c r="BC35" s="11"/>
      <c r="BD35" s="10"/>
      <c r="BE35" s="11"/>
      <c r="BF35" s="10"/>
      <c r="BG35" s="11"/>
      <c r="BH35" s="10"/>
      <c r="BI35" s="7"/>
      <c r="BJ35" s="11"/>
      <c r="BK35" s="10"/>
      <c r="BL35" s="11"/>
      <c r="BM35" s="10"/>
      <c r="BN35" s="11"/>
      <c r="BO35" s="10"/>
      <c r="BP35" s="7"/>
      <c r="BQ35" s="7">
        <f t="shared" si="20"/>
        <v>0</v>
      </c>
      <c r="BR35" s="11"/>
      <c r="BS35" s="10"/>
      <c r="BT35" s="11"/>
      <c r="BU35" s="10"/>
      <c r="BV35" s="11"/>
      <c r="BW35" s="10"/>
      <c r="BX35" s="11"/>
      <c r="BY35" s="10"/>
      <c r="BZ35" s="7"/>
      <c r="CA35" s="11"/>
      <c r="CB35" s="10"/>
      <c r="CC35" s="11"/>
      <c r="CD35" s="10"/>
      <c r="CE35" s="11"/>
      <c r="CF35" s="10"/>
      <c r="CG35" s="7"/>
      <c r="CH35" s="7">
        <f t="shared" si="21"/>
        <v>0</v>
      </c>
    </row>
    <row r="36" spans="1:86" ht="12">
      <c r="A36" s="6"/>
      <c r="B36" s="6"/>
      <c r="C36" s="6"/>
      <c r="D36" s="6" t="s">
        <v>86</v>
      </c>
      <c r="E36" s="3" t="s">
        <v>87</v>
      </c>
      <c r="F36" s="6">
        <f t="shared" si="6"/>
        <v>1</v>
      </c>
      <c r="G36" s="6">
        <f t="shared" si="7"/>
        <v>1</v>
      </c>
      <c r="H36" s="6">
        <f t="shared" si="8"/>
        <v>60</v>
      </c>
      <c r="I36" s="6">
        <f t="shared" si="9"/>
        <v>30</v>
      </c>
      <c r="J36" s="6">
        <f t="shared" si="10"/>
        <v>0</v>
      </c>
      <c r="K36" s="6">
        <f t="shared" si="11"/>
        <v>0</v>
      </c>
      <c r="L36" s="6">
        <f t="shared" si="12"/>
        <v>0</v>
      </c>
      <c r="M36" s="6">
        <f t="shared" si="13"/>
        <v>30</v>
      </c>
      <c r="N36" s="6">
        <f t="shared" si="14"/>
        <v>0</v>
      </c>
      <c r="O36" s="6">
        <f t="shared" si="15"/>
        <v>0</v>
      </c>
      <c r="P36" s="7">
        <f t="shared" si="16"/>
        <v>4</v>
      </c>
      <c r="Q36" s="7">
        <f t="shared" si="17"/>
        <v>2</v>
      </c>
      <c r="R36" s="7">
        <v>2.5</v>
      </c>
      <c r="S36" s="11"/>
      <c r="T36" s="10"/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7"/>
      <c r="AI36" s="7">
        <f t="shared" si="18"/>
        <v>0</v>
      </c>
      <c r="AJ36" s="11">
        <v>30</v>
      </c>
      <c r="AK36" s="10" t="s">
        <v>62</v>
      </c>
      <c r="AL36" s="11"/>
      <c r="AM36" s="10"/>
      <c r="AN36" s="11"/>
      <c r="AO36" s="10"/>
      <c r="AP36" s="11"/>
      <c r="AQ36" s="10"/>
      <c r="AR36" s="7">
        <v>2</v>
      </c>
      <c r="AS36" s="11">
        <v>30</v>
      </c>
      <c r="AT36" s="10" t="s">
        <v>53</v>
      </c>
      <c r="AU36" s="11"/>
      <c r="AV36" s="10"/>
      <c r="AW36" s="11"/>
      <c r="AX36" s="10"/>
      <c r="AY36" s="7">
        <v>2</v>
      </c>
      <c r="AZ36" s="7">
        <f t="shared" si="19"/>
        <v>4</v>
      </c>
      <c r="BA36" s="11"/>
      <c r="BB36" s="10"/>
      <c r="BC36" s="11"/>
      <c r="BD36" s="10"/>
      <c r="BE36" s="11"/>
      <c r="BF36" s="10"/>
      <c r="BG36" s="11"/>
      <c r="BH36" s="10"/>
      <c r="BI36" s="7"/>
      <c r="BJ36" s="11"/>
      <c r="BK36" s="10"/>
      <c r="BL36" s="11"/>
      <c r="BM36" s="10"/>
      <c r="BN36" s="11"/>
      <c r="BO36" s="10"/>
      <c r="BP36" s="7"/>
      <c r="BQ36" s="7">
        <f t="shared" si="20"/>
        <v>0</v>
      </c>
      <c r="BR36" s="11"/>
      <c r="BS36" s="10"/>
      <c r="BT36" s="11"/>
      <c r="BU36" s="10"/>
      <c r="BV36" s="11"/>
      <c r="BW36" s="10"/>
      <c r="BX36" s="11"/>
      <c r="BY36" s="10"/>
      <c r="BZ36" s="7"/>
      <c r="CA36" s="11"/>
      <c r="CB36" s="10"/>
      <c r="CC36" s="11"/>
      <c r="CD36" s="10"/>
      <c r="CE36" s="11"/>
      <c r="CF36" s="10"/>
      <c r="CG36" s="7"/>
      <c r="CH36" s="7">
        <f t="shared" si="21"/>
        <v>0</v>
      </c>
    </row>
    <row r="37" spans="1:86" ht="15.75" customHeight="1">
      <c r="A37" s="6"/>
      <c r="B37" s="6"/>
      <c r="C37" s="6"/>
      <c r="D37" s="6"/>
      <c r="E37" s="6" t="s">
        <v>63</v>
      </c>
      <c r="F37" s="6">
        <f aca="true" t="shared" si="22" ref="F37:AK37">SUM(F31:F36)</f>
        <v>5</v>
      </c>
      <c r="G37" s="6">
        <f t="shared" si="22"/>
        <v>6</v>
      </c>
      <c r="H37" s="6">
        <f t="shared" si="22"/>
        <v>275</v>
      </c>
      <c r="I37" s="6">
        <f t="shared" si="22"/>
        <v>110</v>
      </c>
      <c r="J37" s="6">
        <f t="shared" si="22"/>
        <v>20</v>
      </c>
      <c r="K37" s="6">
        <f t="shared" si="22"/>
        <v>0</v>
      </c>
      <c r="L37" s="6">
        <f t="shared" si="22"/>
        <v>0</v>
      </c>
      <c r="M37" s="6">
        <f t="shared" si="22"/>
        <v>145</v>
      </c>
      <c r="N37" s="6">
        <f t="shared" si="22"/>
        <v>0</v>
      </c>
      <c r="O37" s="6">
        <f t="shared" si="22"/>
        <v>0</v>
      </c>
      <c r="P37" s="7">
        <f t="shared" si="22"/>
        <v>17</v>
      </c>
      <c r="Q37" s="7">
        <f t="shared" si="22"/>
        <v>9</v>
      </c>
      <c r="R37" s="7">
        <f t="shared" si="22"/>
        <v>11.5</v>
      </c>
      <c r="S37" s="11">
        <f t="shared" si="22"/>
        <v>20</v>
      </c>
      <c r="T37" s="10">
        <f t="shared" si="22"/>
        <v>0</v>
      </c>
      <c r="U37" s="11">
        <f t="shared" si="22"/>
        <v>0</v>
      </c>
      <c r="V37" s="10">
        <f t="shared" si="22"/>
        <v>0</v>
      </c>
      <c r="W37" s="11">
        <f t="shared" si="22"/>
        <v>0</v>
      </c>
      <c r="X37" s="10">
        <f t="shared" si="22"/>
        <v>0</v>
      </c>
      <c r="Y37" s="11">
        <f t="shared" si="22"/>
        <v>0</v>
      </c>
      <c r="Z37" s="10">
        <f t="shared" si="22"/>
        <v>0</v>
      </c>
      <c r="AA37" s="7">
        <f t="shared" si="22"/>
        <v>1</v>
      </c>
      <c r="AB37" s="11">
        <f t="shared" si="22"/>
        <v>40</v>
      </c>
      <c r="AC37" s="10">
        <f t="shared" si="22"/>
        <v>0</v>
      </c>
      <c r="AD37" s="11">
        <f t="shared" si="22"/>
        <v>0</v>
      </c>
      <c r="AE37" s="10">
        <f t="shared" si="22"/>
        <v>0</v>
      </c>
      <c r="AF37" s="11">
        <f t="shared" si="22"/>
        <v>0</v>
      </c>
      <c r="AG37" s="10">
        <f t="shared" si="22"/>
        <v>0</v>
      </c>
      <c r="AH37" s="7">
        <f t="shared" si="22"/>
        <v>2</v>
      </c>
      <c r="AI37" s="7">
        <f t="shared" si="22"/>
        <v>3</v>
      </c>
      <c r="AJ37" s="11">
        <f t="shared" si="22"/>
        <v>75</v>
      </c>
      <c r="AK37" s="10">
        <f t="shared" si="22"/>
        <v>0</v>
      </c>
      <c r="AL37" s="11">
        <f aca="true" t="shared" si="23" ref="AL37:BQ37">SUM(AL31:AL36)</f>
        <v>20</v>
      </c>
      <c r="AM37" s="10">
        <f t="shared" si="23"/>
        <v>0</v>
      </c>
      <c r="AN37" s="11">
        <f t="shared" si="23"/>
        <v>0</v>
      </c>
      <c r="AO37" s="10">
        <f t="shared" si="23"/>
        <v>0</v>
      </c>
      <c r="AP37" s="11">
        <f t="shared" si="23"/>
        <v>0</v>
      </c>
      <c r="AQ37" s="10">
        <f t="shared" si="23"/>
        <v>0</v>
      </c>
      <c r="AR37" s="7">
        <f t="shared" si="23"/>
        <v>6</v>
      </c>
      <c r="AS37" s="11">
        <f t="shared" si="23"/>
        <v>90</v>
      </c>
      <c r="AT37" s="10">
        <f t="shared" si="23"/>
        <v>0</v>
      </c>
      <c r="AU37" s="11">
        <f t="shared" si="23"/>
        <v>0</v>
      </c>
      <c r="AV37" s="10">
        <f t="shared" si="23"/>
        <v>0</v>
      </c>
      <c r="AW37" s="11">
        <f t="shared" si="23"/>
        <v>0</v>
      </c>
      <c r="AX37" s="10">
        <f t="shared" si="23"/>
        <v>0</v>
      </c>
      <c r="AY37" s="7">
        <f t="shared" si="23"/>
        <v>6</v>
      </c>
      <c r="AZ37" s="7">
        <f t="shared" si="23"/>
        <v>12</v>
      </c>
      <c r="BA37" s="11">
        <f t="shared" si="23"/>
        <v>15</v>
      </c>
      <c r="BB37" s="10">
        <f t="shared" si="23"/>
        <v>0</v>
      </c>
      <c r="BC37" s="11">
        <f t="shared" si="23"/>
        <v>0</v>
      </c>
      <c r="BD37" s="10">
        <f t="shared" si="23"/>
        <v>0</v>
      </c>
      <c r="BE37" s="11">
        <f t="shared" si="23"/>
        <v>0</v>
      </c>
      <c r="BF37" s="10">
        <f t="shared" si="23"/>
        <v>0</v>
      </c>
      <c r="BG37" s="11">
        <f t="shared" si="23"/>
        <v>0</v>
      </c>
      <c r="BH37" s="10">
        <f t="shared" si="23"/>
        <v>0</v>
      </c>
      <c r="BI37" s="7">
        <f t="shared" si="23"/>
        <v>1</v>
      </c>
      <c r="BJ37" s="11">
        <f t="shared" si="23"/>
        <v>15</v>
      </c>
      <c r="BK37" s="10">
        <f t="shared" si="23"/>
        <v>0</v>
      </c>
      <c r="BL37" s="11">
        <f t="shared" si="23"/>
        <v>0</v>
      </c>
      <c r="BM37" s="10">
        <f t="shared" si="23"/>
        <v>0</v>
      </c>
      <c r="BN37" s="11">
        <f t="shared" si="23"/>
        <v>0</v>
      </c>
      <c r="BO37" s="10">
        <f t="shared" si="23"/>
        <v>0</v>
      </c>
      <c r="BP37" s="7">
        <f t="shared" si="23"/>
        <v>1</v>
      </c>
      <c r="BQ37" s="7">
        <f t="shared" si="23"/>
        <v>2</v>
      </c>
      <c r="BR37" s="11">
        <f aca="true" t="shared" si="24" ref="BR37:CH37">SUM(BR31:BR36)</f>
        <v>0</v>
      </c>
      <c r="BS37" s="10">
        <f t="shared" si="24"/>
        <v>0</v>
      </c>
      <c r="BT37" s="11">
        <f t="shared" si="24"/>
        <v>0</v>
      </c>
      <c r="BU37" s="10">
        <f t="shared" si="24"/>
        <v>0</v>
      </c>
      <c r="BV37" s="11">
        <f t="shared" si="24"/>
        <v>0</v>
      </c>
      <c r="BW37" s="10">
        <f t="shared" si="24"/>
        <v>0</v>
      </c>
      <c r="BX37" s="11">
        <f t="shared" si="24"/>
        <v>0</v>
      </c>
      <c r="BY37" s="10">
        <f t="shared" si="24"/>
        <v>0</v>
      </c>
      <c r="BZ37" s="7">
        <f t="shared" si="24"/>
        <v>0</v>
      </c>
      <c r="CA37" s="11">
        <f t="shared" si="24"/>
        <v>0</v>
      </c>
      <c r="CB37" s="10">
        <f t="shared" si="24"/>
        <v>0</v>
      </c>
      <c r="CC37" s="11">
        <f t="shared" si="24"/>
        <v>0</v>
      </c>
      <c r="CD37" s="10">
        <f t="shared" si="24"/>
        <v>0</v>
      </c>
      <c r="CE37" s="11">
        <f t="shared" si="24"/>
        <v>0</v>
      </c>
      <c r="CF37" s="10">
        <f t="shared" si="24"/>
        <v>0</v>
      </c>
      <c r="CG37" s="7">
        <f t="shared" si="24"/>
        <v>0</v>
      </c>
      <c r="CH37" s="7">
        <f t="shared" si="24"/>
        <v>0</v>
      </c>
    </row>
    <row r="38" spans="1:86" ht="19.5" customHeight="1">
      <c r="A38" s="19" t="s">
        <v>88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9"/>
      <c r="CH38" s="15"/>
    </row>
    <row r="39" spans="1:86" ht="12">
      <c r="A39" s="6"/>
      <c r="B39" s="6"/>
      <c r="C39" s="6"/>
      <c r="D39" s="6" t="s">
        <v>305</v>
      </c>
      <c r="E39" s="3" t="s">
        <v>306</v>
      </c>
      <c r="F39" s="6">
        <f aca="true" t="shared" si="25" ref="F39:F46">COUNTIF(S39:CF39,"e")</f>
        <v>1</v>
      </c>
      <c r="G39" s="6">
        <f aca="true" t="shared" si="26" ref="G39:G46">COUNTIF(S39:CF39,"z")</f>
        <v>1</v>
      </c>
      <c r="H39" s="6">
        <f aca="true" t="shared" si="27" ref="H39:H49">SUM(I39:O39)</f>
        <v>75</v>
      </c>
      <c r="I39" s="6">
        <f aca="true" t="shared" si="28" ref="I39:I49">S39+AJ39+BA39+BR39</f>
        <v>30</v>
      </c>
      <c r="J39" s="6">
        <f aca="true" t="shared" si="29" ref="J39:J49">U39+AL39+BC39+BT39</f>
        <v>0</v>
      </c>
      <c r="K39" s="6">
        <f aca="true" t="shared" si="30" ref="K39:K49">W39+AN39+BE39+BV39</f>
        <v>0</v>
      </c>
      <c r="L39" s="6">
        <f aca="true" t="shared" si="31" ref="L39:L49">Y39+AP39+BG39+BX39</f>
        <v>0</v>
      </c>
      <c r="M39" s="6">
        <f aca="true" t="shared" si="32" ref="M39:M49">AB39+AS39+BJ39+CA39</f>
        <v>45</v>
      </c>
      <c r="N39" s="6">
        <f aca="true" t="shared" si="33" ref="N39:N49">AD39+AU39+BL39+CC39</f>
        <v>0</v>
      </c>
      <c r="O39" s="6">
        <f aca="true" t="shared" si="34" ref="O39:O49">AF39+AW39+BN39+CE39</f>
        <v>0</v>
      </c>
      <c r="P39" s="7">
        <f aca="true" t="shared" si="35" ref="P39:P49">AI39+AZ39+BQ39+CH39</f>
        <v>4</v>
      </c>
      <c r="Q39" s="7">
        <f aca="true" t="shared" si="36" ref="Q39:Q49">AH39+AY39+BP39+CG39</f>
        <v>2.2</v>
      </c>
      <c r="R39" s="7">
        <v>3.1</v>
      </c>
      <c r="S39" s="11">
        <v>30</v>
      </c>
      <c r="T39" s="10" t="s">
        <v>62</v>
      </c>
      <c r="U39" s="11"/>
      <c r="V39" s="10"/>
      <c r="W39" s="11"/>
      <c r="X39" s="10"/>
      <c r="Y39" s="11"/>
      <c r="Z39" s="10"/>
      <c r="AA39" s="7">
        <v>1.8</v>
      </c>
      <c r="AB39" s="11">
        <v>45</v>
      </c>
      <c r="AC39" s="10" t="s">
        <v>53</v>
      </c>
      <c r="AD39" s="11"/>
      <c r="AE39" s="10"/>
      <c r="AF39" s="11"/>
      <c r="AG39" s="10"/>
      <c r="AH39" s="7">
        <v>2.2</v>
      </c>
      <c r="AI39" s="7">
        <f aca="true" t="shared" si="37" ref="AI39:AI49">AA39+AH39</f>
        <v>4</v>
      </c>
      <c r="AJ39" s="11"/>
      <c r="AK39" s="10"/>
      <c r="AL39" s="11"/>
      <c r="AM39" s="10"/>
      <c r="AN39" s="11"/>
      <c r="AO39" s="10"/>
      <c r="AP39" s="11"/>
      <c r="AQ39" s="10"/>
      <c r="AR39" s="7"/>
      <c r="AS39" s="11"/>
      <c r="AT39" s="10"/>
      <c r="AU39" s="11"/>
      <c r="AV39" s="10"/>
      <c r="AW39" s="11"/>
      <c r="AX39" s="10"/>
      <c r="AY39" s="7"/>
      <c r="AZ39" s="7">
        <f aca="true" t="shared" si="38" ref="AZ39:AZ49">AR39+AY39</f>
        <v>0</v>
      </c>
      <c r="BA39" s="11"/>
      <c r="BB39" s="10"/>
      <c r="BC39" s="11"/>
      <c r="BD39" s="10"/>
      <c r="BE39" s="11"/>
      <c r="BF39" s="10"/>
      <c r="BG39" s="11"/>
      <c r="BH39" s="10"/>
      <c r="BI39" s="7"/>
      <c r="BJ39" s="11"/>
      <c r="BK39" s="10"/>
      <c r="BL39" s="11"/>
      <c r="BM39" s="10"/>
      <c r="BN39" s="11"/>
      <c r="BO39" s="10"/>
      <c r="BP39" s="7"/>
      <c r="BQ39" s="7">
        <f aca="true" t="shared" si="39" ref="BQ39:BQ49">BI39+BP39</f>
        <v>0</v>
      </c>
      <c r="BR39" s="11"/>
      <c r="BS39" s="10"/>
      <c r="BT39" s="11"/>
      <c r="BU39" s="10"/>
      <c r="BV39" s="11"/>
      <c r="BW39" s="10"/>
      <c r="BX39" s="11"/>
      <c r="BY39" s="10"/>
      <c r="BZ39" s="7"/>
      <c r="CA39" s="11"/>
      <c r="CB39" s="10"/>
      <c r="CC39" s="11"/>
      <c r="CD39" s="10"/>
      <c r="CE39" s="11"/>
      <c r="CF39" s="10"/>
      <c r="CG39" s="7"/>
      <c r="CH39" s="7">
        <f aca="true" t="shared" si="40" ref="CH39:CH49">BZ39+CG39</f>
        <v>0</v>
      </c>
    </row>
    <row r="40" spans="1:86" ht="12">
      <c r="A40" s="6"/>
      <c r="B40" s="6"/>
      <c r="C40" s="6"/>
      <c r="D40" s="6" t="s">
        <v>307</v>
      </c>
      <c r="E40" s="3" t="s">
        <v>308</v>
      </c>
      <c r="F40" s="6">
        <f t="shared" si="25"/>
        <v>1</v>
      </c>
      <c r="G40" s="6">
        <f t="shared" si="26"/>
        <v>1</v>
      </c>
      <c r="H40" s="6">
        <f t="shared" si="27"/>
        <v>60</v>
      </c>
      <c r="I40" s="6">
        <f t="shared" si="28"/>
        <v>30</v>
      </c>
      <c r="J40" s="6">
        <f t="shared" si="29"/>
        <v>0</v>
      </c>
      <c r="K40" s="6">
        <f t="shared" si="30"/>
        <v>0</v>
      </c>
      <c r="L40" s="6">
        <f t="shared" si="31"/>
        <v>0</v>
      </c>
      <c r="M40" s="6">
        <f t="shared" si="32"/>
        <v>30</v>
      </c>
      <c r="N40" s="6">
        <f t="shared" si="33"/>
        <v>0</v>
      </c>
      <c r="O40" s="6">
        <f t="shared" si="34"/>
        <v>0</v>
      </c>
      <c r="P40" s="7">
        <f t="shared" si="35"/>
        <v>3</v>
      </c>
      <c r="Q40" s="7">
        <f t="shared" si="36"/>
        <v>1.5</v>
      </c>
      <c r="R40" s="7">
        <v>2.5</v>
      </c>
      <c r="S40" s="11">
        <v>30</v>
      </c>
      <c r="T40" s="10" t="s">
        <v>62</v>
      </c>
      <c r="U40" s="11"/>
      <c r="V40" s="10"/>
      <c r="W40" s="11"/>
      <c r="X40" s="10"/>
      <c r="Y40" s="11"/>
      <c r="Z40" s="10"/>
      <c r="AA40" s="7">
        <v>1.5</v>
      </c>
      <c r="AB40" s="11">
        <v>30</v>
      </c>
      <c r="AC40" s="10" t="s">
        <v>53</v>
      </c>
      <c r="AD40" s="11"/>
      <c r="AE40" s="10"/>
      <c r="AF40" s="11"/>
      <c r="AG40" s="10"/>
      <c r="AH40" s="7">
        <v>1.5</v>
      </c>
      <c r="AI40" s="7">
        <f t="shared" si="37"/>
        <v>3</v>
      </c>
      <c r="AJ40" s="11"/>
      <c r="AK40" s="10"/>
      <c r="AL40" s="11"/>
      <c r="AM40" s="10"/>
      <c r="AN40" s="11"/>
      <c r="AO40" s="10"/>
      <c r="AP40" s="11"/>
      <c r="AQ40" s="10"/>
      <c r="AR40" s="7"/>
      <c r="AS40" s="11"/>
      <c r="AT40" s="10"/>
      <c r="AU40" s="11"/>
      <c r="AV40" s="10"/>
      <c r="AW40" s="11"/>
      <c r="AX40" s="10"/>
      <c r="AY40" s="7"/>
      <c r="AZ40" s="7">
        <f t="shared" si="38"/>
        <v>0</v>
      </c>
      <c r="BA40" s="11"/>
      <c r="BB40" s="10"/>
      <c r="BC40" s="11"/>
      <c r="BD40" s="10"/>
      <c r="BE40" s="11"/>
      <c r="BF40" s="10"/>
      <c r="BG40" s="11"/>
      <c r="BH40" s="10"/>
      <c r="BI40" s="7"/>
      <c r="BJ40" s="11"/>
      <c r="BK40" s="10"/>
      <c r="BL40" s="11"/>
      <c r="BM40" s="10"/>
      <c r="BN40" s="11"/>
      <c r="BO40" s="10"/>
      <c r="BP40" s="7"/>
      <c r="BQ40" s="7">
        <f t="shared" si="39"/>
        <v>0</v>
      </c>
      <c r="BR40" s="11"/>
      <c r="BS40" s="10"/>
      <c r="BT40" s="11"/>
      <c r="BU40" s="10"/>
      <c r="BV40" s="11"/>
      <c r="BW40" s="10"/>
      <c r="BX40" s="11"/>
      <c r="BY40" s="10"/>
      <c r="BZ40" s="7"/>
      <c r="CA40" s="11"/>
      <c r="CB40" s="10"/>
      <c r="CC40" s="11"/>
      <c r="CD40" s="10"/>
      <c r="CE40" s="11"/>
      <c r="CF40" s="10"/>
      <c r="CG40" s="7"/>
      <c r="CH40" s="7">
        <f t="shared" si="40"/>
        <v>0</v>
      </c>
    </row>
    <row r="41" spans="1:86" ht="12">
      <c r="A41" s="6"/>
      <c r="B41" s="6"/>
      <c r="C41" s="6"/>
      <c r="D41" s="6" t="s">
        <v>309</v>
      </c>
      <c r="E41" s="3" t="s">
        <v>310</v>
      </c>
      <c r="F41" s="6">
        <f t="shared" si="25"/>
        <v>1</v>
      </c>
      <c r="G41" s="6">
        <f t="shared" si="26"/>
        <v>1</v>
      </c>
      <c r="H41" s="6">
        <f t="shared" si="27"/>
        <v>75</v>
      </c>
      <c r="I41" s="6">
        <f t="shared" si="28"/>
        <v>30</v>
      </c>
      <c r="J41" s="6">
        <f t="shared" si="29"/>
        <v>0</v>
      </c>
      <c r="K41" s="6">
        <f t="shared" si="30"/>
        <v>0</v>
      </c>
      <c r="L41" s="6">
        <f t="shared" si="31"/>
        <v>0</v>
      </c>
      <c r="M41" s="6">
        <f t="shared" si="32"/>
        <v>45</v>
      </c>
      <c r="N41" s="6">
        <f t="shared" si="33"/>
        <v>0</v>
      </c>
      <c r="O41" s="6">
        <f t="shared" si="34"/>
        <v>0</v>
      </c>
      <c r="P41" s="7">
        <f t="shared" si="35"/>
        <v>4</v>
      </c>
      <c r="Q41" s="7">
        <f t="shared" si="36"/>
        <v>2</v>
      </c>
      <c r="R41" s="7">
        <v>3.1</v>
      </c>
      <c r="S41" s="11">
        <v>30</v>
      </c>
      <c r="T41" s="10" t="s">
        <v>62</v>
      </c>
      <c r="U41" s="11"/>
      <c r="V41" s="10"/>
      <c r="W41" s="11"/>
      <c r="X41" s="10"/>
      <c r="Y41" s="11"/>
      <c r="Z41" s="10"/>
      <c r="AA41" s="7">
        <v>2</v>
      </c>
      <c r="AB41" s="11">
        <v>45</v>
      </c>
      <c r="AC41" s="10" t="s">
        <v>53</v>
      </c>
      <c r="AD41" s="11"/>
      <c r="AE41" s="10"/>
      <c r="AF41" s="11"/>
      <c r="AG41" s="10"/>
      <c r="AH41" s="7">
        <v>2</v>
      </c>
      <c r="AI41" s="7">
        <f t="shared" si="37"/>
        <v>4</v>
      </c>
      <c r="AJ41" s="11"/>
      <c r="AK41" s="10"/>
      <c r="AL41" s="11"/>
      <c r="AM41" s="10"/>
      <c r="AN41" s="11"/>
      <c r="AO41" s="10"/>
      <c r="AP41" s="11"/>
      <c r="AQ41" s="10"/>
      <c r="AR41" s="7"/>
      <c r="AS41" s="11"/>
      <c r="AT41" s="10"/>
      <c r="AU41" s="11"/>
      <c r="AV41" s="10"/>
      <c r="AW41" s="11"/>
      <c r="AX41" s="10"/>
      <c r="AY41" s="7"/>
      <c r="AZ41" s="7">
        <f t="shared" si="38"/>
        <v>0</v>
      </c>
      <c r="BA41" s="11"/>
      <c r="BB41" s="10"/>
      <c r="BC41" s="11"/>
      <c r="BD41" s="10"/>
      <c r="BE41" s="11"/>
      <c r="BF41" s="10"/>
      <c r="BG41" s="11"/>
      <c r="BH41" s="10"/>
      <c r="BI41" s="7"/>
      <c r="BJ41" s="11"/>
      <c r="BK41" s="10"/>
      <c r="BL41" s="11"/>
      <c r="BM41" s="10"/>
      <c r="BN41" s="11"/>
      <c r="BO41" s="10"/>
      <c r="BP41" s="7"/>
      <c r="BQ41" s="7">
        <f t="shared" si="39"/>
        <v>0</v>
      </c>
      <c r="BR41" s="11"/>
      <c r="BS41" s="10"/>
      <c r="BT41" s="11"/>
      <c r="BU41" s="10"/>
      <c r="BV41" s="11"/>
      <c r="BW41" s="10"/>
      <c r="BX41" s="11"/>
      <c r="BY41" s="10"/>
      <c r="BZ41" s="7"/>
      <c r="CA41" s="11"/>
      <c r="CB41" s="10"/>
      <c r="CC41" s="11"/>
      <c r="CD41" s="10"/>
      <c r="CE41" s="11"/>
      <c r="CF41" s="10"/>
      <c r="CG41" s="7"/>
      <c r="CH41" s="7">
        <f t="shared" si="40"/>
        <v>0</v>
      </c>
    </row>
    <row r="42" spans="1:86" ht="12">
      <c r="A42" s="6"/>
      <c r="B42" s="6"/>
      <c r="C42" s="6"/>
      <c r="D42" s="6" t="s">
        <v>311</v>
      </c>
      <c r="E42" s="3" t="s">
        <v>312</v>
      </c>
      <c r="F42" s="6">
        <f t="shared" si="25"/>
        <v>1</v>
      </c>
      <c r="G42" s="6">
        <f t="shared" si="26"/>
        <v>1</v>
      </c>
      <c r="H42" s="6">
        <f t="shared" si="27"/>
        <v>45</v>
      </c>
      <c r="I42" s="6">
        <f t="shared" si="28"/>
        <v>15</v>
      </c>
      <c r="J42" s="6">
        <f t="shared" si="29"/>
        <v>0</v>
      </c>
      <c r="K42" s="6">
        <f t="shared" si="30"/>
        <v>0</v>
      </c>
      <c r="L42" s="6">
        <f t="shared" si="31"/>
        <v>0</v>
      </c>
      <c r="M42" s="6">
        <f t="shared" si="32"/>
        <v>30</v>
      </c>
      <c r="N42" s="6">
        <f t="shared" si="33"/>
        <v>0</v>
      </c>
      <c r="O42" s="6">
        <f t="shared" si="34"/>
        <v>0</v>
      </c>
      <c r="P42" s="7">
        <f t="shared" si="35"/>
        <v>3</v>
      </c>
      <c r="Q42" s="7">
        <f t="shared" si="36"/>
        <v>2</v>
      </c>
      <c r="R42" s="7">
        <v>1.9</v>
      </c>
      <c r="S42" s="11"/>
      <c r="T42" s="10"/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7"/>
      <c r="AI42" s="7">
        <f t="shared" si="37"/>
        <v>0</v>
      </c>
      <c r="AJ42" s="11">
        <v>15</v>
      </c>
      <c r="AK42" s="10" t="s">
        <v>62</v>
      </c>
      <c r="AL42" s="11"/>
      <c r="AM42" s="10"/>
      <c r="AN42" s="11"/>
      <c r="AO42" s="10"/>
      <c r="AP42" s="11"/>
      <c r="AQ42" s="10"/>
      <c r="AR42" s="7">
        <v>1</v>
      </c>
      <c r="AS42" s="11">
        <v>30</v>
      </c>
      <c r="AT42" s="10" t="s">
        <v>53</v>
      </c>
      <c r="AU42" s="11"/>
      <c r="AV42" s="10"/>
      <c r="AW42" s="11"/>
      <c r="AX42" s="10"/>
      <c r="AY42" s="7">
        <v>2</v>
      </c>
      <c r="AZ42" s="7">
        <f t="shared" si="38"/>
        <v>3</v>
      </c>
      <c r="BA42" s="11"/>
      <c r="BB42" s="10"/>
      <c r="BC42" s="11"/>
      <c r="BD42" s="10"/>
      <c r="BE42" s="11"/>
      <c r="BF42" s="10"/>
      <c r="BG42" s="11"/>
      <c r="BH42" s="10"/>
      <c r="BI42" s="7"/>
      <c r="BJ42" s="11"/>
      <c r="BK42" s="10"/>
      <c r="BL42" s="11"/>
      <c r="BM42" s="10"/>
      <c r="BN42" s="11"/>
      <c r="BO42" s="10"/>
      <c r="BP42" s="7"/>
      <c r="BQ42" s="7">
        <f t="shared" si="39"/>
        <v>0</v>
      </c>
      <c r="BR42" s="11"/>
      <c r="BS42" s="10"/>
      <c r="BT42" s="11"/>
      <c r="BU42" s="10"/>
      <c r="BV42" s="11"/>
      <c r="BW42" s="10"/>
      <c r="BX42" s="11"/>
      <c r="BY42" s="10"/>
      <c r="BZ42" s="7"/>
      <c r="CA42" s="11"/>
      <c r="CB42" s="10"/>
      <c r="CC42" s="11"/>
      <c r="CD42" s="10"/>
      <c r="CE42" s="11"/>
      <c r="CF42" s="10"/>
      <c r="CG42" s="7"/>
      <c r="CH42" s="7">
        <f t="shared" si="40"/>
        <v>0</v>
      </c>
    </row>
    <row r="43" spans="1:86" ht="12">
      <c r="A43" s="6"/>
      <c r="B43" s="6"/>
      <c r="C43" s="6"/>
      <c r="D43" s="6" t="s">
        <v>313</v>
      </c>
      <c r="E43" s="3" t="s">
        <v>314</v>
      </c>
      <c r="F43" s="6">
        <f t="shared" si="25"/>
        <v>1</v>
      </c>
      <c r="G43" s="6">
        <f t="shared" si="26"/>
        <v>1</v>
      </c>
      <c r="H43" s="6">
        <f t="shared" si="27"/>
        <v>75</v>
      </c>
      <c r="I43" s="6">
        <f t="shared" si="28"/>
        <v>30</v>
      </c>
      <c r="J43" s="6">
        <f t="shared" si="29"/>
        <v>0</v>
      </c>
      <c r="K43" s="6">
        <f t="shared" si="30"/>
        <v>0</v>
      </c>
      <c r="L43" s="6">
        <f t="shared" si="31"/>
        <v>0</v>
      </c>
      <c r="M43" s="6">
        <f t="shared" si="32"/>
        <v>45</v>
      </c>
      <c r="N43" s="6">
        <f t="shared" si="33"/>
        <v>0</v>
      </c>
      <c r="O43" s="6">
        <f t="shared" si="34"/>
        <v>0</v>
      </c>
      <c r="P43" s="7">
        <f t="shared" si="35"/>
        <v>5</v>
      </c>
      <c r="Q43" s="7">
        <f t="shared" si="36"/>
        <v>3</v>
      </c>
      <c r="R43" s="7">
        <v>3.1</v>
      </c>
      <c r="S43" s="11"/>
      <c r="T43" s="10"/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7"/>
      <c r="AI43" s="7">
        <f t="shared" si="37"/>
        <v>0</v>
      </c>
      <c r="AJ43" s="11">
        <v>30</v>
      </c>
      <c r="AK43" s="10" t="s">
        <v>62</v>
      </c>
      <c r="AL43" s="11"/>
      <c r="AM43" s="10"/>
      <c r="AN43" s="11"/>
      <c r="AO43" s="10"/>
      <c r="AP43" s="11"/>
      <c r="AQ43" s="10"/>
      <c r="AR43" s="7">
        <v>2</v>
      </c>
      <c r="AS43" s="11">
        <v>45</v>
      </c>
      <c r="AT43" s="10" t="s">
        <v>53</v>
      </c>
      <c r="AU43" s="11"/>
      <c r="AV43" s="10"/>
      <c r="AW43" s="11"/>
      <c r="AX43" s="10"/>
      <c r="AY43" s="7">
        <v>3</v>
      </c>
      <c r="AZ43" s="7">
        <f t="shared" si="38"/>
        <v>5</v>
      </c>
      <c r="BA43" s="11"/>
      <c r="BB43" s="10"/>
      <c r="BC43" s="11"/>
      <c r="BD43" s="10"/>
      <c r="BE43" s="11"/>
      <c r="BF43" s="10"/>
      <c r="BG43" s="11"/>
      <c r="BH43" s="10"/>
      <c r="BI43" s="7"/>
      <c r="BJ43" s="11"/>
      <c r="BK43" s="10"/>
      <c r="BL43" s="11"/>
      <c r="BM43" s="10"/>
      <c r="BN43" s="11"/>
      <c r="BO43" s="10"/>
      <c r="BP43" s="7"/>
      <c r="BQ43" s="7">
        <f t="shared" si="39"/>
        <v>0</v>
      </c>
      <c r="BR43" s="11"/>
      <c r="BS43" s="10"/>
      <c r="BT43" s="11"/>
      <c r="BU43" s="10"/>
      <c r="BV43" s="11"/>
      <c r="BW43" s="10"/>
      <c r="BX43" s="11"/>
      <c r="BY43" s="10"/>
      <c r="BZ43" s="7"/>
      <c r="CA43" s="11"/>
      <c r="CB43" s="10"/>
      <c r="CC43" s="11"/>
      <c r="CD43" s="10"/>
      <c r="CE43" s="11"/>
      <c r="CF43" s="10"/>
      <c r="CG43" s="7"/>
      <c r="CH43" s="7">
        <f t="shared" si="40"/>
        <v>0</v>
      </c>
    </row>
    <row r="44" spans="1:86" ht="12">
      <c r="A44" s="6"/>
      <c r="B44" s="6"/>
      <c r="C44" s="6"/>
      <c r="D44" s="6" t="s">
        <v>315</v>
      </c>
      <c r="E44" s="3" t="s">
        <v>316</v>
      </c>
      <c r="F44" s="6">
        <f t="shared" si="25"/>
        <v>1</v>
      </c>
      <c r="G44" s="6">
        <f t="shared" si="26"/>
        <v>1</v>
      </c>
      <c r="H44" s="6">
        <f t="shared" si="27"/>
        <v>50</v>
      </c>
      <c r="I44" s="6">
        <f t="shared" si="28"/>
        <v>20</v>
      </c>
      <c r="J44" s="6">
        <f t="shared" si="29"/>
        <v>0</v>
      </c>
      <c r="K44" s="6">
        <f t="shared" si="30"/>
        <v>0</v>
      </c>
      <c r="L44" s="6">
        <f t="shared" si="31"/>
        <v>0</v>
      </c>
      <c r="M44" s="6">
        <f t="shared" si="32"/>
        <v>30</v>
      </c>
      <c r="N44" s="6">
        <f t="shared" si="33"/>
        <v>0</v>
      </c>
      <c r="O44" s="6">
        <f t="shared" si="34"/>
        <v>0</v>
      </c>
      <c r="P44" s="7">
        <f t="shared" si="35"/>
        <v>3</v>
      </c>
      <c r="Q44" s="7">
        <f t="shared" si="36"/>
        <v>2</v>
      </c>
      <c r="R44" s="7">
        <v>2.1</v>
      </c>
      <c r="S44" s="11"/>
      <c r="T44" s="10"/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7"/>
      <c r="AI44" s="7">
        <f t="shared" si="37"/>
        <v>0</v>
      </c>
      <c r="AJ44" s="11">
        <v>20</v>
      </c>
      <c r="AK44" s="10" t="s">
        <v>62</v>
      </c>
      <c r="AL44" s="11"/>
      <c r="AM44" s="10"/>
      <c r="AN44" s="11"/>
      <c r="AO44" s="10"/>
      <c r="AP44" s="11"/>
      <c r="AQ44" s="10"/>
      <c r="AR44" s="7">
        <v>1</v>
      </c>
      <c r="AS44" s="11">
        <v>30</v>
      </c>
      <c r="AT44" s="10" t="s">
        <v>53</v>
      </c>
      <c r="AU44" s="11"/>
      <c r="AV44" s="10"/>
      <c r="AW44" s="11"/>
      <c r="AX44" s="10"/>
      <c r="AY44" s="7">
        <v>2</v>
      </c>
      <c r="AZ44" s="7">
        <f t="shared" si="38"/>
        <v>3</v>
      </c>
      <c r="BA44" s="11"/>
      <c r="BB44" s="10"/>
      <c r="BC44" s="11"/>
      <c r="BD44" s="10"/>
      <c r="BE44" s="11"/>
      <c r="BF44" s="10"/>
      <c r="BG44" s="11"/>
      <c r="BH44" s="10"/>
      <c r="BI44" s="7"/>
      <c r="BJ44" s="11"/>
      <c r="BK44" s="10"/>
      <c r="BL44" s="11"/>
      <c r="BM44" s="10"/>
      <c r="BN44" s="11"/>
      <c r="BO44" s="10"/>
      <c r="BP44" s="7"/>
      <c r="BQ44" s="7">
        <f t="shared" si="39"/>
        <v>0</v>
      </c>
      <c r="BR44" s="11"/>
      <c r="BS44" s="10"/>
      <c r="BT44" s="11"/>
      <c r="BU44" s="10"/>
      <c r="BV44" s="11"/>
      <c r="BW44" s="10"/>
      <c r="BX44" s="11"/>
      <c r="BY44" s="10"/>
      <c r="BZ44" s="7"/>
      <c r="CA44" s="11"/>
      <c r="CB44" s="10"/>
      <c r="CC44" s="11"/>
      <c r="CD44" s="10"/>
      <c r="CE44" s="11"/>
      <c r="CF44" s="10"/>
      <c r="CG44" s="7"/>
      <c r="CH44" s="7">
        <f t="shared" si="40"/>
        <v>0</v>
      </c>
    </row>
    <row r="45" spans="1:86" ht="12">
      <c r="A45" s="6"/>
      <c r="B45" s="6"/>
      <c r="C45" s="6"/>
      <c r="D45" s="6" t="s">
        <v>317</v>
      </c>
      <c r="E45" s="3" t="s">
        <v>318</v>
      </c>
      <c r="F45" s="6">
        <f t="shared" si="25"/>
        <v>1</v>
      </c>
      <c r="G45" s="6">
        <f t="shared" si="26"/>
        <v>1</v>
      </c>
      <c r="H45" s="6">
        <f t="shared" si="27"/>
        <v>30</v>
      </c>
      <c r="I45" s="6">
        <f t="shared" si="28"/>
        <v>15</v>
      </c>
      <c r="J45" s="6">
        <f t="shared" si="29"/>
        <v>0</v>
      </c>
      <c r="K45" s="6">
        <f t="shared" si="30"/>
        <v>0</v>
      </c>
      <c r="L45" s="6">
        <f t="shared" si="31"/>
        <v>0</v>
      </c>
      <c r="M45" s="6">
        <f t="shared" si="32"/>
        <v>15</v>
      </c>
      <c r="N45" s="6">
        <f t="shared" si="33"/>
        <v>0</v>
      </c>
      <c r="O45" s="6">
        <f t="shared" si="34"/>
        <v>0</v>
      </c>
      <c r="P45" s="7">
        <f t="shared" si="35"/>
        <v>2</v>
      </c>
      <c r="Q45" s="7">
        <f t="shared" si="36"/>
        <v>1</v>
      </c>
      <c r="R45" s="7">
        <v>1.3</v>
      </c>
      <c r="S45" s="11">
        <v>15</v>
      </c>
      <c r="T45" s="10" t="s">
        <v>62</v>
      </c>
      <c r="U45" s="11"/>
      <c r="V45" s="10"/>
      <c r="W45" s="11"/>
      <c r="X45" s="10"/>
      <c r="Y45" s="11"/>
      <c r="Z45" s="10"/>
      <c r="AA45" s="7">
        <v>1</v>
      </c>
      <c r="AB45" s="11">
        <v>15</v>
      </c>
      <c r="AC45" s="10" t="s">
        <v>53</v>
      </c>
      <c r="AD45" s="11"/>
      <c r="AE45" s="10"/>
      <c r="AF45" s="11"/>
      <c r="AG45" s="10"/>
      <c r="AH45" s="7">
        <v>1</v>
      </c>
      <c r="AI45" s="7">
        <f t="shared" si="37"/>
        <v>2</v>
      </c>
      <c r="AJ45" s="11"/>
      <c r="AK45" s="10"/>
      <c r="AL45" s="11"/>
      <c r="AM45" s="10"/>
      <c r="AN45" s="11"/>
      <c r="AO45" s="10"/>
      <c r="AP45" s="11"/>
      <c r="AQ45" s="10"/>
      <c r="AR45" s="7"/>
      <c r="AS45" s="11"/>
      <c r="AT45" s="10"/>
      <c r="AU45" s="11"/>
      <c r="AV45" s="10"/>
      <c r="AW45" s="11"/>
      <c r="AX45" s="10"/>
      <c r="AY45" s="7"/>
      <c r="AZ45" s="7">
        <f t="shared" si="38"/>
        <v>0</v>
      </c>
      <c r="BA45" s="11"/>
      <c r="BB45" s="10"/>
      <c r="BC45" s="11"/>
      <c r="BD45" s="10"/>
      <c r="BE45" s="11"/>
      <c r="BF45" s="10"/>
      <c r="BG45" s="11"/>
      <c r="BH45" s="10"/>
      <c r="BI45" s="7"/>
      <c r="BJ45" s="11"/>
      <c r="BK45" s="10"/>
      <c r="BL45" s="11"/>
      <c r="BM45" s="10"/>
      <c r="BN45" s="11"/>
      <c r="BO45" s="10"/>
      <c r="BP45" s="7"/>
      <c r="BQ45" s="7">
        <f t="shared" si="39"/>
        <v>0</v>
      </c>
      <c r="BR45" s="11"/>
      <c r="BS45" s="10"/>
      <c r="BT45" s="11"/>
      <c r="BU45" s="10"/>
      <c r="BV45" s="11"/>
      <c r="BW45" s="10"/>
      <c r="BX45" s="11"/>
      <c r="BY45" s="10"/>
      <c r="BZ45" s="7"/>
      <c r="CA45" s="11"/>
      <c r="CB45" s="10"/>
      <c r="CC45" s="11"/>
      <c r="CD45" s="10"/>
      <c r="CE45" s="11"/>
      <c r="CF45" s="10"/>
      <c r="CG45" s="7"/>
      <c r="CH45" s="7">
        <f t="shared" si="40"/>
        <v>0</v>
      </c>
    </row>
    <row r="46" spans="1:86" ht="12">
      <c r="A46" s="6"/>
      <c r="B46" s="6"/>
      <c r="C46" s="6"/>
      <c r="D46" s="6" t="s">
        <v>319</v>
      </c>
      <c r="E46" s="3" t="s">
        <v>320</v>
      </c>
      <c r="F46" s="6">
        <f t="shared" si="25"/>
        <v>1</v>
      </c>
      <c r="G46" s="6">
        <f t="shared" si="26"/>
        <v>1</v>
      </c>
      <c r="H46" s="6">
        <f t="shared" si="27"/>
        <v>30</v>
      </c>
      <c r="I46" s="6">
        <f t="shared" si="28"/>
        <v>15</v>
      </c>
      <c r="J46" s="6">
        <f t="shared" si="29"/>
        <v>0</v>
      </c>
      <c r="K46" s="6">
        <f t="shared" si="30"/>
        <v>0</v>
      </c>
      <c r="L46" s="6">
        <f t="shared" si="31"/>
        <v>0</v>
      </c>
      <c r="M46" s="6">
        <f t="shared" si="32"/>
        <v>15</v>
      </c>
      <c r="N46" s="6">
        <f t="shared" si="33"/>
        <v>0</v>
      </c>
      <c r="O46" s="6">
        <f t="shared" si="34"/>
        <v>0</v>
      </c>
      <c r="P46" s="7">
        <f t="shared" si="35"/>
        <v>2</v>
      </c>
      <c r="Q46" s="7">
        <f t="shared" si="36"/>
        <v>1</v>
      </c>
      <c r="R46" s="7">
        <v>1.3</v>
      </c>
      <c r="S46" s="11">
        <v>15</v>
      </c>
      <c r="T46" s="10" t="s">
        <v>62</v>
      </c>
      <c r="U46" s="11"/>
      <c r="V46" s="10"/>
      <c r="W46" s="11"/>
      <c r="X46" s="10"/>
      <c r="Y46" s="11"/>
      <c r="Z46" s="10"/>
      <c r="AA46" s="7">
        <v>1</v>
      </c>
      <c r="AB46" s="11">
        <v>15</v>
      </c>
      <c r="AC46" s="10" t="s">
        <v>53</v>
      </c>
      <c r="AD46" s="11"/>
      <c r="AE46" s="10"/>
      <c r="AF46" s="11"/>
      <c r="AG46" s="10"/>
      <c r="AH46" s="7">
        <v>1</v>
      </c>
      <c r="AI46" s="7">
        <f t="shared" si="37"/>
        <v>2</v>
      </c>
      <c r="AJ46" s="11"/>
      <c r="AK46" s="10"/>
      <c r="AL46" s="11"/>
      <c r="AM46" s="10"/>
      <c r="AN46" s="11"/>
      <c r="AO46" s="10"/>
      <c r="AP46" s="11"/>
      <c r="AQ46" s="10"/>
      <c r="AR46" s="7"/>
      <c r="AS46" s="11"/>
      <c r="AT46" s="10"/>
      <c r="AU46" s="11"/>
      <c r="AV46" s="10"/>
      <c r="AW46" s="11"/>
      <c r="AX46" s="10"/>
      <c r="AY46" s="7"/>
      <c r="AZ46" s="7">
        <f t="shared" si="38"/>
        <v>0</v>
      </c>
      <c r="BA46" s="11"/>
      <c r="BB46" s="10"/>
      <c r="BC46" s="11"/>
      <c r="BD46" s="10"/>
      <c r="BE46" s="11"/>
      <c r="BF46" s="10"/>
      <c r="BG46" s="11"/>
      <c r="BH46" s="10"/>
      <c r="BI46" s="7"/>
      <c r="BJ46" s="11"/>
      <c r="BK46" s="10"/>
      <c r="BL46" s="11"/>
      <c r="BM46" s="10"/>
      <c r="BN46" s="11"/>
      <c r="BO46" s="10"/>
      <c r="BP46" s="7"/>
      <c r="BQ46" s="7">
        <f t="shared" si="39"/>
        <v>0</v>
      </c>
      <c r="BR46" s="11"/>
      <c r="BS46" s="10"/>
      <c r="BT46" s="11"/>
      <c r="BU46" s="10"/>
      <c r="BV46" s="11"/>
      <c r="BW46" s="10"/>
      <c r="BX46" s="11"/>
      <c r="BY46" s="10"/>
      <c r="BZ46" s="7"/>
      <c r="CA46" s="11"/>
      <c r="CB46" s="10"/>
      <c r="CC46" s="11"/>
      <c r="CD46" s="10"/>
      <c r="CE46" s="11"/>
      <c r="CF46" s="10"/>
      <c r="CG46" s="7"/>
      <c r="CH46" s="7">
        <f t="shared" si="40"/>
        <v>0</v>
      </c>
    </row>
    <row r="47" spans="1:86" ht="12">
      <c r="A47" s="6">
        <v>4</v>
      </c>
      <c r="B47" s="6">
        <v>1</v>
      </c>
      <c r="C47" s="6"/>
      <c r="D47" s="6"/>
      <c r="E47" s="3" t="s">
        <v>92</v>
      </c>
      <c r="F47" s="6">
        <f>$B$47*COUNTIF(S47:CF47,"e")</f>
        <v>1</v>
      </c>
      <c r="G47" s="6">
        <f>$B$47*COUNTIF(S47:CF47,"z")</f>
        <v>1</v>
      </c>
      <c r="H47" s="6">
        <f t="shared" si="27"/>
        <v>30</v>
      </c>
      <c r="I47" s="6">
        <f t="shared" si="28"/>
        <v>10</v>
      </c>
      <c r="J47" s="6">
        <f t="shared" si="29"/>
        <v>0</v>
      </c>
      <c r="K47" s="6">
        <f t="shared" si="30"/>
        <v>0</v>
      </c>
      <c r="L47" s="6">
        <f t="shared" si="31"/>
        <v>0</v>
      </c>
      <c r="M47" s="6">
        <f t="shared" si="32"/>
        <v>20</v>
      </c>
      <c r="N47" s="6">
        <f t="shared" si="33"/>
        <v>0</v>
      </c>
      <c r="O47" s="6">
        <f t="shared" si="34"/>
        <v>0</v>
      </c>
      <c r="P47" s="7">
        <f t="shared" si="35"/>
        <v>2</v>
      </c>
      <c r="Q47" s="7">
        <f t="shared" si="36"/>
        <v>1</v>
      </c>
      <c r="R47" s="7">
        <f>$B$47*1.3</f>
        <v>1.3</v>
      </c>
      <c r="S47" s="11"/>
      <c r="T47" s="10"/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7"/>
      <c r="AI47" s="7">
        <f t="shared" si="37"/>
        <v>0</v>
      </c>
      <c r="AJ47" s="11"/>
      <c r="AK47" s="10"/>
      <c r="AL47" s="11"/>
      <c r="AM47" s="10"/>
      <c r="AN47" s="11"/>
      <c r="AO47" s="10"/>
      <c r="AP47" s="11"/>
      <c r="AQ47" s="10"/>
      <c r="AR47" s="7"/>
      <c r="AS47" s="11"/>
      <c r="AT47" s="10"/>
      <c r="AU47" s="11"/>
      <c r="AV47" s="10"/>
      <c r="AW47" s="11"/>
      <c r="AX47" s="10"/>
      <c r="AY47" s="7"/>
      <c r="AZ47" s="7">
        <f t="shared" si="38"/>
        <v>0</v>
      </c>
      <c r="BA47" s="11">
        <f>$B$47*10</f>
        <v>10</v>
      </c>
      <c r="BB47" s="10" t="s">
        <v>62</v>
      </c>
      <c r="BC47" s="11"/>
      <c r="BD47" s="10"/>
      <c r="BE47" s="11"/>
      <c r="BF47" s="10"/>
      <c r="BG47" s="11"/>
      <c r="BH47" s="10"/>
      <c r="BI47" s="7">
        <f>$B$47*1</f>
        <v>1</v>
      </c>
      <c r="BJ47" s="11">
        <f>$B$47*20</f>
        <v>20</v>
      </c>
      <c r="BK47" s="10" t="s">
        <v>53</v>
      </c>
      <c r="BL47" s="11"/>
      <c r="BM47" s="10"/>
      <c r="BN47" s="11"/>
      <c r="BO47" s="10"/>
      <c r="BP47" s="7">
        <f>$B$47*1</f>
        <v>1</v>
      </c>
      <c r="BQ47" s="7">
        <f t="shared" si="39"/>
        <v>2</v>
      </c>
      <c r="BR47" s="11"/>
      <c r="BS47" s="10"/>
      <c r="BT47" s="11"/>
      <c r="BU47" s="10"/>
      <c r="BV47" s="11"/>
      <c r="BW47" s="10"/>
      <c r="BX47" s="11"/>
      <c r="BY47" s="10"/>
      <c r="BZ47" s="7"/>
      <c r="CA47" s="11"/>
      <c r="CB47" s="10"/>
      <c r="CC47" s="11"/>
      <c r="CD47" s="10"/>
      <c r="CE47" s="11"/>
      <c r="CF47" s="10"/>
      <c r="CG47" s="7"/>
      <c r="CH47" s="7">
        <f t="shared" si="40"/>
        <v>0</v>
      </c>
    </row>
    <row r="48" spans="1:86" ht="12">
      <c r="A48" s="6">
        <v>5</v>
      </c>
      <c r="B48" s="6">
        <v>1</v>
      </c>
      <c r="C48" s="6"/>
      <c r="D48" s="6"/>
      <c r="E48" s="3" t="s">
        <v>93</v>
      </c>
      <c r="F48" s="6">
        <f>$B$48*COUNTIF(S48:CF48,"e")</f>
        <v>1</v>
      </c>
      <c r="G48" s="6">
        <f>$B$48*COUNTIF(S48:CF48,"z")</f>
        <v>1</v>
      </c>
      <c r="H48" s="6">
        <f t="shared" si="27"/>
        <v>30</v>
      </c>
      <c r="I48" s="6">
        <f t="shared" si="28"/>
        <v>10</v>
      </c>
      <c r="J48" s="6">
        <f t="shared" si="29"/>
        <v>0</v>
      </c>
      <c r="K48" s="6">
        <f t="shared" si="30"/>
        <v>0</v>
      </c>
      <c r="L48" s="6">
        <f t="shared" si="31"/>
        <v>0</v>
      </c>
      <c r="M48" s="6">
        <f t="shared" si="32"/>
        <v>20</v>
      </c>
      <c r="N48" s="6">
        <f t="shared" si="33"/>
        <v>0</v>
      </c>
      <c r="O48" s="6">
        <f t="shared" si="34"/>
        <v>0</v>
      </c>
      <c r="P48" s="7">
        <f t="shared" si="35"/>
        <v>2</v>
      </c>
      <c r="Q48" s="7">
        <f t="shared" si="36"/>
        <v>1</v>
      </c>
      <c r="R48" s="7">
        <f>$B$48*1.3</f>
        <v>1.3</v>
      </c>
      <c r="S48" s="11"/>
      <c r="T48" s="10"/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7"/>
      <c r="AI48" s="7">
        <f t="shared" si="37"/>
        <v>0</v>
      </c>
      <c r="AJ48" s="11"/>
      <c r="AK48" s="10"/>
      <c r="AL48" s="11"/>
      <c r="AM48" s="10"/>
      <c r="AN48" s="11"/>
      <c r="AO48" s="10"/>
      <c r="AP48" s="11"/>
      <c r="AQ48" s="10"/>
      <c r="AR48" s="7"/>
      <c r="AS48" s="11"/>
      <c r="AT48" s="10"/>
      <c r="AU48" s="11"/>
      <c r="AV48" s="10"/>
      <c r="AW48" s="11"/>
      <c r="AX48" s="10"/>
      <c r="AY48" s="7"/>
      <c r="AZ48" s="7">
        <f t="shared" si="38"/>
        <v>0</v>
      </c>
      <c r="BA48" s="11">
        <f>$B$48*10</f>
        <v>10</v>
      </c>
      <c r="BB48" s="10" t="s">
        <v>62</v>
      </c>
      <c r="BC48" s="11"/>
      <c r="BD48" s="10"/>
      <c r="BE48" s="11"/>
      <c r="BF48" s="10"/>
      <c r="BG48" s="11"/>
      <c r="BH48" s="10"/>
      <c r="BI48" s="7">
        <f>$B$48*1</f>
        <v>1</v>
      </c>
      <c r="BJ48" s="11">
        <f>$B$48*20</f>
        <v>20</v>
      </c>
      <c r="BK48" s="10" t="s">
        <v>53</v>
      </c>
      <c r="BL48" s="11"/>
      <c r="BM48" s="10"/>
      <c r="BN48" s="11"/>
      <c r="BO48" s="10"/>
      <c r="BP48" s="7">
        <f>$B$48*1</f>
        <v>1</v>
      </c>
      <c r="BQ48" s="7">
        <f t="shared" si="39"/>
        <v>2</v>
      </c>
      <c r="BR48" s="11"/>
      <c r="BS48" s="10"/>
      <c r="BT48" s="11"/>
      <c r="BU48" s="10"/>
      <c r="BV48" s="11"/>
      <c r="BW48" s="10"/>
      <c r="BX48" s="11"/>
      <c r="BY48" s="10"/>
      <c r="BZ48" s="7"/>
      <c r="CA48" s="11"/>
      <c r="CB48" s="10"/>
      <c r="CC48" s="11"/>
      <c r="CD48" s="10"/>
      <c r="CE48" s="11"/>
      <c r="CF48" s="10"/>
      <c r="CG48" s="7"/>
      <c r="CH48" s="7">
        <f t="shared" si="40"/>
        <v>0</v>
      </c>
    </row>
    <row r="49" spans="1:86" ht="12">
      <c r="A49" s="6">
        <v>6</v>
      </c>
      <c r="B49" s="6">
        <v>2</v>
      </c>
      <c r="C49" s="6"/>
      <c r="D49" s="6"/>
      <c r="E49" s="3" t="s">
        <v>94</v>
      </c>
      <c r="F49" s="6">
        <f>$B$49*COUNTIF(S49:CF49,"e")</f>
        <v>2</v>
      </c>
      <c r="G49" s="6">
        <f>$B$49*COUNTIF(S49:CF49,"z")</f>
        <v>2</v>
      </c>
      <c r="H49" s="6">
        <f t="shared" si="27"/>
        <v>60</v>
      </c>
      <c r="I49" s="6">
        <f t="shared" si="28"/>
        <v>20</v>
      </c>
      <c r="J49" s="6">
        <f t="shared" si="29"/>
        <v>0</v>
      </c>
      <c r="K49" s="6">
        <f t="shared" si="30"/>
        <v>0</v>
      </c>
      <c r="L49" s="6">
        <f t="shared" si="31"/>
        <v>0</v>
      </c>
      <c r="M49" s="6">
        <f t="shared" si="32"/>
        <v>40</v>
      </c>
      <c r="N49" s="6">
        <f t="shared" si="33"/>
        <v>0</v>
      </c>
      <c r="O49" s="6">
        <f t="shared" si="34"/>
        <v>0</v>
      </c>
      <c r="P49" s="7">
        <f t="shared" si="35"/>
        <v>4</v>
      </c>
      <c r="Q49" s="7">
        <f t="shared" si="36"/>
        <v>2</v>
      </c>
      <c r="R49" s="7">
        <f>$B$49*1.3</f>
        <v>2.6</v>
      </c>
      <c r="S49" s="11"/>
      <c r="T49" s="10"/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7"/>
      <c r="AI49" s="7">
        <f t="shared" si="37"/>
        <v>0</v>
      </c>
      <c r="AJ49" s="11"/>
      <c r="AK49" s="10"/>
      <c r="AL49" s="11"/>
      <c r="AM49" s="10"/>
      <c r="AN49" s="11"/>
      <c r="AO49" s="10"/>
      <c r="AP49" s="11"/>
      <c r="AQ49" s="10"/>
      <c r="AR49" s="7"/>
      <c r="AS49" s="11"/>
      <c r="AT49" s="10"/>
      <c r="AU49" s="11"/>
      <c r="AV49" s="10"/>
      <c r="AW49" s="11"/>
      <c r="AX49" s="10"/>
      <c r="AY49" s="7"/>
      <c r="AZ49" s="7">
        <f t="shared" si="38"/>
        <v>0</v>
      </c>
      <c r="BA49" s="11">
        <f>$B$49*10</f>
        <v>20</v>
      </c>
      <c r="BB49" s="10" t="s">
        <v>62</v>
      </c>
      <c r="BC49" s="11"/>
      <c r="BD49" s="10"/>
      <c r="BE49" s="11"/>
      <c r="BF49" s="10"/>
      <c r="BG49" s="11"/>
      <c r="BH49" s="10"/>
      <c r="BI49" s="7">
        <f>$B$49*1</f>
        <v>2</v>
      </c>
      <c r="BJ49" s="11">
        <f>$B$49*20</f>
        <v>40</v>
      </c>
      <c r="BK49" s="10" t="s">
        <v>53</v>
      </c>
      <c r="BL49" s="11"/>
      <c r="BM49" s="10"/>
      <c r="BN49" s="11"/>
      <c r="BO49" s="10"/>
      <c r="BP49" s="7">
        <f>$B$49*1</f>
        <v>2</v>
      </c>
      <c r="BQ49" s="7">
        <f t="shared" si="39"/>
        <v>4</v>
      </c>
      <c r="BR49" s="11"/>
      <c r="BS49" s="10"/>
      <c r="BT49" s="11"/>
      <c r="BU49" s="10"/>
      <c r="BV49" s="11"/>
      <c r="BW49" s="10"/>
      <c r="BX49" s="11"/>
      <c r="BY49" s="10"/>
      <c r="BZ49" s="7"/>
      <c r="CA49" s="11"/>
      <c r="CB49" s="10"/>
      <c r="CC49" s="11"/>
      <c r="CD49" s="10"/>
      <c r="CE49" s="11"/>
      <c r="CF49" s="10"/>
      <c r="CG49" s="7"/>
      <c r="CH49" s="7">
        <f t="shared" si="40"/>
        <v>0</v>
      </c>
    </row>
    <row r="50" spans="1:86" ht="15.75" customHeight="1">
      <c r="A50" s="6"/>
      <c r="B50" s="6"/>
      <c r="C50" s="6"/>
      <c r="D50" s="6"/>
      <c r="E50" s="6" t="s">
        <v>63</v>
      </c>
      <c r="F50" s="6">
        <f aca="true" t="shared" si="41" ref="F50:AK50">SUM(F39:F49)</f>
        <v>12</v>
      </c>
      <c r="G50" s="6">
        <f t="shared" si="41"/>
        <v>12</v>
      </c>
      <c r="H50" s="6">
        <f t="shared" si="41"/>
        <v>560</v>
      </c>
      <c r="I50" s="6">
        <f t="shared" si="41"/>
        <v>225</v>
      </c>
      <c r="J50" s="6">
        <f t="shared" si="41"/>
        <v>0</v>
      </c>
      <c r="K50" s="6">
        <f t="shared" si="41"/>
        <v>0</v>
      </c>
      <c r="L50" s="6">
        <f t="shared" si="41"/>
        <v>0</v>
      </c>
      <c r="M50" s="6">
        <f t="shared" si="41"/>
        <v>335</v>
      </c>
      <c r="N50" s="6">
        <f t="shared" si="41"/>
        <v>0</v>
      </c>
      <c r="O50" s="6">
        <f t="shared" si="41"/>
        <v>0</v>
      </c>
      <c r="P50" s="7">
        <f t="shared" si="41"/>
        <v>34</v>
      </c>
      <c r="Q50" s="7">
        <f t="shared" si="41"/>
        <v>18.7</v>
      </c>
      <c r="R50" s="7">
        <f t="shared" si="41"/>
        <v>23.6</v>
      </c>
      <c r="S50" s="11">
        <f t="shared" si="41"/>
        <v>120</v>
      </c>
      <c r="T50" s="10">
        <f t="shared" si="41"/>
        <v>0</v>
      </c>
      <c r="U50" s="11">
        <f t="shared" si="41"/>
        <v>0</v>
      </c>
      <c r="V50" s="10">
        <f t="shared" si="41"/>
        <v>0</v>
      </c>
      <c r="W50" s="11">
        <f t="shared" si="41"/>
        <v>0</v>
      </c>
      <c r="X50" s="10">
        <f t="shared" si="41"/>
        <v>0</v>
      </c>
      <c r="Y50" s="11">
        <f t="shared" si="41"/>
        <v>0</v>
      </c>
      <c r="Z50" s="10">
        <f t="shared" si="41"/>
        <v>0</v>
      </c>
      <c r="AA50" s="7">
        <f t="shared" si="41"/>
        <v>7.3</v>
      </c>
      <c r="AB50" s="11">
        <f t="shared" si="41"/>
        <v>150</v>
      </c>
      <c r="AC50" s="10">
        <f t="shared" si="41"/>
        <v>0</v>
      </c>
      <c r="AD50" s="11">
        <f t="shared" si="41"/>
        <v>0</v>
      </c>
      <c r="AE50" s="10">
        <f t="shared" si="41"/>
        <v>0</v>
      </c>
      <c r="AF50" s="11">
        <f t="shared" si="41"/>
        <v>0</v>
      </c>
      <c r="AG50" s="10">
        <f t="shared" si="41"/>
        <v>0</v>
      </c>
      <c r="AH50" s="7">
        <f t="shared" si="41"/>
        <v>7.7</v>
      </c>
      <c r="AI50" s="7">
        <f t="shared" si="41"/>
        <v>15</v>
      </c>
      <c r="AJ50" s="11">
        <f t="shared" si="41"/>
        <v>65</v>
      </c>
      <c r="AK50" s="10">
        <f t="shared" si="41"/>
        <v>0</v>
      </c>
      <c r="AL50" s="11">
        <f aca="true" t="shared" si="42" ref="AL50:BQ50">SUM(AL39:AL49)</f>
        <v>0</v>
      </c>
      <c r="AM50" s="10">
        <f t="shared" si="42"/>
        <v>0</v>
      </c>
      <c r="AN50" s="11">
        <f t="shared" si="42"/>
        <v>0</v>
      </c>
      <c r="AO50" s="10">
        <f t="shared" si="42"/>
        <v>0</v>
      </c>
      <c r="AP50" s="11">
        <f t="shared" si="42"/>
        <v>0</v>
      </c>
      <c r="AQ50" s="10">
        <f t="shared" si="42"/>
        <v>0</v>
      </c>
      <c r="AR50" s="7">
        <f t="shared" si="42"/>
        <v>4</v>
      </c>
      <c r="AS50" s="11">
        <f t="shared" si="42"/>
        <v>105</v>
      </c>
      <c r="AT50" s="10">
        <f t="shared" si="42"/>
        <v>0</v>
      </c>
      <c r="AU50" s="11">
        <f t="shared" si="42"/>
        <v>0</v>
      </c>
      <c r="AV50" s="10">
        <f t="shared" si="42"/>
        <v>0</v>
      </c>
      <c r="AW50" s="11">
        <f t="shared" si="42"/>
        <v>0</v>
      </c>
      <c r="AX50" s="10">
        <f t="shared" si="42"/>
        <v>0</v>
      </c>
      <c r="AY50" s="7">
        <f t="shared" si="42"/>
        <v>7</v>
      </c>
      <c r="AZ50" s="7">
        <f t="shared" si="42"/>
        <v>11</v>
      </c>
      <c r="BA50" s="11">
        <f t="shared" si="42"/>
        <v>40</v>
      </c>
      <c r="BB50" s="10">
        <f t="shared" si="42"/>
        <v>0</v>
      </c>
      <c r="BC50" s="11">
        <f t="shared" si="42"/>
        <v>0</v>
      </c>
      <c r="BD50" s="10">
        <f t="shared" si="42"/>
        <v>0</v>
      </c>
      <c r="BE50" s="11">
        <f t="shared" si="42"/>
        <v>0</v>
      </c>
      <c r="BF50" s="10">
        <f t="shared" si="42"/>
        <v>0</v>
      </c>
      <c r="BG50" s="11">
        <f t="shared" si="42"/>
        <v>0</v>
      </c>
      <c r="BH50" s="10">
        <f t="shared" si="42"/>
        <v>0</v>
      </c>
      <c r="BI50" s="7">
        <f t="shared" si="42"/>
        <v>4</v>
      </c>
      <c r="BJ50" s="11">
        <f t="shared" si="42"/>
        <v>80</v>
      </c>
      <c r="BK50" s="10">
        <f t="shared" si="42"/>
        <v>0</v>
      </c>
      <c r="BL50" s="11">
        <f t="shared" si="42"/>
        <v>0</v>
      </c>
      <c r="BM50" s="10">
        <f t="shared" si="42"/>
        <v>0</v>
      </c>
      <c r="BN50" s="11">
        <f t="shared" si="42"/>
        <v>0</v>
      </c>
      <c r="BO50" s="10">
        <f t="shared" si="42"/>
        <v>0</v>
      </c>
      <c r="BP50" s="7">
        <f t="shared" si="42"/>
        <v>4</v>
      </c>
      <c r="BQ50" s="7">
        <f t="shared" si="42"/>
        <v>8</v>
      </c>
      <c r="BR50" s="11">
        <f aca="true" t="shared" si="43" ref="BR50:CH50">SUM(BR39:BR49)</f>
        <v>0</v>
      </c>
      <c r="BS50" s="10">
        <f t="shared" si="43"/>
        <v>0</v>
      </c>
      <c r="BT50" s="11">
        <f t="shared" si="43"/>
        <v>0</v>
      </c>
      <c r="BU50" s="10">
        <f t="shared" si="43"/>
        <v>0</v>
      </c>
      <c r="BV50" s="11">
        <f t="shared" si="43"/>
        <v>0</v>
      </c>
      <c r="BW50" s="10">
        <f t="shared" si="43"/>
        <v>0</v>
      </c>
      <c r="BX50" s="11">
        <f t="shared" si="43"/>
        <v>0</v>
      </c>
      <c r="BY50" s="10">
        <f t="shared" si="43"/>
        <v>0</v>
      </c>
      <c r="BZ50" s="7">
        <f t="shared" si="43"/>
        <v>0</v>
      </c>
      <c r="CA50" s="11">
        <f t="shared" si="43"/>
        <v>0</v>
      </c>
      <c r="CB50" s="10">
        <f t="shared" si="43"/>
        <v>0</v>
      </c>
      <c r="CC50" s="11">
        <f t="shared" si="43"/>
        <v>0</v>
      </c>
      <c r="CD50" s="10">
        <f t="shared" si="43"/>
        <v>0</v>
      </c>
      <c r="CE50" s="11">
        <f t="shared" si="43"/>
        <v>0</v>
      </c>
      <c r="CF50" s="10">
        <f t="shared" si="43"/>
        <v>0</v>
      </c>
      <c r="CG50" s="7">
        <f t="shared" si="43"/>
        <v>0</v>
      </c>
      <c r="CH50" s="7">
        <f t="shared" si="43"/>
        <v>0</v>
      </c>
    </row>
    <row r="51" spans="1:86" ht="19.5" customHeight="1">
      <c r="A51" s="19" t="s">
        <v>109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9"/>
      <c r="CH51" s="15"/>
    </row>
    <row r="52" spans="1:86" ht="12">
      <c r="A52" s="20">
        <v>2</v>
      </c>
      <c r="B52" s="20">
        <v>1</v>
      </c>
      <c r="C52" s="20"/>
      <c r="D52" s="6" t="s">
        <v>110</v>
      </c>
      <c r="E52" s="3" t="s">
        <v>111</v>
      </c>
      <c r="F52" s="6">
        <f aca="true" t="shared" si="44" ref="F52:F86">COUNTIF(S52:CF52,"e")</f>
        <v>0</v>
      </c>
      <c r="G52" s="6">
        <f aca="true" t="shared" si="45" ref="G52:G86">COUNTIF(S52:CF52,"z")</f>
        <v>1</v>
      </c>
      <c r="H52" s="6">
        <f aca="true" t="shared" si="46" ref="H52:H86">SUM(I52:O52)</f>
        <v>45</v>
      </c>
      <c r="I52" s="6">
        <f aca="true" t="shared" si="47" ref="I52:I86">S52+AJ52+BA52+BR52</f>
        <v>45</v>
      </c>
      <c r="J52" s="6">
        <f aca="true" t="shared" si="48" ref="J52:J86">U52+AL52+BC52+BT52</f>
        <v>0</v>
      </c>
      <c r="K52" s="6">
        <f aca="true" t="shared" si="49" ref="K52:K86">W52+AN52+BE52+BV52</f>
        <v>0</v>
      </c>
      <c r="L52" s="6">
        <f aca="true" t="shared" si="50" ref="L52:L86">Y52+AP52+BG52+BX52</f>
        <v>0</v>
      </c>
      <c r="M52" s="6">
        <f aca="true" t="shared" si="51" ref="M52:M86">AB52+AS52+BJ52+CA52</f>
        <v>0</v>
      </c>
      <c r="N52" s="6">
        <f aca="true" t="shared" si="52" ref="N52:N86">AD52+AU52+BL52+CC52</f>
        <v>0</v>
      </c>
      <c r="O52" s="6">
        <f aca="true" t="shared" si="53" ref="O52:O86">AF52+AW52+BN52+CE52</f>
        <v>0</v>
      </c>
      <c r="P52" s="7">
        <f aca="true" t="shared" si="54" ref="P52:P86">AI52+AZ52+BQ52+CH52</f>
        <v>3</v>
      </c>
      <c r="Q52" s="7">
        <f aca="true" t="shared" si="55" ref="Q52:Q86">AH52+AY52+BP52+CG52</f>
        <v>0</v>
      </c>
      <c r="R52" s="7">
        <v>1.8</v>
      </c>
      <c r="S52" s="11"/>
      <c r="T52" s="10"/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7"/>
      <c r="AI52" s="7">
        <f aca="true" t="shared" si="56" ref="AI52:AI86">AA52+AH52</f>
        <v>0</v>
      </c>
      <c r="AJ52" s="11">
        <v>45</v>
      </c>
      <c r="AK52" s="10" t="s">
        <v>53</v>
      </c>
      <c r="AL52" s="11"/>
      <c r="AM52" s="10"/>
      <c r="AN52" s="11"/>
      <c r="AO52" s="10"/>
      <c r="AP52" s="11"/>
      <c r="AQ52" s="10"/>
      <c r="AR52" s="7">
        <v>3</v>
      </c>
      <c r="AS52" s="11"/>
      <c r="AT52" s="10"/>
      <c r="AU52" s="11"/>
      <c r="AV52" s="10"/>
      <c r="AW52" s="11"/>
      <c r="AX52" s="10"/>
      <c r="AY52" s="7"/>
      <c r="AZ52" s="7">
        <f aca="true" t="shared" si="57" ref="AZ52:AZ86">AR52+AY52</f>
        <v>3</v>
      </c>
      <c r="BA52" s="11"/>
      <c r="BB52" s="10"/>
      <c r="BC52" s="11"/>
      <c r="BD52" s="10"/>
      <c r="BE52" s="11"/>
      <c r="BF52" s="10"/>
      <c r="BG52" s="11"/>
      <c r="BH52" s="10"/>
      <c r="BI52" s="7"/>
      <c r="BJ52" s="11"/>
      <c r="BK52" s="10"/>
      <c r="BL52" s="11"/>
      <c r="BM52" s="10"/>
      <c r="BN52" s="11"/>
      <c r="BO52" s="10"/>
      <c r="BP52" s="7"/>
      <c r="BQ52" s="7">
        <f aca="true" t="shared" si="58" ref="BQ52:BQ86">BI52+BP52</f>
        <v>0</v>
      </c>
      <c r="BR52" s="11"/>
      <c r="BS52" s="10"/>
      <c r="BT52" s="11"/>
      <c r="BU52" s="10"/>
      <c r="BV52" s="11"/>
      <c r="BW52" s="10"/>
      <c r="BX52" s="11"/>
      <c r="BY52" s="10"/>
      <c r="BZ52" s="7"/>
      <c r="CA52" s="11"/>
      <c r="CB52" s="10"/>
      <c r="CC52" s="11"/>
      <c r="CD52" s="10"/>
      <c r="CE52" s="11"/>
      <c r="CF52" s="10"/>
      <c r="CG52" s="7"/>
      <c r="CH52" s="7">
        <f aca="true" t="shared" si="59" ref="CH52:CH86">BZ52+CG52</f>
        <v>0</v>
      </c>
    </row>
    <row r="53" spans="1:86" ht="12">
      <c r="A53" s="20">
        <v>2</v>
      </c>
      <c r="B53" s="20">
        <v>1</v>
      </c>
      <c r="C53" s="20"/>
      <c r="D53" s="6" t="s">
        <v>112</v>
      </c>
      <c r="E53" s="3" t="s">
        <v>113</v>
      </c>
      <c r="F53" s="6">
        <f t="shared" si="44"/>
        <v>0</v>
      </c>
      <c r="G53" s="6">
        <f t="shared" si="45"/>
        <v>1</v>
      </c>
      <c r="H53" s="6">
        <f t="shared" si="46"/>
        <v>45</v>
      </c>
      <c r="I53" s="6">
        <f t="shared" si="47"/>
        <v>45</v>
      </c>
      <c r="J53" s="6">
        <f t="shared" si="48"/>
        <v>0</v>
      </c>
      <c r="K53" s="6">
        <f t="shared" si="49"/>
        <v>0</v>
      </c>
      <c r="L53" s="6">
        <f t="shared" si="50"/>
        <v>0</v>
      </c>
      <c r="M53" s="6">
        <f t="shared" si="51"/>
        <v>0</v>
      </c>
      <c r="N53" s="6">
        <f t="shared" si="52"/>
        <v>0</v>
      </c>
      <c r="O53" s="6">
        <f t="shared" si="53"/>
        <v>0</v>
      </c>
      <c r="P53" s="7">
        <f t="shared" si="54"/>
        <v>3</v>
      </c>
      <c r="Q53" s="7">
        <f t="shared" si="55"/>
        <v>0</v>
      </c>
      <c r="R53" s="7">
        <v>1.8</v>
      </c>
      <c r="S53" s="11"/>
      <c r="T53" s="10"/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7"/>
      <c r="AI53" s="7">
        <f t="shared" si="56"/>
        <v>0</v>
      </c>
      <c r="AJ53" s="11">
        <v>45</v>
      </c>
      <c r="AK53" s="10" t="s">
        <v>53</v>
      </c>
      <c r="AL53" s="11"/>
      <c r="AM53" s="10"/>
      <c r="AN53" s="11"/>
      <c r="AO53" s="10"/>
      <c r="AP53" s="11"/>
      <c r="AQ53" s="10"/>
      <c r="AR53" s="7">
        <v>3</v>
      </c>
      <c r="AS53" s="11"/>
      <c r="AT53" s="10"/>
      <c r="AU53" s="11"/>
      <c r="AV53" s="10"/>
      <c r="AW53" s="11"/>
      <c r="AX53" s="10"/>
      <c r="AY53" s="7"/>
      <c r="AZ53" s="7">
        <f t="shared" si="57"/>
        <v>3</v>
      </c>
      <c r="BA53" s="11"/>
      <c r="BB53" s="10"/>
      <c r="BC53" s="11"/>
      <c r="BD53" s="10"/>
      <c r="BE53" s="11"/>
      <c r="BF53" s="10"/>
      <c r="BG53" s="11"/>
      <c r="BH53" s="10"/>
      <c r="BI53" s="7"/>
      <c r="BJ53" s="11"/>
      <c r="BK53" s="10"/>
      <c r="BL53" s="11"/>
      <c r="BM53" s="10"/>
      <c r="BN53" s="11"/>
      <c r="BO53" s="10"/>
      <c r="BP53" s="7"/>
      <c r="BQ53" s="7">
        <f t="shared" si="58"/>
        <v>0</v>
      </c>
      <c r="BR53" s="11"/>
      <c r="BS53" s="10"/>
      <c r="BT53" s="11"/>
      <c r="BU53" s="10"/>
      <c r="BV53" s="11"/>
      <c r="BW53" s="10"/>
      <c r="BX53" s="11"/>
      <c r="BY53" s="10"/>
      <c r="BZ53" s="7"/>
      <c r="CA53" s="11"/>
      <c r="CB53" s="10"/>
      <c r="CC53" s="11"/>
      <c r="CD53" s="10"/>
      <c r="CE53" s="11"/>
      <c r="CF53" s="10"/>
      <c r="CG53" s="7"/>
      <c r="CH53" s="7">
        <f t="shared" si="59"/>
        <v>0</v>
      </c>
    </row>
    <row r="54" spans="1:86" ht="12">
      <c r="A54" s="20">
        <v>2</v>
      </c>
      <c r="B54" s="20">
        <v>1</v>
      </c>
      <c r="C54" s="20"/>
      <c r="D54" s="6" t="s">
        <v>114</v>
      </c>
      <c r="E54" s="3" t="s">
        <v>115</v>
      </c>
      <c r="F54" s="6">
        <f t="shared" si="44"/>
        <v>0</v>
      </c>
      <c r="G54" s="6">
        <f t="shared" si="45"/>
        <v>1</v>
      </c>
      <c r="H54" s="6">
        <f t="shared" si="46"/>
        <v>45</v>
      </c>
      <c r="I54" s="6">
        <f t="shared" si="47"/>
        <v>45</v>
      </c>
      <c r="J54" s="6">
        <f t="shared" si="48"/>
        <v>0</v>
      </c>
      <c r="K54" s="6">
        <f t="shared" si="49"/>
        <v>0</v>
      </c>
      <c r="L54" s="6">
        <f t="shared" si="50"/>
        <v>0</v>
      </c>
      <c r="M54" s="6">
        <f t="shared" si="51"/>
        <v>0</v>
      </c>
      <c r="N54" s="6">
        <f t="shared" si="52"/>
        <v>0</v>
      </c>
      <c r="O54" s="6">
        <f t="shared" si="53"/>
        <v>0</v>
      </c>
      <c r="P54" s="7">
        <f t="shared" si="54"/>
        <v>3</v>
      </c>
      <c r="Q54" s="7">
        <f t="shared" si="55"/>
        <v>0</v>
      </c>
      <c r="R54" s="7">
        <v>1.8</v>
      </c>
      <c r="S54" s="11"/>
      <c r="T54" s="10"/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7"/>
      <c r="AI54" s="7">
        <f t="shared" si="56"/>
        <v>0</v>
      </c>
      <c r="AJ54" s="11">
        <v>45</v>
      </c>
      <c r="AK54" s="10" t="s">
        <v>53</v>
      </c>
      <c r="AL54" s="11"/>
      <c r="AM54" s="10"/>
      <c r="AN54" s="11"/>
      <c r="AO54" s="10"/>
      <c r="AP54" s="11"/>
      <c r="AQ54" s="10"/>
      <c r="AR54" s="7">
        <v>3</v>
      </c>
      <c r="AS54" s="11"/>
      <c r="AT54" s="10"/>
      <c r="AU54" s="11"/>
      <c r="AV54" s="10"/>
      <c r="AW54" s="11"/>
      <c r="AX54" s="10"/>
      <c r="AY54" s="7"/>
      <c r="AZ54" s="7">
        <f t="shared" si="57"/>
        <v>3</v>
      </c>
      <c r="BA54" s="11"/>
      <c r="BB54" s="10"/>
      <c r="BC54" s="11"/>
      <c r="BD54" s="10"/>
      <c r="BE54" s="11"/>
      <c r="BF54" s="10"/>
      <c r="BG54" s="11"/>
      <c r="BH54" s="10"/>
      <c r="BI54" s="7"/>
      <c r="BJ54" s="11"/>
      <c r="BK54" s="10"/>
      <c r="BL54" s="11"/>
      <c r="BM54" s="10"/>
      <c r="BN54" s="11"/>
      <c r="BO54" s="10"/>
      <c r="BP54" s="7"/>
      <c r="BQ54" s="7">
        <f t="shared" si="58"/>
        <v>0</v>
      </c>
      <c r="BR54" s="11"/>
      <c r="BS54" s="10"/>
      <c r="BT54" s="11"/>
      <c r="BU54" s="10"/>
      <c r="BV54" s="11"/>
      <c r="BW54" s="10"/>
      <c r="BX54" s="11"/>
      <c r="BY54" s="10"/>
      <c r="BZ54" s="7"/>
      <c r="CA54" s="11"/>
      <c r="CB54" s="10"/>
      <c r="CC54" s="11"/>
      <c r="CD54" s="10"/>
      <c r="CE54" s="11"/>
      <c r="CF54" s="10"/>
      <c r="CG54" s="7"/>
      <c r="CH54" s="7">
        <f t="shared" si="59"/>
        <v>0</v>
      </c>
    </row>
    <row r="55" spans="1:86" ht="12">
      <c r="A55" s="20">
        <v>2</v>
      </c>
      <c r="B55" s="20">
        <v>1</v>
      </c>
      <c r="C55" s="20"/>
      <c r="D55" s="6" t="s">
        <v>116</v>
      </c>
      <c r="E55" s="3" t="s">
        <v>117</v>
      </c>
      <c r="F55" s="6">
        <f t="shared" si="44"/>
        <v>0</v>
      </c>
      <c r="G55" s="6">
        <f t="shared" si="45"/>
        <v>1</v>
      </c>
      <c r="H55" s="6">
        <f t="shared" si="46"/>
        <v>45</v>
      </c>
      <c r="I55" s="6">
        <f t="shared" si="47"/>
        <v>45</v>
      </c>
      <c r="J55" s="6">
        <f t="shared" si="48"/>
        <v>0</v>
      </c>
      <c r="K55" s="6">
        <f t="shared" si="49"/>
        <v>0</v>
      </c>
      <c r="L55" s="6">
        <f t="shared" si="50"/>
        <v>0</v>
      </c>
      <c r="M55" s="6">
        <f t="shared" si="51"/>
        <v>0</v>
      </c>
      <c r="N55" s="6">
        <f t="shared" si="52"/>
        <v>0</v>
      </c>
      <c r="O55" s="6">
        <f t="shared" si="53"/>
        <v>0</v>
      </c>
      <c r="P55" s="7">
        <f t="shared" si="54"/>
        <v>3</v>
      </c>
      <c r="Q55" s="7">
        <f t="shared" si="55"/>
        <v>0</v>
      </c>
      <c r="R55" s="7">
        <v>1.8</v>
      </c>
      <c r="S55" s="11"/>
      <c r="T55" s="10"/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7"/>
      <c r="AI55" s="7">
        <f t="shared" si="56"/>
        <v>0</v>
      </c>
      <c r="AJ55" s="11">
        <v>45</v>
      </c>
      <c r="AK55" s="10" t="s">
        <v>53</v>
      </c>
      <c r="AL55" s="11"/>
      <c r="AM55" s="10"/>
      <c r="AN55" s="11"/>
      <c r="AO55" s="10"/>
      <c r="AP55" s="11"/>
      <c r="AQ55" s="10"/>
      <c r="AR55" s="7">
        <v>3</v>
      </c>
      <c r="AS55" s="11"/>
      <c r="AT55" s="10"/>
      <c r="AU55" s="11"/>
      <c r="AV55" s="10"/>
      <c r="AW55" s="11"/>
      <c r="AX55" s="10"/>
      <c r="AY55" s="7"/>
      <c r="AZ55" s="7">
        <f t="shared" si="57"/>
        <v>3</v>
      </c>
      <c r="BA55" s="11"/>
      <c r="BB55" s="10"/>
      <c r="BC55" s="11"/>
      <c r="BD55" s="10"/>
      <c r="BE55" s="11"/>
      <c r="BF55" s="10"/>
      <c r="BG55" s="11"/>
      <c r="BH55" s="10"/>
      <c r="BI55" s="7"/>
      <c r="BJ55" s="11"/>
      <c r="BK55" s="10"/>
      <c r="BL55" s="11"/>
      <c r="BM55" s="10"/>
      <c r="BN55" s="11"/>
      <c r="BO55" s="10"/>
      <c r="BP55" s="7"/>
      <c r="BQ55" s="7">
        <f t="shared" si="58"/>
        <v>0</v>
      </c>
      <c r="BR55" s="11"/>
      <c r="BS55" s="10"/>
      <c r="BT55" s="11"/>
      <c r="BU55" s="10"/>
      <c r="BV55" s="11"/>
      <c r="BW55" s="10"/>
      <c r="BX55" s="11"/>
      <c r="BY55" s="10"/>
      <c r="BZ55" s="7"/>
      <c r="CA55" s="11"/>
      <c r="CB55" s="10"/>
      <c r="CC55" s="11"/>
      <c r="CD55" s="10"/>
      <c r="CE55" s="11"/>
      <c r="CF55" s="10"/>
      <c r="CG55" s="7"/>
      <c r="CH55" s="7">
        <f t="shared" si="59"/>
        <v>0</v>
      </c>
    </row>
    <row r="56" spans="1:86" ht="12">
      <c r="A56" s="20">
        <v>1</v>
      </c>
      <c r="B56" s="20">
        <v>1</v>
      </c>
      <c r="C56" s="20"/>
      <c r="D56" s="6" t="s">
        <v>118</v>
      </c>
      <c r="E56" s="3" t="s">
        <v>119</v>
      </c>
      <c r="F56" s="6">
        <f t="shared" si="44"/>
        <v>1</v>
      </c>
      <c r="G56" s="6">
        <f t="shared" si="45"/>
        <v>0</v>
      </c>
      <c r="H56" s="6">
        <f t="shared" si="46"/>
        <v>30</v>
      </c>
      <c r="I56" s="6">
        <f t="shared" si="47"/>
        <v>0</v>
      </c>
      <c r="J56" s="6">
        <f t="shared" si="48"/>
        <v>0</v>
      </c>
      <c r="K56" s="6">
        <f t="shared" si="49"/>
        <v>0</v>
      </c>
      <c r="L56" s="6">
        <f t="shared" si="50"/>
        <v>0</v>
      </c>
      <c r="M56" s="6">
        <f t="shared" si="51"/>
        <v>0</v>
      </c>
      <c r="N56" s="6">
        <f t="shared" si="52"/>
        <v>30</v>
      </c>
      <c r="O56" s="6">
        <f t="shared" si="53"/>
        <v>0</v>
      </c>
      <c r="P56" s="7">
        <f t="shared" si="54"/>
        <v>3</v>
      </c>
      <c r="Q56" s="7">
        <f t="shared" si="55"/>
        <v>3</v>
      </c>
      <c r="R56" s="7">
        <v>1.3</v>
      </c>
      <c r="S56" s="11"/>
      <c r="T56" s="10"/>
      <c r="U56" s="11"/>
      <c r="V56" s="10"/>
      <c r="W56" s="11"/>
      <c r="X56" s="10"/>
      <c r="Y56" s="11"/>
      <c r="Z56" s="10"/>
      <c r="AA56" s="7"/>
      <c r="AB56" s="11"/>
      <c r="AC56" s="10"/>
      <c r="AD56" s="11">
        <v>30</v>
      </c>
      <c r="AE56" s="10" t="s">
        <v>62</v>
      </c>
      <c r="AF56" s="11"/>
      <c r="AG56" s="10"/>
      <c r="AH56" s="7">
        <v>3</v>
      </c>
      <c r="AI56" s="7">
        <f t="shared" si="56"/>
        <v>3</v>
      </c>
      <c r="AJ56" s="11"/>
      <c r="AK56" s="10"/>
      <c r="AL56" s="11"/>
      <c r="AM56" s="10"/>
      <c r="AN56" s="11"/>
      <c r="AO56" s="10"/>
      <c r="AP56" s="11"/>
      <c r="AQ56" s="10"/>
      <c r="AR56" s="7"/>
      <c r="AS56" s="11"/>
      <c r="AT56" s="10"/>
      <c r="AU56" s="11"/>
      <c r="AV56" s="10"/>
      <c r="AW56" s="11"/>
      <c r="AX56" s="10"/>
      <c r="AY56" s="7"/>
      <c r="AZ56" s="7">
        <f t="shared" si="57"/>
        <v>0</v>
      </c>
      <c r="BA56" s="11"/>
      <c r="BB56" s="10"/>
      <c r="BC56" s="11"/>
      <c r="BD56" s="10"/>
      <c r="BE56" s="11"/>
      <c r="BF56" s="10"/>
      <c r="BG56" s="11"/>
      <c r="BH56" s="10"/>
      <c r="BI56" s="7"/>
      <c r="BJ56" s="11"/>
      <c r="BK56" s="10"/>
      <c r="BL56" s="11"/>
      <c r="BM56" s="10"/>
      <c r="BN56" s="11"/>
      <c r="BO56" s="10"/>
      <c r="BP56" s="7"/>
      <c r="BQ56" s="7">
        <f t="shared" si="58"/>
        <v>0</v>
      </c>
      <c r="BR56" s="11"/>
      <c r="BS56" s="10"/>
      <c r="BT56" s="11"/>
      <c r="BU56" s="10"/>
      <c r="BV56" s="11"/>
      <c r="BW56" s="10"/>
      <c r="BX56" s="11"/>
      <c r="BY56" s="10"/>
      <c r="BZ56" s="7"/>
      <c r="CA56" s="11"/>
      <c r="CB56" s="10"/>
      <c r="CC56" s="11"/>
      <c r="CD56" s="10"/>
      <c r="CE56" s="11"/>
      <c r="CF56" s="10"/>
      <c r="CG56" s="7"/>
      <c r="CH56" s="7">
        <f t="shared" si="59"/>
        <v>0</v>
      </c>
    </row>
    <row r="57" spans="1:86" ht="12">
      <c r="A57" s="20">
        <v>1</v>
      </c>
      <c r="B57" s="20">
        <v>1</v>
      </c>
      <c r="C57" s="20"/>
      <c r="D57" s="6" t="s">
        <v>120</v>
      </c>
      <c r="E57" s="3" t="s">
        <v>121</v>
      </c>
      <c r="F57" s="6">
        <f t="shared" si="44"/>
        <v>1</v>
      </c>
      <c r="G57" s="6">
        <f t="shared" si="45"/>
        <v>0</v>
      </c>
      <c r="H57" s="6">
        <f t="shared" si="46"/>
        <v>30</v>
      </c>
      <c r="I57" s="6">
        <f t="shared" si="47"/>
        <v>0</v>
      </c>
      <c r="J57" s="6">
        <f t="shared" si="48"/>
        <v>0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30</v>
      </c>
      <c r="O57" s="6">
        <f t="shared" si="53"/>
        <v>0</v>
      </c>
      <c r="P57" s="7">
        <f t="shared" si="54"/>
        <v>3</v>
      </c>
      <c r="Q57" s="7">
        <f t="shared" si="55"/>
        <v>3</v>
      </c>
      <c r="R57" s="7">
        <v>1.3</v>
      </c>
      <c r="S57" s="11"/>
      <c r="T57" s="10"/>
      <c r="U57" s="11"/>
      <c r="V57" s="10"/>
      <c r="W57" s="11"/>
      <c r="X57" s="10"/>
      <c r="Y57" s="11"/>
      <c r="Z57" s="10"/>
      <c r="AA57" s="7"/>
      <c r="AB57" s="11"/>
      <c r="AC57" s="10"/>
      <c r="AD57" s="11">
        <v>30</v>
      </c>
      <c r="AE57" s="10" t="s">
        <v>62</v>
      </c>
      <c r="AF57" s="11"/>
      <c r="AG57" s="10"/>
      <c r="AH57" s="7">
        <v>3</v>
      </c>
      <c r="AI57" s="7">
        <f t="shared" si="56"/>
        <v>3</v>
      </c>
      <c r="AJ57" s="11"/>
      <c r="AK57" s="10"/>
      <c r="AL57" s="11"/>
      <c r="AM57" s="10"/>
      <c r="AN57" s="11"/>
      <c r="AO57" s="10"/>
      <c r="AP57" s="11"/>
      <c r="AQ57" s="10"/>
      <c r="AR57" s="7"/>
      <c r="AS57" s="11"/>
      <c r="AT57" s="10"/>
      <c r="AU57" s="11"/>
      <c r="AV57" s="10"/>
      <c r="AW57" s="11"/>
      <c r="AX57" s="10"/>
      <c r="AY57" s="7"/>
      <c r="AZ57" s="7">
        <f t="shared" si="57"/>
        <v>0</v>
      </c>
      <c r="BA57" s="11"/>
      <c r="BB57" s="10"/>
      <c r="BC57" s="11"/>
      <c r="BD57" s="10"/>
      <c r="BE57" s="11"/>
      <c r="BF57" s="10"/>
      <c r="BG57" s="11"/>
      <c r="BH57" s="10"/>
      <c r="BI57" s="7"/>
      <c r="BJ57" s="11"/>
      <c r="BK57" s="10"/>
      <c r="BL57" s="11"/>
      <c r="BM57" s="10"/>
      <c r="BN57" s="11"/>
      <c r="BO57" s="10"/>
      <c r="BP57" s="7"/>
      <c r="BQ57" s="7">
        <f t="shared" si="58"/>
        <v>0</v>
      </c>
      <c r="BR57" s="11"/>
      <c r="BS57" s="10"/>
      <c r="BT57" s="11"/>
      <c r="BU57" s="10"/>
      <c r="BV57" s="11"/>
      <c r="BW57" s="10"/>
      <c r="BX57" s="11"/>
      <c r="BY57" s="10"/>
      <c r="BZ57" s="7"/>
      <c r="CA57" s="11"/>
      <c r="CB57" s="10"/>
      <c r="CC57" s="11"/>
      <c r="CD57" s="10"/>
      <c r="CE57" s="11"/>
      <c r="CF57" s="10"/>
      <c r="CG57" s="7"/>
      <c r="CH57" s="7">
        <f t="shared" si="59"/>
        <v>0</v>
      </c>
    </row>
    <row r="58" spans="1:86" ht="12">
      <c r="A58" s="20">
        <v>4</v>
      </c>
      <c r="B58" s="20">
        <v>1</v>
      </c>
      <c r="C58" s="20"/>
      <c r="D58" s="6" t="s">
        <v>321</v>
      </c>
      <c r="E58" s="3" t="s">
        <v>137</v>
      </c>
      <c r="F58" s="6">
        <f t="shared" si="44"/>
        <v>1</v>
      </c>
      <c r="G58" s="6">
        <f t="shared" si="45"/>
        <v>1</v>
      </c>
      <c r="H58" s="6">
        <f t="shared" si="46"/>
        <v>30</v>
      </c>
      <c r="I58" s="6">
        <f t="shared" si="47"/>
        <v>10</v>
      </c>
      <c r="J58" s="6">
        <f t="shared" si="48"/>
        <v>0</v>
      </c>
      <c r="K58" s="6">
        <f t="shared" si="49"/>
        <v>0</v>
      </c>
      <c r="L58" s="6">
        <f t="shared" si="50"/>
        <v>0</v>
      </c>
      <c r="M58" s="6">
        <f t="shared" si="51"/>
        <v>20</v>
      </c>
      <c r="N58" s="6">
        <f t="shared" si="52"/>
        <v>0</v>
      </c>
      <c r="O58" s="6">
        <f t="shared" si="53"/>
        <v>0</v>
      </c>
      <c r="P58" s="7">
        <f t="shared" si="54"/>
        <v>2</v>
      </c>
      <c r="Q58" s="7">
        <f t="shared" si="55"/>
        <v>1</v>
      </c>
      <c r="R58" s="7">
        <v>1.3</v>
      </c>
      <c r="S58" s="11"/>
      <c r="T58" s="10"/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7"/>
      <c r="AI58" s="7">
        <f t="shared" si="56"/>
        <v>0</v>
      </c>
      <c r="AJ58" s="11"/>
      <c r="AK58" s="10"/>
      <c r="AL58" s="11"/>
      <c r="AM58" s="10"/>
      <c r="AN58" s="11"/>
      <c r="AO58" s="10"/>
      <c r="AP58" s="11"/>
      <c r="AQ58" s="10"/>
      <c r="AR58" s="7"/>
      <c r="AS58" s="11"/>
      <c r="AT58" s="10"/>
      <c r="AU58" s="11"/>
      <c r="AV58" s="10"/>
      <c r="AW58" s="11"/>
      <c r="AX58" s="10"/>
      <c r="AY58" s="7"/>
      <c r="AZ58" s="7">
        <f t="shared" si="57"/>
        <v>0</v>
      </c>
      <c r="BA58" s="11">
        <v>10</v>
      </c>
      <c r="BB58" s="10" t="s">
        <v>62</v>
      </c>
      <c r="BC58" s="11"/>
      <c r="BD58" s="10"/>
      <c r="BE58" s="11"/>
      <c r="BF58" s="10"/>
      <c r="BG58" s="11"/>
      <c r="BH58" s="10"/>
      <c r="BI58" s="7">
        <v>1</v>
      </c>
      <c r="BJ58" s="11">
        <v>20</v>
      </c>
      <c r="BK58" s="10" t="s">
        <v>53</v>
      </c>
      <c r="BL58" s="11"/>
      <c r="BM58" s="10"/>
      <c r="BN58" s="11"/>
      <c r="BO58" s="10"/>
      <c r="BP58" s="7">
        <v>1</v>
      </c>
      <c r="BQ58" s="7">
        <f t="shared" si="58"/>
        <v>2</v>
      </c>
      <c r="BR58" s="11"/>
      <c r="BS58" s="10"/>
      <c r="BT58" s="11"/>
      <c r="BU58" s="10"/>
      <c r="BV58" s="11"/>
      <c r="BW58" s="10"/>
      <c r="BX58" s="11"/>
      <c r="BY58" s="10"/>
      <c r="BZ58" s="7"/>
      <c r="CA58" s="11"/>
      <c r="CB58" s="10"/>
      <c r="CC58" s="11"/>
      <c r="CD58" s="10"/>
      <c r="CE58" s="11"/>
      <c r="CF58" s="10"/>
      <c r="CG58" s="7"/>
      <c r="CH58" s="7">
        <f t="shared" si="59"/>
        <v>0</v>
      </c>
    </row>
    <row r="59" spans="1:86" ht="12">
      <c r="A59" s="20">
        <v>4</v>
      </c>
      <c r="B59" s="20">
        <v>1</v>
      </c>
      <c r="C59" s="20"/>
      <c r="D59" s="6" t="s">
        <v>322</v>
      </c>
      <c r="E59" s="3" t="s">
        <v>147</v>
      </c>
      <c r="F59" s="6">
        <f t="shared" si="44"/>
        <v>1</v>
      </c>
      <c r="G59" s="6">
        <f t="shared" si="45"/>
        <v>1</v>
      </c>
      <c r="H59" s="6">
        <f t="shared" si="46"/>
        <v>30</v>
      </c>
      <c r="I59" s="6">
        <f t="shared" si="47"/>
        <v>10</v>
      </c>
      <c r="J59" s="6">
        <f t="shared" si="48"/>
        <v>0</v>
      </c>
      <c r="K59" s="6">
        <f t="shared" si="49"/>
        <v>0</v>
      </c>
      <c r="L59" s="6">
        <f t="shared" si="50"/>
        <v>0</v>
      </c>
      <c r="M59" s="6">
        <f t="shared" si="51"/>
        <v>20</v>
      </c>
      <c r="N59" s="6">
        <f t="shared" si="52"/>
        <v>0</v>
      </c>
      <c r="O59" s="6">
        <f t="shared" si="53"/>
        <v>0</v>
      </c>
      <c r="P59" s="7">
        <f t="shared" si="54"/>
        <v>2</v>
      </c>
      <c r="Q59" s="7">
        <f t="shared" si="55"/>
        <v>1</v>
      </c>
      <c r="R59" s="7">
        <v>1.3</v>
      </c>
      <c r="S59" s="11"/>
      <c r="T59" s="10"/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7"/>
      <c r="AI59" s="7">
        <f t="shared" si="56"/>
        <v>0</v>
      </c>
      <c r="AJ59" s="11"/>
      <c r="AK59" s="10"/>
      <c r="AL59" s="11"/>
      <c r="AM59" s="10"/>
      <c r="AN59" s="11"/>
      <c r="AO59" s="10"/>
      <c r="AP59" s="11"/>
      <c r="AQ59" s="10"/>
      <c r="AR59" s="7"/>
      <c r="AS59" s="11"/>
      <c r="AT59" s="10"/>
      <c r="AU59" s="11"/>
      <c r="AV59" s="10"/>
      <c r="AW59" s="11"/>
      <c r="AX59" s="10"/>
      <c r="AY59" s="7"/>
      <c r="AZ59" s="7">
        <f t="shared" si="57"/>
        <v>0</v>
      </c>
      <c r="BA59" s="11">
        <v>10</v>
      </c>
      <c r="BB59" s="10" t="s">
        <v>62</v>
      </c>
      <c r="BC59" s="11"/>
      <c r="BD59" s="10"/>
      <c r="BE59" s="11"/>
      <c r="BF59" s="10"/>
      <c r="BG59" s="11"/>
      <c r="BH59" s="10"/>
      <c r="BI59" s="7">
        <v>1</v>
      </c>
      <c r="BJ59" s="11">
        <v>20</v>
      </c>
      <c r="BK59" s="10" t="s">
        <v>53</v>
      </c>
      <c r="BL59" s="11"/>
      <c r="BM59" s="10"/>
      <c r="BN59" s="11"/>
      <c r="BO59" s="10"/>
      <c r="BP59" s="7">
        <v>1</v>
      </c>
      <c r="BQ59" s="7">
        <f t="shared" si="58"/>
        <v>2</v>
      </c>
      <c r="BR59" s="11"/>
      <c r="BS59" s="10"/>
      <c r="BT59" s="11"/>
      <c r="BU59" s="10"/>
      <c r="BV59" s="11"/>
      <c r="BW59" s="10"/>
      <c r="BX59" s="11"/>
      <c r="BY59" s="10"/>
      <c r="BZ59" s="7"/>
      <c r="CA59" s="11"/>
      <c r="CB59" s="10"/>
      <c r="CC59" s="11"/>
      <c r="CD59" s="10"/>
      <c r="CE59" s="11"/>
      <c r="CF59" s="10"/>
      <c r="CG59" s="7"/>
      <c r="CH59" s="7">
        <f t="shared" si="59"/>
        <v>0</v>
      </c>
    </row>
    <row r="60" spans="1:86" ht="12">
      <c r="A60" s="20">
        <v>4</v>
      </c>
      <c r="B60" s="20">
        <v>1</v>
      </c>
      <c r="C60" s="20"/>
      <c r="D60" s="6" t="s">
        <v>323</v>
      </c>
      <c r="E60" s="3" t="s">
        <v>149</v>
      </c>
      <c r="F60" s="6">
        <f t="shared" si="44"/>
        <v>1</v>
      </c>
      <c r="G60" s="6">
        <f t="shared" si="45"/>
        <v>1</v>
      </c>
      <c r="H60" s="6">
        <f t="shared" si="46"/>
        <v>30</v>
      </c>
      <c r="I60" s="6">
        <f t="shared" si="47"/>
        <v>10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20</v>
      </c>
      <c r="N60" s="6">
        <f t="shared" si="52"/>
        <v>0</v>
      </c>
      <c r="O60" s="6">
        <f t="shared" si="53"/>
        <v>0</v>
      </c>
      <c r="P60" s="7">
        <f t="shared" si="54"/>
        <v>2</v>
      </c>
      <c r="Q60" s="7">
        <f t="shared" si="55"/>
        <v>1</v>
      </c>
      <c r="R60" s="7">
        <v>1.3</v>
      </c>
      <c r="S60" s="11"/>
      <c r="T60" s="10"/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7"/>
      <c r="AI60" s="7">
        <f t="shared" si="56"/>
        <v>0</v>
      </c>
      <c r="AJ60" s="11"/>
      <c r="AK60" s="10"/>
      <c r="AL60" s="11"/>
      <c r="AM60" s="10"/>
      <c r="AN60" s="11"/>
      <c r="AO60" s="10"/>
      <c r="AP60" s="11"/>
      <c r="AQ60" s="10"/>
      <c r="AR60" s="7"/>
      <c r="AS60" s="11"/>
      <c r="AT60" s="10"/>
      <c r="AU60" s="11"/>
      <c r="AV60" s="10"/>
      <c r="AW60" s="11"/>
      <c r="AX60" s="10"/>
      <c r="AY60" s="7"/>
      <c r="AZ60" s="7">
        <f t="shared" si="57"/>
        <v>0</v>
      </c>
      <c r="BA60" s="11">
        <v>10</v>
      </c>
      <c r="BB60" s="10" t="s">
        <v>62</v>
      </c>
      <c r="BC60" s="11"/>
      <c r="BD60" s="10"/>
      <c r="BE60" s="11"/>
      <c r="BF60" s="10"/>
      <c r="BG60" s="11"/>
      <c r="BH60" s="10"/>
      <c r="BI60" s="7">
        <v>1</v>
      </c>
      <c r="BJ60" s="11">
        <v>20</v>
      </c>
      <c r="BK60" s="10" t="s">
        <v>53</v>
      </c>
      <c r="BL60" s="11"/>
      <c r="BM60" s="10"/>
      <c r="BN60" s="11"/>
      <c r="BO60" s="10"/>
      <c r="BP60" s="7">
        <v>1</v>
      </c>
      <c r="BQ60" s="7">
        <f t="shared" si="58"/>
        <v>2</v>
      </c>
      <c r="BR60" s="11"/>
      <c r="BS60" s="10"/>
      <c r="BT60" s="11"/>
      <c r="BU60" s="10"/>
      <c r="BV60" s="11"/>
      <c r="BW60" s="10"/>
      <c r="BX60" s="11"/>
      <c r="BY60" s="10"/>
      <c r="BZ60" s="7"/>
      <c r="CA60" s="11"/>
      <c r="CB60" s="10"/>
      <c r="CC60" s="11"/>
      <c r="CD60" s="10"/>
      <c r="CE60" s="11"/>
      <c r="CF60" s="10"/>
      <c r="CG60" s="7"/>
      <c r="CH60" s="7">
        <f t="shared" si="59"/>
        <v>0</v>
      </c>
    </row>
    <row r="61" spans="1:86" ht="12">
      <c r="A61" s="20">
        <v>4</v>
      </c>
      <c r="B61" s="20">
        <v>1</v>
      </c>
      <c r="C61" s="20"/>
      <c r="D61" s="6" t="s">
        <v>324</v>
      </c>
      <c r="E61" s="3" t="s">
        <v>151</v>
      </c>
      <c r="F61" s="6">
        <f t="shared" si="44"/>
        <v>1</v>
      </c>
      <c r="G61" s="6">
        <f t="shared" si="45"/>
        <v>1</v>
      </c>
      <c r="H61" s="6">
        <f t="shared" si="46"/>
        <v>30</v>
      </c>
      <c r="I61" s="6">
        <f t="shared" si="47"/>
        <v>10</v>
      </c>
      <c r="J61" s="6">
        <f t="shared" si="48"/>
        <v>0</v>
      </c>
      <c r="K61" s="6">
        <f t="shared" si="49"/>
        <v>0</v>
      </c>
      <c r="L61" s="6">
        <f t="shared" si="50"/>
        <v>0</v>
      </c>
      <c r="M61" s="6">
        <f t="shared" si="51"/>
        <v>20</v>
      </c>
      <c r="N61" s="6">
        <f t="shared" si="52"/>
        <v>0</v>
      </c>
      <c r="O61" s="6">
        <f t="shared" si="53"/>
        <v>0</v>
      </c>
      <c r="P61" s="7">
        <f t="shared" si="54"/>
        <v>2</v>
      </c>
      <c r="Q61" s="7">
        <f t="shared" si="55"/>
        <v>1</v>
      </c>
      <c r="R61" s="7">
        <v>1.3</v>
      </c>
      <c r="S61" s="11"/>
      <c r="T61" s="10"/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7"/>
      <c r="AI61" s="7">
        <f t="shared" si="56"/>
        <v>0</v>
      </c>
      <c r="AJ61" s="11"/>
      <c r="AK61" s="10"/>
      <c r="AL61" s="11"/>
      <c r="AM61" s="10"/>
      <c r="AN61" s="11"/>
      <c r="AO61" s="10"/>
      <c r="AP61" s="11"/>
      <c r="AQ61" s="10"/>
      <c r="AR61" s="7"/>
      <c r="AS61" s="11"/>
      <c r="AT61" s="10"/>
      <c r="AU61" s="11"/>
      <c r="AV61" s="10"/>
      <c r="AW61" s="11"/>
      <c r="AX61" s="10"/>
      <c r="AY61" s="7"/>
      <c r="AZ61" s="7">
        <f t="shared" si="57"/>
        <v>0</v>
      </c>
      <c r="BA61" s="11">
        <v>10</v>
      </c>
      <c r="BB61" s="10" t="s">
        <v>62</v>
      </c>
      <c r="BC61" s="11"/>
      <c r="BD61" s="10"/>
      <c r="BE61" s="11"/>
      <c r="BF61" s="10"/>
      <c r="BG61" s="11"/>
      <c r="BH61" s="10"/>
      <c r="BI61" s="7">
        <v>1</v>
      </c>
      <c r="BJ61" s="11">
        <v>20</v>
      </c>
      <c r="BK61" s="10" t="s">
        <v>53</v>
      </c>
      <c r="BL61" s="11"/>
      <c r="BM61" s="10"/>
      <c r="BN61" s="11"/>
      <c r="BO61" s="10"/>
      <c r="BP61" s="7">
        <v>1</v>
      </c>
      <c r="BQ61" s="7">
        <f t="shared" si="58"/>
        <v>2</v>
      </c>
      <c r="BR61" s="11"/>
      <c r="BS61" s="10"/>
      <c r="BT61" s="11"/>
      <c r="BU61" s="10"/>
      <c r="BV61" s="11"/>
      <c r="BW61" s="10"/>
      <c r="BX61" s="11"/>
      <c r="BY61" s="10"/>
      <c r="BZ61" s="7"/>
      <c r="CA61" s="11"/>
      <c r="CB61" s="10"/>
      <c r="CC61" s="11"/>
      <c r="CD61" s="10"/>
      <c r="CE61" s="11"/>
      <c r="CF61" s="10"/>
      <c r="CG61" s="7"/>
      <c r="CH61" s="7">
        <f t="shared" si="59"/>
        <v>0</v>
      </c>
    </row>
    <row r="62" spans="1:86" ht="12">
      <c r="A62" s="20">
        <v>4</v>
      </c>
      <c r="B62" s="20">
        <v>1</v>
      </c>
      <c r="C62" s="20"/>
      <c r="D62" s="6" t="s">
        <v>325</v>
      </c>
      <c r="E62" s="3" t="s">
        <v>125</v>
      </c>
      <c r="F62" s="6">
        <f t="shared" si="44"/>
        <v>1</v>
      </c>
      <c r="G62" s="6">
        <f t="shared" si="45"/>
        <v>1</v>
      </c>
      <c r="H62" s="6">
        <f t="shared" si="46"/>
        <v>30</v>
      </c>
      <c r="I62" s="6">
        <f t="shared" si="47"/>
        <v>10</v>
      </c>
      <c r="J62" s="6">
        <f t="shared" si="48"/>
        <v>0</v>
      </c>
      <c r="K62" s="6">
        <f t="shared" si="49"/>
        <v>0</v>
      </c>
      <c r="L62" s="6">
        <f t="shared" si="50"/>
        <v>0</v>
      </c>
      <c r="M62" s="6">
        <f t="shared" si="51"/>
        <v>20</v>
      </c>
      <c r="N62" s="6">
        <f t="shared" si="52"/>
        <v>0</v>
      </c>
      <c r="O62" s="6">
        <f t="shared" si="53"/>
        <v>0</v>
      </c>
      <c r="P62" s="7">
        <f t="shared" si="54"/>
        <v>2</v>
      </c>
      <c r="Q62" s="7">
        <f t="shared" si="55"/>
        <v>1</v>
      </c>
      <c r="R62" s="7">
        <v>1.3</v>
      </c>
      <c r="S62" s="11"/>
      <c r="T62" s="10"/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7"/>
      <c r="AI62" s="7">
        <f t="shared" si="56"/>
        <v>0</v>
      </c>
      <c r="AJ62" s="11"/>
      <c r="AK62" s="10"/>
      <c r="AL62" s="11"/>
      <c r="AM62" s="10"/>
      <c r="AN62" s="11"/>
      <c r="AO62" s="10"/>
      <c r="AP62" s="11"/>
      <c r="AQ62" s="10"/>
      <c r="AR62" s="7"/>
      <c r="AS62" s="11"/>
      <c r="AT62" s="10"/>
      <c r="AU62" s="11"/>
      <c r="AV62" s="10"/>
      <c r="AW62" s="11"/>
      <c r="AX62" s="10"/>
      <c r="AY62" s="7"/>
      <c r="AZ62" s="7">
        <f t="shared" si="57"/>
        <v>0</v>
      </c>
      <c r="BA62" s="11">
        <v>10</v>
      </c>
      <c r="BB62" s="10" t="s">
        <v>62</v>
      </c>
      <c r="BC62" s="11"/>
      <c r="BD62" s="10"/>
      <c r="BE62" s="11"/>
      <c r="BF62" s="10"/>
      <c r="BG62" s="11"/>
      <c r="BH62" s="10"/>
      <c r="BI62" s="7">
        <v>1</v>
      </c>
      <c r="BJ62" s="11">
        <v>20</v>
      </c>
      <c r="BK62" s="10" t="s">
        <v>53</v>
      </c>
      <c r="BL62" s="11"/>
      <c r="BM62" s="10"/>
      <c r="BN62" s="11"/>
      <c r="BO62" s="10"/>
      <c r="BP62" s="7">
        <v>1</v>
      </c>
      <c r="BQ62" s="7">
        <f t="shared" si="58"/>
        <v>2</v>
      </c>
      <c r="BR62" s="11"/>
      <c r="BS62" s="10"/>
      <c r="BT62" s="11"/>
      <c r="BU62" s="10"/>
      <c r="BV62" s="11"/>
      <c r="BW62" s="10"/>
      <c r="BX62" s="11"/>
      <c r="BY62" s="10"/>
      <c r="BZ62" s="7"/>
      <c r="CA62" s="11"/>
      <c r="CB62" s="10"/>
      <c r="CC62" s="11"/>
      <c r="CD62" s="10"/>
      <c r="CE62" s="11"/>
      <c r="CF62" s="10"/>
      <c r="CG62" s="7"/>
      <c r="CH62" s="7">
        <f t="shared" si="59"/>
        <v>0</v>
      </c>
    </row>
    <row r="63" spans="1:86" ht="12">
      <c r="A63" s="20">
        <v>4</v>
      </c>
      <c r="B63" s="20">
        <v>1</v>
      </c>
      <c r="C63" s="20"/>
      <c r="D63" s="6" t="s">
        <v>326</v>
      </c>
      <c r="E63" s="3" t="s">
        <v>127</v>
      </c>
      <c r="F63" s="6">
        <f t="shared" si="44"/>
        <v>1</v>
      </c>
      <c r="G63" s="6">
        <f t="shared" si="45"/>
        <v>1</v>
      </c>
      <c r="H63" s="6">
        <f t="shared" si="46"/>
        <v>30</v>
      </c>
      <c r="I63" s="6">
        <f t="shared" si="47"/>
        <v>10</v>
      </c>
      <c r="J63" s="6">
        <f t="shared" si="48"/>
        <v>0</v>
      </c>
      <c r="K63" s="6">
        <f t="shared" si="49"/>
        <v>0</v>
      </c>
      <c r="L63" s="6">
        <f t="shared" si="50"/>
        <v>0</v>
      </c>
      <c r="M63" s="6">
        <f t="shared" si="51"/>
        <v>20</v>
      </c>
      <c r="N63" s="6">
        <f t="shared" si="52"/>
        <v>0</v>
      </c>
      <c r="O63" s="6">
        <f t="shared" si="53"/>
        <v>0</v>
      </c>
      <c r="P63" s="7">
        <f t="shared" si="54"/>
        <v>2</v>
      </c>
      <c r="Q63" s="7">
        <f t="shared" si="55"/>
        <v>1</v>
      </c>
      <c r="R63" s="7">
        <v>1.3</v>
      </c>
      <c r="S63" s="11"/>
      <c r="T63" s="10"/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7"/>
      <c r="AI63" s="7">
        <f t="shared" si="56"/>
        <v>0</v>
      </c>
      <c r="AJ63" s="11"/>
      <c r="AK63" s="10"/>
      <c r="AL63" s="11"/>
      <c r="AM63" s="10"/>
      <c r="AN63" s="11"/>
      <c r="AO63" s="10"/>
      <c r="AP63" s="11"/>
      <c r="AQ63" s="10"/>
      <c r="AR63" s="7"/>
      <c r="AS63" s="11"/>
      <c r="AT63" s="10"/>
      <c r="AU63" s="11"/>
      <c r="AV63" s="10"/>
      <c r="AW63" s="11"/>
      <c r="AX63" s="10"/>
      <c r="AY63" s="7"/>
      <c r="AZ63" s="7">
        <f t="shared" si="57"/>
        <v>0</v>
      </c>
      <c r="BA63" s="11">
        <v>10</v>
      </c>
      <c r="BB63" s="10" t="s">
        <v>62</v>
      </c>
      <c r="BC63" s="11"/>
      <c r="BD63" s="10"/>
      <c r="BE63" s="11"/>
      <c r="BF63" s="10"/>
      <c r="BG63" s="11"/>
      <c r="BH63" s="10"/>
      <c r="BI63" s="7">
        <v>1</v>
      </c>
      <c r="BJ63" s="11">
        <v>20</v>
      </c>
      <c r="BK63" s="10" t="s">
        <v>53</v>
      </c>
      <c r="BL63" s="11"/>
      <c r="BM63" s="10"/>
      <c r="BN63" s="11"/>
      <c r="BO63" s="10"/>
      <c r="BP63" s="7">
        <v>1</v>
      </c>
      <c r="BQ63" s="7">
        <f t="shared" si="58"/>
        <v>2</v>
      </c>
      <c r="BR63" s="11"/>
      <c r="BS63" s="10"/>
      <c r="BT63" s="11"/>
      <c r="BU63" s="10"/>
      <c r="BV63" s="11"/>
      <c r="BW63" s="10"/>
      <c r="BX63" s="11"/>
      <c r="BY63" s="10"/>
      <c r="BZ63" s="7"/>
      <c r="CA63" s="11"/>
      <c r="CB63" s="10"/>
      <c r="CC63" s="11"/>
      <c r="CD63" s="10"/>
      <c r="CE63" s="11"/>
      <c r="CF63" s="10"/>
      <c r="CG63" s="7"/>
      <c r="CH63" s="7">
        <f t="shared" si="59"/>
        <v>0</v>
      </c>
    </row>
    <row r="64" spans="1:86" ht="12">
      <c r="A64" s="20">
        <v>4</v>
      </c>
      <c r="B64" s="20">
        <v>1</v>
      </c>
      <c r="C64" s="20"/>
      <c r="D64" s="6" t="s">
        <v>327</v>
      </c>
      <c r="E64" s="3" t="s">
        <v>139</v>
      </c>
      <c r="F64" s="6">
        <f t="shared" si="44"/>
        <v>1</v>
      </c>
      <c r="G64" s="6">
        <f t="shared" si="45"/>
        <v>1</v>
      </c>
      <c r="H64" s="6">
        <f t="shared" si="46"/>
        <v>30</v>
      </c>
      <c r="I64" s="6">
        <f t="shared" si="47"/>
        <v>10</v>
      </c>
      <c r="J64" s="6">
        <f t="shared" si="48"/>
        <v>0</v>
      </c>
      <c r="K64" s="6">
        <f t="shared" si="49"/>
        <v>0</v>
      </c>
      <c r="L64" s="6">
        <f t="shared" si="50"/>
        <v>0</v>
      </c>
      <c r="M64" s="6">
        <f t="shared" si="51"/>
        <v>20</v>
      </c>
      <c r="N64" s="6">
        <f t="shared" si="52"/>
        <v>0</v>
      </c>
      <c r="O64" s="6">
        <f t="shared" si="53"/>
        <v>0</v>
      </c>
      <c r="P64" s="7">
        <f t="shared" si="54"/>
        <v>2</v>
      </c>
      <c r="Q64" s="7">
        <f t="shared" si="55"/>
        <v>1</v>
      </c>
      <c r="R64" s="7">
        <v>1.3</v>
      </c>
      <c r="S64" s="11"/>
      <c r="T64" s="10"/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7"/>
      <c r="AI64" s="7">
        <f t="shared" si="56"/>
        <v>0</v>
      </c>
      <c r="AJ64" s="11"/>
      <c r="AK64" s="10"/>
      <c r="AL64" s="11"/>
      <c r="AM64" s="10"/>
      <c r="AN64" s="11"/>
      <c r="AO64" s="10"/>
      <c r="AP64" s="11"/>
      <c r="AQ64" s="10"/>
      <c r="AR64" s="7"/>
      <c r="AS64" s="11"/>
      <c r="AT64" s="10"/>
      <c r="AU64" s="11"/>
      <c r="AV64" s="10"/>
      <c r="AW64" s="11"/>
      <c r="AX64" s="10"/>
      <c r="AY64" s="7"/>
      <c r="AZ64" s="7">
        <f t="shared" si="57"/>
        <v>0</v>
      </c>
      <c r="BA64" s="11">
        <v>10</v>
      </c>
      <c r="BB64" s="10" t="s">
        <v>62</v>
      </c>
      <c r="BC64" s="11"/>
      <c r="BD64" s="10"/>
      <c r="BE64" s="11"/>
      <c r="BF64" s="10"/>
      <c r="BG64" s="11"/>
      <c r="BH64" s="10"/>
      <c r="BI64" s="7">
        <v>1</v>
      </c>
      <c r="BJ64" s="11">
        <v>20</v>
      </c>
      <c r="BK64" s="10" t="s">
        <v>53</v>
      </c>
      <c r="BL64" s="11"/>
      <c r="BM64" s="10"/>
      <c r="BN64" s="11"/>
      <c r="BO64" s="10"/>
      <c r="BP64" s="7">
        <v>1</v>
      </c>
      <c r="BQ64" s="7">
        <f t="shared" si="58"/>
        <v>2</v>
      </c>
      <c r="BR64" s="11"/>
      <c r="BS64" s="10"/>
      <c r="BT64" s="11"/>
      <c r="BU64" s="10"/>
      <c r="BV64" s="11"/>
      <c r="BW64" s="10"/>
      <c r="BX64" s="11"/>
      <c r="BY64" s="10"/>
      <c r="BZ64" s="7"/>
      <c r="CA64" s="11"/>
      <c r="CB64" s="10"/>
      <c r="CC64" s="11"/>
      <c r="CD64" s="10"/>
      <c r="CE64" s="11"/>
      <c r="CF64" s="10"/>
      <c r="CG64" s="7"/>
      <c r="CH64" s="7">
        <f t="shared" si="59"/>
        <v>0</v>
      </c>
    </row>
    <row r="65" spans="1:86" ht="12">
      <c r="A65" s="20">
        <v>4</v>
      </c>
      <c r="B65" s="20">
        <v>1</v>
      </c>
      <c r="C65" s="20"/>
      <c r="D65" s="6" t="s">
        <v>328</v>
      </c>
      <c r="E65" s="3" t="s">
        <v>135</v>
      </c>
      <c r="F65" s="6">
        <f t="shared" si="44"/>
        <v>1</v>
      </c>
      <c r="G65" s="6">
        <f t="shared" si="45"/>
        <v>1</v>
      </c>
      <c r="H65" s="6">
        <f t="shared" si="46"/>
        <v>30</v>
      </c>
      <c r="I65" s="6">
        <f t="shared" si="47"/>
        <v>10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20</v>
      </c>
      <c r="N65" s="6">
        <f t="shared" si="52"/>
        <v>0</v>
      </c>
      <c r="O65" s="6">
        <f t="shared" si="53"/>
        <v>0</v>
      </c>
      <c r="P65" s="7">
        <f t="shared" si="54"/>
        <v>2</v>
      </c>
      <c r="Q65" s="7">
        <f t="shared" si="55"/>
        <v>1</v>
      </c>
      <c r="R65" s="7">
        <v>1.3</v>
      </c>
      <c r="S65" s="11"/>
      <c r="T65" s="10"/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7"/>
      <c r="AI65" s="7">
        <f t="shared" si="56"/>
        <v>0</v>
      </c>
      <c r="AJ65" s="11"/>
      <c r="AK65" s="10"/>
      <c r="AL65" s="11"/>
      <c r="AM65" s="10"/>
      <c r="AN65" s="11"/>
      <c r="AO65" s="10"/>
      <c r="AP65" s="11"/>
      <c r="AQ65" s="10"/>
      <c r="AR65" s="7"/>
      <c r="AS65" s="11"/>
      <c r="AT65" s="10"/>
      <c r="AU65" s="11"/>
      <c r="AV65" s="10"/>
      <c r="AW65" s="11"/>
      <c r="AX65" s="10"/>
      <c r="AY65" s="7"/>
      <c r="AZ65" s="7">
        <f t="shared" si="57"/>
        <v>0</v>
      </c>
      <c r="BA65" s="11">
        <v>10</v>
      </c>
      <c r="BB65" s="10" t="s">
        <v>62</v>
      </c>
      <c r="BC65" s="11"/>
      <c r="BD65" s="10"/>
      <c r="BE65" s="11"/>
      <c r="BF65" s="10"/>
      <c r="BG65" s="11"/>
      <c r="BH65" s="10"/>
      <c r="BI65" s="7">
        <v>1</v>
      </c>
      <c r="BJ65" s="11">
        <v>20</v>
      </c>
      <c r="BK65" s="10" t="s">
        <v>53</v>
      </c>
      <c r="BL65" s="11"/>
      <c r="BM65" s="10"/>
      <c r="BN65" s="11"/>
      <c r="BO65" s="10"/>
      <c r="BP65" s="7">
        <v>1</v>
      </c>
      <c r="BQ65" s="7">
        <f t="shared" si="58"/>
        <v>2</v>
      </c>
      <c r="BR65" s="11"/>
      <c r="BS65" s="10"/>
      <c r="BT65" s="11"/>
      <c r="BU65" s="10"/>
      <c r="BV65" s="11"/>
      <c r="BW65" s="10"/>
      <c r="BX65" s="11"/>
      <c r="BY65" s="10"/>
      <c r="BZ65" s="7"/>
      <c r="CA65" s="11"/>
      <c r="CB65" s="10"/>
      <c r="CC65" s="11"/>
      <c r="CD65" s="10"/>
      <c r="CE65" s="11"/>
      <c r="CF65" s="10"/>
      <c r="CG65" s="7"/>
      <c r="CH65" s="7">
        <f t="shared" si="59"/>
        <v>0</v>
      </c>
    </row>
    <row r="66" spans="1:86" ht="12">
      <c r="A66" s="20">
        <v>4</v>
      </c>
      <c r="B66" s="20">
        <v>1</v>
      </c>
      <c r="C66" s="20"/>
      <c r="D66" s="6" t="s">
        <v>329</v>
      </c>
      <c r="E66" s="3" t="s">
        <v>129</v>
      </c>
      <c r="F66" s="6">
        <f t="shared" si="44"/>
        <v>1</v>
      </c>
      <c r="G66" s="6">
        <f t="shared" si="45"/>
        <v>1</v>
      </c>
      <c r="H66" s="6">
        <f t="shared" si="46"/>
        <v>30</v>
      </c>
      <c r="I66" s="6">
        <f t="shared" si="47"/>
        <v>10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20</v>
      </c>
      <c r="N66" s="6">
        <f t="shared" si="52"/>
        <v>0</v>
      </c>
      <c r="O66" s="6">
        <f t="shared" si="53"/>
        <v>0</v>
      </c>
      <c r="P66" s="7">
        <f t="shared" si="54"/>
        <v>2</v>
      </c>
      <c r="Q66" s="7">
        <f t="shared" si="55"/>
        <v>1</v>
      </c>
      <c r="R66" s="7">
        <v>1.3</v>
      </c>
      <c r="S66" s="11"/>
      <c r="T66" s="10"/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7"/>
      <c r="AI66" s="7">
        <f t="shared" si="56"/>
        <v>0</v>
      </c>
      <c r="AJ66" s="11"/>
      <c r="AK66" s="10"/>
      <c r="AL66" s="11"/>
      <c r="AM66" s="10"/>
      <c r="AN66" s="11"/>
      <c r="AO66" s="10"/>
      <c r="AP66" s="11"/>
      <c r="AQ66" s="10"/>
      <c r="AR66" s="7"/>
      <c r="AS66" s="11"/>
      <c r="AT66" s="10"/>
      <c r="AU66" s="11"/>
      <c r="AV66" s="10"/>
      <c r="AW66" s="11"/>
      <c r="AX66" s="10"/>
      <c r="AY66" s="7"/>
      <c r="AZ66" s="7">
        <f t="shared" si="57"/>
        <v>0</v>
      </c>
      <c r="BA66" s="11">
        <v>10</v>
      </c>
      <c r="BB66" s="10" t="s">
        <v>62</v>
      </c>
      <c r="BC66" s="11"/>
      <c r="BD66" s="10"/>
      <c r="BE66" s="11"/>
      <c r="BF66" s="10"/>
      <c r="BG66" s="11"/>
      <c r="BH66" s="10"/>
      <c r="BI66" s="7">
        <v>1</v>
      </c>
      <c r="BJ66" s="11">
        <v>20</v>
      </c>
      <c r="BK66" s="10" t="s">
        <v>53</v>
      </c>
      <c r="BL66" s="11"/>
      <c r="BM66" s="10"/>
      <c r="BN66" s="11"/>
      <c r="BO66" s="10"/>
      <c r="BP66" s="7">
        <v>1</v>
      </c>
      <c r="BQ66" s="7">
        <f t="shared" si="58"/>
        <v>2</v>
      </c>
      <c r="BR66" s="11"/>
      <c r="BS66" s="10"/>
      <c r="BT66" s="11"/>
      <c r="BU66" s="10"/>
      <c r="BV66" s="11"/>
      <c r="BW66" s="10"/>
      <c r="BX66" s="11"/>
      <c r="BY66" s="10"/>
      <c r="BZ66" s="7"/>
      <c r="CA66" s="11"/>
      <c r="CB66" s="10"/>
      <c r="CC66" s="11"/>
      <c r="CD66" s="10"/>
      <c r="CE66" s="11"/>
      <c r="CF66" s="10"/>
      <c r="CG66" s="7"/>
      <c r="CH66" s="7">
        <f t="shared" si="59"/>
        <v>0</v>
      </c>
    </row>
    <row r="67" spans="1:86" ht="12">
      <c r="A67" s="20">
        <v>4</v>
      </c>
      <c r="B67" s="20">
        <v>1</v>
      </c>
      <c r="C67" s="20"/>
      <c r="D67" s="6" t="s">
        <v>330</v>
      </c>
      <c r="E67" s="3" t="s">
        <v>143</v>
      </c>
      <c r="F67" s="6">
        <f t="shared" si="44"/>
        <v>1</v>
      </c>
      <c r="G67" s="6">
        <f t="shared" si="45"/>
        <v>1</v>
      </c>
      <c r="H67" s="6">
        <f t="shared" si="46"/>
        <v>30</v>
      </c>
      <c r="I67" s="6">
        <f t="shared" si="47"/>
        <v>10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20</v>
      </c>
      <c r="N67" s="6">
        <f t="shared" si="52"/>
        <v>0</v>
      </c>
      <c r="O67" s="6">
        <f t="shared" si="53"/>
        <v>0</v>
      </c>
      <c r="P67" s="7">
        <f t="shared" si="54"/>
        <v>2</v>
      </c>
      <c r="Q67" s="7">
        <f t="shared" si="55"/>
        <v>1</v>
      </c>
      <c r="R67" s="7">
        <v>1.3</v>
      </c>
      <c r="S67" s="11"/>
      <c r="T67" s="10"/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7"/>
      <c r="AI67" s="7">
        <f t="shared" si="56"/>
        <v>0</v>
      </c>
      <c r="AJ67" s="11"/>
      <c r="AK67" s="10"/>
      <c r="AL67" s="11"/>
      <c r="AM67" s="10"/>
      <c r="AN67" s="11"/>
      <c r="AO67" s="10"/>
      <c r="AP67" s="11"/>
      <c r="AQ67" s="10"/>
      <c r="AR67" s="7"/>
      <c r="AS67" s="11"/>
      <c r="AT67" s="10"/>
      <c r="AU67" s="11"/>
      <c r="AV67" s="10"/>
      <c r="AW67" s="11"/>
      <c r="AX67" s="10"/>
      <c r="AY67" s="7"/>
      <c r="AZ67" s="7">
        <f t="shared" si="57"/>
        <v>0</v>
      </c>
      <c r="BA67" s="11">
        <v>10</v>
      </c>
      <c r="BB67" s="10" t="s">
        <v>62</v>
      </c>
      <c r="BC67" s="11"/>
      <c r="BD67" s="10"/>
      <c r="BE67" s="11"/>
      <c r="BF67" s="10"/>
      <c r="BG67" s="11"/>
      <c r="BH67" s="10"/>
      <c r="BI67" s="7">
        <v>1</v>
      </c>
      <c r="BJ67" s="11">
        <v>20</v>
      </c>
      <c r="BK67" s="10" t="s">
        <v>53</v>
      </c>
      <c r="BL67" s="11"/>
      <c r="BM67" s="10"/>
      <c r="BN67" s="11"/>
      <c r="BO67" s="10"/>
      <c r="BP67" s="7">
        <v>1</v>
      </c>
      <c r="BQ67" s="7">
        <f t="shared" si="58"/>
        <v>2</v>
      </c>
      <c r="BR67" s="11"/>
      <c r="BS67" s="10"/>
      <c r="BT67" s="11"/>
      <c r="BU67" s="10"/>
      <c r="BV67" s="11"/>
      <c r="BW67" s="10"/>
      <c r="BX67" s="11"/>
      <c r="BY67" s="10"/>
      <c r="BZ67" s="7"/>
      <c r="CA67" s="11"/>
      <c r="CB67" s="10"/>
      <c r="CC67" s="11"/>
      <c r="CD67" s="10"/>
      <c r="CE67" s="11"/>
      <c r="CF67" s="10"/>
      <c r="CG67" s="7"/>
      <c r="CH67" s="7">
        <f t="shared" si="59"/>
        <v>0</v>
      </c>
    </row>
    <row r="68" spans="1:86" ht="12">
      <c r="A68" s="20">
        <v>4</v>
      </c>
      <c r="B68" s="20">
        <v>1</v>
      </c>
      <c r="C68" s="20"/>
      <c r="D68" s="6" t="s">
        <v>331</v>
      </c>
      <c r="E68" s="3" t="s">
        <v>145</v>
      </c>
      <c r="F68" s="6">
        <f t="shared" si="44"/>
        <v>1</v>
      </c>
      <c r="G68" s="6">
        <f t="shared" si="45"/>
        <v>1</v>
      </c>
      <c r="H68" s="6">
        <f t="shared" si="46"/>
        <v>30</v>
      </c>
      <c r="I68" s="6">
        <f t="shared" si="47"/>
        <v>10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20</v>
      </c>
      <c r="N68" s="6">
        <f t="shared" si="52"/>
        <v>0</v>
      </c>
      <c r="O68" s="6">
        <f t="shared" si="53"/>
        <v>0</v>
      </c>
      <c r="P68" s="7">
        <f t="shared" si="54"/>
        <v>2</v>
      </c>
      <c r="Q68" s="7">
        <f t="shared" si="55"/>
        <v>1</v>
      </c>
      <c r="R68" s="7">
        <v>1.3</v>
      </c>
      <c r="S68" s="11"/>
      <c r="T68" s="10"/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7"/>
      <c r="AI68" s="7">
        <f t="shared" si="56"/>
        <v>0</v>
      </c>
      <c r="AJ68" s="11"/>
      <c r="AK68" s="10"/>
      <c r="AL68" s="11"/>
      <c r="AM68" s="10"/>
      <c r="AN68" s="11"/>
      <c r="AO68" s="10"/>
      <c r="AP68" s="11"/>
      <c r="AQ68" s="10"/>
      <c r="AR68" s="7"/>
      <c r="AS68" s="11"/>
      <c r="AT68" s="10"/>
      <c r="AU68" s="11"/>
      <c r="AV68" s="10"/>
      <c r="AW68" s="11"/>
      <c r="AX68" s="10"/>
      <c r="AY68" s="7"/>
      <c r="AZ68" s="7">
        <f t="shared" si="57"/>
        <v>0</v>
      </c>
      <c r="BA68" s="11">
        <v>10</v>
      </c>
      <c r="BB68" s="10" t="s">
        <v>62</v>
      </c>
      <c r="BC68" s="11"/>
      <c r="BD68" s="10"/>
      <c r="BE68" s="11"/>
      <c r="BF68" s="10"/>
      <c r="BG68" s="11"/>
      <c r="BH68" s="10"/>
      <c r="BI68" s="7">
        <v>1</v>
      </c>
      <c r="BJ68" s="11">
        <v>20</v>
      </c>
      <c r="BK68" s="10" t="s">
        <v>53</v>
      </c>
      <c r="BL68" s="11"/>
      <c r="BM68" s="10"/>
      <c r="BN68" s="11"/>
      <c r="BO68" s="10"/>
      <c r="BP68" s="7">
        <v>1</v>
      </c>
      <c r="BQ68" s="7">
        <f t="shared" si="58"/>
        <v>2</v>
      </c>
      <c r="BR68" s="11"/>
      <c r="BS68" s="10"/>
      <c r="BT68" s="11"/>
      <c r="BU68" s="10"/>
      <c r="BV68" s="11"/>
      <c r="BW68" s="10"/>
      <c r="BX68" s="11"/>
      <c r="BY68" s="10"/>
      <c r="BZ68" s="7"/>
      <c r="CA68" s="11"/>
      <c r="CB68" s="10"/>
      <c r="CC68" s="11"/>
      <c r="CD68" s="10"/>
      <c r="CE68" s="11"/>
      <c r="CF68" s="10"/>
      <c r="CG68" s="7"/>
      <c r="CH68" s="7">
        <f t="shared" si="59"/>
        <v>0</v>
      </c>
    </row>
    <row r="69" spans="1:86" ht="12">
      <c r="A69" s="20">
        <v>4</v>
      </c>
      <c r="B69" s="20">
        <v>1</v>
      </c>
      <c r="C69" s="20"/>
      <c r="D69" s="6" t="s">
        <v>332</v>
      </c>
      <c r="E69" s="3" t="s">
        <v>131</v>
      </c>
      <c r="F69" s="6">
        <f t="shared" si="44"/>
        <v>1</v>
      </c>
      <c r="G69" s="6">
        <f t="shared" si="45"/>
        <v>1</v>
      </c>
      <c r="H69" s="6">
        <f t="shared" si="46"/>
        <v>30</v>
      </c>
      <c r="I69" s="6">
        <f t="shared" si="47"/>
        <v>10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20</v>
      </c>
      <c r="N69" s="6">
        <f t="shared" si="52"/>
        <v>0</v>
      </c>
      <c r="O69" s="6">
        <f t="shared" si="53"/>
        <v>0</v>
      </c>
      <c r="P69" s="7">
        <f t="shared" si="54"/>
        <v>2</v>
      </c>
      <c r="Q69" s="7">
        <f t="shared" si="55"/>
        <v>1</v>
      </c>
      <c r="R69" s="7">
        <v>1.3</v>
      </c>
      <c r="S69" s="11"/>
      <c r="T69" s="10"/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7"/>
      <c r="AI69" s="7">
        <f t="shared" si="56"/>
        <v>0</v>
      </c>
      <c r="AJ69" s="11"/>
      <c r="AK69" s="10"/>
      <c r="AL69" s="11"/>
      <c r="AM69" s="10"/>
      <c r="AN69" s="11"/>
      <c r="AO69" s="10"/>
      <c r="AP69" s="11"/>
      <c r="AQ69" s="10"/>
      <c r="AR69" s="7"/>
      <c r="AS69" s="11"/>
      <c r="AT69" s="10"/>
      <c r="AU69" s="11"/>
      <c r="AV69" s="10"/>
      <c r="AW69" s="11"/>
      <c r="AX69" s="10"/>
      <c r="AY69" s="7"/>
      <c r="AZ69" s="7">
        <f t="shared" si="57"/>
        <v>0</v>
      </c>
      <c r="BA69" s="11">
        <v>10</v>
      </c>
      <c r="BB69" s="10" t="s">
        <v>62</v>
      </c>
      <c r="BC69" s="11"/>
      <c r="BD69" s="10"/>
      <c r="BE69" s="11"/>
      <c r="BF69" s="10"/>
      <c r="BG69" s="11"/>
      <c r="BH69" s="10"/>
      <c r="BI69" s="7">
        <v>1</v>
      </c>
      <c r="BJ69" s="11">
        <v>20</v>
      </c>
      <c r="BK69" s="10" t="s">
        <v>53</v>
      </c>
      <c r="BL69" s="11"/>
      <c r="BM69" s="10"/>
      <c r="BN69" s="11"/>
      <c r="BO69" s="10"/>
      <c r="BP69" s="7">
        <v>1</v>
      </c>
      <c r="BQ69" s="7">
        <f t="shared" si="58"/>
        <v>2</v>
      </c>
      <c r="BR69" s="11"/>
      <c r="BS69" s="10"/>
      <c r="BT69" s="11"/>
      <c r="BU69" s="10"/>
      <c r="BV69" s="11"/>
      <c r="BW69" s="10"/>
      <c r="BX69" s="11"/>
      <c r="BY69" s="10"/>
      <c r="BZ69" s="7"/>
      <c r="CA69" s="11"/>
      <c r="CB69" s="10"/>
      <c r="CC69" s="11"/>
      <c r="CD69" s="10"/>
      <c r="CE69" s="11"/>
      <c r="CF69" s="10"/>
      <c r="CG69" s="7"/>
      <c r="CH69" s="7">
        <f t="shared" si="59"/>
        <v>0</v>
      </c>
    </row>
    <row r="70" spans="1:86" ht="12">
      <c r="A70" s="20">
        <v>4</v>
      </c>
      <c r="B70" s="20">
        <v>1</v>
      </c>
      <c r="C70" s="20"/>
      <c r="D70" s="6" t="s">
        <v>333</v>
      </c>
      <c r="E70" s="3" t="s">
        <v>133</v>
      </c>
      <c r="F70" s="6">
        <f t="shared" si="44"/>
        <v>1</v>
      </c>
      <c r="G70" s="6">
        <f t="shared" si="45"/>
        <v>1</v>
      </c>
      <c r="H70" s="6">
        <f t="shared" si="46"/>
        <v>30</v>
      </c>
      <c r="I70" s="6">
        <f t="shared" si="47"/>
        <v>10</v>
      </c>
      <c r="J70" s="6">
        <f t="shared" si="48"/>
        <v>0</v>
      </c>
      <c r="K70" s="6">
        <f t="shared" si="49"/>
        <v>0</v>
      </c>
      <c r="L70" s="6">
        <f t="shared" si="50"/>
        <v>0</v>
      </c>
      <c r="M70" s="6">
        <f t="shared" si="51"/>
        <v>20</v>
      </c>
      <c r="N70" s="6">
        <f t="shared" si="52"/>
        <v>0</v>
      </c>
      <c r="O70" s="6">
        <f t="shared" si="53"/>
        <v>0</v>
      </c>
      <c r="P70" s="7">
        <f t="shared" si="54"/>
        <v>2</v>
      </c>
      <c r="Q70" s="7">
        <f t="shared" si="55"/>
        <v>1</v>
      </c>
      <c r="R70" s="7">
        <v>1.3</v>
      </c>
      <c r="S70" s="11"/>
      <c r="T70" s="10"/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7"/>
      <c r="AI70" s="7">
        <f t="shared" si="56"/>
        <v>0</v>
      </c>
      <c r="AJ70" s="11"/>
      <c r="AK70" s="10"/>
      <c r="AL70" s="11"/>
      <c r="AM70" s="10"/>
      <c r="AN70" s="11"/>
      <c r="AO70" s="10"/>
      <c r="AP70" s="11"/>
      <c r="AQ70" s="10"/>
      <c r="AR70" s="7"/>
      <c r="AS70" s="11"/>
      <c r="AT70" s="10"/>
      <c r="AU70" s="11"/>
      <c r="AV70" s="10"/>
      <c r="AW70" s="11"/>
      <c r="AX70" s="10"/>
      <c r="AY70" s="7"/>
      <c r="AZ70" s="7">
        <f t="shared" si="57"/>
        <v>0</v>
      </c>
      <c r="BA70" s="11">
        <v>10</v>
      </c>
      <c r="BB70" s="10" t="s">
        <v>62</v>
      </c>
      <c r="BC70" s="11"/>
      <c r="BD70" s="10"/>
      <c r="BE70" s="11"/>
      <c r="BF70" s="10"/>
      <c r="BG70" s="11"/>
      <c r="BH70" s="10"/>
      <c r="BI70" s="7">
        <v>1</v>
      </c>
      <c r="BJ70" s="11">
        <v>20</v>
      </c>
      <c r="BK70" s="10" t="s">
        <v>53</v>
      </c>
      <c r="BL70" s="11"/>
      <c r="BM70" s="10"/>
      <c r="BN70" s="11"/>
      <c r="BO70" s="10"/>
      <c r="BP70" s="7">
        <v>1</v>
      </c>
      <c r="BQ70" s="7">
        <f t="shared" si="58"/>
        <v>2</v>
      </c>
      <c r="BR70" s="11"/>
      <c r="BS70" s="10"/>
      <c r="BT70" s="11"/>
      <c r="BU70" s="10"/>
      <c r="BV70" s="11"/>
      <c r="BW70" s="10"/>
      <c r="BX70" s="11"/>
      <c r="BY70" s="10"/>
      <c r="BZ70" s="7"/>
      <c r="CA70" s="11"/>
      <c r="CB70" s="10"/>
      <c r="CC70" s="11"/>
      <c r="CD70" s="10"/>
      <c r="CE70" s="11"/>
      <c r="CF70" s="10"/>
      <c r="CG70" s="7"/>
      <c r="CH70" s="7">
        <f t="shared" si="59"/>
        <v>0</v>
      </c>
    </row>
    <row r="71" spans="1:86" ht="12">
      <c r="A71" s="20">
        <v>4</v>
      </c>
      <c r="B71" s="20">
        <v>1</v>
      </c>
      <c r="C71" s="20"/>
      <c r="D71" s="6" t="s">
        <v>334</v>
      </c>
      <c r="E71" s="3" t="s">
        <v>141</v>
      </c>
      <c r="F71" s="6">
        <f t="shared" si="44"/>
        <v>1</v>
      </c>
      <c r="G71" s="6">
        <f t="shared" si="45"/>
        <v>1</v>
      </c>
      <c r="H71" s="6">
        <f t="shared" si="46"/>
        <v>30</v>
      </c>
      <c r="I71" s="6">
        <f t="shared" si="47"/>
        <v>10</v>
      </c>
      <c r="J71" s="6">
        <f t="shared" si="48"/>
        <v>0</v>
      </c>
      <c r="K71" s="6">
        <f t="shared" si="49"/>
        <v>0</v>
      </c>
      <c r="L71" s="6">
        <f t="shared" si="50"/>
        <v>0</v>
      </c>
      <c r="M71" s="6">
        <f t="shared" si="51"/>
        <v>20</v>
      </c>
      <c r="N71" s="6">
        <f t="shared" si="52"/>
        <v>0</v>
      </c>
      <c r="O71" s="6">
        <f t="shared" si="53"/>
        <v>0</v>
      </c>
      <c r="P71" s="7">
        <f t="shared" si="54"/>
        <v>2</v>
      </c>
      <c r="Q71" s="7">
        <f t="shared" si="55"/>
        <v>1</v>
      </c>
      <c r="R71" s="7">
        <v>1.3</v>
      </c>
      <c r="S71" s="11"/>
      <c r="T71" s="10"/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7"/>
      <c r="AI71" s="7">
        <f t="shared" si="56"/>
        <v>0</v>
      </c>
      <c r="AJ71" s="11"/>
      <c r="AK71" s="10"/>
      <c r="AL71" s="11"/>
      <c r="AM71" s="10"/>
      <c r="AN71" s="11"/>
      <c r="AO71" s="10"/>
      <c r="AP71" s="11"/>
      <c r="AQ71" s="10"/>
      <c r="AR71" s="7"/>
      <c r="AS71" s="11"/>
      <c r="AT71" s="10"/>
      <c r="AU71" s="11"/>
      <c r="AV71" s="10"/>
      <c r="AW71" s="11"/>
      <c r="AX71" s="10"/>
      <c r="AY71" s="7"/>
      <c r="AZ71" s="7">
        <f t="shared" si="57"/>
        <v>0</v>
      </c>
      <c r="BA71" s="11">
        <v>10</v>
      </c>
      <c r="BB71" s="10" t="s">
        <v>62</v>
      </c>
      <c r="BC71" s="11"/>
      <c r="BD71" s="10"/>
      <c r="BE71" s="11"/>
      <c r="BF71" s="10"/>
      <c r="BG71" s="11"/>
      <c r="BH71" s="10"/>
      <c r="BI71" s="7">
        <v>1</v>
      </c>
      <c r="BJ71" s="11">
        <v>20</v>
      </c>
      <c r="BK71" s="10" t="s">
        <v>53</v>
      </c>
      <c r="BL71" s="11"/>
      <c r="BM71" s="10"/>
      <c r="BN71" s="11"/>
      <c r="BO71" s="10"/>
      <c r="BP71" s="7">
        <v>1</v>
      </c>
      <c r="BQ71" s="7">
        <f t="shared" si="58"/>
        <v>2</v>
      </c>
      <c r="BR71" s="11"/>
      <c r="BS71" s="10"/>
      <c r="BT71" s="11"/>
      <c r="BU71" s="10"/>
      <c r="BV71" s="11"/>
      <c r="BW71" s="10"/>
      <c r="BX71" s="11"/>
      <c r="BY71" s="10"/>
      <c r="BZ71" s="7"/>
      <c r="CA71" s="11"/>
      <c r="CB71" s="10"/>
      <c r="CC71" s="11"/>
      <c r="CD71" s="10"/>
      <c r="CE71" s="11"/>
      <c r="CF71" s="10"/>
      <c r="CG71" s="7"/>
      <c r="CH71" s="7">
        <f t="shared" si="59"/>
        <v>0</v>
      </c>
    </row>
    <row r="72" spans="1:86" ht="12">
      <c r="A72" s="20">
        <v>5</v>
      </c>
      <c r="B72" s="20">
        <v>1</v>
      </c>
      <c r="C72" s="20"/>
      <c r="D72" s="6" t="s">
        <v>335</v>
      </c>
      <c r="E72" s="3" t="s">
        <v>155</v>
      </c>
      <c r="F72" s="6">
        <f t="shared" si="44"/>
        <v>1</v>
      </c>
      <c r="G72" s="6">
        <f t="shared" si="45"/>
        <v>1</v>
      </c>
      <c r="H72" s="6">
        <f t="shared" si="46"/>
        <v>30</v>
      </c>
      <c r="I72" s="6">
        <f t="shared" si="47"/>
        <v>10</v>
      </c>
      <c r="J72" s="6">
        <f t="shared" si="48"/>
        <v>0</v>
      </c>
      <c r="K72" s="6">
        <f t="shared" si="49"/>
        <v>0</v>
      </c>
      <c r="L72" s="6">
        <f t="shared" si="50"/>
        <v>0</v>
      </c>
      <c r="M72" s="6">
        <f t="shared" si="51"/>
        <v>20</v>
      </c>
      <c r="N72" s="6">
        <f t="shared" si="52"/>
        <v>0</v>
      </c>
      <c r="O72" s="6">
        <f t="shared" si="53"/>
        <v>0</v>
      </c>
      <c r="P72" s="7">
        <f t="shared" si="54"/>
        <v>2</v>
      </c>
      <c r="Q72" s="7">
        <f t="shared" si="55"/>
        <v>1</v>
      </c>
      <c r="R72" s="7">
        <v>1.3</v>
      </c>
      <c r="S72" s="11"/>
      <c r="T72" s="10"/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7"/>
      <c r="AI72" s="7">
        <f t="shared" si="56"/>
        <v>0</v>
      </c>
      <c r="AJ72" s="11"/>
      <c r="AK72" s="10"/>
      <c r="AL72" s="11"/>
      <c r="AM72" s="10"/>
      <c r="AN72" s="11"/>
      <c r="AO72" s="10"/>
      <c r="AP72" s="11"/>
      <c r="AQ72" s="10"/>
      <c r="AR72" s="7"/>
      <c r="AS72" s="11"/>
      <c r="AT72" s="10"/>
      <c r="AU72" s="11"/>
      <c r="AV72" s="10"/>
      <c r="AW72" s="11"/>
      <c r="AX72" s="10"/>
      <c r="AY72" s="7"/>
      <c r="AZ72" s="7">
        <f t="shared" si="57"/>
        <v>0</v>
      </c>
      <c r="BA72" s="11">
        <v>10</v>
      </c>
      <c r="BB72" s="10" t="s">
        <v>62</v>
      </c>
      <c r="BC72" s="11"/>
      <c r="BD72" s="10"/>
      <c r="BE72" s="11"/>
      <c r="BF72" s="10"/>
      <c r="BG72" s="11"/>
      <c r="BH72" s="10"/>
      <c r="BI72" s="7">
        <v>1</v>
      </c>
      <c r="BJ72" s="11">
        <v>20</v>
      </c>
      <c r="BK72" s="10" t="s">
        <v>53</v>
      </c>
      <c r="BL72" s="11"/>
      <c r="BM72" s="10"/>
      <c r="BN72" s="11"/>
      <c r="BO72" s="10"/>
      <c r="BP72" s="7">
        <v>1</v>
      </c>
      <c r="BQ72" s="7">
        <f t="shared" si="58"/>
        <v>2</v>
      </c>
      <c r="BR72" s="11"/>
      <c r="BS72" s="10"/>
      <c r="BT72" s="11"/>
      <c r="BU72" s="10"/>
      <c r="BV72" s="11"/>
      <c r="BW72" s="10"/>
      <c r="BX72" s="11"/>
      <c r="BY72" s="10"/>
      <c r="BZ72" s="7"/>
      <c r="CA72" s="11"/>
      <c r="CB72" s="10"/>
      <c r="CC72" s="11"/>
      <c r="CD72" s="10"/>
      <c r="CE72" s="11"/>
      <c r="CF72" s="10"/>
      <c r="CG72" s="7"/>
      <c r="CH72" s="7">
        <f t="shared" si="59"/>
        <v>0</v>
      </c>
    </row>
    <row r="73" spans="1:86" ht="12">
      <c r="A73" s="20">
        <v>5</v>
      </c>
      <c r="B73" s="20">
        <v>1</v>
      </c>
      <c r="C73" s="20"/>
      <c r="D73" s="6" t="s">
        <v>336</v>
      </c>
      <c r="E73" s="3" t="s">
        <v>153</v>
      </c>
      <c r="F73" s="6">
        <f t="shared" si="44"/>
        <v>1</v>
      </c>
      <c r="G73" s="6">
        <f t="shared" si="45"/>
        <v>1</v>
      </c>
      <c r="H73" s="6">
        <f t="shared" si="46"/>
        <v>30</v>
      </c>
      <c r="I73" s="6">
        <f t="shared" si="47"/>
        <v>10</v>
      </c>
      <c r="J73" s="6">
        <f t="shared" si="48"/>
        <v>0</v>
      </c>
      <c r="K73" s="6">
        <f t="shared" si="49"/>
        <v>0</v>
      </c>
      <c r="L73" s="6">
        <f t="shared" si="50"/>
        <v>0</v>
      </c>
      <c r="M73" s="6">
        <f t="shared" si="51"/>
        <v>20</v>
      </c>
      <c r="N73" s="6">
        <f t="shared" si="52"/>
        <v>0</v>
      </c>
      <c r="O73" s="6">
        <f t="shared" si="53"/>
        <v>0</v>
      </c>
      <c r="P73" s="7">
        <f t="shared" si="54"/>
        <v>2</v>
      </c>
      <c r="Q73" s="7">
        <f t="shared" si="55"/>
        <v>1</v>
      </c>
      <c r="R73" s="7">
        <v>1.3</v>
      </c>
      <c r="S73" s="11"/>
      <c r="T73" s="10"/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7"/>
      <c r="AI73" s="7">
        <f t="shared" si="56"/>
        <v>0</v>
      </c>
      <c r="AJ73" s="11"/>
      <c r="AK73" s="10"/>
      <c r="AL73" s="11"/>
      <c r="AM73" s="10"/>
      <c r="AN73" s="11"/>
      <c r="AO73" s="10"/>
      <c r="AP73" s="11"/>
      <c r="AQ73" s="10"/>
      <c r="AR73" s="7"/>
      <c r="AS73" s="11"/>
      <c r="AT73" s="10"/>
      <c r="AU73" s="11"/>
      <c r="AV73" s="10"/>
      <c r="AW73" s="11"/>
      <c r="AX73" s="10"/>
      <c r="AY73" s="7"/>
      <c r="AZ73" s="7">
        <f t="shared" si="57"/>
        <v>0</v>
      </c>
      <c r="BA73" s="11">
        <v>10</v>
      </c>
      <c r="BB73" s="10" t="s">
        <v>62</v>
      </c>
      <c r="BC73" s="11"/>
      <c r="BD73" s="10"/>
      <c r="BE73" s="11"/>
      <c r="BF73" s="10"/>
      <c r="BG73" s="11"/>
      <c r="BH73" s="10"/>
      <c r="BI73" s="7">
        <v>1</v>
      </c>
      <c r="BJ73" s="11">
        <v>20</v>
      </c>
      <c r="BK73" s="10" t="s">
        <v>53</v>
      </c>
      <c r="BL73" s="11"/>
      <c r="BM73" s="10"/>
      <c r="BN73" s="11"/>
      <c r="BO73" s="10"/>
      <c r="BP73" s="7">
        <v>1</v>
      </c>
      <c r="BQ73" s="7">
        <f t="shared" si="58"/>
        <v>2</v>
      </c>
      <c r="BR73" s="11"/>
      <c r="BS73" s="10"/>
      <c r="BT73" s="11"/>
      <c r="BU73" s="10"/>
      <c r="BV73" s="11"/>
      <c r="BW73" s="10"/>
      <c r="BX73" s="11"/>
      <c r="BY73" s="10"/>
      <c r="BZ73" s="7"/>
      <c r="CA73" s="11"/>
      <c r="CB73" s="10"/>
      <c r="CC73" s="11"/>
      <c r="CD73" s="10"/>
      <c r="CE73" s="11"/>
      <c r="CF73" s="10"/>
      <c r="CG73" s="7"/>
      <c r="CH73" s="7">
        <f t="shared" si="59"/>
        <v>0</v>
      </c>
    </row>
    <row r="74" spans="1:86" ht="12">
      <c r="A74" s="20">
        <v>5</v>
      </c>
      <c r="B74" s="20">
        <v>1</v>
      </c>
      <c r="C74" s="20"/>
      <c r="D74" s="6" t="s">
        <v>337</v>
      </c>
      <c r="E74" s="3" t="s">
        <v>157</v>
      </c>
      <c r="F74" s="6">
        <f t="shared" si="44"/>
        <v>1</v>
      </c>
      <c r="G74" s="6">
        <f t="shared" si="45"/>
        <v>1</v>
      </c>
      <c r="H74" s="6">
        <f t="shared" si="46"/>
        <v>30</v>
      </c>
      <c r="I74" s="6">
        <f t="shared" si="47"/>
        <v>10</v>
      </c>
      <c r="J74" s="6">
        <f t="shared" si="48"/>
        <v>0</v>
      </c>
      <c r="K74" s="6">
        <f t="shared" si="49"/>
        <v>0</v>
      </c>
      <c r="L74" s="6">
        <f t="shared" si="50"/>
        <v>0</v>
      </c>
      <c r="M74" s="6">
        <f t="shared" si="51"/>
        <v>20</v>
      </c>
      <c r="N74" s="6">
        <f t="shared" si="52"/>
        <v>0</v>
      </c>
      <c r="O74" s="6">
        <f t="shared" si="53"/>
        <v>0</v>
      </c>
      <c r="P74" s="7">
        <f t="shared" si="54"/>
        <v>2</v>
      </c>
      <c r="Q74" s="7">
        <f t="shared" si="55"/>
        <v>1</v>
      </c>
      <c r="R74" s="7">
        <v>1.3</v>
      </c>
      <c r="S74" s="11"/>
      <c r="T74" s="10"/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7"/>
      <c r="AI74" s="7">
        <f t="shared" si="56"/>
        <v>0</v>
      </c>
      <c r="AJ74" s="11"/>
      <c r="AK74" s="10"/>
      <c r="AL74" s="11"/>
      <c r="AM74" s="10"/>
      <c r="AN74" s="11"/>
      <c r="AO74" s="10"/>
      <c r="AP74" s="11"/>
      <c r="AQ74" s="10"/>
      <c r="AR74" s="7"/>
      <c r="AS74" s="11"/>
      <c r="AT74" s="10"/>
      <c r="AU74" s="11"/>
      <c r="AV74" s="10"/>
      <c r="AW74" s="11"/>
      <c r="AX74" s="10"/>
      <c r="AY74" s="7"/>
      <c r="AZ74" s="7">
        <f t="shared" si="57"/>
        <v>0</v>
      </c>
      <c r="BA74" s="11">
        <v>10</v>
      </c>
      <c r="BB74" s="10" t="s">
        <v>62</v>
      </c>
      <c r="BC74" s="11"/>
      <c r="BD74" s="10"/>
      <c r="BE74" s="11"/>
      <c r="BF74" s="10"/>
      <c r="BG74" s="11"/>
      <c r="BH74" s="10"/>
      <c r="BI74" s="7">
        <v>1</v>
      </c>
      <c r="BJ74" s="11">
        <v>20</v>
      </c>
      <c r="BK74" s="10" t="s">
        <v>53</v>
      </c>
      <c r="BL74" s="11"/>
      <c r="BM74" s="10"/>
      <c r="BN74" s="11"/>
      <c r="BO74" s="10"/>
      <c r="BP74" s="7">
        <v>1</v>
      </c>
      <c r="BQ74" s="7">
        <f t="shared" si="58"/>
        <v>2</v>
      </c>
      <c r="BR74" s="11"/>
      <c r="BS74" s="10"/>
      <c r="BT74" s="11"/>
      <c r="BU74" s="10"/>
      <c r="BV74" s="11"/>
      <c r="BW74" s="10"/>
      <c r="BX74" s="11"/>
      <c r="BY74" s="10"/>
      <c r="BZ74" s="7"/>
      <c r="CA74" s="11"/>
      <c r="CB74" s="10"/>
      <c r="CC74" s="11"/>
      <c r="CD74" s="10"/>
      <c r="CE74" s="11"/>
      <c r="CF74" s="10"/>
      <c r="CG74" s="7"/>
      <c r="CH74" s="7">
        <f t="shared" si="59"/>
        <v>0</v>
      </c>
    </row>
    <row r="75" spans="1:86" ht="12">
      <c r="A75" s="20">
        <v>5</v>
      </c>
      <c r="B75" s="20">
        <v>1</v>
      </c>
      <c r="C75" s="20"/>
      <c r="D75" s="6" t="s">
        <v>338</v>
      </c>
      <c r="E75" s="3" t="s">
        <v>165</v>
      </c>
      <c r="F75" s="6">
        <f t="shared" si="44"/>
        <v>1</v>
      </c>
      <c r="G75" s="6">
        <f t="shared" si="45"/>
        <v>1</v>
      </c>
      <c r="H75" s="6">
        <f t="shared" si="46"/>
        <v>30</v>
      </c>
      <c r="I75" s="6">
        <f t="shared" si="47"/>
        <v>10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20</v>
      </c>
      <c r="N75" s="6">
        <f t="shared" si="52"/>
        <v>0</v>
      </c>
      <c r="O75" s="6">
        <f t="shared" si="53"/>
        <v>0</v>
      </c>
      <c r="P75" s="7">
        <f t="shared" si="54"/>
        <v>2</v>
      </c>
      <c r="Q75" s="7">
        <f t="shared" si="55"/>
        <v>1</v>
      </c>
      <c r="R75" s="7">
        <v>1.3</v>
      </c>
      <c r="S75" s="11"/>
      <c r="T75" s="10"/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7"/>
      <c r="AI75" s="7">
        <f t="shared" si="56"/>
        <v>0</v>
      </c>
      <c r="AJ75" s="11"/>
      <c r="AK75" s="10"/>
      <c r="AL75" s="11"/>
      <c r="AM75" s="10"/>
      <c r="AN75" s="11"/>
      <c r="AO75" s="10"/>
      <c r="AP75" s="11"/>
      <c r="AQ75" s="10"/>
      <c r="AR75" s="7"/>
      <c r="AS75" s="11"/>
      <c r="AT75" s="10"/>
      <c r="AU75" s="11"/>
      <c r="AV75" s="10"/>
      <c r="AW75" s="11"/>
      <c r="AX75" s="10"/>
      <c r="AY75" s="7"/>
      <c r="AZ75" s="7">
        <f t="shared" si="57"/>
        <v>0</v>
      </c>
      <c r="BA75" s="11">
        <v>10</v>
      </c>
      <c r="BB75" s="10" t="s">
        <v>62</v>
      </c>
      <c r="BC75" s="11"/>
      <c r="BD75" s="10"/>
      <c r="BE75" s="11"/>
      <c r="BF75" s="10"/>
      <c r="BG75" s="11"/>
      <c r="BH75" s="10"/>
      <c r="BI75" s="7">
        <v>1</v>
      </c>
      <c r="BJ75" s="11">
        <v>20</v>
      </c>
      <c r="BK75" s="10" t="s">
        <v>53</v>
      </c>
      <c r="BL75" s="11"/>
      <c r="BM75" s="10"/>
      <c r="BN75" s="11"/>
      <c r="BO75" s="10"/>
      <c r="BP75" s="7">
        <v>1</v>
      </c>
      <c r="BQ75" s="7">
        <f t="shared" si="58"/>
        <v>2</v>
      </c>
      <c r="BR75" s="11"/>
      <c r="BS75" s="10"/>
      <c r="BT75" s="11"/>
      <c r="BU75" s="10"/>
      <c r="BV75" s="11"/>
      <c r="BW75" s="10"/>
      <c r="BX75" s="11"/>
      <c r="BY75" s="10"/>
      <c r="BZ75" s="7"/>
      <c r="CA75" s="11"/>
      <c r="CB75" s="10"/>
      <c r="CC75" s="11"/>
      <c r="CD75" s="10"/>
      <c r="CE75" s="11"/>
      <c r="CF75" s="10"/>
      <c r="CG75" s="7"/>
      <c r="CH75" s="7">
        <f t="shared" si="59"/>
        <v>0</v>
      </c>
    </row>
    <row r="76" spans="1:86" ht="12">
      <c r="A76" s="20">
        <v>5</v>
      </c>
      <c r="B76" s="20">
        <v>1</v>
      </c>
      <c r="C76" s="20"/>
      <c r="D76" s="6" t="s">
        <v>339</v>
      </c>
      <c r="E76" s="3" t="s">
        <v>163</v>
      </c>
      <c r="F76" s="6">
        <f t="shared" si="44"/>
        <v>1</v>
      </c>
      <c r="G76" s="6">
        <f t="shared" si="45"/>
        <v>1</v>
      </c>
      <c r="H76" s="6">
        <f t="shared" si="46"/>
        <v>30</v>
      </c>
      <c r="I76" s="6">
        <f t="shared" si="47"/>
        <v>10</v>
      </c>
      <c r="J76" s="6">
        <f t="shared" si="48"/>
        <v>0</v>
      </c>
      <c r="K76" s="6">
        <f t="shared" si="49"/>
        <v>0</v>
      </c>
      <c r="L76" s="6">
        <f t="shared" si="50"/>
        <v>0</v>
      </c>
      <c r="M76" s="6">
        <f t="shared" si="51"/>
        <v>20</v>
      </c>
      <c r="N76" s="6">
        <f t="shared" si="52"/>
        <v>0</v>
      </c>
      <c r="O76" s="6">
        <f t="shared" si="53"/>
        <v>0</v>
      </c>
      <c r="P76" s="7">
        <f t="shared" si="54"/>
        <v>2</v>
      </c>
      <c r="Q76" s="7">
        <f t="shared" si="55"/>
        <v>1</v>
      </c>
      <c r="R76" s="7">
        <v>1.3</v>
      </c>
      <c r="S76" s="11"/>
      <c r="T76" s="10"/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7"/>
      <c r="AI76" s="7">
        <f t="shared" si="56"/>
        <v>0</v>
      </c>
      <c r="AJ76" s="11"/>
      <c r="AK76" s="10"/>
      <c r="AL76" s="11"/>
      <c r="AM76" s="10"/>
      <c r="AN76" s="11"/>
      <c r="AO76" s="10"/>
      <c r="AP76" s="11"/>
      <c r="AQ76" s="10"/>
      <c r="AR76" s="7"/>
      <c r="AS76" s="11"/>
      <c r="AT76" s="10"/>
      <c r="AU76" s="11"/>
      <c r="AV76" s="10"/>
      <c r="AW76" s="11"/>
      <c r="AX76" s="10"/>
      <c r="AY76" s="7"/>
      <c r="AZ76" s="7">
        <f t="shared" si="57"/>
        <v>0</v>
      </c>
      <c r="BA76" s="11">
        <v>10</v>
      </c>
      <c r="BB76" s="10" t="s">
        <v>62</v>
      </c>
      <c r="BC76" s="11"/>
      <c r="BD76" s="10"/>
      <c r="BE76" s="11"/>
      <c r="BF76" s="10"/>
      <c r="BG76" s="11"/>
      <c r="BH76" s="10"/>
      <c r="BI76" s="7">
        <v>1</v>
      </c>
      <c r="BJ76" s="11">
        <v>20</v>
      </c>
      <c r="BK76" s="10" t="s">
        <v>53</v>
      </c>
      <c r="BL76" s="11"/>
      <c r="BM76" s="10"/>
      <c r="BN76" s="11"/>
      <c r="BO76" s="10"/>
      <c r="BP76" s="7">
        <v>1</v>
      </c>
      <c r="BQ76" s="7">
        <f t="shared" si="58"/>
        <v>2</v>
      </c>
      <c r="BR76" s="11"/>
      <c r="BS76" s="10"/>
      <c r="BT76" s="11"/>
      <c r="BU76" s="10"/>
      <c r="BV76" s="11"/>
      <c r="BW76" s="10"/>
      <c r="BX76" s="11"/>
      <c r="BY76" s="10"/>
      <c r="BZ76" s="7"/>
      <c r="CA76" s="11"/>
      <c r="CB76" s="10"/>
      <c r="CC76" s="11"/>
      <c r="CD76" s="10"/>
      <c r="CE76" s="11"/>
      <c r="CF76" s="10"/>
      <c r="CG76" s="7"/>
      <c r="CH76" s="7">
        <f t="shared" si="59"/>
        <v>0</v>
      </c>
    </row>
    <row r="77" spans="1:86" ht="12">
      <c r="A77" s="20">
        <v>5</v>
      </c>
      <c r="B77" s="20">
        <v>1</v>
      </c>
      <c r="C77" s="20"/>
      <c r="D77" s="6" t="s">
        <v>340</v>
      </c>
      <c r="E77" s="3" t="s">
        <v>159</v>
      </c>
      <c r="F77" s="6">
        <f t="shared" si="44"/>
        <v>1</v>
      </c>
      <c r="G77" s="6">
        <f t="shared" si="45"/>
        <v>1</v>
      </c>
      <c r="H77" s="6">
        <f t="shared" si="46"/>
        <v>30</v>
      </c>
      <c r="I77" s="6">
        <f t="shared" si="47"/>
        <v>10</v>
      </c>
      <c r="J77" s="6">
        <f t="shared" si="48"/>
        <v>0</v>
      </c>
      <c r="K77" s="6">
        <f t="shared" si="49"/>
        <v>0</v>
      </c>
      <c r="L77" s="6">
        <f t="shared" si="50"/>
        <v>0</v>
      </c>
      <c r="M77" s="6">
        <f t="shared" si="51"/>
        <v>20</v>
      </c>
      <c r="N77" s="6">
        <f t="shared" si="52"/>
        <v>0</v>
      </c>
      <c r="O77" s="6">
        <f t="shared" si="53"/>
        <v>0</v>
      </c>
      <c r="P77" s="7">
        <f t="shared" si="54"/>
        <v>2</v>
      </c>
      <c r="Q77" s="7">
        <f t="shared" si="55"/>
        <v>1</v>
      </c>
      <c r="R77" s="7">
        <v>1.3</v>
      </c>
      <c r="S77" s="11"/>
      <c r="T77" s="10"/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7"/>
      <c r="AI77" s="7">
        <f t="shared" si="56"/>
        <v>0</v>
      </c>
      <c r="AJ77" s="11"/>
      <c r="AK77" s="10"/>
      <c r="AL77" s="11"/>
      <c r="AM77" s="10"/>
      <c r="AN77" s="11"/>
      <c r="AO77" s="10"/>
      <c r="AP77" s="11"/>
      <c r="AQ77" s="10"/>
      <c r="AR77" s="7"/>
      <c r="AS77" s="11"/>
      <c r="AT77" s="10"/>
      <c r="AU77" s="11"/>
      <c r="AV77" s="10"/>
      <c r="AW77" s="11"/>
      <c r="AX77" s="10"/>
      <c r="AY77" s="7"/>
      <c r="AZ77" s="7">
        <f t="shared" si="57"/>
        <v>0</v>
      </c>
      <c r="BA77" s="11">
        <v>10</v>
      </c>
      <c r="BB77" s="10" t="s">
        <v>62</v>
      </c>
      <c r="BC77" s="11"/>
      <c r="BD77" s="10"/>
      <c r="BE77" s="11"/>
      <c r="BF77" s="10"/>
      <c r="BG77" s="11"/>
      <c r="BH77" s="10"/>
      <c r="BI77" s="7">
        <v>1</v>
      </c>
      <c r="BJ77" s="11">
        <v>20</v>
      </c>
      <c r="BK77" s="10" t="s">
        <v>53</v>
      </c>
      <c r="BL77" s="11"/>
      <c r="BM77" s="10"/>
      <c r="BN77" s="11"/>
      <c r="BO77" s="10"/>
      <c r="BP77" s="7">
        <v>1</v>
      </c>
      <c r="BQ77" s="7">
        <f t="shared" si="58"/>
        <v>2</v>
      </c>
      <c r="BR77" s="11"/>
      <c r="BS77" s="10"/>
      <c r="BT77" s="11"/>
      <c r="BU77" s="10"/>
      <c r="BV77" s="11"/>
      <c r="BW77" s="10"/>
      <c r="BX77" s="11"/>
      <c r="BY77" s="10"/>
      <c r="BZ77" s="7"/>
      <c r="CA77" s="11"/>
      <c r="CB77" s="10"/>
      <c r="CC77" s="11"/>
      <c r="CD77" s="10"/>
      <c r="CE77" s="11"/>
      <c r="CF77" s="10"/>
      <c r="CG77" s="7"/>
      <c r="CH77" s="7">
        <f t="shared" si="59"/>
        <v>0</v>
      </c>
    </row>
    <row r="78" spans="1:86" ht="12">
      <c r="A78" s="20">
        <v>5</v>
      </c>
      <c r="B78" s="20">
        <v>1</v>
      </c>
      <c r="C78" s="20"/>
      <c r="D78" s="6" t="s">
        <v>341</v>
      </c>
      <c r="E78" s="3" t="s">
        <v>161</v>
      </c>
      <c r="F78" s="6">
        <f t="shared" si="44"/>
        <v>1</v>
      </c>
      <c r="G78" s="6">
        <f t="shared" si="45"/>
        <v>1</v>
      </c>
      <c r="H78" s="6">
        <f t="shared" si="46"/>
        <v>30</v>
      </c>
      <c r="I78" s="6">
        <f t="shared" si="47"/>
        <v>10</v>
      </c>
      <c r="J78" s="6">
        <f t="shared" si="48"/>
        <v>0</v>
      </c>
      <c r="K78" s="6">
        <f t="shared" si="49"/>
        <v>0</v>
      </c>
      <c r="L78" s="6">
        <f t="shared" si="50"/>
        <v>0</v>
      </c>
      <c r="M78" s="6">
        <f t="shared" si="51"/>
        <v>20</v>
      </c>
      <c r="N78" s="6">
        <f t="shared" si="52"/>
        <v>0</v>
      </c>
      <c r="O78" s="6">
        <f t="shared" si="53"/>
        <v>0</v>
      </c>
      <c r="P78" s="7">
        <f t="shared" si="54"/>
        <v>2</v>
      </c>
      <c r="Q78" s="7">
        <f t="shared" si="55"/>
        <v>1</v>
      </c>
      <c r="R78" s="7">
        <v>1.3</v>
      </c>
      <c r="S78" s="11"/>
      <c r="T78" s="10"/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7"/>
      <c r="AI78" s="7">
        <f t="shared" si="56"/>
        <v>0</v>
      </c>
      <c r="AJ78" s="11"/>
      <c r="AK78" s="10"/>
      <c r="AL78" s="11"/>
      <c r="AM78" s="10"/>
      <c r="AN78" s="11"/>
      <c r="AO78" s="10"/>
      <c r="AP78" s="11"/>
      <c r="AQ78" s="10"/>
      <c r="AR78" s="7"/>
      <c r="AS78" s="11"/>
      <c r="AT78" s="10"/>
      <c r="AU78" s="11"/>
      <c r="AV78" s="10"/>
      <c r="AW78" s="11"/>
      <c r="AX78" s="10"/>
      <c r="AY78" s="7"/>
      <c r="AZ78" s="7">
        <f t="shared" si="57"/>
        <v>0</v>
      </c>
      <c r="BA78" s="11">
        <v>10</v>
      </c>
      <c r="BB78" s="10" t="s">
        <v>62</v>
      </c>
      <c r="BC78" s="11"/>
      <c r="BD78" s="10"/>
      <c r="BE78" s="11"/>
      <c r="BF78" s="10"/>
      <c r="BG78" s="11"/>
      <c r="BH78" s="10"/>
      <c r="BI78" s="7">
        <v>1</v>
      </c>
      <c r="BJ78" s="11">
        <v>20</v>
      </c>
      <c r="BK78" s="10" t="s">
        <v>53</v>
      </c>
      <c r="BL78" s="11"/>
      <c r="BM78" s="10"/>
      <c r="BN78" s="11"/>
      <c r="BO78" s="10"/>
      <c r="BP78" s="7">
        <v>1</v>
      </c>
      <c r="BQ78" s="7">
        <f t="shared" si="58"/>
        <v>2</v>
      </c>
      <c r="BR78" s="11"/>
      <c r="BS78" s="10"/>
      <c r="BT78" s="11"/>
      <c r="BU78" s="10"/>
      <c r="BV78" s="11"/>
      <c r="BW78" s="10"/>
      <c r="BX78" s="11"/>
      <c r="BY78" s="10"/>
      <c r="BZ78" s="7"/>
      <c r="CA78" s="11"/>
      <c r="CB78" s="10"/>
      <c r="CC78" s="11"/>
      <c r="CD78" s="10"/>
      <c r="CE78" s="11"/>
      <c r="CF78" s="10"/>
      <c r="CG78" s="7"/>
      <c r="CH78" s="7">
        <f t="shared" si="59"/>
        <v>0</v>
      </c>
    </row>
    <row r="79" spans="1:86" ht="12">
      <c r="A79" s="20">
        <v>5</v>
      </c>
      <c r="B79" s="20">
        <v>1</v>
      </c>
      <c r="C79" s="20"/>
      <c r="D79" s="6" t="s">
        <v>342</v>
      </c>
      <c r="E79" s="3" t="s">
        <v>167</v>
      </c>
      <c r="F79" s="6">
        <f t="shared" si="44"/>
        <v>1</v>
      </c>
      <c r="G79" s="6">
        <f t="shared" si="45"/>
        <v>1</v>
      </c>
      <c r="H79" s="6">
        <f t="shared" si="46"/>
        <v>30</v>
      </c>
      <c r="I79" s="6">
        <f t="shared" si="47"/>
        <v>10</v>
      </c>
      <c r="J79" s="6">
        <f t="shared" si="48"/>
        <v>0</v>
      </c>
      <c r="K79" s="6">
        <f t="shared" si="49"/>
        <v>0</v>
      </c>
      <c r="L79" s="6">
        <f t="shared" si="50"/>
        <v>0</v>
      </c>
      <c r="M79" s="6">
        <f t="shared" si="51"/>
        <v>20</v>
      </c>
      <c r="N79" s="6">
        <f t="shared" si="52"/>
        <v>0</v>
      </c>
      <c r="O79" s="6">
        <f t="shared" si="53"/>
        <v>0</v>
      </c>
      <c r="P79" s="7">
        <f t="shared" si="54"/>
        <v>2</v>
      </c>
      <c r="Q79" s="7">
        <f t="shared" si="55"/>
        <v>1</v>
      </c>
      <c r="R79" s="7">
        <v>1.3</v>
      </c>
      <c r="S79" s="11"/>
      <c r="T79" s="10"/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7"/>
      <c r="AI79" s="7">
        <f t="shared" si="56"/>
        <v>0</v>
      </c>
      <c r="AJ79" s="11"/>
      <c r="AK79" s="10"/>
      <c r="AL79" s="11"/>
      <c r="AM79" s="10"/>
      <c r="AN79" s="11"/>
      <c r="AO79" s="10"/>
      <c r="AP79" s="11"/>
      <c r="AQ79" s="10"/>
      <c r="AR79" s="7"/>
      <c r="AS79" s="11"/>
      <c r="AT79" s="10"/>
      <c r="AU79" s="11"/>
      <c r="AV79" s="10"/>
      <c r="AW79" s="11"/>
      <c r="AX79" s="10"/>
      <c r="AY79" s="7"/>
      <c r="AZ79" s="7">
        <f t="shared" si="57"/>
        <v>0</v>
      </c>
      <c r="BA79" s="11">
        <v>10</v>
      </c>
      <c r="BB79" s="10" t="s">
        <v>62</v>
      </c>
      <c r="BC79" s="11"/>
      <c r="BD79" s="10"/>
      <c r="BE79" s="11"/>
      <c r="BF79" s="10"/>
      <c r="BG79" s="11"/>
      <c r="BH79" s="10"/>
      <c r="BI79" s="7">
        <v>1</v>
      </c>
      <c r="BJ79" s="11">
        <v>20</v>
      </c>
      <c r="BK79" s="10" t="s">
        <v>53</v>
      </c>
      <c r="BL79" s="11"/>
      <c r="BM79" s="10"/>
      <c r="BN79" s="11"/>
      <c r="BO79" s="10"/>
      <c r="BP79" s="7">
        <v>1</v>
      </c>
      <c r="BQ79" s="7">
        <f t="shared" si="58"/>
        <v>2</v>
      </c>
      <c r="BR79" s="11"/>
      <c r="BS79" s="10"/>
      <c r="BT79" s="11"/>
      <c r="BU79" s="10"/>
      <c r="BV79" s="11"/>
      <c r="BW79" s="10"/>
      <c r="BX79" s="11"/>
      <c r="BY79" s="10"/>
      <c r="BZ79" s="7"/>
      <c r="CA79" s="11"/>
      <c r="CB79" s="10"/>
      <c r="CC79" s="11"/>
      <c r="CD79" s="10"/>
      <c r="CE79" s="11"/>
      <c r="CF79" s="10"/>
      <c r="CG79" s="7"/>
      <c r="CH79" s="7">
        <f t="shared" si="59"/>
        <v>0</v>
      </c>
    </row>
    <row r="80" spans="1:86" ht="12">
      <c r="A80" s="20">
        <v>6</v>
      </c>
      <c r="B80" s="20">
        <v>2</v>
      </c>
      <c r="C80" s="20"/>
      <c r="D80" s="6" t="s">
        <v>343</v>
      </c>
      <c r="E80" s="3" t="s">
        <v>169</v>
      </c>
      <c r="F80" s="6">
        <f t="shared" si="44"/>
        <v>1</v>
      </c>
      <c r="G80" s="6">
        <f t="shared" si="45"/>
        <v>1</v>
      </c>
      <c r="H80" s="6">
        <f t="shared" si="46"/>
        <v>30</v>
      </c>
      <c r="I80" s="6">
        <f t="shared" si="47"/>
        <v>10</v>
      </c>
      <c r="J80" s="6">
        <f t="shared" si="48"/>
        <v>0</v>
      </c>
      <c r="K80" s="6">
        <f t="shared" si="49"/>
        <v>0</v>
      </c>
      <c r="L80" s="6">
        <f t="shared" si="50"/>
        <v>0</v>
      </c>
      <c r="M80" s="6">
        <f t="shared" si="51"/>
        <v>20</v>
      </c>
      <c r="N80" s="6">
        <f t="shared" si="52"/>
        <v>0</v>
      </c>
      <c r="O80" s="6">
        <f t="shared" si="53"/>
        <v>0</v>
      </c>
      <c r="P80" s="7">
        <f t="shared" si="54"/>
        <v>2</v>
      </c>
      <c r="Q80" s="7">
        <f t="shared" si="55"/>
        <v>1</v>
      </c>
      <c r="R80" s="7">
        <v>1.3</v>
      </c>
      <c r="S80" s="11"/>
      <c r="T80" s="10"/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7"/>
      <c r="AI80" s="7">
        <f t="shared" si="56"/>
        <v>0</v>
      </c>
      <c r="AJ80" s="11"/>
      <c r="AK80" s="10"/>
      <c r="AL80" s="11"/>
      <c r="AM80" s="10"/>
      <c r="AN80" s="11"/>
      <c r="AO80" s="10"/>
      <c r="AP80" s="11"/>
      <c r="AQ80" s="10"/>
      <c r="AR80" s="7"/>
      <c r="AS80" s="11"/>
      <c r="AT80" s="10"/>
      <c r="AU80" s="11"/>
      <c r="AV80" s="10"/>
      <c r="AW80" s="11"/>
      <c r="AX80" s="10"/>
      <c r="AY80" s="7"/>
      <c r="AZ80" s="7">
        <f t="shared" si="57"/>
        <v>0</v>
      </c>
      <c r="BA80" s="11">
        <v>10</v>
      </c>
      <c r="BB80" s="10" t="s">
        <v>62</v>
      </c>
      <c r="BC80" s="11"/>
      <c r="BD80" s="10"/>
      <c r="BE80" s="11"/>
      <c r="BF80" s="10"/>
      <c r="BG80" s="11"/>
      <c r="BH80" s="10"/>
      <c r="BI80" s="7">
        <v>1</v>
      </c>
      <c r="BJ80" s="11">
        <v>20</v>
      </c>
      <c r="BK80" s="10" t="s">
        <v>53</v>
      </c>
      <c r="BL80" s="11"/>
      <c r="BM80" s="10"/>
      <c r="BN80" s="11"/>
      <c r="BO80" s="10"/>
      <c r="BP80" s="7">
        <v>1</v>
      </c>
      <c r="BQ80" s="7">
        <f t="shared" si="58"/>
        <v>2</v>
      </c>
      <c r="BR80" s="11"/>
      <c r="BS80" s="10"/>
      <c r="BT80" s="11"/>
      <c r="BU80" s="10"/>
      <c r="BV80" s="11"/>
      <c r="BW80" s="10"/>
      <c r="BX80" s="11"/>
      <c r="BY80" s="10"/>
      <c r="BZ80" s="7"/>
      <c r="CA80" s="11"/>
      <c r="CB80" s="10"/>
      <c r="CC80" s="11"/>
      <c r="CD80" s="10"/>
      <c r="CE80" s="11"/>
      <c r="CF80" s="10"/>
      <c r="CG80" s="7"/>
      <c r="CH80" s="7">
        <f t="shared" si="59"/>
        <v>0</v>
      </c>
    </row>
    <row r="81" spans="1:86" ht="12">
      <c r="A81" s="20">
        <v>6</v>
      </c>
      <c r="B81" s="20">
        <v>2</v>
      </c>
      <c r="C81" s="20"/>
      <c r="D81" s="6" t="s">
        <v>344</v>
      </c>
      <c r="E81" s="3" t="s">
        <v>171</v>
      </c>
      <c r="F81" s="6">
        <f t="shared" si="44"/>
        <v>1</v>
      </c>
      <c r="G81" s="6">
        <f t="shared" si="45"/>
        <v>1</v>
      </c>
      <c r="H81" s="6">
        <f t="shared" si="46"/>
        <v>30</v>
      </c>
      <c r="I81" s="6">
        <f t="shared" si="47"/>
        <v>10</v>
      </c>
      <c r="J81" s="6">
        <f t="shared" si="48"/>
        <v>0</v>
      </c>
      <c r="K81" s="6">
        <f t="shared" si="49"/>
        <v>0</v>
      </c>
      <c r="L81" s="6">
        <f t="shared" si="50"/>
        <v>0</v>
      </c>
      <c r="M81" s="6">
        <f t="shared" si="51"/>
        <v>20</v>
      </c>
      <c r="N81" s="6">
        <f t="shared" si="52"/>
        <v>0</v>
      </c>
      <c r="O81" s="6">
        <f t="shared" si="53"/>
        <v>0</v>
      </c>
      <c r="P81" s="7">
        <f t="shared" si="54"/>
        <v>2</v>
      </c>
      <c r="Q81" s="7">
        <f t="shared" si="55"/>
        <v>1.2</v>
      </c>
      <c r="R81" s="7">
        <v>1.3</v>
      </c>
      <c r="S81" s="11"/>
      <c r="T81" s="10"/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7"/>
      <c r="AI81" s="7">
        <f t="shared" si="56"/>
        <v>0</v>
      </c>
      <c r="AJ81" s="11"/>
      <c r="AK81" s="10"/>
      <c r="AL81" s="11"/>
      <c r="AM81" s="10"/>
      <c r="AN81" s="11"/>
      <c r="AO81" s="10"/>
      <c r="AP81" s="11"/>
      <c r="AQ81" s="10"/>
      <c r="AR81" s="7"/>
      <c r="AS81" s="11"/>
      <c r="AT81" s="10"/>
      <c r="AU81" s="11"/>
      <c r="AV81" s="10"/>
      <c r="AW81" s="11"/>
      <c r="AX81" s="10"/>
      <c r="AY81" s="7"/>
      <c r="AZ81" s="7">
        <f t="shared" si="57"/>
        <v>0</v>
      </c>
      <c r="BA81" s="11">
        <v>10</v>
      </c>
      <c r="BB81" s="10" t="s">
        <v>62</v>
      </c>
      <c r="BC81" s="11"/>
      <c r="BD81" s="10"/>
      <c r="BE81" s="11"/>
      <c r="BF81" s="10"/>
      <c r="BG81" s="11"/>
      <c r="BH81" s="10"/>
      <c r="BI81" s="7">
        <v>0.8</v>
      </c>
      <c r="BJ81" s="11">
        <v>20</v>
      </c>
      <c r="BK81" s="10" t="s">
        <v>53</v>
      </c>
      <c r="BL81" s="11"/>
      <c r="BM81" s="10"/>
      <c r="BN81" s="11"/>
      <c r="BO81" s="10"/>
      <c r="BP81" s="7">
        <v>1.2</v>
      </c>
      <c r="BQ81" s="7">
        <f t="shared" si="58"/>
        <v>2</v>
      </c>
      <c r="BR81" s="11"/>
      <c r="BS81" s="10"/>
      <c r="BT81" s="11"/>
      <c r="BU81" s="10"/>
      <c r="BV81" s="11"/>
      <c r="BW81" s="10"/>
      <c r="BX81" s="11"/>
      <c r="BY81" s="10"/>
      <c r="BZ81" s="7"/>
      <c r="CA81" s="11"/>
      <c r="CB81" s="10"/>
      <c r="CC81" s="11"/>
      <c r="CD81" s="10"/>
      <c r="CE81" s="11"/>
      <c r="CF81" s="10"/>
      <c r="CG81" s="7"/>
      <c r="CH81" s="7">
        <f t="shared" si="59"/>
        <v>0</v>
      </c>
    </row>
    <row r="82" spans="1:86" ht="12">
      <c r="A82" s="20">
        <v>6</v>
      </c>
      <c r="B82" s="20">
        <v>2</v>
      </c>
      <c r="C82" s="20"/>
      <c r="D82" s="6" t="s">
        <v>345</v>
      </c>
      <c r="E82" s="3" t="s">
        <v>173</v>
      </c>
      <c r="F82" s="6">
        <f t="shared" si="44"/>
        <v>1</v>
      </c>
      <c r="G82" s="6">
        <f t="shared" si="45"/>
        <v>1</v>
      </c>
      <c r="H82" s="6">
        <f t="shared" si="46"/>
        <v>30</v>
      </c>
      <c r="I82" s="6">
        <f t="shared" si="47"/>
        <v>10</v>
      </c>
      <c r="J82" s="6">
        <f t="shared" si="48"/>
        <v>0</v>
      </c>
      <c r="K82" s="6">
        <f t="shared" si="49"/>
        <v>0</v>
      </c>
      <c r="L82" s="6">
        <f t="shared" si="50"/>
        <v>0</v>
      </c>
      <c r="M82" s="6">
        <f t="shared" si="51"/>
        <v>20</v>
      </c>
      <c r="N82" s="6">
        <f t="shared" si="52"/>
        <v>0</v>
      </c>
      <c r="O82" s="6">
        <f t="shared" si="53"/>
        <v>0</v>
      </c>
      <c r="P82" s="7">
        <f t="shared" si="54"/>
        <v>2</v>
      </c>
      <c r="Q82" s="7">
        <f t="shared" si="55"/>
        <v>1.2</v>
      </c>
      <c r="R82" s="7">
        <v>1.3</v>
      </c>
      <c r="S82" s="11"/>
      <c r="T82" s="10"/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7"/>
      <c r="AI82" s="7">
        <f t="shared" si="56"/>
        <v>0</v>
      </c>
      <c r="AJ82" s="11"/>
      <c r="AK82" s="10"/>
      <c r="AL82" s="11"/>
      <c r="AM82" s="10"/>
      <c r="AN82" s="11"/>
      <c r="AO82" s="10"/>
      <c r="AP82" s="11"/>
      <c r="AQ82" s="10"/>
      <c r="AR82" s="7"/>
      <c r="AS82" s="11"/>
      <c r="AT82" s="10"/>
      <c r="AU82" s="11"/>
      <c r="AV82" s="10"/>
      <c r="AW82" s="11"/>
      <c r="AX82" s="10"/>
      <c r="AY82" s="7"/>
      <c r="AZ82" s="7">
        <f t="shared" si="57"/>
        <v>0</v>
      </c>
      <c r="BA82" s="11">
        <v>10</v>
      </c>
      <c r="BB82" s="10" t="s">
        <v>62</v>
      </c>
      <c r="BC82" s="11"/>
      <c r="BD82" s="10"/>
      <c r="BE82" s="11"/>
      <c r="BF82" s="10"/>
      <c r="BG82" s="11"/>
      <c r="BH82" s="10"/>
      <c r="BI82" s="7">
        <v>0.8</v>
      </c>
      <c r="BJ82" s="11">
        <v>20</v>
      </c>
      <c r="BK82" s="10" t="s">
        <v>53</v>
      </c>
      <c r="BL82" s="11"/>
      <c r="BM82" s="10"/>
      <c r="BN82" s="11"/>
      <c r="BO82" s="10"/>
      <c r="BP82" s="7">
        <v>1.2</v>
      </c>
      <c r="BQ82" s="7">
        <f t="shared" si="58"/>
        <v>2</v>
      </c>
      <c r="BR82" s="11"/>
      <c r="BS82" s="10"/>
      <c r="BT82" s="11"/>
      <c r="BU82" s="10"/>
      <c r="BV82" s="11"/>
      <c r="BW82" s="10"/>
      <c r="BX82" s="11"/>
      <c r="BY82" s="10"/>
      <c r="BZ82" s="7"/>
      <c r="CA82" s="11"/>
      <c r="CB82" s="10"/>
      <c r="CC82" s="11"/>
      <c r="CD82" s="10"/>
      <c r="CE82" s="11"/>
      <c r="CF82" s="10"/>
      <c r="CG82" s="7"/>
      <c r="CH82" s="7">
        <f t="shared" si="59"/>
        <v>0</v>
      </c>
    </row>
    <row r="83" spans="1:86" ht="12">
      <c r="A83" s="20">
        <v>6</v>
      </c>
      <c r="B83" s="20">
        <v>2</v>
      </c>
      <c r="C83" s="20"/>
      <c r="D83" s="6" t="s">
        <v>346</v>
      </c>
      <c r="E83" s="3" t="s">
        <v>175</v>
      </c>
      <c r="F83" s="6">
        <f t="shared" si="44"/>
        <v>1</v>
      </c>
      <c r="G83" s="6">
        <f t="shared" si="45"/>
        <v>1</v>
      </c>
      <c r="H83" s="6">
        <f t="shared" si="46"/>
        <v>30</v>
      </c>
      <c r="I83" s="6">
        <f t="shared" si="47"/>
        <v>10</v>
      </c>
      <c r="J83" s="6">
        <f t="shared" si="48"/>
        <v>0</v>
      </c>
      <c r="K83" s="6">
        <f t="shared" si="49"/>
        <v>0</v>
      </c>
      <c r="L83" s="6">
        <f t="shared" si="50"/>
        <v>0</v>
      </c>
      <c r="M83" s="6">
        <f t="shared" si="51"/>
        <v>20</v>
      </c>
      <c r="N83" s="6">
        <f t="shared" si="52"/>
        <v>0</v>
      </c>
      <c r="O83" s="6">
        <f t="shared" si="53"/>
        <v>0</v>
      </c>
      <c r="P83" s="7">
        <f t="shared" si="54"/>
        <v>2</v>
      </c>
      <c r="Q83" s="7">
        <f t="shared" si="55"/>
        <v>1</v>
      </c>
      <c r="R83" s="7">
        <v>1.3</v>
      </c>
      <c r="S83" s="11"/>
      <c r="T83" s="10"/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7"/>
      <c r="AI83" s="7">
        <f t="shared" si="56"/>
        <v>0</v>
      </c>
      <c r="AJ83" s="11"/>
      <c r="AK83" s="10"/>
      <c r="AL83" s="11"/>
      <c r="AM83" s="10"/>
      <c r="AN83" s="11"/>
      <c r="AO83" s="10"/>
      <c r="AP83" s="11"/>
      <c r="AQ83" s="10"/>
      <c r="AR83" s="7"/>
      <c r="AS83" s="11"/>
      <c r="AT83" s="10"/>
      <c r="AU83" s="11"/>
      <c r="AV83" s="10"/>
      <c r="AW83" s="11"/>
      <c r="AX83" s="10"/>
      <c r="AY83" s="7"/>
      <c r="AZ83" s="7">
        <f t="shared" si="57"/>
        <v>0</v>
      </c>
      <c r="BA83" s="11">
        <v>10</v>
      </c>
      <c r="BB83" s="10" t="s">
        <v>62</v>
      </c>
      <c r="BC83" s="11"/>
      <c r="BD83" s="10"/>
      <c r="BE83" s="11"/>
      <c r="BF83" s="10"/>
      <c r="BG83" s="11"/>
      <c r="BH83" s="10"/>
      <c r="BI83" s="7">
        <v>1</v>
      </c>
      <c r="BJ83" s="11">
        <v>20</v>
      </c>
      <c r="BK83" s="10" t="s">
        <v>53</v>
      </c>
      <c r="BL83" s="11"/>
      <c r="BM83" s="10"/>
      <c r="BN83" s="11"/>
      <c r="BO83" s="10"/>
      <c r="BP83" s="7">
        <v>1</v>
      </c>
      <c r="BQ83" s="7">
        <f t="shared" si="58"/>
        <v>2</v>
      </c>
      <c r="BR83" s="11"/>
      <c r="BS83" s="10"/>
      <c r="BT83" s="11"/>
      <c r="BU83" s="10"/>
      <c r="BV83" s="11"/>
      <c r="BW83" s="10"/>
      <c r="BX83" s="11"/>
      <c r="BY83" s="10"/>
      <c r="BZ83" s="7"/>
      <c r="CA83" s="11"/>
      <c r="CB83" s="10"/>
      <c r="CC83" s="11"/>
      <c r="CD83" s="10"/>
      <c r="CE83" s="11"/>
      <c r="CF83" s="10"/>
      <c r="CG83" s="7"/>
      <c r="CH83" s="7">
        <f t="shared" si="59"/>
        <v>0</v>
      </c>
    </row>
    <row r="84" spans="1:86" ht="12">
      <c r="A84" s="20">
        <v>6</v>
      </c>
      <c r="B84" s="20">
        <v>2</v>
      </c>
      <c r="C84" s="20"/>
      <c r="D84" s="6" t="s">
        <v>347</v>
      </c>
      <c r="E84" s="3" t="s">
        <v>177</v>
      </c>
      <c r="F84" s="6">
        <f t="shared" si="44"/>
        <v>1</v>
      </c>
      <c r="G84" s="6">
        <f t="shared" si="45"/>
        <v>1</v>
      </c>
      <c r="H84" s="6">
        <f t="shared" si="46"/>
        <v>30</v>
      </c>
      <c r="I84" s="6">
        <f t="shared" si="47"/>
        <v>10</v>
      </c>
      <c r="J84" s="6">
        <f t="shared" si="48"/>
        <v>0</v>
      </c>
      <c r="K84" s="6">
        <f t="shared" si="49"/>
        <v>0</v>
      </c>
      <c r="L84" s="6">
        <f t="shared" si="50"/>
        <v>0</v>
      </c>
      <c r="M84" s="6">
        <f t="shared" si="51"/>
        <v>20</v>
      </c>
      <c r="N84" s="6">
        <f t="shared" si="52"/>
        <v>0</v>
      </c>
      <c r="O84" s="6">
        <f t="shared" si="53"/>
        <v>0</v>
      </c>
      <c r="P84" s="7">
        <f t="shared" si="54"/>
        <v>2</v>
      </c>
      <c r="Q84" s="7">
        <f t="shared" si="55"/>
        <v>1</v>
      </c>
      <c r="R84" s="7">
        <v>1.3</v>
      </c>
      <c r="S84" s="11"/>
      <c r="T84" s="10"/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7"/>
      <c r="AI84" s="7">
        <f t="shared" si="56"/>
        <v>0</v>
      </c>
      <c r="AJ84" s="11"/>
      <c r="AK84" s="10"/>
      <c r="AL84" s="11"/>
      <c r="AM84" s="10"/>
      <c r="AN84" s="11"/>
      <c r="AO84" s="10"/>
      <c r="AP84" s="11"/>
      <c r="AQ84" s="10"/>
      <c r="AR84" s="7"/>
      <c r="AS84" s="11"/>
      <c r="AT84" s="10"/>
      <c r="AU84" s="11"/>
      <c r="AV84" s="10"/>
      <c r="AW84" s="11"/>
      <c r="AX84" s="10"/>
      <c r="AY84" s="7"/>
      <c r="AZ84" s="7">
        <f t="shared" si="57"/>
        <v>0</v>
      </c>
      <c r="BA84" s="11">
        <v>10</v>
      </c>
      <c r="BB84" s="10" t="s">
        <v>62</v>
      </c>
      <c r="BC84" s="11"/>
      <c r="BD84" s="10"/>
      <c r="BE84" s="11"/>
      <c r="BF84" s="10"/>
      <c r="BG84" s="11"/>
      <c r="BH84" s="10"/>
      <c r="BI84" s="7">
        <v>1</v>
      </c>
      <c r="BJ84" s="11">
        <v>20</v>
      </c>
      <c r="BK84" s="10" t="s">
        <v>53</v>
      </c>
      <c r="BL84" s="11"/>
      <c r="BM84" s="10"/>
      <c r="BN84" s="11"/>
      <c r="BO84" s="10"/>
      <c r="BP84" s="7">
        <v>1</v>
      </c>
      <c r="BQ84" s="7">
        <f t="shared" si="58"/>
        <v>2</v>
      </c>
      <c r="BR84" s="11"/>
      <c r="BS84" s="10"/>
      <c r="BT84" s="11"/>
      <c r="BU84" s="10"/>
      <c r="BV84" s="11"/>
      <c r="BW84" s="10"/>
      <c r="BX84" s="11"/>
      <c r="BY84" s="10"/>
      <c r="BZ84" s="7"/>
      <c r="CA84" s="11"/>
      <c r="CB84" s="10"/>
      <c r="CC84" s="11"/>
      <c r="CD84" s="10"/>
      <c r="CE84" s="11"/>
      <c r="CF84" s="10"/>
      <c r="CG84" s="7"/>
      <c r="CH84" s="7">
        <f t="shared" si="59"/>
        <v>0</v>
      </c>
    </row>
    <row r="85" spans="1:86" ht="12">
      <c r="A85" s="20">
        <v>6</v>
      </c>
      <c r="B85" s="20">
        <v>2</v>
      </c>
      <c r="C85" s="20"/>
      <c r="D85" s="6" t="s">
        <v>348</v>
      </c>
      <c r="E85" s="3" t="s">
        <v>181</v>
      </c>
      <c r="F85" s="6">
        <f t="shared" si="44"/>
        <v>1</v>
      </c>
      <c r="G85" s="6">
        <f t="shared" si="45"/>
        <v>1</v>
      </c>
      <c r="H85" s="6">
        <f t="shared" si="46"/>
        <v>30</v>
      </c>
      <c r="I85" s="6">
        <f t="shared" si="47"/>
        <v>10</v>
      </c>
      <c r="J85" s="6">
        <f t="shared" si="48"/>
        <v>0</v>
      </c>
      <c r="K85" s="6">
        <f t="shared" si="49"/>
        <v>0</v>
      </c>
      <c r="L85" s="6">
        <f t="shared" si="50"/>
        <v>0</v>
      </c>
      <c r="M85" s="6">
        <f t="shared" si="51"/>
        <v>20</v>
      </c>
      <c r="N85" s="6">
        <f t="shared" si="52"/>
        <v>0</v>
      </c>
      <c r="O85" s="6">
        <f t="shared" si="53"/>
        <v>0</v>
      </c>
      <c r="P85" s="7">
        <f t="shared" si="54"/>
        <v>2</v>
      </c>
      <c r="Q85" s="7">
        <f t="shared" si="55"/>
        <v>1</v>
      </c>
      <c r="R85" s="7">
        <v>1.3</v>
      </c>
      <c r="S85" s="11"/>
      <c r="T85" s="10"/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7"/>
      <c r="AI85" s="7">
        <f t="shared" si="56"/>
        <v>0</v>
      </c>
      <c r="AJ85" s="11"/>
      <c r="AK85" s="10"/>
      <c r="AL85" s="11"/>
      <c r="AM85" s="10"/>
      <c r="AN85" s="11"/>
      <c r="AO85" s="10"/>
      <c r="AP85" s="11"/>
      <c r="AQ85" s="10"/>
      <c r="AR85" s="7"/>
      <c r="AS85" s="11"/>
      <c r="AT85" s="10"/>
      <c r="AU85" s="11"/>
      <c r="AV85" s="10"/>
      <c r="AW85" s="11"/>
      <c r="AX85" s="10"/>
      <c r="AY85" s="7"/>
      <c r="AZ85" s="7">
        <f t="shared" si="57"/>
        <v>0</v>
      </c>
      <c r="BA85" s="11">
        <v>10</v>
      </c>
      <c r="BB85" s="10" t="s">
        <v>62</v>
      </c>
      <c r="BC85" s="11"/>
      <c r="BD85" s="10"/>
      <c r="BE85" s="11"/>
      <c r="BF85" s="10"/>
      <c r="BG85" s="11"/>
      <c r="BH85" s="10"/>
      <c r="BI85" s="7">
        <v>1</v>
      </c>
      <c r="BJ85" s="11">
        <v>20</v>
      </c>
      <c r="BK85" s="10" t="s">
        <v>53</v>
      </c>
      <c r="BL85" s="11"/>
      <c r="BM85" s="10"/>
      <c r="BN85" s="11"/>
      <c r="BO85" s="10"/>
      <c r="BP85" s="7">
        <v>1</v>
      </c>
      <c r="BQ85" s="7">
        <f t="shared" si="58"/>
        <v>2</v>
      </c>
      <c r="BR85" s="11"/>
      <c r="BS85" s="10"/>
      <c r="BT85" s="11"/>
      <c r="BU85" s="10"/>
      <c r="BV85" s="11"/>
      <c r="BW85" s="10"/>
      <c r="BX85" s="11"/>
      <c r="BY85" s="10"/>
      <c r="BZ85" s="7"/>
      <c r="CA85" s="11"/>
      <c r="CB85" s="10"/>
      <c r="CC85" s="11"/>
      <c r="CD85" s="10"/>
      <c r="CE85" s="11"/>
      <c r="CF85" s="10"/>
      <c r="CG85" s="7"/>
      <c r="CH85" s="7">
        <f t="shared" si="59"/>
        <v>0</v>
      </c>
    </row>
    <row r="86" spans="1:86" ht="12">
      <c r="A86" s="20">
        <v>6</v>
      </c>
      <c r="B86" s="20">
        <v>2</v>
      </c>
      <c r="C86" s="20"/>
      <c r="D86" s="6" t="s">
        <v>349</v>
      </c>
      <c r="E86" s="3" t="s">
        <v>179</v>
      </c>
      <c r="F86" s="6">
        <f t="shared" si="44"/>
        <v>1</v>
      </c>
      <c r="G86" s="6">
        <f t="shared" si="45"/>
        <v>1</v>
      </c>
      <c r="H86" s="6">
        <f t="shared" si="46"/>
        <v>30</v>
      </c>
      <c r="I86" s="6">
        <f t="shared" si="47"/>
        <v>10</v>
      </c>
      <c r="J86" s="6">
        <f t="shared" si="48"/>
        <v>0</v>
      </c>
      <c r="K86" s="6">
        <f t="shared" si="49"/>
        <v>0</v>
      </c>
      <c r="L86" s="6">
        <f t="shared" si="50"/>
        <v>0</v>
      </c>
      <c r="M86" s="6">
        <f t="shared" si="51"/>
        <v>20</v>
      </c>
      <c r="N86" s="6">
        <f t="shared" si="52"/>
        <v>0</v>
      </c>
      <c r="O86" s="6">
        <f t="shared" si="53"/>
        <v>0</v>
      </c>
      <c r="P86" s="7">
        <f t="shared" si="54"/>
        <v>2</v>
      </c>
      <c r="Q86" s="7">
        <f t="shared" si="55"/>
        <v>1</v>
      </c>
      <c r="R86" s="7">
        <v>1.3</v>
      </c>
      <c r="S86" s="11"/>
      <c r="T86" s="10"/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7"/>
      <c r="AI86" s="7">
        <f t="shared" si="56"/>
        <v>0</v>
      </c>
      <c r="AJ86" s="11"/>
      <c r="AK86" s="10"/>
      <c r="AL86" s="11"/>
      <c r="AM86" s="10"/>
      <c r="AN86" s="11"/>
      <c r="AO86" s="10"/>
      <c r="AP86" s="11"/>
      <c r="AQ86" s="10"/>
      <c r="AR86" s="7"/>
      <c r="AS86" s="11"/>
      <c r="AT86" s="10"/>
      <c r="AU86" s="11"/>
      <c r="AV86" s="10"/>
      <c r="AW86" s="11"/>
      <c r="AX86" s="10"/>
      <c r="AY86" s="7"/>
      <c r="AZ86" s="7">
        <f t="shared" si="57"/>
        <v>0</v>
      </c>
      <c r="BA86" s="11">
        <v>10</v>
      </c>
      <c r="BB86" s="10" t="s">
        <v>62</v>
      </c>
      <c r="BC86" s="11"/>
      <c r="BD86" s="10"/>
      <c r="BE86" s="11"/>
      <c r="BF86" s="10"/>
      <c r="BG86" s="11"/>
      <c r="BH86" s="10"/>
      <c r="BI86" s="7">
        <v>1</v>
      </c>
      <c r="BJ86" s="11">
        <v>20</v>
      </c>
      <c r="BK86" s="10" t="s">
        <v>53</v>
      </c>
      <c r="BL86" s="11"/>
      <c r="BM86" s="10"/>
      <c r="BN86" s="11"/>
      <c r="BO86" s="10"/>
      <c r="BP86" s="7">
        <v>1</v>
      </c>
      <c r="BQ86" s="7">
        <f t="shared" si="58"/>
        <v>2</v>
      </c>
      <c r="BR86" s="11"/>
      <c r="BS86" s="10"/>
      <c r="BT86" s="11"/>
      <c r="BU86" s="10"/>
      <c r="BV86" s="11"/>
      <c r="BW86" s="10"/>
      <c r="BX86" s="11"/>
      <c r="BY86" s="10"/>
      <c r="BZ86" s="7"/>
      <c r="CA86" s="11"/>
      <c r="CB86" s="10"/>
      <c r="CC86" s="11"/>
      <c r="CD86" s="10"/>
      <c r="CE86" s="11"/>
      <c r="CF86" s="10"/>
      <c r="CG86" s="7"/>
      <c r="CH86" s="7">
        <f t="shared" si="59"/>
        <v>0</v>
      </c>
    </row>
    <row r="87" spans="1:86" ht="19.5" customHeight="1">
      <c r="A87" s="19" t="s">
        <v>182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9"/>
      <c r="CH87" s="15"/>
    </row>
    <row r="88" spans="1:86" ht="12">
      <c r="A88" s="6"/>
      <c r="B88" s="6"/>
      <c r="C88" s="6"/>
      <c r="D88" s="6" t="s">
        <v>183</v>
      </c>
      <c r="E88" s="3" t="s">
        <v>184</v>
      </c>
      <c r="F88" s="6">
        <f>COUNTIF(S88:CF88,"e")</f>
        <v>0</v>
      </c>
      <c r="G88" s="6">
        <f>COUNTIF(S88:CF88,"z")</f>
        <v>1</v>
      </c>
      <c r="H88" s="6">
        <f>SUM(I88:O88)</f>
        <v>120</v>
      </c>
      <c r="I88" s="6">
        <f>S88+AJ88+BA88+BR88</f>
        <v>0</v>
      </c>
      <c r="J88" s="6">
        <f>U88+AL88+BC88+BT88</f>
        <v>0</v>
      </c>
      <c r="K88" s="6">
        <f>W88+AN88+BE88+BV88</f>
        <v>0</v>
      </c>
      <c r="L88" s="6">
        <f>Y88+AP88+BG88+BX88</f>
        <v>0</v>
      </c>
      <c r="M88" s="6">
        <f>AB88+AS88+BJ88+CA88</f>
        <v>0</v>
      </c>
      <c r="N88" s="6">
        <f>AD88+AU88+BL88+CC88</f>
        <v>0</v>
      </c>
      <c r="O88" s="6">
        <f>AF88+AW88+BN88+CE88</f>
        <v>120</v>
      </c>
      <c r="P88" s="7">
        <f>AI88+AZ88+BQ88+CH88</f>
        <v>4</v>
      </c>
      <c r="Q88" s="7">
        <f>AH88+AY88+BP88+CG88</f>
        <v>4</v>
      </c>
      <c r="R88" s="7">
        <v>0</v>
      </c>
      <c r="S88" s="11"/>
      <c r="T88" s="10"/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>
        <v>120</v>
      </c>
      <c r="AG88" s="10" t="s">
        <v>53</v>
      </c>
      <c r="AH88" s="7">
        <v>4</v>
      </c>
      <c r="AI88" s="7">
        <f>AA88+AH88</f>
        <v>4</v>
      </c>
      <c r="AJ88" s="11"/>
      <c r="AK88" s="10"/>
      <c r="AL88" s="11"/>
      <c r="AM88" s="10"/>
      <c r="AN88" s="11"/>
      <c r="AO88" s="10"/>
      <c r="AP88" s="11"/>
      <c r="AQ88" s="10"/>
      <c r="AR88" s="7"/>
      <c r="AS88" s="11"/>
      <c r="AT88" s="10"/>
      <c r="AU88" s="11"/>
      <c r="AV88" s="10"/>
      <c r="AW88" s="11"/>
      <c r="AX88" s="10"/>
      <c r="AY88" s="7"/>
      <c r="AZ88" s="7">
        <f>AR88+AY88</f>
        <v>0</v>
      </c>
      <c r="BA88" s="11"/>
      <c r="BB88" s="10"/>
      <c r="BC88" s="11"/>
      <c r="BD88" s="10"/>
      <c r="BE88" s="11"/>
      <c r="BF88" s="10"/>
      <c r="BG88" s="11"/>
      <c r="BH88" s="10"/>
      <c r="BI88" s="7"/>
      <c r="BJ88" s="11"/>
      <c r="BK88" s="10"/>
      <c r="BL88" s="11"/>
      <c r="BM88" s="10"/>
      <c r="BN88" s="11"/>
      <c r="BO88" s="10"/>
      <c r="BP88" s="7"/>
      <c r="BQ88" s="7">
        <f>BI88+BP88</f>
        <v>0</v>
      </c>
      <c r="BR88" s="11"/>
      <c r="BS88" s="10"/>
      <c r="BT88" s="11"/>
      <c r="BU88" s="10"/>
      <c r="BV88" s="11"/>
      <c r="BW88" s="10"/>
      <c r="BX88" s="11"/>
      <c r="BY88" s="10"/>
      <c r="BZ88" s="7"/>
      <c r="CA88" s="11"/>
      <c r="CB88" s="10"/>
      <c r="CC88" s="11"/>
      <c r="CD88" s="10"/>
      <c r="CE88" s="11"/>
      <c r="CF88" s="10"/>
      <c r="CG88" s="7"/>
      <c r="CH88" s="7">
        <f>BZ88+CG88</f>
        <v>0</v>
      </c>
    </row>
    <row r="89" spans="1:86" ht="15.75" customHeight="1">
      <c r="A89" s="6"/>
      <c r="B89" s="6"/>
      <c r="C89" s="6"/>
      <c r="D89" s="6"/>
      <c r="E89" s="6" t="s">
        <v>63</v>
      </c>
      <c r="F89" s="6">
        <f aca="true" t="shared" si="60" ref="F89:AK89">SUM(F88:F88)</f>
        <v>0</v>
      </c>
      <c r="G89" s="6">
        <f t="shared" si="60"/>
        <v>1</v>
      </c>
      <c r="H89" s="6">
        <f t="shared" si="60"/>
        <v>120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120</v>
      </c>
      <c r="P89" s="7">
        <f t="shared" si="60"/>
        <v>4</v>
      </c>
      <c r="Q89" s="7">
        <f t="shared" si="60"/>
        <v>4</v>
      </c>
      <c r="R89" s="7">
        <f t="shared" si="60"/>
        <v>0</v>
      </c>
      <c r="S89" s="11">
        <f t="shared" si="60"/>
        <v>0</v>
      </c>
      <c r="T89" s="10">
        <f t="shared" si="60"/>
        <v>0</v>
      </c>
      <c r="U89" s="11">
        <f t="shared" si="60"/>
        <v>0</v>
      </c>
      <c r="V89" s="10">
        <f t="shared" si="60"/>
        <v>0</v>
      </c>
      <c r="W89" s="11">
        <f t="shared" si="60"/>
        <v>0</v>
      </c>
      <c r="X89" s="10">
        <f t="shared" si="60"/>
        <v>0</v>
      </c>
      <c r="Y89" s="11">
        <f t="shared" si="60"/>
        <v>0</v>
      </c>
      <c r="Z89" s="10">
        <f t="shared" si="60"/>
        <v>0</v>
      </c>
      <c r="AA89" s="7">
        <f t="shared" si="60"/>
        <v>0</v>
      </c>
      <c r="AB89" s="11">
        <f t="shared" si="60"/>
        <v>0</v>
      </c>
      <c r="AC89" s="10">
        <f t="shared" si="60"/>
        <v>0</v>
      </c>
      <c r="AD89" s="11">
        <f t="shared" si="60"/>
        <v>0</v>
      </c>
      <c r="AE89" s="10">
        <f t="shared" si="60"/>
        <v>0</v>
      </c>
      <c r="AF89" s="11">
        <f t="shared" si="60"/>
        <v>120</v>
      </c>
      <c r="AG89" s="10">
        <f t="shared" si="60"/>
        <v>0</v>
      </c>
      <c r="AH89" s="7">
        <f t="shared" si="60"/>
        <v>4</v>
      </c>
      <c r="AI89" s="7">
        <f t="shared" si="60"/>
        <v>4</v>
      </c>
      <c r="AJ89" s="11">
        <f t="shared" si="60"/>
        <v>0</v>
      </c>
      <c r="AK89" s="10">
        <f t="shared" si="60"/>
        <v>0</v>
      </c>
      <c r="AL89" s="11">
        <f aca="true" t="shared" si="61" ref="AL89:BQ89">SUM(AL88:AL88)</f>
        <v>0</v>
      </c>
      <c r="AM89" s="10">
        <f t="shared" si="61"/>
        <v>0</v>
      </c>
      <c r="AN89" s="11">
        <f t="shared" si="61"/>
        <v>0</v>
      </c>
      <c r="AO89" s="10">
        <f t="shared" si="61"/>
        <v>0</v>
      </c>
      <c r="AP89" s="11">
        <f t="shared" si="61"/>
        <v>0</v>
      </c>
      <c r="AQ89" s="10">
        <f t="shared" si="61"/>
        <v>0</v>
      </c>
      <c r="AR89" s="7">
        <f t="shared" si="61"/>
        <v>0</v>
      </c>
      <c r="AS89" s="11">
        <f t="shared" si="61"/>
        <v>0</v>
      </c>
      <c r="AT89" s="10">
        <f t="shared" si="61"/>
        <v>0</v>
      </c>
      <c r="AU89" s="11">
        <f t="shared" si="61"/>
        <v>0</v>
      </c>
      <c r="AV89" s="10">
        <f t="shared" si="61"/>
        <v>0</v>
      </c>
      <c r="AW89" s="11">
        <f t="shared" si="61"/>
        <v>0</v>
      </c>
      <c r="AX89" s="10">
        <f t="shared" si="61"/>
        <v>0</v>
      </c>
      <c r="AY89" s="7">
        <f t="shared" si="61"/>
        <v>0</v>
      </c>
      <c r="AZ89" s="7">
        <f t="shared" si="61"/>
        <v>0</v>
      </c>
      <c r="BA89" s="11">
        <f t="shared" si="61"/>
        <v>0</v>
      </c>
      <c r="BB89" s="10">
        <f t="shared" si="61"/>
        <v>0</v>
      </c>
      <c r="BC89" s="11">
        <f t="shared" si="61"/>
        <v>0</v>
      </c>
      <c r="BD89" s="10">
        <f t="shared" si="61"/>
        <v>0</v>
      </c>
      <c r="BE89" s="11">
        <f t="shared" si="61"/>
        <v>0</v>
      </c>
      <c r="BF89" s="10">
        <f t="shared" si="61"/>
        <v>0</v>
      </c>
      <c r="BG89" s="11">
        <f t="shared" si="61"/>
        <v>0</v>
      </c>
      <c r="BH89" s="10">
        <f t="shared" si="61"/>
        <v>0</v>
      </c>
      <c r="BI89" s="7">
        <f t="shared" si="61"/>
        <v>0</v>
      </c>
      <c r="BJ89" s="11">
        <f t="shared" si="61"/>
        <v>0</v>
      </c>
      <c r="BK89" s="10">
        <f t="shared" si="61"/>
        <v>0</v>
      </c>
      <c r="BL89" s="11">
        <f t="shared" si="61"/>
        <v>0</v>
      </c>
      <c r="BM89" s="10">
        <f t="shared" si="61"/>
        <v>0</v>
      </c>
      <c r="BN89" s="11">
        <f t="shared" si="61"/>
        <v>0</v>
      </c>
      <c r="BO89" s="10">
        <f t="shared" si="61"/>
        <v>0</v>
      </c>
      <c r="BP89" s="7">
        <f t="shared" si="61"/>
        <v>0</v>
      </c>
      <c r="BQ89" s="7">
        <f t="shared" si="61"/>
        <v>0</v>
      </c>
      <c r="BR89" s="11">
        <f aca="true" t="shared" si="62" ref="BR89:CH89">SUM(BR88:BR88)</f>
        <v>0</v>
      </c>
      <c r="BS89" s="10">
        <f t="shared" si="62"/>
        <v>0</v>
      </c>
      <c r="BT89" s="11">
        <f t="shared" si="62"/>
        <v>0</v>
      </c>
      <c r="BU89" s="10">
        <f t="shared" si="62"/>
        <v>0</v>
      </c>
      <c r="BV89" s="11">
        <f t="shared" si="62"/>
        <v>0</v>
      </c>
      <c r="BW89" s="10">
        <f t="shared" si="62"/>
        <v>0</v>
      </c>
      <c r="BX89" s="11">
        <f t="shared" si="62"/>
        <v>0</v>
      </c>
      <c r="BY89" s="10">
        <f t="shared" si="62"/>
        <v>0</v>
      </c>
      <c r="BZ89" s="7">
        <f t="shared" si="62"/>
        <v>0</v>
      </c>
      <c r="CA89" s="11">
        <f t="shared" si="62"/>
        <v>0</v>
      </c>
      <c r="CB89" s="10">
        <f t="shared" si="62"/>
        <v>0</v>
      </c>
      <c r="CC89" s="11">
        <f t="shared" si="62"/>
        <v>0</v>
      </c>
      <c r="CD89" s="10">
        <f t="shared" si="62"/>
        <v>0</v>
      </c>
      <c r="CE89" s="11">
        <f t="shared" si="62"/>
        <v>0</v>
      </c>
      <c r="CF89" s="10">
        <f t="shared" si="62"/>
        <v>0</v>
      </c>
      <c r="CG89" s="7">
        <f t="shared" si="62"/>
        <v>0</v>
      </c>
      <c r="CH89" s="7">
        <f t="shared" si="62"/>
        <v>0</v>
      </c>
    </row>
    <row r="90" spans="1:86" ht="19.5" customHeight="1">
      <c r="A90" s="19" t="s">
        <v>185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9"/>
      <c r="CH90" s="15"/>
    </row>
    <row r="91" spans="1:86" ht="12">
      <c r="A91" s="6"/>
      <c r="B91" s="6"/>
      <c r="C91" s="6"/>
      <c r="D91" s="6" t="s">
        <v>186</v>
      </c>
      <c r="E91" s="3" t="s">
        <v>187</v>
      </c>
      <c r="F91" s="6">
        <f>COUNTIF(S91:CF91,"e")</f>
        <v>0</v>
      </c>
      <c r="G91" s="6">
        <f>COUNTIF(S91:CF91,"z")</f>
        <v>1</v>
      </c>
      <c r="H91" s="6">
        <f>SUM(I91:O91)</f>
        <v>5</v>
      </c>
      <c r="I91" s="6">
        <f>S91+AJ91+BA91+BR91</f>
        <v>5</v>
      </c>
      <c r="J91" s="6">
        <f>U91+AL91+BC91+BT91</f>
        <v>0</v>
      </c>
      <c r="K91" s="6">
        <f>W91+AN91+BE91+BV91</f>
        <v>0</v>
      </c>
      <c r="L91" s="6">
        <f>Y91+AP91+BG91+BX91</f>
        <v>0</v>
      </c>
      <c r="M91" s="6">
        <f>AB91+AS91+BJ91+CA91</f>
        <v>0</v>
      </c>
      <c r="N91" s="6">
        <f>AD91+AU91+BL91+CC91</f>
        <v>0</v>
      </c>
      <c r="O91" s="6">
        <f>AF91+AW91+BN91+CE91</f>
        <v>0</v>
      </c>
      <c r="P91" s="7">
        <f>AI91+AZ91+BQ91+CH91</f>
        <v>0</v>
      </c>
      <c r="Q91" s="7">
        <f>AH91+AY91+BP91+CG91</f>
        <v>0</v>
      </c>
      <c r="R91" s="7">
        <v>0</v>
      </c>
      <c r="S91" s="11">
        <v>5</v>
      </c>
      <c r="T91" s="10" t="s">
        <v>53</v>
      </c>
      <c r="U91" s="11"/>
      <c r="V91" s="10"/>
      <c r="W91" s="11"/>
      <c r="X91" s="10"/>
      <c r="Y91" s="11"/>
      <c r="Z91" s="10"/>
      <c r="AA91" s="7">
        <v>0</v>
      </c>
      <c r="AB91" s="11"/>
      <c r="AC91" s="10"/>
      <c r="AD91" s="11"/>
      <c r="AE91" s="10"/>
      <c r="AF91" s="11"/>
      <c r="AG91" s="10"/>
      <c r="AH91" s="7"/>
      <c r="AI91" s="7">
        <f>AA91+AH91</f>
        <v>0</v>
      </c>
      <c r="AJ91" s="11"/>
      <c r="AK91" s="10"/>
      <c r="AL91" s="11"/>
      <c r="AM91" s="10"/>
      <c r="AN91" s="11"/>
      <c r="AO91" s="10"/>
      <c r="AP91" s="11"/>
      <c r="AQ91" s="10"/>
      <c r="AR91" s="7"/>
      <c r="AS91" s="11"/>
      <c r="AT91" s="10"/>
      <c r="AU91" s="11"/>
      <c r="AV91" s="10"/>
      <c r="AW91" s="11"/>
      <c r="AX91" s="10"/>
      <c r="AY91" s="7"/>
      <c r="AZ91" s="7">
        <f>AR91+AY91</f>
        <v>0</v>
      </c>
      <c r="BA91" s="11"/>
      <c r="BB91" s="10"/>
      <c r="BC91" s="11"/>
      <c r="BD91" s="10"/>
      <c r="BE91" s="11"/>
      <c r="BF91" s="10"/>
      <c r="BG91" s="11"/>
      <c r="BH91" s="10"/>
      <c r="BI91" s="7"/>
      <c r="BJ91" s="11"/>
      <c r="BK91" s="10"/>
      <c r="BL91" s="11"/>
      <c r="BM91" s="10"/>
      <c r="BN91" s="11"/>
      <c r="BO91" s="10"/>
      <c r="BP91" s="7"/>
      <c r="BQ91" s="7">
        <f>BI91+BP91</f>
        <v>0</v>
      </c>
      <c r="BR91" s="11"/>
      <c r="BS91" s="10"/>
      <c r="BT91" s="11"/>
      <c r="BU91" s="10"/>
      <c r="BV91" s="11"/>
      <c r="BW91" s="10"/>
      <c r="BX91" s="11"/>
      <c r="BY91" s="10"/>
      <c r="BZ91" s="7"/>
      <c r="CA91" s="11"/>
      <c r="CB91" s="10"/>
      <c r="CC91" s="11"/>
      <c r="CD91" s="10"/>
      <c r="CE91" s="11"/>
      <c r="CF91" s="10"/>
      <c r="CG91" s="7"/>
      <c r="CH91" s="7">
        <f>BZ91+CG91</f>
        <v>0</v>
      </c>
    </row>
    <row r="92" spans="1:86" ht="12">
      <c r="A92" s="6"/>
      <c r="B92" s="6"/>
      <c r="C92" s="6"/>
      <c r="D92" s="6" t="s">
        <v>188</v>
      </c>
      <c r="E92" s="3" t="s">
        <v>189</v>
      </c>
      <c r="F92" s="6">
        <f>COUNTIF(S92:CF92,"e")</f>
        <v>0</v>
      </c>
      <c r="G92" s="6">
        <f>COUNTIF(S92:CF92,"z")</f>
        <v>1</v>
      </c>
      <c r="H92" s="6">
        <f>SUM(I92:O92)</f>
        <v>2</v>
      </c>
      <c r="I92" s="6">
        <f>S92+AJ92+BA92+BR92</f>
        <v>2</v>
      </c>
      <c r="J92" s="6">
        <f>U92+AL92+BC92+BT92</f>
        <v>0</v>
      </c>
      <c r="K92" s="6">
        <f>W92+AN92+BE92+BV92</f>
        <v>0</v>
      </c>
      <c r="L92" s="6">
        <f>Y92+AP92+BG92+BX92</f>
        <v>0</v>
      </c>
      <c r="M92" s="6">
        <f>AB92+AS92+BJ92+CA92</f>
        <v>0</v>
      </c>
      <c r="N92" s="6">
        <f>AD92+AU92+BL92+CC92</f>
        <v>0</v>
      </c>
      <c r="O92" s="6">
        <f>AF92+AW92+BN92+CE92</f>
        <v>0</v>
      </c>
      <c r="P92" s="7">
        <f>AI92+AZ92+BQ92+CH92</f>
        <v>0</v>
      </c>
      <c r="Q92" s="7">
        <f>AH92+AY92+BP92+CG92</f>
        <v>0</v>
      </c>
      <c r="R92" s="7">
        <v>0</v>
      </c>
      <c r="S92" s="11">
        <v>2</v>
      </c>
      <c r="T92" s="10" t="s">
        <v>53</v>
      </c>
      <c r="U92" s="11"/>
      <c r="V92" s="10"/>
      <c r="W92" s="11"/>
      <c r="X92" s="10"/>
      <c r="Y92" s="11"/>
      <c r="Z92" s="10"/>
      <c r="AA92" s="7">
        <v>0</v>
      </c>
      <c r="AB92" s="11"/>
      <c r="AC92" s="10"/>
      <c r="AD92" s="11"/>
      <c r="AE92" s="10"/>
      <c r="AF92" s="11"/>
      <c r="AG92" s="10"/>
      <c r="AH92" s="7"/>
      <c r="AI92" s="7">
        <f>AA92+AH92</f>
        <v>0</v>
      </c>
      <c r="AJ92" s="11"/>
      <c r="AK92" s="10"/>
      <c r="AL92" s="11"/>
      <c r="AM92" s="10"/>
      <c r="AN92" s="11"/>
      <c r="AO92" s="10"/>
      <c r="AP92" s="11"/>
      <c r="AQ92" s="10"/>
      <c r="AR92" s="7"/>
      <c r="AS92" s="11"/>
      <c r="AT92" s="10"/>
      <c r="AU92" s="11"/>
      <c r="AV92" s="10"/>
      <c r="AW92" s="11"/>
      <c r="AX92" s="10"/>
      <c r="AY92" s="7"/>
      <c r="AZ92" s="7">
        <f>AR92+AY92</f>
        <v>0</v>
      </c>
      <c r="BA92" s="11"/>
      <c r="BB92" s="10"/>
      <c r="BC92" s="11"/>
      <c r="BD92" s="10"/>
      <c r="BE92" s="11"/>
      <c r="BF92" s="10"/>
      <c r="BG92" s="11"/>
      <c r="BH92" s="10"/>
      <c r="BI92" s="7"/>
      <c r="BJ92" s="11"/>
      <c r="BK92" s="10"/>
      <c r="BL92" s="11"/>
      <c r="BM92" s="10"/>
      <c r="BN92" s="11"/>
      <c r="BO92" s="10"/>
      <c r="BP92" s="7"/>
      <c r="BQ92" s="7">
        <f>BI92+BP92</f>
        <v>0</v>
      </c>
      <c r="BR92" s="11"/>
      <c r="BS92" s="10"/>
      <c r="BT92" s="11"/>
      <c r="BU92" s="10"/>
      <c r="BV92" s="11"/>
      <c r="BW92" s="10"/>
      <c r="BX92" s="11"/>
      <c r="BY92" s="10"/>
      <c r="BZ92" s="7"/>
      <c r="CA92" s="11"/>
      <c r="CB92" s="10"/>
      <c r="CC92" s="11"/>
      <c r="CD92" s="10"/>
      <c r="CE92" s="11"/>
      <c r="CF92" s="10"/>
      <c r="CG92" s="7"/>
      <c r="CH92" s="7">
        <f>BZ92+CG92</f>
        <v>0</v>
      </c>
    </row>
    <row r="93" spans="1:86" ht="15.75" customHeight="1">
      <c r="A93" s="6"/>
      <c r="B93" s="6"/>
      <c r="C93" s="6"/>
      <c r="D93" s="6"/>
      <c r="E93" s="6" t="s">
        <v>63</v>
      </c>
      <c r="F93" s="6">
        <f aca="true" t="shared" si="63" ref="F93:AK93">SUM(F91:F92)</f>
        <v>0</v>
      </c>
      <c r="G93" s="6">
        <f t="shared" si="63"/>
        <v>2</v>
      </c>
      <c r="H93" s="6">
        <f t="shared" si="63"/>
        <v>7</v>
      </c>
      <c r="I93" s="6">
        <f t="shared" si="63"/>
        <v>7</v>
      </c>
      <c r="J93" s="6">
        <f t="shared" si="63"/>
        <v>0</v>
      </c>
      <c r="K93" s="6">
        <f t="shared" si="63"/>
        <v>0</v>
      </c>
      <c r="L93" s="6">
        <f t="shared" si="63"/>
        <v>0</v>
      </c>
      <c r="M93" s="6">
        <f t="shared" si="63"/>
        <v>0</v>
      </c>
      <c r="N93" s="6">
        <f t="shared" si="63"/>
        <v>0</v>
      </c>
      <c r="O93" s="6">
        <f t="shared" si="63"/>
        <v>0</v>
      </c>
      <c r="P93" s="7">
        <f t="shared" si="63"/>
        <v>0</v>
      </c>
      <c r="Q93" s="7">
        <f t="shared" si="63"/>
        <v>0</v>
      </c>
      <c r="R93" s="7">
        <f t="shared" si="63"/>
        <v>0</v>
      </c>
      <c r="S93" s="11">
        <f t="shared" si="63"/>
        <v>7</v>
      </c>
      <c r="T93" s="10">
        <f t="shared" si="63"/>
        <v>0</v>
      </c>
      <c r="U93" s="11">
        <f t="shared" si="63"/>
        <v>0</v>
      </c>
      <c r="V93" s="10">
        <f t="shared" si="63"/>
        <v>0</v>
      </c>
      <c r="W93" s="11">
        <f t="shared" si="63"/>
        <v>0</v>
      </c>
      <c r="X93" s="10">
        <f t="shared" si="63"/>
        <v>0</v>
      </c>
      <c r="Y93" s="11">
        <f t="shared" si="63"/>
        <v>0</v>
      </c>
      <c r="Z93" s="10">
        <f t="shared" si="63"/>
        <v>0</v>
      </c>
      <c r="AA93" s="7">
        <f t="shared" si="63"/>
        <v>0</v>
      </c>
      <c r="AB93" s="11">
        <f t="shared" si="63"/>
        <v>0</v>
      </c>
      <c r="AC93" s="10">
        <f t="shared" si="63"/>
        <v>0</v>
      </c>
      <c r="AD93" s="11">
        <f t="shared" si="63"/>
        <v>0</v>
      </c>
      <c r="AE93" s="10">
        <f t="shared" si="63"/>
        <v>0</v>
      </c>
      <c r="AF93" s="11">
        <f t="shared" si="63"/>
        <v>0</v>
      </c>
      <c r="AG93" s="10">
        <f t="shared" si="63"/>
        <v>0</v>
      </c>
      <c r="AH93" s="7">
        <f t="shared" si="63"/>
        <v>0</v>
      </c>
      <c r="AI93" s="7">
        <f t="shared" si="63"/>
        <v>0</v>
      </c>
      <c r="AJ93" s="11">
        <f t="shared" si="63"/>
        <v>0</v>
      </c>
      <c r="AK93" s="10">
        <f t="shared" si="63"/>
        <v>0</v>
      </c>
      <c r="AL93" s="11">
        <f aca="true" t="shared" si="64" ref="AL93:BQ93">SUM(AL91:AL92)</f>
        <v>0</v>
      </c>
      <c r="AM93" s="10">
        <f t="shared" si="64"/>
        <v>0</v>
      </c>
      <c r="AN93" s="11">
        <f t="shared" si="64"/>
        <v>0</v>
      </c>
      <c r="AO93" s="10">
        <f t="shared" si="64"/>
        <v>0</v>
      </c>
      <c r="AP93" s="11">
        <f t="shared" si="64"/>
        <v>0</v>
      </c>
      <c r="AQ93" s="10">
        <f t="shared" si="64"/>
        <v>0</v>
      </c>
      <c r="AR93" s="7">
        <f t="shared" si="64"/>
        <v>0</v>
      </c>
      <c r="AS93" s="11">
        <f t="shared" si="64"/>
        <v>0</v>
      </c>
      <c r="AT93" s="10">
        <f t="shared" si="64"/>
        <v>0</v>
      </c>
      <c r="AU93" s="11">
        <f t="shared" si="64"/>
        <v>0</v>
      </c>
      <c r="AV93" s="10">
        <f t="shared" si="64"/>
        <v>0</v>
      </c>
      <c r="AW93" s="11">
        <f t="shared" si="64"/>
        <v>0</v>
      </c>
      <c r="AX93" s="10">
        <f t="shared" si="64"/>
        <v>0</v>
      </c>
      <c r="AY93" s="7">
        <f t="shared" si="64"/>
        <v>0</v>
      </c>
      <c r="AZ93" s="7">
        <f t="shared" si="64"/>
        <v>0</v>
      </c>
      <c r="BA93" s="11">
        <f t="shared" si="64"/>
        <v>0</v>
      </c>
      <c r="BB93" s="10">
        <f t="shared" si="64"/>
        <v>0</v>
      </c>
      <c r="BC93" s="11">
        <f t="shared" si="64"/>
        <v>0</v>
      </c>
      <c r="BD93" s="10">
        <f t="shared" si="64"/>
        <v>0</v>
      </c>
      <c r="BE93" s="11">
        <f t="shared" si="64"/>
        <v>0</v>
      </c>
      <c r="BF93" s="10">
        <f t="shared" si="64"/>
        <v>0</v>
      </c>
      <c r="BG93" s="11">
        <f t="shared" si="64"/>
        <v>0</v>
      </c>
      <c r="BH93" s="10">
        <f t="shared" si="64"/>
        <v>0</v>
      </c>
      <c r="BI93" s="7">
        <f t="shared" si="64"/>
        <v>0</v>
      </c>
      <c r="BJ93" s="11">
        <f t="shared" si="64"/>
        <v>0</v>
      </c>
      <c r="BK93" s="10">
        <f t="shared" si="64"/>
        <v>0</v>
      </c>
      <c r="BL93" s="11">
        <f t="shared" si="64"/>
        <v>0</v>
      </c>
      <c r="BM93" s="10">
        <f t="shared" si="64"/>
        <v>0</v>
      </c>
      <c r="BN93" s="11">
        <f t="shared" si="64"/>
        <v>0</v>
      </c>
      <c r="BO93" s="10">
        <f t="shared" si="64"/>
        <v>0</v>
      </c>
      <c r="BP93" s="7">
        <f t="shared" si="64"/>
        <v>0</v>
      </c>
      <c r="BQ93" s="7">
        <f t="shared" si="64"/>
        <v>0</v>
      </c>
      <c r="BR93" s="11">
        <f aca="true" t="shared" si="65" ref="BR93:CH93">SUM(BR91:BR92)</f>
        <v>0</v>
      </c>
      <c r="BS93" s="10">
        <f t="shared" si="65"/>
        <v>0</v>
      </c>
      <c r="BT93" s="11">
        <f t="shared" si="65"/>
        <v>0</v>
      </c>
      <c r="BU93" s="10">
        <f t="shared" si="65"/>
        <v>0</v>
      </c>
      <c r="BV93" s="11">
        <f t="shared" si="65"/>
        <v>0</v>
      </c>
      <c r="BW93" s="10">
        <f t="shared" si="65"/>
        <v>0</v>
      </c>
      <c r="BX93" s="11">
        <f t="shared" si="65"/>
        <v>0</v>
      </c>
      <c r="BY93" s="10">
        <f t="shared" si="65"/>
        <v>0</v>
      </c>
      <c r="BZ93" s="7">
        <f t="shared" si="65"/>
        <v>0</v>
      </c>
      <c r="CA93" s="11">
        <f t="shared" si="65"/>
        <v>0</v>
      </c>
      <c r="CB93" s="10">
        <f t="shared" si="65"/>
        <v>0</v>
      </c>
      <c r="CC93" s="11">
        <f t="shared" si="65"/>
        <v>0</v>
      </c>
      <c r="CD93" s="10">
        <f t="shared" si="65"/>
        <v>0</v>
      </c>
      <c r="CE93" s="11">
        <f t="shared" si="65"/>
        <v>0</v>
      </c>
      <c r="CF93" s="10">
        <f t="shared" si="65"/>
        <v>0</v>
      </c>
      <c r="CG93" s="7">
        <f t="shared" si="65"/>
        <v>0</v>
      </c>
      <c r="CH93" s="7">
        <f t="shared" si="65"/>
        <v>0</v>
      </c>
    </row>
    <row r="94" spans="1:86" ht="19.5" customHeight="1">
      <c r="A94" s="6"/>
      <c r="B94" s="6"/>
      <c r="C94" s="6"/>
      <c r="D94" s="6"/>
      <c r="E94" s="8" t="s">
        <v>190</v>
      </c>
      <c r="F94" s="6">
        <f>F22+F29+F37+F50+F89+F93</f>
        <v>18</v>
      </c>
      <c r="G94" s="6">
        <f>G22+G29+G37+G50+G89+G93</f>
        <v>32</v>
      </c>
      <c r="H94" s="6">
        <f aca="true" t="shared" si="66" ref="H94:O94">H22+H29+H37+H50+H93</f>
        <v>1087</v>
      </c>
      <c r="I94" s="6">
        <f t="shared" si="66"/>
        <v>452</v>
      </c>
      <c r="J94" s="6">
        <f t="shared" si="66"/>
        <v>50</v>
      </c>
      <c r="K94" s="6">
        <f t="shared" si="66"/>
        <v>0</v>
      </c>
      <c r="L94" s="6">
        <f t="shared" si="66"/>
        <v>15</v>
      </c>
      <c r="M94" s="6">
        <f t="shared" si="66"/>
        <v>540</v>
      </c>
      <c r="N94" s="6">
        <f t="shared" si="66"/>
        <v>30</v>
      </c>
      <c r="O94" s="6">
        <f t="shared" si="66"/>
        <v>0</v>
      </c>
      <c r="P94" s="7">
        <f>P22+P29+P37+P50+P89+P93</f>
        <v>90</v>
      </c>
      <c r="Q94" s="7">
        <f>Q22+Q29+Q37+Q50+Q89+Q93</f>
        <v>37.1</v>
      </c>
      <c r="R94" s="7">
        <f>R22+R29+R37+R50+R89+R93</f>
        <v>45.3</v>
      </c>
      <c r="S94" s="11">
        <f aca="true" t="shared" si="67" ref="S94:Z94">S22+S29+S37+S50+S93</f>
        <v>177</v>
      </c>
      <c r="T94" s="10">
        <f t="shared" si="67"/>
        <v>0</v>
      </c>
      <c r="U94" s="11">
        <f t="shared" si="67"/>
        <v>15</v>
      </c>
      <c r="V94" s="10">
        <f t="shared" si="67"/>
        <v>0</v>
      </c>
      <c r="W94" s="11">
        <f t="shared" si="67"/>
        <v>0</v>
      </c>
      <c r="X94" s="10">
        <f t="shared" si="67"/>
        <v>0</v>
      </c>
      <c r="Y94" s="11">
        <f t="shared" si="67"/>
        <v>0</v>
      </c>
      <c r="Z94" s="10">
        <f t="shared" si="67"/>
        <v>0</v>
      </c>
      <c r="AA94" s="7">
        <f>AA22+AA29+AA37+AA50+AA89+AA93</f>
        <v>10.9</v>
      </c>
      <c r="AB94" s="11">
        <f aca="true" t="shared" si="68" ref="AB94:AG94">AB22+AB29+AB37+AB50+AB93</f>
        <v>250</v>
      </c>
      <c r="AC94" s="10">
        <f t="shared" si="68"/>
        <v>0</v>
      </c>
      <c r="AD94" s="11">
        <f t="shared" si="68"/>
        <v>30</v>
      </c>
      <c r="AE94" s="10">
        <f t="shared" si="68"/>
        <v>0</v>
      </c>
      <c r="AF94" s="11">
        <f t="shared" si="68"/>
        <v>0</v>
      </c>
      <c r="AG94" s="10">
        <f t="shared" si="68"/>
        <v>0</v>
      </c>
      <c r="AH94" s="7">
        <f>AH22+AH29+AH37+AH50+AH89+AH93</f>
        <v>19.1</v>
      </c>
      <c r="AI94" s="7">
        <f>AI22+AI29+AI37+AI50+AI89+AI93</f>
        <v>30</v>
      </c>
      <c r="AJ94" s="11">
        <f aca="true" t="shared" si="69" ref="AJ94:AQ94">AJ22+AJ29+AJ37+AJ50+AJ93</f>
        <v>220</v>
      </c>
      <c r="AK94" s="10">
        <f t="shared" si="69"/>
        <v>0</v>
      </c>
      <c r="AL94" s="11">
        <f t="shared" si="69"/>
        <v>35</v>
      </c>
      <c r="AM94" s="10">
        <f t="shared" si="69"/>
        <v>0</v>
      </c>
      <c r="AN94" s="11">
        <f t="shared" si="69"/>
        <v>0</v>
      </c>
      <c r="AO94" s="10">
        <f t="shared" si="69"/>
        <v>0</v>
      </c>
      <c r="AP94" s="11">
        <f t="shared" si="69"/>
        <v>15</v>
      </c>
      <c r="AQ94" s="10">
        <f t="shared" si="69"/>
        <v>0</v>
      </c>
      <c r="AR94" s="7">
        <f>AR22+AR29+AR37+AR50+AR89+AR93</f>
        <v>17</v>
      </c>
      <c r="AS94" s="11">
        <f aca="true" t="shared" si="70" ref="AS94:AX94">AS22+AS29+AS37+AS50+AS93</f>
        <v>195</v>
      </c>
      <c r="AT94" s="10">
        <f t="shared" si="70"/>
        <v>0</v>
      </c>
      <c r="AU94" s="11">
        <f t="shared" si="70"/>
        <v>0</v>
      </c>
      <c r="AV94" s="10">
        <f t="shared" si="70"/>
        <v>0</v>
      </c>
      <c r="AW94" s="11">
        <f t="shared" si="70"/>
        <v>0</v>
      </c>
      <c r="AX94" s="10">
        <f t="shared" si="70"/>
        <v>0</v>
      </c>
      <c r="AY94" s="7">
        <f>AY22+AY29+AY37+AY50+AY89+AY93</f>
        <v>13</v>
      </c>
      <c r="AZ94" s="7">
        <f>AZ22+AZ29+AZ37+AZ50+AZ89+AZ93</f>
        <v>30</v>
      </c>
      <c r="BA94" s="11">
        <f aca="true" t="shared" si="71" ref="BA94:BH94">BA22+BA29+BA37+BA50+BA93</f>
        <v>55</v>
      </c>
      <c r="BB94" s="10">
        <f t="shared" si="71"/>
        <v>0</v>
      </c>
      <c r="BC94" s="11">
        <f t="shared" si="71"/>
        <v>0</v>
      </c>
      <c r="BD94" s="10">
        <f t="shared" si="71"/>
        <v>0</v>
      </c>
      <c r="BE94" s="11">
        <f t="shared" si="71"/>
        <v>0</v>
      </c>
      <c r="BF94" s="10">
        <f t="shared" si="71"/>
        <v>0</v>
      </c>
      <c r="BG94" s="11">
        <f t="shared" si="71"/>
        <v>0</v>
      </c>
      <c r="BH94" s="10">
        <f t="shared" si="71"/>
        <v>0</v>
      </c>
      <c r="BI94" s="7">
        <f>BI22+BI29+BI37+BI50+BI89+BI93</f>
        <v>25</v>
      </c>
      <c r="BJ94" s="11">
        <f aca="true" t="shared" si="72" ref="BJ94:BO94">BJ22+BJ29+BJ37+BJ50+BJ93</f>
        <v>95</v>
      </c>
      <c r="BK94" s="10">
        <f t="shared" si="72"/>
        <v>0</v>
      </c>
      <c r="BL94" s="11">
        <f t="shared" si="72"/>
        <v>0</v>
      </c>
      <c r="BM94" s="10">
        <f t="shared" si="72"/>
        <v>0</v>
      </c>
      <c r="BN94" s="11">
        <f t="shared" si="72"/>
        <v>0</v>
      </c>
      <c r="BO94" s="10">
        <f t="shared" si="72"/>
        <v>0</v>
      </c>
      <c r="BP94" s="7">
        <f>BP22+BP29+BP37+BP50+BP89+BP93</f>
        <v>5</v>
      </c>
      <c r="BQ94" s="7">
        <f>BQ22+BQ29+BQ37+BQ50+BQ89+BQ93</f>
        <v>30</v>
      </c>
      <c r="BR94" s="11">
        <f aca="true" t="shared" si="73" ref="BR94:BY94">BR22+BR29+BR37+BR50+BR93</f>
        <v>0</v>
      </c>
      <c r="BS94" s="10">
        <f t="shared" si="73"/>
        <v>0</v>
      </c>
      <c r="BT94" s="11">
        <f t="shared" si="73"/>
        <v>0</v>
      </c>
      <c r="BU94" s="10">
        <f t="shared" si="73"/>
        <v>0</v>
      </c>
      <c r="BV94" s="11">
        <f t="shared" si="73"/>
        <v>0</v>
      </c>
      <c r="BW94" s="10">
        <f t="shared" si="73"/>
        <v>0</v>
      </c>
      <c r="BX94" s="11">
        <f t="shared" si="73"/>
        <v>0</v>
      </c>
      <c r="BY94" s="10">
        <f t="shared" si="73"/>
        <v>0</v>
      </c>
      <c r="BZ94" s="7">
        <f>BZ22+BZ29+BZ37+BZ50+BZ89+BZ93</f>
        <v>0</v>
      </c>
      <c r="CA94" s="11">
        <f aca="true" t="shared" si="74" ref="CA94:CF94">CA22+CA29+CA37+CA50+CA93</f>
        <v>0</v>
      </c>
      <c r="CB94" s="10">
        <f t="shared" si="74"/>
        <v>0</v>
      </c>
      <c r="CC94" s="11">
        <f t="shared" si="74"/>
        <v>0</v>
      </c>
      <c r="CD94" s="10">
        <f t="shared" si="74"/>
        <v>0</v>
      </c>
      <c r="CE94" s="11">
        <f t="shared" si="74"/>
        <v>0</v>
      </c>
      <c r="CF94" s="10">
        <f t="shared" si="74"/>
        <v>0</v>
      </c>
      <c r="CG94" s="7">
        <f>CG22+CG29+CG37+CG50+CG89+CG93</f>
        <v>0</v>
      </c>
      <c r="CH94" s="7">
        <f>CH22+CH29+CH37+CH50+CH89+CH93</f>
        <v>0</v>
      </c>
    </row>
    <row r="96" spans="4:5" ht="12">
      <c r="D96" s="3" t="s">
        <v>22</v>
      </c>
      <c r="E96" s="3" t="s">
        <v>191</v>
      </c>
    </row>
    <row r="97" spans="4:5" ht="12">
      <c r="D97" s="3" t="s">
        <v>26</v>
      </c>
      <c r="E97" s="3" t="s">
        <v>192</v>
      </c>
    </row>
    <row r="98" spans="4:5" ht="12">
      <c r="D98" s="21" t="s">
        <v>32</v>
      </c>
      <c r="E98" s="21"/>
    </row>
    <row r="99" spans="4:5" ht="12">
      <c r="D99" s="3" t="s">
        <v>34</v>
      </c>
      <c r="E99" s="3" t="s">
        <v>193</v>
      </c>
    </row>
    <row r="100" spans="4:5" ht="12">
      <c r="D100" s="3" t="s">
        <v>35</v>
      </c>
      <c r="E100" s="3" t="s">
        <v>194</v>
      </c>
    </row>
    <row r="101" spans="4:5" ht="12">
      <c r="D101" s="3" t="s">
        <v>36</v>
      </c>
      <c r="E101" s="3" t="s">
        <v>195</v>
      </c>
    </row>
    <row r="102" spans="4:29" ht="12">
      <c r="D102" s="3" t="s">
        <v>37</v>
      </c>
      <c r="E102" s="3" t="s">
        <v>196</v>
      </c>
      <c r="M102" s="9"/>
      <c r="U102" s="9"/>
      <c r="AC102" s="9"/>
    </row>
    <row r="103" spans="4:5" ht="12">
      <c r="D103" s="21" t="s">
        <v>33</v>
      </c>
      <c r="E103" s="21"/>
    </row>
    <row r="104" spans="4:5" ht="12">
      <c r="D104" s="3" t="s">
        <v>38</v>
      </c>
      <c r="E104" s="3" t="s">
        <v>197</v>
      </c>
    </row>
    <row r="105" spans="4:5" ht="12">
      <c r="D105" s="3" t="s">
        <v>39</v>
      </c>
      <c r="E105" s="3" t="s">
        <v>198</v>
      </c>
    </row>
    <row r="106" spans="4:5" ht="12">
      <c r="D106" s="3" t="s">
        <v>40</v>
      </c>
      <c r="E106" s="3" t="s">
        <v>199</v>
      </c>
    </row>
  </sheetData>
  <sheetProtection/>
  <mergeCells count="93">
    <mergeCell ref="A87:CH87"/>
    <mergeCell ref="A90:CH90"/>
    <mergeCell ref="D98:E98"/>
    <mergeCell ref="D103:E103"/>
    <mergeCell ref="C72:C79"/>
    <mergeCell ref="A72:A79"/>
    <mergeCell ref="B72:B79"/>
    <mergeCell ref="C80:C86"/>
    <mergeCell ref="A80:A86"/>
    <mergeCell ref="B80:B86"/>
    <mergeCell ref="C56:C57"/>
    <mergeCell ref="A56:A57"/>
    <mergeCell ref="B56:B57"/>
    <mergeCell ref="C58:C71"/>
    <mergeCell ref="A58:A71"/>
    <mergeCell ref="B58:B71"/>
    <mergeCell ref="A23:CH23"/>
    <mergeCell ref="A30:CH30"/>
    <mergeCell ref="A38:CH38"/>
    <mergeCell ref="A51:CH51"/>
    <mergeCell ref="C52:C55"/>
    <mergeCell ref="A52:A55"/>
    <mergeCell ref="B52:B55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BY14"/>
    <mergeCell ref="BR15:BS15"/>
    <mergeCell ref="BT15:BU15"/>
    <mergeCell ref="BV15:BW15"/>
    <mergeCell ref="BX15:BY15"/>
    <mergeCell ref="BZ14:BZ15"/>
    <mergeCell ref="CA14:CF14"/>
    <mergeCell ref="CA15:CB15"/>
    <mergeCell ref="CC15:CD15"/>
    <mergeCell ref="BI14:BI15"/>
    <mergeCell ref="BJ14:BO14"/>
    <mergeCell ref="BJ15:BK15"/>
    <mergeCell ref="BL15:BM15"/>
    <mergeCell ref="BN15:BO15"/>
    <mergeCell ref="AS15:AT15"/>
    <mergeCell ref="AU15:AV15"/>
    <mergeCell ref="AW15:AX15"/>
    <mergeCell ref="AY14:AY15"/>
    <mergeCell ref="AZ14:AZ15"/>
    <mergeCell ref="BA12:CH12"/>
    <mergeCell ref="BA13:BQ13"/>
    <mergeCell ref="BA14:BH14"/>
    <mergeCell ref="BA15:BB15"/>
    <mergeCell ref="BC15:BD15"/>
    <mergeCell ref="AH14:AH15"/>
    <mergeCell ref="AI14:AI15"/>
    <mergeCell ref="AJ13:AZ13"/>
    <mergeCell ref="AJ14:AQ14"/>
    <mergeCell ref="AJ15:AK15"/>
    <mergeCell ref="AS14:AX14"/>
    <mergeCell ref="W15:X15"/>
    <mergeCell ref="Y15:Z15"/>
    <mergeCell ref="AA14:AA15"/>
    <mergeCell ref="AB14:AG14"/>
    <mergeCell ref="AB15:AC15"/>
    <mergeCell ref="S13:AI13"/>
    <mergeCell ref="S14:Z14"/>
    <mergeCell ref="AL15:AM15"/>
    <mergeCell ref="AN15:AO15"/>
    <mergeCell ref="AP15:AQ15"/>
    <mergeCell ref="AR14:AR15"/>
    <mergeCell ref="G13:G15"/>
    <mergeCell ref="H12:O12"/>
    <mergeCell ref="AD15:AE15"/>
    <mergeCell ref="AF15:AG15"/>
    <mergeCell ref="I14:L14"/>
    <mergeCell ref="M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2024-03-27T07:08:06Z</cp:lastPrinted>
  <dcterms:created xsi:type="dcterms:W3CDTF">2024-03-27T09:27:15Z</dcterms:created>
  <dcterms:modified xsi:type="dcterms:W3CDTF">2024-03-27T09:27:15Z</dcterms:modified>
  <cp:category/>
  <cp:version/>
  <cp:contentType/>
  <cp:contentStatus/>
</cp:coreProperties>
</file>