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C6ABCE1-F9CF-49F8-8677-6CAAA1194193}" xr6:coauthVersionLast="45" xr6:coauthVersionMax="45" xr10:uidLastSave="{00000000-0000-0000-0000-000000000000}"/>
  <bookViews>
    <workbookView xWindow="-120" yWindow="-120" windowWidth="38640" windowHeight="15840" activeTab="1"/>
  </bookViews>
  <sheets>
    <sheet name="Systemy elektroenergetyczne" sheetId="1" r:id="rId1"/>
    <sheet name="Urządzenia i instalacje elek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S17" i="1"/>
  <c r="S24" i="1"/>
  <c r="AC17" i="1"/>
  <c r="AK17" i="1"/>
  <c r="BE17" i="1"/>
  <c r="BX17" i="1"/>
  <c r="CQ17" i="1"/>
  <c r="G18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I19" i="1"/>
  <c r="J19" i="1"/>
  <c r="J24" i="1"/>
  <c r="K19" i="1"/>
  <c r="L19" i="1"/>
  <c r="L24" i="1"/>
  <c r="M19" i="1"/>
  <c r="N19" i="1"/>
  <c r="N24" i="1"/>
  <c r="O19" i="1"/>
  <c r="P19" i="1"/>
  <c r="P24" i="1"/>
  <c r="R19" i="1"/>
  <c r="AL19" i="1"/>
  <c r="G19" i="1"/>
  <c r="BE19" i="1"/>
  <c r="F19" i="1"/>
  <c r="BX19" i="1"/>
  <c r="CQ19" i="1"/>
  <c r="G20" i="1"/>
  <c r="I20" i="1"/>
  <c r="J20" i="1"/>
  <c r="K20" i="1"/>
  <c r="L20" i="1"/>
  <c r="M20" i="1"/>
  <c r="N20" i="1"/>
  <c r="O20" i="1"/>
  <c r="P20" i="1"/>
  <c r="R20" i="1"/>
  <c r="S20" i="1"/>
  <c r="AL20" i="1"/>
  <c r="F20" i="1"/>
  <c r="BE20" i="1"/>
  <c r="Q20" i="1"/>
  <c r="BF20" i="1"/>
  <c r="BL20" i="1"/>
  <c r="BX20" i="1"/>
  <c r="CQ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F22" i="1"/>
  <c r="J22" i="1"/>
  <c r="K22" i="1"/>
  <c r="L22" i="1"/>
  <c r="M22" i="1"/>
  <c r="N22" i="1"/>
  <c r="O22" i="1"/>
  <c r="P22" i="1"/>
  <c r="R22" i="1"/>
  <c r="S22" i="1"/>
  <c r="AL22" i="1"/>
  <c r="BE22" i="1"/>
  <c r="BF22" i="1"/>
  <c r="I22" i="1"/>
  <c r="H22" i="1"/>
  <c r="BL22" i="1"/>
  <c r="BX22" i="1"/>
  <c r="CQ22" i="1"/>
  <c r="J23" i="1"/>
  <c r="K23" i="1"/>
  <c r="L23" i="1"/>
  <c r="M23" i="1"/>
  <c r="N23" i="1"/>
  <c r="O23" i="1"/>
  <c r="P23" i="1"/>
  <c r="R23" i="1"/>
  <c r="S23" i="1"/>
  <c r="AL23" i="1"/>
  <c r="BE23" i="1"/>
  <c r="BF23" i="1"/>
  <c r="BL23" i="1"/>
  <c r="BX23" i="1"/>
  <c r="CQ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I26" i="1"/>
  <c r="J26" i="1"/>
  <c r="K26" i="1"/>
  <c r="L26" i="1"/>
  <c r="M26" i="1"/>
  <c r="N26" i="1"/>
  <c r="O26" i="1"/>
  <c r="P26" i="1"/>
  <c r="R26" i="1"/>
  <c r="AL26" i="1"/>
  <c r="BE26" i="1"/>
  <c r="F26" i="1"/>
  <c r="BX26" i="1"/>
  <c r="CQ26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BE28" i="1"/>
  <c r="F28" i="1"/>
  <c r="BX28" i="1"/>
  <c r="C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BE32" i="1"/>
  <c r="F32" i="1"/>
  <c r="BX32" i="1"/>
  <c r="CQ32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BE34" i="1"/>
  <c r="F34" i="1"/>
  <c r="BX34" i="1"/>
  <c r="CQ34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BE36" i="1"/>
  <c r="F36" i="1"/>
  <c r="BX36" i="1"/>
  <c r="CQ36" i="1"/>
  <c r="J37" i="1"/>
  <c r="K37" i="1"/>
  <c r="L37" i="1"/>
  <c r="M37" i="1"/>
  <c r="O37" i="1"/>
  <c r="P37" i="1"/>
  <c r="S37" i="1"/>
  <c r="AL37" i="1"/>
  <c r="AM37" i="1"/>
  <c r="AS37" i="1"/>
  <c r="AX37" i="1"/>
  <c r="BD37" i="1"/>
  <c r="R37" i="1"/>
  <c r="BE37" i="1"/>
  <c r="BX37" i="1"/>
  <c r="CQ37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I39" i="1"/>
  <c r="J39" i="1"/>
  <c r="H39" i="1"/>
  <c r="K39" i="1"/>
  <c r="L39" i="1"/>
  <c r="M39" i="1"/>
  <c r="N39" i="1"/>
  <c r="O39" i="1"/>
  <c r="P39" i="1"/>
  <c r="R39" i="1"/>
  <c r="AL39" i="1"/>
  <c r="BE39" i="1"/>
  <c r="F39" i="1"/>
  <c r="BX39" i="1"/>
  <c r="CQ39" i="1"/>
  <c r="I40" i="1"/>
  <c r="J40" i="1"/>
  <c r="K40" i="1"/>
  <c r="L40" i="1"/>
  <c r="M40" i="1"/>
  <c r="O40" i="1"/>
  <c r="P40" i="1"/>
  <c r="S40" i="1"/>
  <c r="AL40" i="1"/>
  <c r="BE40" i="1"/>
  <c r="BF40" i="1"/>
  <c r="BL40" i="1"/>
  <c r="BQ40" i="1"/>
  <c r="N40" i="1"/>
  <c r="BW40" i="1"/>
  <c r="CQ40" i="1"/>
  <c r="K41" i="1"/>
  <c r="O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N41" i="1"/>
  <c r="AO41" i="1"/>
  <c r="AP41" i="1"/>
  <c r="AQ41" i="1"/>
  <c r="AR41" i="1"/>
  <c r="AS41" i="1"/>
  <c r="AT41" i="1"/>
  <c r="AU41" i="1"/>
  <c r="AV41" i="1"/>
  <c r="AW41" i="1"/>
  <c r="AY41" i="1"/>
  <c r="AY70" i="1"/>
  <c r="AZ41" i="1"/>
  <c r="BA41" i="1"/>
  <c r="BA70" i="1"/>
  <c r="BB41" i="1"/>
  <c r="BC41" i="1"/>
  <c r="BC70" i="1"/>
  <c r="BD41" i="1"/>
  <c r="BF41" i="1"/>
  <c r="BG41" i="1"/>
  <c r="BG70" i="1"/>
  <c r="BH41" i="1"/>
  <c r="BI41" i="1"/>
  <c r="BI70" i="1"/>
  <c r="BJ41" i="1"/>
  <c r="BK41" i="1"/>
  <c r="BK70" i="1"/>
  <c r="BM41" i="1"/>
  <c r="BN41" i="1"/>
  <c r="BO41" i="1"/>
  <c r="BP41" i="1"/>
  <c r="BQ41" i="1"/>
  <c r="BR41" i="1"/>
  <c r="BS41" i="1"/>
  <c r="BT41" i="1"/>
  <c r="BU41" i="1"/>
  <c r="BV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F44" i="1"/>
  <c r="I44" i="1"/>
  <c r="J44" i="1"/>
  <c r="H44" i="1"/>
  <c r="K44" i="1"/>
  <c r="L44" i="1"/>
  <c r="M44" i="1"/>
  <c r="N44" i="1"/>
  <c r="O44" i="1"/>
  <c r="P44" i="1"/>
  <c r="R44" i="1"/>
  <c r="AL44" i="1"/>
  <c r="BE44" i="1"/>
  <c r="BE46" i="1"/>
  <c r="BX44" i="1"/>
  <c r="CQ44" i="1"/>
  <c r="CQ46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J46" i="1"/>
  <c r="L46" i="1"/>
  <c r="N46" i="1"/>
  <c r="P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F46" i="1"/>
  <c r="BG46" i="1"/>
  <c r="BH46" i="1"/>
  <c r="BH70" i="1"/>
  <c r="BI46" i="1"/>
  <c r="BJ46" i="1"/>
  <c r="BJ70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BZ70" i="1"/>
  <c r="CA46" i="1"/>
  <c r="CB46" i="1"/>
  <c r="CB70" i="1"/>
  <c r="CC46" i="1"/>
  <c r="CD46" i="1"/>
  <c r="CD70" i="1"/>
  <c r="CE46" i="1"/>
  <c r="CF46" i="1"/>
  <c r="CF70" i="1"/>
  <c r="CG46" i="1"/>
  <c r="CH46" i="1"/>
  <c r="CH70" i="1"/>
  <c r="CI46" i="1"/>
  <c r="CJ46" i="1"/>
  <c r="CJ70" i="1"/>
  <c r="CK46" i="1"/>
  <c r="CL46" i="1"/>
  <c r="CL70" i="1"/>
  <c r="CM46" i="1"/>
  <c r="CN46" i="1"/>
  <c r="CN70" i="1"/>
  <c r="CO46" i="1"/>
  <c r="CP46" i="1"/>
  <c r="CP70" i="1"/>
  <c r="I48" i="1"/>
  <c r="J48" i="1"/>
  <c r="H48" i="1"/>
  <c r="K48" i="1"/>
  <c r="L48" i="1"/>
  <c r="M48" i="1"/>
  <c r="N48" i="1"/>
  <c r="O48" i="1"/>
  <c r="P48" i="1"/>
  <c r="R48" i="1"/>
  <c r="AL48" i="1"/>
  <c r="G48" i="1"/>
  <c r="BE48" i="1"/>
  <c r="F48" i="1"/>
  <c r="BX48" i="1"/>
  <c r="CQ48" i="1"/>
  <c r="G49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I50" i="1"/>
  <c r="J50" i="1"/>
  <c r="H50" i="1"/>
  <c r="K50" i="1"/>
  <c r="L50" i="1"/>
  <c r="M50" i="1"/>
  <c r="N50" i="1"/>
  <c r="O50" i="1"/>
  <c r="P50" i="1"/>
  <c r="R50" i="1"/>
  <c r="AL50" i="1"/>
  <c r="G50" i="1"/>
  <c r="BE50" i="1"/>
  <c r="F50" i="1"/>
  <c r="BX50" i="1"/>
  <c r="CQ50" i="1"/>
  <c r="G51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I52" i="1"/>
  <c r="J52" i="1"/>
  <c r="H52" i="1"/>
  <c r="K52" i="1"/>
  <c r="L52" i="1"/>
  <c r="M52" i="1"/>
  <c r="N52" i="1"/>
  <c r="O52" i="1"/>
  <c r="P52" i="1"/>
  <c r="R52" i="1"/>
  <c r="AL52" i="1"/>
  <c r="G52" i="1"/>
  <c r="BE52" i="1"/>
  <c r="F52" i="1"/>
  <c r="BX52" i="1"/>
  <c r="CQ52" i="1"/>
  <c r="G53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I54" i="1"/>
  <c r="J54" i="1"/>
  <c r="H54" i="1"/>
  <c r="K54" i="1"/>
  <c r="L54" i="1"/>
  <c r="M54" i="1"/>
  <c r="N54" i="1"/>
  <c r="O54" i="1"/>
  <c r="P54" i="1"/>
  <c r="R54" i="1"/>
  <c r="AL54" i="1"/>
  <c r="G54" i="1"/>
  <c r="BE54" i="1"/>
  <c r="F54" i="1"/>
  <c r="BX54" i="1"/>
  <c r="CQ54" i="1"/>
  <c r="G55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I56" i="1"/>
  <c r="J56" i="1"/>
  <c r="H56" i="1"/>
  <c r="K56" i="1"/>
  <c r="L56" i="1"/>
  <c r="M56" i="1"/>
  <c r="N56" i="1"/>
  <c r="O56" i="1"/>
  <c r="P56" i="1"/>
  <c r="R56" i="1"/>
  <c r="AL56" i="1"/>
  <c r="G56" i="1"/>
  <c r="BE56" i="1"/>
  <c r="F56" i="1"/>
  <c r="BX56" i="1"/>
  <c r="CQ56" i="1"/>
  <c r="I57" i="1"/>
  <c r="J57" i="1"/>
  <c r="K57" i="1"/>
  <c r="L57" i="1"/>
  <c r="M57" i="1"/>
  <c r="N57" i="1"/>
  <c r="O57" i="1"/>
  <c r="P57" i="1"/>
  <c r="R57" i="1"/>
  <c r="AL57" i="1"/>
  <c r="BE57" i="1"/>
  <c r="BX57" i="1"/>
  <c r="CQ57" i="1"/>
  <c r="F58" i="1"/>
  <c r="I58" i="1"/>
  <c r="J58" i="1"/>
  <c r="H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K59" i="1"/>
  <c r="L59" i="1"/>
  <c r="M59" i="1"/>
  <c r="N59" i="1"/>
  <c r="O59" i="1"/>
  <c r="P59" i="1"/>
  <c r="R59" i="1"/>
  <c r="AL59" i="1"/>
  <c r="BE59" i="1"/>
  <c r="BX59" i="1"/>
  <c r="CQ59" i="1"/>
  <c r="F60" i="1"/>
  <c r="I60" i="1"/>
  <c r="J60" i="1"/>
  <c r="H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K61" i="1"/>
  <c r="L61" i="1"/>
  <c r="M61" i="1"/>
  <c r="N61" i="1"/>
  <c r="O61" i="1"/>
  <c r="P61" i="1"/>
  <c r="R61" i="1"/>
  <c r="AL61" i="1"/>
  <c r="BE61" i="1"/>
  <c r="BX61" i="1"/>
  <c r="CQ61" i="1"/>
  <c r="F62" i="1"/>
  <c r="I62" i="1"/>
  <c r="J62" i="1"/>
  <c r="H62" i="1"/>
  <c r="K62" i="1"/>
  <c r="L62" i="1"/>
  <c r="M62" i="1"/>
  <c r="N62" i="1"/>
  <c r="O62" i="1"/>
  <c r="P62" i="1"/>
  <c r="R62" i="1"/>
  <c r="AL62" i="1"/>
  <c r="BE62" i="1"/>
  <c r="BX62" i="1"/>
  <c r="CQ62" i="1"/>
  <c r="I64" i="1"/>
  <c r="J64" i="1"/>
  <c r="K64" i="1"/>
  <c r="K65" i="1"/>
  <c r="L64" i="1"/>
  <c r="M64" i="1"/>
  <c r="M65" i="1"/>
  <c r="N64" i="1"/>
  <c r="O64" i="1"/>
  <c r="O65" i="1"/>
  <c r="P64" i="1"/>
  <c r="R64" i="1"/>
  <c r="AL64" i="1"/>
  <c r="BE64" i="1"/>
  <c r="BX64" i="1"/>
  <c r="BX65" i="1"/>
  <c r="CQ64" i="1"/>
  <c r="J65" i="1"/>
  <c r="L65" i="1"/>
  <c r="N65" i="1"/>
  <c r="P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I67" i="1"/>
  <c r="J67" i="1"/>
  <c r="H67" i="1"/>
  <c r="K67" i="1"/>
  <c r="L67" i="1"/>
  <c r="M67" i="1"/>
  <c r="N67" i="1"/>
  <c r="O67" i="1"/>
  <c r="P67" i="1"/>
  <c r="R67" i="1"/>
  <c r="AL67" i="1"/>
  <c r="BE67" i="1"/>
  <c r="BE69" i="1"/>
  <c r="BX67" i="1"/>
  <c r="CQ67" i="1"/>
  <c r="CQ69" i="1"/>
  <c r="I68" i="1"/>
  <c r="J68" i="1"/>
  <c r="K68" i="1"/>
  <c r="K69" i="1"/>
  <c r="L68" i="1"/>
  <c r="M68" i="1"/>
  <c r="M69" i="1"/>
  <c r="N68" i="1"/>
  <c r="O68" i="1"/>
  <c r="O69" i="1"/>
  <c r="P68" i="1"/>
  <c r="R68" i="1"/>
  <c r="AL68" i="1"/>
  <c r="BE68" i="1"/>
  <c r="BX68" i="1"/>
  <c r="BX69" i="1"/>
  <c r="CQ68" i="1"/>
  <c r="J69" i="1"/>
  <c r="L69" i="1"/>
  <c r="N69" i="1"/>
  <c r="P69" i="1"/>
  <c r="R69" i="1"/>
  <c r="S69" i="1"/>
  <c r="T69" i="1"/>
  <c r="T70" i="1"/>
  <c r="U69" i="1"/>
  <c r="V69" i="1"/>
  <c r="V70" i="1"/>
  <c r="W69" i="1"/>
  <c r="X69" i="1"/>
  <c r="X70" i="1"/>
  <c r="Y69" i="1"/>
  <c r="Z69" i="1"/>
  <c r="AA69" i="1"/>
  <c r="AB69" i="1"/>
  <c r="AB70" i="1"/>
  <c r="AC69" i="1"/>
  <c r="AD69" i="1"/>
  <c r="AD70" i="1"/>
  <c r="AE69" i="1"/>
  <c r="AF69" i="1"/>
  <c r="AF70" i="1"/>
  <c r="AG69" i="1"/>
  <c r="AH69" i="1"/>
  <c r="AH70" i="1"/>
  <c r="AI69" i="1"/>
  <c r="AJ69" i="1"/>
  <c r="AJ70" i="1"/>
  <c r="AK69" i="1"/>
  <c r="AL69" i="1"/>
  <c r="AM69" i="1"/>
  <c r="AN69" i="1"/>
  <c r="AN70" i="1"/>
  <c r="AO69" i="1"/>
  <c r="AP69" i="1"/>
  <c r="AP70" i="1"/>
  <c r="AQ69" i="1"/>
  <c r="AR69" i="1"/>
  <c r="AR70" i="1"/>
  <c r="AS69" i="1"/>
  <c r="AT69" i="1"/>
  <c r="AT70" i="1"/>
  <c r="AU69" i="1"/>
  <c r="AV69" i="1"/>
  <c r="AV70" i="1"/>
  <c r="AW69" i="1"/>
  <c r="AX69" i="1"/>
  <c r="AY69" i="1"/>
  <c r="AZ69" i="1"/>
  <c r="AZ70" i="1"/>
  <c r="BA69" i="1"/>
  <c r="BB69" i="1"/>
  <c r="BB70" i="1"/>
  <c r="BC69" i="1"/>
  <c r="BD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U70" i="1"/>
  <c r="W70" i="1"/>
  <c r="Y70" i="1"/>
  <c r="AA70" i="1"/>
  <c r="AC70" i="1"/>
  <c r="AE70" i="1"/>
  <c r="AG70" i="1"/>
  <c r="AI70" i="1"/>
  <c r="AO70" i="1"/>
  <c r="AQ70" i="1"/>
  <c r="AS70" i="1"/>
  <c r="AU70" i="1"/>
  <c r="AW70" i="1"/>
  <c r="BD70" i="1"/>
  <c r="BM70" i="1"/>
  <c r="BN70" i="1"/>
  <c r="BO70" i="1"/>
  <c r="BP70" i="1"/>
  <c r="BQ70" i="1"/>
  <c r="BR70" i="1"/>
  <c r="BS70" i="1"/>
  <c r="BT70" i="1"/>
  <c r="BU70" i="1"/>
  <c r="BV70" i="1"/>
  <c r="BY70" i="1"/>
  <c r="CA70" i="1"/>
  <c r="CC70" i="1"/>
  <c r="CE70" i="1"/>
  <c r="CG70" i="1"/>
  <c r="CI70" i="1"/>
  <c r="CK70" i="1"/>
  <c r="CM70" i="1"/>
  <c r="CO70" i="1"/>
  <c r="F17" i="2"/>
  <c r="I17" i="2"/>
  <c r="J17" i="2"/>
  <c r="K17" i="2"/>
  <c r="L17" i="2"/>
  <c r="N17" i="2"/>
  <c r="O17" i="2"/>
  <c r="P17" i="2"/>
  <c r="R17" i="2"/>
  <c r="S17" i="2"/>
  <c r="AC17" i="2"/>
  <c r="AK17" i="2"/>
  <c r="AL17" i="2"/>
  <c r="BE17" i="2"/>
  <c r="BX17" i="2"/>
  <c r="CQ17" i="2"/>
  <c r="I18" i="2"/>
  <c r="J18" i="2"/>
  <c r="H18" i="2"/>
  <c r="K18" i="2"/>
  <c r="L18" i="2"/>
  <c r="M18" i="2"/>
  <c r="N18" i="2"/>
  <c r="O18" i="2"/>
  <c r="P18" i="2"/>
  <c r="R18" i="2"/>
  <c r="AL18" i="2"/>
  <c r="G18" i="2"/>
  <c r="BE18" i="2"/>
  <c r="F18" i="2"/>
  <c r="BX18" i="2"/>
  <c r="CQ18" i="2"/>
  <c r="G19" i="2"/>
  <c r="I19" i="2"/>
  <c r="J19" i="2"/>
  <c r="K19" i="2"/>
  <c r="L19" i="2"/>
  <c r="M19" i="2"/>
  <c r="N19" i="2"/>
  <c r="O19" i="2"/>
  <c r="P19" i="2"/>
  <c r="R19" i="2"/>
  <c r="AL19" i="2"/>
  <c r="BE19" i="2"/>
  <c r="BX19" i="2"/>
  <c r="CQ19" i="2"/>
  <c r="J20" i="2"/>
  <c r="K20" i="2"/>
  <c r="L20" i="2"/>
  <c r="M20" i="2"/>
  <c r="N20" i="2"/>
  <c r="O20" i="2"/>
  <c r="P20" i="2"/>
  <c r="R20" i="2"/>
  <c r="S20" i="2"/>
  <c r="AL20" i="2"/>
  <c r="BE20" i="2"/>
  <c r="BF20" i="2"/>
  <c r="BL20" i="2"/>
  <c r="BX20" i="2"/>
  <c r="CQ20" i="2"/>
  <c r="F21" i="2"/>
  <c r="I21" i="2"/>
  <c r="J21" i="2"/>
  <c r="H21" i="2"/>
  <c r="K21" i="2"/>
  <c r="L21" i="2"/>
  <c r="M21" i="2"/>
  <c r="N21" i="2"/>
  <c r="O21" i="2"/>
  <c r="P21" i="2"/>
  <c r="R21" i="2"/>
  <c r="AL21" i="2"/>
  <c r="BE21" i="2"/>
  <c r="BX21" i="2"/>
  <c r="CQ21" i="2"/>
  <c r="I22" i="2"/>
  <c r="J22" i="2"/>
  <c r="K22" i="2"/>
  <c r="K24" i="2"/>
  <c r="L22" i="2"/>
  <c r="M22" i="2"/>
  <c r="N22" i="2"/>
  <c r="O22" i="2"/>
  <c r="O24" i="2"/>
  <c r="P22" i="2"/>
  <c r="R22" i="2"/>
  <c r="S22" i="2"/>
  <c r="S24" i="2"/>
  <c r="AL22" i="2"/>
  <c r="BE22" i="2"/>
  <c r="BF22" i="2"/>
  <c r="BL22" i="2"/>
  <c r="CQ22" i="2"/>
  <c r="G23" i="2"/>
  <c r="I23" i="2"/>
  <c r="J23" i="2"/>
  <c r="K23" i="2"/>
  <c r="L23" i="2"/>
  <c r="M23" i="2"/>
  <c r="N23" i="2"/>
  <c r="O23" i="2"/>
  <c r="P23" i="2"/>
  <c r="R23" i="2"/>
  <c r="S23" i="2"/>
  <c r="AL23" i="2"/>
  <c r="F23" i="2"/>
  <c r="BE23" i="2"/>
  <c r="Q23" i="2"/>
  <c r="BF23" i="2"/>
  <c r="BL23" i="2"/>
  <c r="BX23" i="2"/>
  <c r="CQ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G24" i="2"/>
  <c r="BH24" i="2"/>
  <c r="BI24" i="2"/>
  <c r="BJ24" i="2"/>
  <c r="BK24" i="2"/>
  <c r="BM24" i="2"/>
  <c r="BN24" i="2"/>
  <c r="BO24" i="2"/>
  <c r="BP24" i="2"/>
  <c r="BQ24" i="2"/>
  <c r="BR24" i="2"/>
  <c r="BS24" i="2"/>
  <c r="BT24" i="2"/>
  <c r="BU24" i="2"/>
  <c r="BV24" i="2"/>
  <c r="BW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G26" i="2"/>
  <c r="I26" i="2"/>
  <c r="J26" i="2"/>
  <c r="K26" i="2"/>
  <c r="L26" i="2"/>
  <c r="M26" i="2"/>
  <c r="N26" i="2"/>
  <c r="O26" i="2"/>
  <c r="P26" i="2"/>
  <c r="R26" i="2"/>
  <c r="AL26" i="2"/>
  <c r="BE26" i="2"/>
  <c r="BX26" i="2"/>
  <c r="CQ26" i="2"/>
  <c r="I27" i="2"/>
  <c r="J27" i="2"/>
  <c r="J41" i="2"/>
  <c r="K27" i="2"/>
  <c r="L27" i="2"/>
  <c r="M27" i="2"/>
  <c r="N27" i="2"/>
  <c r="O27" i="2"/>
  <c r="P27" i="2"/>
  <c r="R27" i="2"/>
  <c r="AL27" i="2"/>
  <c r="G27" i="2"/>
  <c r="BE27" i="2"/>
  <c r="BX27" i="2"/>
  <c r="CQ27" i="2"/>
  <c r="G28" i="2"/>
  <c r="I28" i="2"/>
  <c r="J28" i="2"/>
  <c r="K28" i="2"/>
  <c r="L28" i="2"/>
  <c r="M28" i="2"/>
  <c r="N28" i="2"/>
  <c r="O28" i="2"/>
  <c r="P28" i="2"/>
  <c r="R28" i="2"/>
  <c r="AL28" i="2"/>
  <c r="BE28" i="2"/>
  <c r="BX28" i="2"/>
  <c r="CQ28" i="2"/>
  <c r="I29" i="2"/>
  <c r="J29" i="2"/>
  <c r="H29" i="2"/>
  <c r="K29" i="2"/>
  <c r="L29" i="2"/>
  <c r="M29" i="2"/>
  <c r="N29" i="2"/>
  <c r="O29" i="2"/>
  <c r="P29" i="2"/>
  <c r="R29" i="2"/>
  <c r="AL29" i="2"/>
  <c r="G29" i="2"/>
  <c r="BE29" i="2"/>
  <c r="F29" i="2"/>
  <c r="BX29" i="2"/>
  <c r="CQ29" i="2"/>
  <c r="G30" i="2"/>
  <c r="I30" i="2"/>
  <c r="J30" i="2"/>
  <c r="K30" i="2"/>
  <c r="L30" i="2"/>
  <c r="M30" i="2"/>
  <c r="N30" i="2"/>
  <c r="O30" i="2"/>
  <c r="P30" i="2"/>
  <c r="R30" i="2"/>
  <c r="AL30" i="2"/>
  <c r="BE30" i="2"/>
  <c r="BX30" i="2"/>
  <c r="CQ30" i="2"/>
  <c r="I31" i="2"/>
  <c r="J31" i="2"/>
  <c r="H31" i="2"/>
  <c r="K31" i="2"/>
  <c r="L31" i="2"/>
  <c r="M31" i="2"/>
  <c r="N31" i="2"/>
  <c r="O31" i="2"/>
  <c r="P31" i="2"/>
  <c r="R31" i="2"/>
  <c r="AL31" i="2"/>
  <c r="G31" i="2"/>
  <c r="BE31" i="2"/>
  <c r="F31" i="2"/>
  <c r="BX31" i="2"/>
  <c r="CQ31" i="2"/>
  <c r="G32" i="2"/>
  <c r="I32" i="2"/>
  <c r="J32" i="2"/>
  <c r="K32" i="2"/>
  <c r="L32" i="2"/>
  <c r="M32" i="2"/>
  <c r="N32" i="2"/>
  <c r="O32" i="2"/>
  <c r="P32" i="2"/>
  <c r="R32" i="2"/>
  <c r="AL32" i="2"/>
  <c r="BE32" i="2"/>
  <c r="BX32" i="2"/>
  <c r="CQ32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F33" i="2"/>
  <c r="BX33" i="2"/>
  <c r="CQ33" i="2"/>
  <c r="G34" i="2"/>
  <c r="I34" i="2"/>
  <c r="J34" i="2"/>
  <c r="K34" i="2"/>
  <c r="L34" i="2"/>
  <c r="M34" i="2"/>
  <c r="N34" i="2"/>
  <c r="O34" i="2"/>
  <c r="P34" i="2"/>
  <c r="R34" i="2"/>
  <c r="AL34" i="2"/>
  <c r="BE34" i="2"/>
  <c r="BX34" i="2"/>
  <c r="CQ34" i="2"/>
  <c r="I35" i="2"/>
  <c r="J35" i="2"/>
  <c r="H35" i="2"/>
  <c r="K35" i="2"/>
  <c r="L35" i="2"/>
  <c r="M35" i="2"/>
  <c r="N35" i="2"/>
  <c r="O35" i="2"/>
  <c r="P35" i="2"/>
  <c r="R35" i="2"/>
  <c r="AL35" i="2"/>
  <c r="G35" i="2"/>
  <c r="BE35" i="2"/>
  <c r="F35" i="2"/>
  <c r="BX35" i="2"/>
  <c r="CQ35" i="2"/>
  <c r="G36" i="2"/>
  <c r="I36" i="2"/>
  <c r="J36" i="2"/>
  <c r="K36" i="2"/>
  <c r="L36" i="2"/>
  <c r="M36" i="2"/>
  <c r="N36" i="2"/>
  <c r="O36" i="2"/>
  <c r="P36" i="2"/>
  <c r="R36" i="2"/>
  <c r="AL36" i="2"/>
  <c r="BE36" i="2"/>
  <c r="BX36" i="2"/>
  <c r="CQ36" i="2"/>
  <c r="H37" i="2"/>
  <c r="J37" i="2"/>
  <c r="K37" i="2"/>
  <c r="L37" i="2"/>
  <c r="M37" i="2"/>
  <c r="N37" i="2"/>
  <c r="O37" i="2"/>
  <c r="P37" i="2"/>
  <c r="S37" i="2"/>
  <c r="AL37" i="2"/>
  <c r="AM37" i="2"/>
  <c r="I37" i="2"/>
  <c r="AS37" i="2"/>
  <c r="AX37" i="2"/>
  <c r="BD37" i="2"/>
  <c r="BD41" i="2"/>
  <c r="BD70" i="2"/>
  <c r="BX37" i="2"/>
  <c r="CQ37" i="2"/>
  <c r="I38" i="2"/>
  <c r="J38" i="2"/>
  <c r="H38" i="2"/>
  <c r="K38" i="2"/>
  <c r="L38" i="2"/>
  <c r="M38" i="2"/>
  <c r="N38" i="2"/>
  <c r="O38" i="2"/>
  <c r="P38" i="2"/>
  <c r="R38" i="2"/>
  <c r="AL38" i="2"/>
  <c r="G38" i="2"/>
  <c r="BE38" i="2"/>
  <c r="F38" i="2"/>
  <c r="BX38" i="2"/>
  <c r="CQ38" i="2"/>
  <c r="G39" i="2"/>
  <c r="I39" i="2"/>
  <c r="J39" i="2"/>
  <c r="K39" i="2"/>
  <c r="L39" i="2"/>
  <c r="M39" i="2"/>
  <c r="N39" i="2"/>
  <c r="O39" i="2"/>
  <c r="P39" i="2"/>
  <c r="R39" i="2"/>
  <c r="AL39" i="2"/>
  <c r="BE39" i="2"/>
  <c r="BX39" i="2"/>
  <c r="CQ39" i="2"/>
  <c r="J40" i="2"/>
  <c r="K40" i="2"/>
  <c r="L40" i="2"/>
  <c r="M40" i="2"/>
  <c r="O40" i="2"/>
  <c r="P40" i="2"/>
  <c r="R40" i="2"/>
  <c r="S40" i="2"/>
  <c r="AL40" i="2"/>
  <c r="BE40" i="2"/>
  <c r="BF40" i="2"/>
  <c r="I40" i="2"/>
  <c r="BL40" i="2"/>
  <c r="BQ40" i="2"/>
  <c r="BW40" i="2"/>
  <c r="BX40" i="2"/>
  <c r="BX41" i="2"/>
  <c r="CQ40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M41" i="2"/>
  <c r="AN41" i="2"/>
  <c r="AO41" i="2"/>
  <c r="AP41" i="2"/>
  <c r="AQ41" i="2"/>
  <c r="AR41" i="2"/>
  <c r="AT41" i="2"/>
  <c r="AU41" i="2"/>
  <c r="AV41" i="2"/>
  <c r="AW41" i="2"/>
  <c r="AX41" i="2"/>
  <c r="AY41" i="2"/>
  <c r="AZ41" i="2"/>
  <c r="BA41" i="2"/>
  <c r="BB41" i="2"/>
  <c r="BC41" i="2"/>
  <c r="BF41" i="2"/>
  <c r="BG41" i="2"/>
  <c r="BH41" i="2"/>
  <c r="BH70" i="2"/>
  <c r="BI41" i="2"/>
  <c r="BJ41" i="2"/>
  <c r="BJ70" i="2"/>
  <c r="BK41" i="2"/>
  <c r="BL41" i="2"/>
  <c r="BM41" i="2"/>
  <c r="BN41" i="2"/>
  <c r="BN70" i="2"/>
  <c r="BO41" i="2"/>
  <c r="BP41" i="2"/>
  <c r="BP70" i="2"/>
  <c r="BR41" i="2"/>
  <c r="BS41" i="2"/>
  <c r="BT41" i="2"/>
  <c r="BU41" i="2"/>
  <c r="BV41" i="2"/>
  <c r="BW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I43" i="2"/>
  <c r="J43" i="2"/>
  <c r="K43" i="2"/>
  <c r="L43" i="2"/>
  <c r="M43" i="2"/>
  <c r="N43" i="2"/>
  <c r="O43" i="2"/>
  <c r="P43" i="2"/>
  <c r="R43" i="2"/>
  <c r="AL43" i="2"/>
  <c r="BE43" i="2"/>
  <c r="BX43" i="2"/>
  <c r="BX46" i="2"/>
  <c r="CQ43" i="2"/>
  <c r="I44" i="2"/>
  <c r="J44" i="2"/>
  <c r="H44" i="2"/>
  <c r="K44" i="2"/>
  <c r="L44" i="2"/>
  <c r="M44" i="2"/>
  <c r="N44" i="2"/>
  <c r="O44" i="2"/>
  <c r="P44" i="2"/>
  <c r="R44" i="2"/>
  <c r="AL44" i="2"/>
  <c r="BE44" i="2"/>
  <c r="BE46" i="2"/>
  <c r="BX44" i="2"/>
  <c r="CQ44" i="2"/>
  <c r="CQ46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J46" i="2"/>
  <c r="L46" i="2"/>
  <c r="N46" i="2"/>
  <c r="P46" i="2"/>
  <c r="R46" i="2"/>
  <c r="S46" i="2"/>
  <c r="T46" i="2"/>
  <c r="T70" i="2"/>
  <c r="U46" i="2"/>
  <c r="V46" i="2"/>
  <c r="V70" i="2"/>
  <c r="W46" i="2"/>
  <c r="X46" i="2"/>
  <c r="X70" i="2"/>
  <c r="Y46" i="2"/>
  <c r="Z46" i="2"/>
  <c r="Z70" i="2"/>
  <c r="AA46" i="2"/>
  <c r="AB46" i="2"/>
  <c r="AB70" i="2"/>
  <c r="AC46" i="2"/>
  <c r="AD46" i="2"/>
  <c r="AD70" i="2"/>
  <c r="AE46" i="2"/>
  <c r="AF46" i="2"/>
  <c r="AF70" i="2"/>
  <c r="AG46" i="2"/>
  <c r="AH46" i="2"/>
  <c r="AH70" i="2"/>
  <c r="AI46" i="2"/>
  <c r="AJ46" i="2"/>
  <c r="AJ70" i="2"/>
  <c r="AK46" i="2"/>
  <c r="AL46" i="2"/>
  <c r="AM46" i="2"/>
  <c r="AN46" i="2"/>
  <c r="AN70" i="2"/>
  <c r="AO46" i="2"/>
  <c r="AP46" i="2"/>
  <c r="AP70" i="2"/>
  <c r="AQ46" i="2"/>
  <c r="AR46" i="2"/>
  <c r="AR70" i="2"/>
  <c r="AS46" i="2"/>
  <c r="AT46" i="2"/>
  <c r="AT70" i="2"/>
  <c r="AU46" i="2"/>
  <c r="AV46" i="2"/>
  <c r="AV70" i="2"/>
  <c r="AW46" i="2"/>
  <c r="AX46" i="2"/>
  <c r="AX70" i="2"/>
  <c r="AY46" i="2"/>
  <c r="AZ46" i="2"/>
  <c r="AZ70" i="2"/>
  <c r="BA46" i="2"/>
  <c r="BB46" i="2"/>
  <c r="BB70" i="2"/>
  <c r="BC46" i="2"/>
  <c r="BD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I48" i="2"/>
  <c r="J48" i="2"/>
  <c r="H48" i="2"/>
  <c r="K48" i="2"/>
  <c r="L48" i="2"/>
  <c r="M48" i="2"/>
  <c r="N48" i="2"/>
  <c r="O48" i="2"/>
  <c r="P48" i="2"/>
  <c r="R48" i="2"/>
  <c r="AL48" i="2"/>
  <c r="BE48" i="2"/>
  <c r="F48" i="2"/>
  <c r="BX48" i="2"/>
  <c r="CQ48" i="2"/>
  <c r="I49" i="2"/>
  <c r="J49" i="2"/>
  <c r="K49" i="2"/>
  <c r="L49" i="2"/>
  <c r="M49" i="2"/>
  <c r="N49" i="2"/>
  <c r="O49" i="2"/>
  <c r="P49" i="2"/>
  <c r="R49" i="2"/>
  <c r="AL49" i="2"/>
  <c r="BE49" i="2"/>
  <c r="BX49" i="2"/>
  <c r="CQ49" i="2"/>
  <c r="I50" i="2"/>
  <c r="J50" i="2"/>
  <c r="H50" i="2"/>
  <c r="K50" i="2"/>
  <c r="L50" i="2"/>
  <c r="M50" i="2"/>
  <c r="N50" i="2"/>
  <c r="O50" i="2"/>
  <c r="P50" i="2"/>
  <c r="R50" i="2"/>
  <c r="AL50" i="2"/>
  <c r="BE50" i="2"/>
  <c r="F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I52" i="2"/>
  <c r="J52" i="2"/>
  <c r="H52" i="2"/>
  <c r="K52" i="2"/>
  <c r="L52" i="2"/>
  <c r="M52" i="2"/>
  <c r="N52" i="2"/>
  <c r="O52" i="2"/>
  <c r="P52" i="2"/>
  <c r="R52" i="2"/>
  <c r="AL52" i="2"/>
  <c r="BE52" i="2"/>
  <c r="F52" i="2"/>
  <c r="BX52" i="2"/>
  <c r="CQ52" i="2"/>
  <c r="I53" i="2"/>
  <c r="J53" i="2"/>
  <c r="K53" i="2"/>
  <c r="L53" i="2"/>
  <c r="M53" i="2"/>
  <c r="N53" i="2"/>
  <c r="O53" i="2"/>
  <c r="P53" i="2"/>
  <c r="R53" i="2"/>
  <c r="AL53" i="2"/>
  <c r="BE53" i="2"/>
  <c r="BX53" i="2"/>
  <c r="CQ53" i="2"/>
  <c r="I54" i="2"/>
  <c r="J54" i="2"/>
  <c r="H54" i="2"/>
  <c r="K54" i="2"/>
  <c r="L54" i="2"/>
  <c r="M54" i="2"/>
  <c r="N54" i="2"/>
  <c r="O54" i="2"/>
  <c r="P54" i="2"/>
  <c r="R54" i="2"/>
  <c r="AL54" i="2"/>
  <c r="BE54" i="2"/>
  <c r="F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I56" i="2"/>
  <c r="J56" i="2"/>
  <c r="H56" i="2"/>
  <c r="K56" i="2"/>
  <c r="L56" i="2"/>
  <c r="M56" i="2"/>
  <c r="N56" i="2"/>
  <c r="O56" i="2"/>
  <c r="P56" i="2"/>
  <c r="R56" i="2"/>
  <c r="AL56" i="2"/>
  <c r="BE56" i="2"/>
  <c r="F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I58" i="2"/>
  <c r="J58" i="2"/>
  <c r="H58" i="2"/>
  <c r="K58" i="2"/>
  <c r="L58" i="2"/>
  <c r="M58" i="2"/>
  <c r="N58" i="2"/>
  <c r="O58" i="2"/>
  <c r="P58" i="2"/>
  <c r="R58" i="2"/>
  <c r="AL58" i="2"/>
  <c r="BE58" i="2"/>
  <c r="F58" i="2"/>
  <c r="BX58" i="2"/>
  <c r="CQ58" i="2"/>
  <c r="I59" i="2"/>
  <c r="J59" i="2"/>
  <c r="K59" i="2"/>
  <c r="L59" i="2"/>
  <c r="M59" i="2"/>
  <c r="N59" i="2"/>
  <c r="O59" i="2"/>
  <c r="P59" i="2"/>
  <c r="R59" i="2"/>
  <c r="AL59" i="2"/>
  <c r="BE59" i="2"/>
  <c r="BX59" i="2"/>
  <c r="CQ59" i="2"/>
  <c r="I60" i="2"/>
  <c r="J60" i="2"/>
  <c r="H60" i="2"/>
  <c r="K60" i="2"/>
  <c r="L60" i="2"/>
  <c r="M60" i="2"/>
  <c r="N60" i="2"/>
  <c r="O60" i="2"/>
  <c r="P60" i="2"/>
  <c r="R60" i="2"/>
  <c r="AL60" i="2"/>
  <c r="BE60" i="2"/>
  <c r="F60" i="2"/>
  <c r="BX60" i="2"/>
  <c r="CQ60" i="2"/>
  <c r="I61" i="2"/>
  <c r="J61" i="2"/>
  <c r="K61" i="2"/>
  <c r="L61" i="2"/>
  <c r="M61" i="2"/>
  <c r="N61" i="2"/>
  <c r="O61" i="2"/>
  <c r="P61" i="2"/>
  <c r="R61" i="2"/>
  <c r="AL61" i="2"/>
  <c r="BE61" i="2"/>
  <c r="BX61" i="2"/>
  <c r="CQ61" i="2"/>
  <c r="I62" i="2"/>
  <c r="J62" i="2"/>
  <c r="H62" i="2"/>
  <c r="K62" i="2"/>
  <c r="L62" i="2"/>
  <c r="M62" i="2"/>
  <c r="N62" i="2"/>
  <c r="O62" i="2"/>
  <c r="P62" i="2"/>
  <c r="R62" i="2"/>
  <c r="AL62" i="2"/>
  <c r="BE62" i="2"/>
  <c r="F62" i="2"/>
  <c r="BX62" i="2"/>
  <c r="CQ62" i="2"/>
  <c r="I64" i="2"/>
  <c r="J64" i="2"/>
  <c r="J65" i="2"/>
  <c r="K64" i="2"/>
  <c r="L64" i="2"/>
  <c r="L65" i="2"/>
  <c r="M64" i="2"/>
  <c r="N64" i="2"/>
  <c r="N65" i="2"/>
  <c r="O64" i="2"/>
  <c r="P64" i="2"/>
  <c r="P65" i="2"/>
  <c r="R64" i="2"/>
  <c r="R65" i="2"/>
  <c r="AL64" i="2"/>
  <c r="BE64" i="2"/>
  <c r="BX64" i="2"/>
  <c r="CQ64" i="2"/>
  <c r="I65" i="2"/>
  <c r="K65" i="2"/>
  <c r="M65" i="2"/>
  <c r="O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I67" i="2"/>
  <c r="H67" i="2"/>
  <c r="J67" i="2"/>
  <c r="K67" i="2"/>
  <c r="L67" i="2"/>
  <c r="M67" i="2"/>
  <c r="N67" i="2"/>
  <c r="O67" i="2"/>
  <c r="P67" i="2"/>
  <c r="R67" i="2"/>
  <c r="AL67" i="2"/>
  <c r="F67" i="2"/>
  <c r="BE67" i="2"/>
  <c r="BX67" i="2"/>
  <c r="BX69" i="2"/>
  <c r="CQ67" i="2"/>
  <c r="I68" i="2"/>
  <c r="J68" i="2"/>
  <c r="J69" i="2"/>
  <c r="K68" i="2"/>
  <c r="L68" i="2"/>
  <c r="L69" i="2"/>
  <c r="M68" i="2"/>
  <c r="N68" i="2"/>
  <c r="N69" i="2"/>
  <c r="O68" i="2"/>
  <c r="P68" i="2"/>
  <c r="P69" i="2"/>
  <c r="R68" i="2"/>
  <c r="R69" i="2"/>
  <c r="AL68" i="2"/>
  <c r="G68" i="2"/>
  <c r="BE68" i="2"/>
  <c r="F68" i="2"/>
  <c r="BX68" i="2"/>
  <c r="CQ68" i="2"/>
  <c r="I69" i="2"/>
  <c r="K69" i="2"/>
  <c r="M69" i="2"/>
  <c r="O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S70" i="2"/>
  <c r="U70" i="2"/>
  <c r="W70" i="2"/>
  <c r="Y70" i="2"/>
  <c r="AA70" i="2"/>
  <c r="AC70" i="2"/>
  <c r="AE70" i="2"/>
  <c r="AG70" i="2"/>
  <c r="AI70" i="2"/>
  <c r="AK70" i="2"/>
  <c r="AM70" i="2"/>
  <c r="AO70" i="2"/>
  <c r="AQ70" i="2"/>
  <c r="AU70" i="2"/>
  <c r="AW70" i="2"/>
  <c r="AY70" i="2"/>
  <c r="BA70" i="2"/>
  <c r="BC70" i="2"/>
  <c r="BG70" i="2"/>
  <c r="BI70" i="2"/>
  <c r="BK70" i="2"/>
  <c r="BM70" i="2"/>
  <c r="BO70" i="2"/>
  <c r="BR70" i="2"/>
  <c r="BS70" i="2"/>
  <c r="BT70" i="2"/>
  <c r="BU70" i="2"/>
  <c r="BV70" i="2"/>
  <c r="BW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F69" i="2"/>
  <c r="H68" i="2"/>
  <c r="H69" i="2"/>
  <c r="Q67" i="2"/>
  <c r="G67" i="2"/>
  <c r="G69" i="2"/>
  <c r="H64" i="2"/>
  <c r="H65" i="2"/>
  <c r="F61" i="2"/>
  <c r="Q61" i="2"/>
  <c r="H61" i="2"/>
  <c r="F59" i="2"/>
  <c r="Q59" i="2"/>
  <c r="H59" i="2"/>
  <c r="F57" i="2"/>
  <c r="Q57" i="2"/>
  <c r="H57" i="2"/>
  <c r="F55" i="2"/>
  <c r="Q55" i="2"/>
  <c r="H55" i="2"/>
  <c r="F53" i="2"/>
  <c r="Q53" i="2"/>
  <c r="H53" i="2"/>
  <c r="F51" i="2"/>
  <c r="Q51" i="2"/>
  <c r="H51" i="2"/>
  <c r="F49" i="2"/>
  <c r="Q49" i="2"/>
  <c r="H49" i="2"/>
  <c r="F45" i="2"/>
  <c r="Q45" i="2"/>
  <c r="H45" i="2"/>
  <c r="F44" i="2"/>
  <c r="G43" i="2"/>
  <c r="Q43" i="2"/>
  <c r="O46" i="2"/>
  <c r="M46" i="2"/>
  <c r="K46" i="2"/>
  <c r="H43" i="2"/>
  <c r="H46" i="2"/>
  <c r="I46" i="2"/>
  <c r="BQ41" i="2"/>
  <c r="BQ70" i="2"/>
  <c r="N40" i="2"/>
  <c r="N41" i="2"/>
  <c r="G40" i="2"/>
  <c r="Q40" i="2"/>
  <c r="F40" i="2"/>
  <c r="BE37" i="2"/>
  <c r="AS41" i="2"/>
  <c r="AS70" i="2"/>
  <c r="G37" i="2"/>
  <c r="Q37" i="2"/>
  <c r="F37" i="2"/>
  <c r="R37" i="2"/>
  <c r="R41" i="2"/>
  <c r="P41" i="2"/>
  <c r="L41" i="2"/>
  <c r="H27" i="2"/>
  <c r="G41" i="2"/>
  <c r="BX22" i="2"/>
  <c r="BL24" i="2"/>
  <c r="BL70" i="2"/>
  <c r="G22" i="2"/>
  <c r="Q22" i="2"/>
  <c r="H22" i="2"/>
  <c r="I20" i="2"/>
  <c r="BF24" i="2"/>
  <c r="BF70" i="2"/>
  <c r="G20" i="2"/>
  <c r="Q20" i="2"/>
  <c r="F20" i="2"/>
  <c r="F64" i="1"/>
  <c r="F65" i="1"/>
  <c r="G64" i="1"/>
  <c r="G65" i="1"/>
  <c r="Q64" i="1"/>
  <c r="Q65" i="1"/>
  <c r="H64" i="1"/>
  <c r="H65" i="1"/>
  <c r="I65" i="1"/>
  <c r="F61" i="1"/>
  <c r="G61" i="1"/>
  <c r="Q61" i="1"/>
  <c r="H61" i="1"/>
  <c r="F59" i="1"/>
  <c r="G59" i="1"/>
  <c r="Q59" i="1"/>
  <c r="H59" i="1"/>
  <c r="F57" i="1"/>
  <c r="G57" i="1"/>
  <c r="Q57" i="1"/>
  <c r="H57" i="1"/>
  <c r="CQ41" i="1"/>
  <c r="AL69" i="2"/>
  <c r="Q68" i="2"/>
  <c r="F64" i="2"/>
  <c r="F65" i="2"/>
  <c r="Q64" i="2"/>
  <c r="Q65" i="2"/>
  <c r="G64" i="2"/>
  <c r="G6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5" i="2"/>
  <c r="G44" i="2"/>
  <c r="F43" i="2"/>
  <c r="F46" i="2"/>
  <c r="AL41" i="2"/>
  <c r="BE24" i="2"/>
  <c r="CQ24" i="2"/>
  <c r="P24" i="2"/>
  <c r="P70" i="2"/>
  <c r="N24" i="2"/>
  <c r="N70" i="2"/>
  <c r="F68" i="1"/>
  <c r="G68" i="1"/>
  <c r="Q68" i="1"/>
  <c r="H68" i="1"/>
  <c r="I69" i="1"/>
  <c r="H69" i="1"/>
  <c r="F67" i="1"/>
  <c r="F69" i="1"/>
  <c r="AL65" i="1"/>
  <c r="Z70" i="1"/>
  <c r="BE41" i="1"/>
  <c r="I23" i="1"/>
  <c r="H23" i="1"/>
  <c r="BF24" i="1"/>
  <c r="BF70" i="1"/>
  <c r="G23" i="1"/>
  <c r="Q23" i="1"/>
  <c r="F23" i="1"/>
  <c r="BX24" i="1"/>
  <c r="F21" i="1"/>
  <c r="G21" i="1"/>
  <c r="Q21" i="1"/>
  <c r="H21" i="1"/>
  <c r="H19" i="1"/>
  <c r="R17" i="1"/>
  <c r="R24" i="1"/>
  <c r="AL17" i="1"/>
  <c r="AK24" i="1"/>
  <c r="AK70" i="1"/>
  <c r="G17" i="1"/>
  <c r="G24" i="1"/>
  <c r="Q62" i="2"/>
  <c r="Q60" i="2"/>
  <c r="Q58" i="2"/>
  <c r="Q56" i="2"/>
  <c r="Q54" i="2"/>
  <c r="Q52" i="2"/>
  <c r="Q50" i="2"/>
  <c r="Q48" i="2"/>
  <c r="Q44" i="2"/>
  <c r="F39" i="2"/>
  <c r="Q39" i="2"/>
  <c r="H39" i="2"/>
  <c r="F36" i="2"/>
  <c r="Q36" i="2"/>
  <c r="H36" i="2"/>
  <c r="F34" i="2"/>
  <c r="Q34" i="2"/>
  <c r="H34" i="2"/>
  <c r="F32" i="2"/>
  <c r="Q32" i="2"/>
  <c r="H32" i="2"/>
  <c r="F30" i="2"/>
  <c r="Q30" i="2"/>
  <c r="H30" i="2"/>
  <c r="F28" i="2"/>
  <c r="Q28" i="2"/>
  <c r="H28" i="2"/>
  <c r="CQ41" i="2"/>
  <c r="BE41" i="2"/>
  <c r="F27" i="2"/>
  <c r="F26" i="2"/>
  <c r="F41" i="2"/>
  <c r="Q26" i="2"/>
  <c r="O41" i="2"/>
  <c r="O70" i="2"/>
  <c r="M41" i="2"/>
  <c r="K41" i="2"/>
  <c r="K70" i="2"/>
  <c r="H26" i="2"/>
  <c r="I41" i="2"/>
  <c r="H23" i="2"/>
  <c r="F22" i="2"/>
  <c r="G21" i="2"/>
  <c r="F19" i="2"/>
  <c r="F24" i="2"/>
  <c r="F70" i="2"/>
  <c r="Q19" i="2"/>
  <c r="H19" i="2"/>
  <c r="BX24" i="2"/>
  <c r="BX70" i="2"/>
  <c r="Q17" i="2"/>
  <c r="AL24" i="2"/>
  <c r="G17" i="2"/>
  <c r="G24" i="2"/>
  <c r="M17" i="2"/>
  <c r="M24" i="2"/>
  <c r="R24" i="2"/>
  <c r="R70" i="2"/>
  <c r="L24" i="2"/>
  <c r="J24" i="2"/>
  <c r="J70" i="2"/>
  <c r="H17" i="2"/>
  <c r="G67" i="1"/>
  <c r="G69" i="1"/>
  <c r="G62" i="1"/>
  <c r="G60" i="1"/>
  <c r="G58" i="1"/>
  <c r="F45" i="1"/>
  <c r="G45" i="1"/>
  <c r="Q45" i="1"/>
  <c r="H45" i="1"/>
  <c r="F43" i="1"/>
  <c r="F46" i="1"/>
  <c r="G43" i="1"/>
  <c r="AL46" i="1"/>
  <c r="Q43" i="1"/>
  <c r="O46" i="1"/>
  <c r="M46" i="1"/>
  <c r="K46" i="1"/>
  <c r="H43" i="1"/>
  <c r="H46" i="1"/>
  <c r="I46" i="1"/>
  <c r="R40" i="1"/>
  <c r="R41" i="1"/>
  <c r="BW41" i="1"/>
  <c r="BW70" i="1"/>
  <c r="BX40" i="1"/>
  <c r="BL41" i="1"/>
  <c r="BL70" i="1"/>
  <c r="G40" i="1"/>
  <c r="Q40" i="1"/>
  <c r="Q37" i="1"/>
  <c r="N37" i="1"/>
  <c r="N41" i="1"/>
  <c r="N70" i="1"/>
  <c r="AX41" i="1"/>
  <c r="AX70" i="1"/>
  <c r="G37" i="1"/>
  <c r="AM41" i="1"/>
  <c r="AM70" i="1"/>
  <c r="I37" i="1"/>
  <c r="H37" i="1"/>
  <c r="S41" i="1"/>
  <c r="S70" i="1"/>
  <c r="Q38" i="2"/>
  <c r="Q35" i="2"/>
  <c r="Q33" i="2"/>
  <c r="Q31" i="2"/>
  <c r="Q29" i="2"/>
  <c r="Q27" i="2"/>
  <c r="Q21" i="2"/>
  <c r="Q18" i="2"/>
  <c r="Q67" i="1"/>
  <c r="Q69" i="1"/>
  <c r="Q62" i="1"/>
  <c r="Q60" i="1"/>
  <c r="Q58" i="1"/>
  <c r="F55" i="1"/>
  <c r="Q55" i="1"/>
  <c r="H55" i="1"/>
  <c r="F53" i="1"/>
  <c r="Q53" i="1"/>
  <c r="H53" i="1"/>
  <c r="F51" i="1"/>
  <c r="Q51" i="1"/>
  <c r="H51" i="1"/>
  <c r="F49" i="1"/>
  <c r="Q49" i="1"/>
  <c r="H49" i="1"/>
  <c r="H40" i="1"/>
  <c r="F38" i="1"/>
  <c r="G38" i="1"/>
  <c r="Q38" i="1"/>
  <c r="H38" i="1"/>
  <c r="F35" i="1"/>
  <c r="G35" i="1"/>
  <c r="Q35" i="1"/>
  <c r="H35" i="1"/>
  <c r="F33" i="1"/>
  <c r="G33" i="1"/>
  <c r="Q33" i="1"/>
  <c r="H33" i="1"/>
  <c r="F31" i="1"/>
  <c r="G31" i="1"/>
  <c r="Q31" i="1"/>
  <c r="H31" i="1"/>
  <c r="F29" i="1"/>
  <c r="G29" i="1"/>
  <c r="Q29" i="1"/>
  <c r="H29" i="1"/>
  <c r="BX41" i="1"/>
  <c r="F27" i="1"/>
  <c r="F41" i="1"/>
  <c r="AL41" i="1"/>
  <c r="G27" i="1"/>
  <c r="Q27" i="1"/>
  <c r="M41" i="1"/>
  <c r="H27" i="1"/>
  <c r="I41" i="1"/>
  <c r="Q56" i="1"/>
  <c r="Q54" i="1"/>
  <c r="Q52" i="1"/>
  <c r="Q50" i="1"/>
  <c r="Q48" i="1"/>
  <c r="G44" i="1"/>
  <c r="F40" i="1"/>
  <c r="G39" i="1"/>
  <c r="F37" i="1"/>
  <c r="G36" i="1"/>
  <c r="G34" i="1"/>
  <c r="G32" i="1"/>
  <c r="G30" i="1"/>
  <c r="G28" i="1"/>
  <c r="G26" i="1"/>
  <c r="P41" i="1"/>
  <c r="P70" i="1"/>
  <c r="L41" i="1"/>
  <c r="L70" i="1"/>
  <c r="J41" i="1"/>
  <c r="J70" i="1"/>
  <c r="H26" i="1"/>
  <c r="H41" i="1"/>
  <c r="G22" i="1"/>
  <c r="Q22" i="1"/>
  <c r="H20" i="1"/>
  <c r="F18" i="1"/>
  <c r="Q18" i="1"/>
  <c r="H18" i="1"/>
  <c r="CQ24" i="1"/>
  <c r="CQ70" i="1"/>
  <c r="BE24" i="1"/>
  <c r="BE70" i="1"/>
  <c r="O24" i="1"/>
  <c r="O70" i="1"/>
  <c r="M24" i="1"/>
  <c r="K24" i="1"/>
  <c r="K70" i="1"/>
  <c r="H17" i="1"/>
  <c r="I24" i="1"/>
  <c r="I70" i="1"/>
  <c r="Q44" i="1"/>
  <c r="Q39" i="1"/>
  <c r="Q36" i="1"/>
  <c r="Q34" i="1"/>
  <c r="Q32" i="1"/>
  <c r="Q30" i="1"/>
  <c r="Q28" i="1"/>
  <c r="Q26" i="1"/>
  <c r="Q41" i="1"/>
  <c r="Q19" i="1"/>
  <c r="Q24" i="2"/>
  <c r="Q17" i="1"/>
  <c r="Q24" i="1"/>
  <c r="AL24" i="1"/>
  <c r="AL70" i="1"/>
  <c r="BE70" i="2"/>
  <c r="H20" i="2"/>
  <c r="I24" i="2"/>
  <c r="I70" i="2"/>
  <c r="Q46" i="2"/>
  <c r="H24" i="1"/>
  <c r="H70" i="1"/>
  <c r="M70" i="1"/>
  <c r="F17" i="1"/>
  <c r="F24" i="1"/>
  <c r="F70" i="1"/>
  <c r="G41" i="1"/>
  <c r="G70" i="1"/>
  <c r="Q46" i="1"/>
  <c r="G46" i="1"/>
  <c r="H24" i="2"/>
  <c r="L70" i="2"/>
  <c r="M70" i="2"/>
  <c r="AL70" i="2"/>
  <c r="H41" i="2"/>
  <c r="Q41" i="2"/>
  <c r="R70" i="1"/>
  <c r="BX70" i="1"/>
  <c r="CQ70" i="2"/>
  <c r="G46" i="2"/>
  <c r="G70" i="2"/>
  <c r="Q69" i="2"/>
  <c r="H40" i="2"/>
  <c r="H70" i="2"/>
  <c r="Q70" i="1"/>
  <c r="Q70" i="2"/>
</calcChain>
</file>

<file path=xl/sharedStrings.xml><?xml version="1.0" encoding="utf-8"?>
<sst xmlns="http://schemas.openxmlformats.org/spreadsheetml/2006/main" count="579" uniqueCount="166">
  <si>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</si>
  <si>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</si>
  <si>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</si>
  <si>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</si>
  <si>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</si>
  <si>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</si>
  <si>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</si>
  <si>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</si>
  <si>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</si>
  <si>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</si>
  <si>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</si>
  <si>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</si>
  <si>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</si>
  <si>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</si>
  <si>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</si>
  <si>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Systemy elektroenergetyczne</t>
  </si>
  <si>
    <t>Obowiązuje od 2021-10-01</t>
  </si>
  <si>
    <t>Kod planu studiów</t>
  </si>
  <si>
    <t>EL_2A_S_2021_2022_L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</si>
  <si>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</si>
  <si>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</si>
  <si>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</si>
  <si>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</si>
  <si>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</si>
  <si>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</si>
  <si>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</si>
  <si>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</si>
  <si>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</si>
  <si>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</si>
  <si>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</si>
  <si>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</si>
  <si>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</si>
  <si>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</si>
  <si>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</si>
  <si>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</si>
  <si>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</si>
  <si>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</si>
  <si>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</si>
  <si>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</si>
  <si>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</si>
  <si>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</si>
  <si>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</si>
  <si>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</si>
  <si>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</si>
  <si>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</si>
  <si>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</si>
  <si>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</si>
  <si>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</si>
  <si>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</si>
  <si>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</si>
  <si>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</si>
  <si>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</si>
  <si>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</si>
  <si>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</si>
  <si>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</si>
  <si>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</si>
  <si>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</si>
  <si>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</si>
  <si>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</si>
  <si>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A03</t>
  </si>
  <si>
    <t>Bezpieczeństwo prac elektrycznych</t>
  </si>
  <si>
    <t>Blok obieralny 2</t>
  </si>
  <si>
    <t>A05</t>
  </si>
  <si>
    <t>Zintegrowane systemy zarządzania przedsiębiorstwem</t>
  </si>
  <si>
    <t>Blok obieralny 3</t>
  </si>
  <si>
    <t>Blok obieralny 4</t>
  </si>
  <si>
    <t>Razem</t>
  </si>
  <si>
    <t>Moduły/Przedmioty kształcenia kierunkowego</t>
  </si>
  <si>
    <t>C01</t>
  </si>
  <si>
    <t>Analiza i projektowanie obwodów elektrycznych</t>
  </si>
  <si>
    <t>C02</t>
  </si>
  <si>
    <t>Badania nieniszczące metodami elektromagnetycznymi</t>
  </si>
  <si>
    <t>C03</t>
  </si>
  <si>
    <t>Instalacje zintegrowane</t>
  </si>
  <si>
    <t>C04</t>
  </si>
  <si>
    <t>Urządzenia elektroenergetyczne niskiego napięcia</t>
  </si>
  <si>
    <t>C05</t>
  </si>
  <si>
    <t>Metody obliczeniowe i optymalizacyjne</t>
  </si>
  <si>
    <t>C06</t>
  </si>
  <si>
    <t>Zaawansowane metody matematyczne</t>
  </si>
  <si>
    <t>C07</t>
  </si>
  <si>
    <t>Modelowanie i pomiary pól elektromagnetycznych</t>
  </si>
  <si>
    <t>C08</t>
  </si>
  <si>
    <t>Inteligentne algorytmy analizy w elektrotechnice</t>
  </si>
  <si>
    <t>C09</t>
  </si>
  <si>
    <t>Zastosowania fotoniki w elektrotechnice</t>
  </si>
  <si>
    <t>C10</t>
  </si>
  <si>
    <t>Wysokonapięciowe urządzenia elektroenergetyczne</t>
  </si>
  <si>
    <t>C11</t>
  </si>
  <si>
    <t>Eksploatacja i diagnostyka wysokonapięciowa</t>
  </si>
  <si>
    <t>Blok obieralny 5</t>
  </si>
  <si>
    <t>C13</t>
  </si>
  <si>
    <t>Praca dyplomowa magisterska</t>
  </si>
  <si>
    <t>C14</t>
  </si>
  <si>
    <t>Seminarium dyplomowe</t>
  </si>
  <si>
    <t>Blok obieralny 6</t>
  </si>
  <si>
    <t>Moduły/Przedmioty specjalnościowe</t>
  </si>
  <si>
    <t>Urządzenia i instalacje elektryczne</t>
  </si>
  <si>
    <t>D01-SE</t>
  </si>
  <si>
    <t>Zaawansowane techniki projektowania elementów systemów elektroenergetycznych</t>
  </si>
  <si>
    <t>D02-SE</t>
  </si>
  <si>
    <t>Systemy elektroenergetyczne wysokiego napięcia</t>
  </si>
  <si>
    <t>D03-SE</t>
  </si>
  <si>
    <t>Energoelektronika w elektroenergetyce</t>
  </si>
  <si>
    <t>Moduły/Przedmioty obieralne</t>
  </si>
  <si>
    <t>A01.1</t>
  </si>
  <si>
    <t>Język angielski</t>
  </si>
  <si>
    <t>A01.2</t>
  </si>
  <si>
    <t>Język niemiecki</t>
  </si>
  <si>
    <t>A04.1</t>
  </si>
  <si>
    <t>Etyka biznesu</t>
  </si>
  <si>
    <t>A04.2</t>
  </si>
  <si>
    <t>Etyka zawodowa</t>
  </si>
  <si>
    <t>A06.1</t>
  </si>
  <si>
    <t>Lobbing w życiu publicznym</t>
  </si>
  <si>
    <t>A06.2</t>
  </si>
  <si>
    <t>Instytucje i mechanizmy funkcjonowania Unii Europejskiej</t>
  </si>
  <si>
    <t>A07.1</t>
  </si>
  <si>
    <t>Komunikacja społeczna i techniki negocjacji</t>
  </si>
  <si>
    <t>A07.2</t>
  </si>
  <si>
    <t>Socjologia społeczeństwa informacyjnego</t>
  </si>
  <si>
    <t>C12.1</t>
  </si>
  <si>
    <t>Projektowanie elektrycznych systemów napędowych</t>
  </si>
  <si>
    <t>C12.2</t>
  </si>
  <si>
    <t>Projektowanie elektromechanicznych przetworników energii</t>
  </si>
  <si>
    <t>C15.1</t>
  </si>
  <si>
    <t>Mobilne technologie diagnostyczne urządzeń wysokonapięciowych</t>
  </si>
  <si>
    <t>C15.2</t>
  </si>
  <si>
    <t>Projektowanie układów kompatybilnych elektromagnetycznie</t>
  </si>
  <si>
    <t>C15.3</t>
  </si>
  <si>
    <t>Modelowanie 2D/3D urządzeń elektrycznych</t>
  </si>
  <si>
    <t>C15.4</t>
  </si>
  <si>
    <t>Symulacje i projektowanie układów energoelektronicznych</t>
  </si>
  <si>
    <t>C15.5</t>
  </si>
  <si>
    <t>Inteligentne systemy wbudowane</t>
  </si>
  <si>
    <t>Praktyki zawodowe</t>
  </si>
  <si>
    <t>P01</t>
  </si>
  <si>
    <t>Praktyka zawodowa</t>
  </si>
  <si>
    <t>Przedmioty jednorazowe</t>
  </si>
  <si>
    <t>A08</t>
  </si>
  <si>
    <t>Podstawy informacji naukowej</t>
  </si>
  <si>
    <t>A09</t>
  </si>
  <si>
    <t>Szkolenie BHP i przeciwpożarowe</t>
  </si>
  <si>
    <t>SUMA</t>
  </si>
  <si>
    <t>Sporządził</t>
  </si>
  <si>
    <t>Dziekan</t>
  </si>
  <si>
    <t>Stwierdzenie zgodności</t>
  </si>
  <si>
    <t>Prorektor ds. kształcenia</t>
  </si>
  <si>
    <t>(data, podpis)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</si>
  <si>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</si>
  <si>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</si>
  <si>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</si>
  <si>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</si>
  <si>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</si>
  <si>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</si>
  <si>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</si>
  <si>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</si>
  <si>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</si>
  <si>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</si>
  <si>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D01-UiIE</t>
  </si>
  <si>
    <t>Zaawansowane techniki projektowania instalacji elektrycznych</t>
  </si>
  <si>
    <t>D02-UiIE</t>
  </si>
  <si>
    <t>Systemy elektroenergetyczne niskiego napięcia</t>
  </si>
  <si>
    <t>D03-UIiIE</t>
  </si>
  <si>
    <t>Przemysłowe systemy sterowania</t>
  </si>
  <si>
    <t>Załącznik nr 4 do Uchwały nr 73 Senatu z dnia 26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</si>
</sst>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4E26696C-5DB1-47E6-918B-BD2F666B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FBA8725C-C9EE-4B38-8BEA-62D7AC21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58212BB1-7BCE-4597-8990-D62DFF00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DEC5D55D-46D9-4B46-89D9-DE0D5D8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85546875" hidden="1" customWidth="1"/>
    <col min="84" max="84" width="3.5703125" hidden="1" customWidth="1"/>
    <col min="85" max="85" width="2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165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30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$B$17*30</f>
        <v>30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>
        <v>15</v>
      </c>
      <c r="U19" s="10" t="s">
        <v>56</v>
      </c>
      <c r="V19" s="11"/>
      <c r="W19" s="10"/>
      <c r="X19" s="11"/>
      <c r="Y19" s="10"/>
      <c r="Z19" s="7">
        <v>1</v>
      </c>
      <c r="AA19" s="11">
        <v>15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$B$20*0.6</f>
        <v>0.6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f>$B$20*15</f>
        <v>15</v>
      </c>
      <c r="BG20" s="10" t="s">
        <v>56</v>
      </c>
      <c r="BH20" s="11"/>
      <c r="BI20" s="10"/>
      <c r="BJ20" s="11"/>
      <c r="BK20" s="10"/>
      <c r="BL20" s="7">
        <f>$B$20*1</f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30</v>
      </c>
      <c r="BG21" s="10" t="s">
        <v>56</v>
      </c>
      <c r="BH21" s="11"/>
      <c r="BI21" s="10"/>
      <c r="BJ21" s="11"/>
      <c r="BK21" s="10"/>
      <c r="BL21" s="7">
        <v>2</v>
      </c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11"/>
      <c r="BK23" s="10"/>
      <c r="BL23" s="7">
        <f>$B$23*1</f>
        <v>1</v>
      </c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140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15</v>
      </c>
      <c r="M24" s="6">
        <f t="shared" si="15"/>
        <v>30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5.5999999999999988</v>
      </c>
      <c r="T24" s="11">
        <f t="shared" si="15"/>
        <v>20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15</v>
      </c>
      <c r="AB24" s="10">
        <f t="shared" si="15"/>
        <v>0</v>
      </c>
      <c r="AC24" s="11">
        <f t="shared" si="15"/>
        <v>30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75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5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90</v>
      </c>
      <c r="I26" s="6">
        <f t="shared" ref="I26:I40" si="21">T26+AM26+BF26+BY26</f>
        <v>30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30</v>
      </c>
      <c r="M26" s="6">
        <f t="shared" ref="M26:M40" si="25">AC26+AV26+BO26+CH26</f>
        <v>0</v>
      </c>
      <c r="N26" s="6">
        <f t="shared" ref="N26:N40" si="26">AE26+AX26+BQ26+CJ26</f>
        <v>30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3.6</v>
      </c>
      <c r="T26" s="11">
        <v>30</v>
      </c>
      <c r="U26" s="10" t="s">
        <v>56</v>
      </c>
      <c r="V26" s="11"/>
      <c r="W26" s="10"/>
      <c r="X26" s="11"/>
      <c r="Y26" s="10"/>
      <c r="Z26" s="7">
        <v>2</v>
      </c>
      <c r="AA26" s="11">
        <v>30</v>
      </c>
      <c r="AB26" s="10" t="s">
        <v>56</v>
      </c>
      <c r="AC26" s="11"/>
      <c r="AD26" s="10"/>
      <c r="AE26" s="11">
        <v>30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0</v>
      </c>
      <c r="L27" s="6">
        <f t="shared" si="24"/>
        <v>30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2.5</v>
      </c>
      <c r="S27" s="7">
        <v>2.6</v>
      </c>
      <c r="T27" s="11">
        <v>30</v>
      </c>
      <c r="U27" s="10" t="s">
        <v>55</v>
      </c>
      <c r="V27" s="11"/>
      <c r="W27" s="10"/>
      <c r="X27" s="11"/>
      <c r="Y27" s="10"/>
      <c r="Z27" s="7">
        <v>2.5</v>
      </c>
      <c r="AA27" s="11">
        <v>30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2.5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60</v>
      </c>
      <c r="I28" s="6">
        <f t="shared" si="21"/>
        <v>25</v>
      </c>
      <c r="J28" s="6">
        <f t="shared" si="22"/>
        <v>0</v>
      </c>
      <c r="K28" s="6">
        <f t="shared" si="23"/>
        <v>0</v>
      </c>
      <c r="L28" s="6">
        <f t="shared" si="24"/>
        <v>35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2.4</v>
      </c>
      <c r="T28" s="11">
        <v>25</v>
      </c>
      <c r="U28" s="10" t="s">
        <v>56</v>
      </c>
      <c r="V28" s="11"/>
      <c r="W28" s="10"/>
      <c r="X28" s="11"/>
      <c r="Y28" s="10"/>
      <c r="Z28" s="7">
        <v>1</v>
      </c>
      <c r="AA28" s="11">
        <v>35</v>
      </c>
      <c r="AB28" s="10" t="s">
        <v>56</v>
      </c>
      <c r="AC28" s="11"/>
      <c r="AD28" s="10"/>
      <c r="AE28" s="11"/>
      <c r="AF28" s="10"/>
      <c r="AG28" s="11"/>
      <c r="AH28" s="10"/>
      <c r="AI28" s="11"/>
      <c r="AJ28" s="10"/>
      <c r="AK28" s="7">
        <v>2</v>
      </c>
      <c r="AL28" s="7">
        <f t="shared" si="31"/>
        <v>3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25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35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2.4</v>
      </c>
      <c r="T29" s="11">
        <v>25</v>
      </c>
      <c r="U29" s="10" t="s">
        <v>56</v>
      </c>
      <c r="V29" s="11"/>
      <c r="W29" s="10"/>
      <c r="X29" s="11"/>
      <c r="Y29" s="10"/>
      <c r="Z29" s="7">
        <v>1</v>
      </c>
      <c r="AA29" s="11"/>
      <c r="AB29" s="10"/>
      <c r="AC29" s="11"/>
      <c r="AD29" s="10"/>
      <c r="AE29" s="11">
        <v>35</v>
      </c>
      <c r="AF29" s="10" t="s">
        <v>56</v>
      </c>
      <c r="AG29" s="11"/>
      <c r="AH29" s="10"/>
      <c r="AI29" s="11"/>
      <c r="AJ29" s="10"/>
      <c r="AK29" s="7">
        <v>2</v>
      </c>
      <c r="AL29" s="7">
        <f t="shared" si="31"/>
        <v>3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0</v>
      </c>
      <c r="L30" s="6">
        <f t="shared" si="24"/>
        <v>45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3.8</v>
      </c>
      <c r="T30" s="11">
        <v>30</v>
      </c>
      <c r="U30" s="10" t="s">
        <v>55</v>
      </c>
      <c r="V30" s="11"/>
      <c r="W30" s="10"/>
      <c r="X30" s="11"/>
      <c r="Y30" s="10"/>
      <c r="Z30" s="7">
        <v>2</v>
      </c>
      <c r="AA30" s="11">
        <v>45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25</v>
      </c>
      <c r="I31" s="6">
        <f t="shared" si="21"/>
        <v>15</v>
      </c>
      <c r="J31" s="6">
        <f t="shared" si="22"/>
        <v>0</v>
      </c>
      <c r="K31" s="6">
        <f t="shared" si="23"/>
        <v>0</v>
      </c>
      <c r="L31" s="6">
        <f t="shared" si="24"/>
        <v>10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0.4</v>
      </c>
      <c r="S31" s="7">
        <v>1</v>
      </c>
      <c r="T31" s="11">
        <v>15</v>
      </c>
      <c r="U31" s="10" t="s">
        <v>56</v>
      </c>
      <c r="V31" s="11"/>
      <c r="W31" s="10"/>
      <c r="X31" s="11"/>
      <c r="Y31" s="10"/>
      <c r="Z31" s="7">
        <v>0.6</v>
      </c>
      <c r="AA31" s="11">
        <v>10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0.4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40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25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1.4</v>
      </c>
      <c r="S32" s="7">
        <v>1.6</v>
      </c>
      <c r="T32" s="11">
        <v>15</v>
      </c>
      <c r="U32" s="10" t="s">
        <v>56</v>
      </c>
      <c r="V32" s="11"/>
      <c r="W32" s="10"/>
      <c r="X32" s="11"/>
      <c r="Y32" s="10"/>
      <c r="Z32" s="7">
        <v>0.6</v>
      </c>
      <c r="AA32" s="11">
        <v>25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1.4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15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1.2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>
        <v>15</v>
      </c>
      <c r="AN33" s="10" t="s">
        <v>56</v>
      </c>
      <c r="AO33" s="11"/>
      <c r="AP33" s="10"/>
      <c r="AQ33" s="11"/>
      <c r="AR33" s="10"/>
      <c r="AS33" s="7">
        <v>1</v>
      </c>
      <c r="AT33" s="11"/>
      <c r="AU33" s="10"/>
      <c r="AV33" s="11"/>
      <c r="AW33" s="10"/>
      <c r="AX33" s="11">
        <v>15</v>
      </c>
      <c r="AY33" s="10" t="s">
        <v>56</v>
      </c>
      <c r="AZ33" s="11"/>
      <c r="BA33" s="10"/>
      <c r="BB33" s="11"/>
      <c r="BC33" s="10"/>
      <c r="BD33" s="7">
        <v>1</v>
      </c>
      <c r="BE33" s="7">
        <f t="shared" si="32"/>
        <v>2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15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0.6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11"/>
      <c r="AR34" s="10"/>
      <c r="AS34" s="7">
        <v>1</v>
      </c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1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75</v>
      </c>
      <c r="I35" s="6">
        <f t="shared" si="21"/>
        <v>30</v>
      </c>
      <c r="J35" s="6">
        <f t="shared" si="22"/>
        <v>0</v>
      </c>
      <c r="K35" s="6">
        <f t="shared" si="23"/>
        <v>0</v>
      </c>
      <c r="L35" s="6">
        <f t="shared" si="24"/>
        <v>45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4</v>
      </c>
      <c r="R35" s="7">
        <f t="shared" si="30"/>
        <v>2</v>
      </c>
      <c r="S35" s="7">
        <v>3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30</v>
      </c>
      <c r="AN35" s="10" t="s">
        <v>56</v>
      </c>
      <c r="AO35" s="11"/>
      <c r="AP35" s="10"/>
      <c r="AQ35" s="11"/>
      <c r="AR35" s="10"/>
      <c r="AS35" s="7">
        <v>2</v>
      </c>
      <c r="AT35" s="11">
        <v>45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</v>
      </c>
      <c r="BE35" s="7">
        <f t="shared" si="32"/>
        <v>4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60</v>
      </c>
      <c r="I36" s="6">
        <f t="shared" si="21"/>
        <v>30</v>
      </c>
      <c r="J36" s="6">
        <f t="shared" si="22"/>
        <v>0</v>
      </c>
      <c r="K36" s="6">
        <f t="shared" si="23"/>
        <v>0</v>
      </c>
      <c r="L36" s="6">
        <f t="shared" si="24"/>
        <v>30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2.6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/>
      <c r="AP36" s="10"/>
      <c r="AQ36" s="11"/>
      <c r="AR36" s="10"/>
      <c r="AS36" s="7">
        <v>1.4</v>
      </c>
      <c r="AT36" s="11">
        <v>30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70</v>
      </c>
      <c r="I37" s="6">
        <f t="shared" si="21"/>
        <v>25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45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$B$37*3</f>
        <v>3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$B$37*25</f>
        <v>25</v>
      </c>
      <c r="AN37" s="10" t="s">
        <v>55</v>
      </c>
      <c r="AO37" s="11"/>
      <c r="AP37" s="10"/>
      <c r="AQ37" s="11"/>
      <c r="AR37" s="10"/>
      <c r="AS37" s="7">
        <f>$B$37*2</f>
        <v>2</v>
      </c>
      <c r="AT37" s="11"/>
      <c r="AU37" s="10"/>
      <c r="AV37" s="11"/>
      <c r="AW37" s="10"/>
      <c r="AX37" s="11">
        <f>$B$37*45</f>
        <v>45</v>
      </c>
      <c r="AY37" s="10" t="s">
        <v>56</v>
      </c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>
        <v>0</v>
      </c>
      <c r="BT38" s="10" t="s">
        <v>55</v>
      </c>
      <c r="BU38" s="11"/>
      <c r="BV38" s="10"/>
      <c r="BW38" s="7">
        <v>20</v>
      </c>
      <c r="BX38" s="7">
        <f t="shared" si="33"/>
        <v>20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30</v>
      </c>
      <c r="I39" s="6">
        <f t="shared" si="21"/>
        <v>0</v>
      </c>
      <c r="J39" s="6">
        <f t="shared" si="22"/>
        <v>0</v>
      </c>
      <c r="K39" s="6">
        <f t="shared" si="23"/>
        <v>30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1.2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>
        <v>30</v>
      </c>
      <c r="BK39" s="10" t="s">
        <v>56</v>
      </c>
      <c r="BL39" s="7">
        <v>2</v>
      </c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2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75</v>
      </c>
      <c r="I40" s="6">
        <f t="shared" si="21"/>
        <v>30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45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$B$40*1</f>
        <v>3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>
        <f>$B$40*10</f>
        <v>30</v>
      </c>
      <c r="BG40" s="10" t="s">
        <v>56</v>
      </c>
      <c r="BH40" s="11"/>
      <c r="BI40" s="10"/>
      <c r="BJ40" s="11"/>
      <c r="BK40" s="10"/>
      <c r="BL40" s="7">
        <f>$B$40*0.4</f>
        <v>1.2000000000000002</v>
      </c>
      <c r="BM40" s="11"/>
      <c r="BN40" s="10"/>
      <c r="BO40" s="11"/>
      <c r="BP40" s="10"/>
      <c r="BQ40" s="11">
        <f>$B$40*15</f>
        <v>45</v>
      </c>
      <c r="BR40" s="10" t="s">
        <v>56</v>
      </c>
      <c r="BS40" s="11"/>
      <c r="BT40" s="10"/>
      <c r="BU40" s="11"/>
      <c r="BV40" s="10"/>
      <c r="BW40" s="7">
        <f>$B$40*0.6</f>
        <v>1.7999999999999998</v>
      </c>
      <c r="BX40" s="7">
        <f t="shared" si="33"/>
        <v>3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4"/>
        <v>0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765</v>
      </c>
      <c r="I41" s="6">
        <f t="shared" si="35"/>
        <v>315</v>
      </c>
      <c r="J41" s="6">
        <f t="shared" si="35"/>
        <v>0</v>
      </c>
      <c r="K41" s="6">
        <f t="shared" si="35"/>
        <v>30</v>
      </c>
      <c r="L41" s="6">
        <f t="shared" si="35"/>
        <v>250</v>
      </c>
      <c r="M41" s="6">
        <f t="shared" si="35"/>
        <v>0</v>
      </c>
      <c r="N41" s="6">
        <f t="shared" si="35"/>
        <v>170</v>
      </c>
      <c r="O41" s="6">
        <f t="shared" si="35"/>
        <v>0</v>
      </c>
      <c r="P41" s="6">
        <f t="shared" si="35"/>
        <v>0</v>
      </c>
      <c r="Q41" s="7">
        <f t="shared" si="35"/>
        <v>64</v>
      </c>
      <c r="R41" s="7">
        <f t="shared" si="35"/>
        <v>43.7</v>
      </c>
      <c r="S41" s="7">
        <f t="shared" si="35"/>
        <v>32.600000000000009</v>
      </c>
      <c r="T41" s="11">
        <f t="shared" si="35"/>
        <v>170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9.6999999999999993</v>
      </c>
      <c r="AA41" s="11">
        <f t="shared" si="35"/>
        <v>175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65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15.3</v>
      </c>
      <c r="AL41" s="7">
        <f t="shared" ref="AL41:BQ41" si="36">SUM(AL26:AL40)</f>
        <v>25</v>
      </c>
      <c r="AM41" s="11">
        <f t="shared" si="36"/>
        <v>115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7.4</v>
      </c>
      <c r="AT41" s="11">
        <f t="shared" si="36"/>
        <v>75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60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6.6</v>
      </c>
      <c r="BE41" s="7">
        <f t="shared" si="36"/>
        <v>14</v>
      </c>
      <c r="BF41" s="11">
        <f t="shared" si="36"/>
        <v>30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30</v>
      </c>
      <c r="BK41" s="10">
        <f t="shared" si="36"/>
        <v>0</v>
      </c>
      <c r="BL41" s="7">
        <f t="shared" si="36"/>
        <v>3.2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45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21.8</v>
      </c>
      <c r="BX41" s="7">
        <f t="shared" si="37"/>
        <v>25</v>
      </c>
      <c r="BY41" s="11">
        <f t="shared" si="37"/>
        <v>0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0</v>
      </c>
      <c r="CD41" s="10">
        <f t="shared" si="37"/>
        <v>0</v>
      </c>
      <c r="CE41" s="7">
        <f t="shared" si="37"/>
        <v>0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0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0</v>
      </c>
      <c r="CQ41" s="7">
        <f t="shared" si="37"/>
        <v>0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>COUNTIF(T43:CO43,"e")</f>
        <v>0</v>
      </c>
      <c r="G43" s="6">
        <f>COUNTIF(T43:CO43,"z")</f>
        <v>2</v>
      </c>
      <c r="H43" s="6">
        <f>SUM(I43:P43)</f>
        <v>90</v>
      </c>
      <c r="I43" s="6">
        <f>T43+AM43+BF43+BY43</f>
        <v>30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60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2.6</v>
      </c>
      <c r="S43" s="7">
        <v>3.6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>
        <v>30</v>
      </c>
      <c r="AN43" s="10" t="s">
        <v>56</v>
      </c>
      <c r="AO43" s="11"/>
      <c r="AP43" s="10"/>
      <c r="AQ43" s="11"/>
      <c r="AR43" s="10"/>
      <c r="AS43" s="7">
        <v>1.4</v>
      </c>
      <c r="AT43" s="11"/>
      <c r="AU43" s="10"/>
      <c r="AV43" s="11"/>
      <c r="AW43" s="10"/>
      <c r="AX43" s="11">
        <v>60</v>
      </c>
      <c r="AY43" s="10" t="s">
        <v>56</v>
      </c>
      <c r="AZ43" s="11"/>
      <c r="BA43" s="10"/>
      <c r="BB43" s="11"/>
      <c r="BC43" s="10"/>
      <c r="BD43" s="7">
        <v>2.6</v>
      </c>
      <c r="BE43" s="7">
        <f>AS43+BD43</f>
        <v>4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>BL43+BW43</f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100</v>
      </c>
      <c r="E44" s="3" t="s">
        <v>101</v>
      </c>
      <c r="F44" s="6">
        <f>COUNTIF(T44:CO44,"e")</f>
        <v>0</v>
      </c>
      <c r="G44" s="6">
        <f>COUNTIF(T44:CO44,"z")</f>
        <v>3</v>
      </c>
      <c r="H44" s="6">
        <f>SUM(I44:P44)</f>
        <v>78</v>
      </c>
      <c r="I44" s="6">
        <f>T44+AM44+BF44+BY44</f>
        <v>30</v>
      </c>
      <c r="J44" s="6">
        <f>V44+AO44+BH44+CA44</f>
        <v>18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30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3.1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>
        <v>30</v>
      </c>
      <c r="AN44" s="10" t="s">
        <v>56</v>
      </c>
      <c r="AO44" s="11">
        <v>18</v>
      </c>
      <c r="AP44" s="10" t="s">
        <v>56</v>
      </c>
      <c r="AQ44" s="11"/>
      <c r="AR44" s="10"/>
      <c r="AS44" s="7">
        <v>2.4</v>
      </c>
      <c r="AT44" s="11"/>
      <c r="AU44" s="10"/>
      <c r="AV44" s="11"/>
      <c r="AW44" s="10"/>
      <c r="AX44" s="11">
        <v>30</v>
      </c>
      <c r="AY44" s="10" t="s">
        <v>56</v>
      </c>
      <c r="AZ44" s="11"/>
      <c r="BA44" s="10"/>
      <c r="BB44" s="11"/>
      <c r="BC44" s="10"/>
      <c r="BD44" s="7">
        <v>1.6</v>
      </c>
      <c r="BE44" s="7">
        <f>AS44+BD44</f>
        <v>4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102</v>
      </c>
      <c r="E45" s="3" t="s">
        <v>103</v>
      </c>
      <c r="F45" s="6">
        <f>COUNTIF(T45:CO45,"e")</f>
        <v>0</v>
      </c>
      <c r="G45" s="6">
        <f>COUNTIF(T45:CO45,"z")</f>
        <v>2</v>
      </c>
      <c r="H45" s="6">
        <f>SUM(I45:P45)</f>
        <v>45</v>
      </c>
      <c r="I45" s="6">
        <f>T45+AM45+BF45+BY45</f>
        <v>15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30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1.8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>
        <v>15</v>
      </c>
      <c r="AN45" s="10" t="s">
        <v>56</v>
      </c>
      <c r="AO45" s="11"/>
      <c r="AP45" s="10"/>
      <c r="AQ45" s="11"/>
      <c r="AR45" s="10"/>
      <c r="AS45" s="7">
        <v>0.6</v>
      </c>
      <c r="AT45" s="11"/>
      <c r="AU45" s="10"/>
      <c r="AV45" s="11"/>
      <c r="AW45" s="10"/>
      <c r="AX45" s="11">
        <v>30</v>
      </c>
      <c r="AY45" s="10" t="s">
        <v>56</v>
      </c>
      <c r="AZ45" s="11"/>
      <c r="BA45" s="10"/>
      <c r="BB45" s="11"/>
      <c r="BC45" s="10"/>
      <c r="BD45" s="7">
        <v>1.4</v>
      </c>
      <c r="BE45" s="7">
        <f>AS45+BD45</f>
        <v>2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>BL45+BW45</f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213</v>
      </c>
      <c r="I46" s="6">
        <f t="shared" si="38"/>
        <v>75</v>
      </c>
      <c r="J46" s="6">
        <f t="shared" si="38"/>
        <v>18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120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5.6</v>
      </c>
      <c r="S46" s="7">
        <f t="shared" si="38"/>
        <v>8.5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75</v>
      </c>
      <c r="AN46" s="10">
        <f t="shared" si="39"/>
        <v>0</v>
      </c>
      <c r="AO46" s="11">
        <f t="shared" si="39"/>
        <v>18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4.3999999999999995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120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5.6</v>
      </c>
      <c r="BE46" s="7">
        <f t="shared" si="39"/>
        <v>10</v>
      </c>
      <c r="BF46" s="11">
        <f t="shared" si="39"/>
        <v>0</v>
      </c>
      <c r="BG46" s="10">
        <f t="shared" si="39"/>
        <v>0</v>
      </c>
      <c r="BH46" s="11">
        <f t="shared" si="39"/>
        <v>0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0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0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0</v>
      </c>
      <c r="BX46" s="7">
        <f t="shared" si="40"/>
        <v>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30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30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30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30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30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1.4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30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15</v>
      </c>
      <c r="I50" s="6">
        <f t="shared" si="44"/>
        <v>15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>
        <v>15</v>
      </c>
      <c r="BG50" s="10" t="s">
        <v>56</v>
      </c>
      <c r="BH50" s="11"/>
      <c r="BI50" s="10"/>
      <c r="BJ50" s="11"/>
      <c r="BK50" s="10"/>
      <c r="BL50" s="7">
        <v>1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1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0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15</v>
      </c>
      <c r="I51" s="6">
        <f t="shared" si="44"/>
        <v>15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0.6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>
        <v>15</v>
      </c>
      <c r="BG51" s="10" t="s">
        <v>56</v>
      </c>
      <c r="BH51" s="11"/>
      <c r="BI51" s="10"/>
      <c r="BJ51" s="11"/>
      <c r="BK51" s="10"/>
      <c r="BL51" s="7">
        <v>1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1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0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15</v>
      </c>
      <c r="I52" s="6">
        <f t="shared" si="44"/>
        <v>15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0.6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>
        <v>15</v>
      </c>
      <c r="BG52" s="10" t="s">
        <v>56</v>
      </c>
      <c r="BH52" s="11"/>
      <c r="BI52" s="10"/>
      <c r="BJ52" s="11"/>
      <c r="BK52" s="10"/>
      <c r="BL52" s="7">
        <v>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1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0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15</v>
      </c>
      <c r="I53" s="6">
        <f t="shared" si="44"/>
        <v>15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0.6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>
        <v>15</v>
      </c>
      <c r="BG53" s="10" t="s">
        <v>56</v>
      </c>
      <c r="BH53" s="11"/>
      <c r="BI53" s="10"/>
      <c r="BJ53" s="11"/>
      <c r="BK53" s="10"/>
      <c r="BL53" s="7">
        <v>1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1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0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15</v>
      </c>
      <c r="I54" s="6">
        <f t="shared" si="44"/>
        <v>15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>
        <v>15</v>
      </c>
      <c r="BG54" s="10" t="s">
        <v>56</v>
      </c>
      <c r="BH54" s="11"/>
      <c r="BI54" s="10"/>
      <c r="BJ54" s="11"/>
      <c r="BK54" s="10"/>
      <c r="BL54" s="7">
        <v>1</v>
      </c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1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0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15</v>
      </c>
      <c r="I55" s="6">
        <f t="shared" si="44"/>
        <v>15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>
        <v>15</v>
      </c>
      <c r="BG55" s="10" t="s">
        <v>56</v>
      </c>
      <c r="BH55" s="11"/>
      <c r="BI55" s="10"/>
      <c r="BJ55" s="11"/>
      <c r="BK55" s="10"/>
      <c r="BL55" s="7">
        <v>1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1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0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70</v>
      </c>
      <c r="I56" s="6">
        <f t="shared" si="44"/>
        <v>25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45</v>
      </c>
      <c r="O56" s="6">
        <f t="shared" si="50"/>
        <v>0</v>
      </c>
      <c r="P56" s="6">
        <f t="shared" si="51"/>
        <v>0</v>
      </c>
      <c r="Q56" s="7">
        <f t="shared" si="52"/>
        <v>4</v>
      </c>
      <c r="R56" s="7">
        <f t="shared" si="53"/>
        <v>2</v>
      </c>
      <c r="S56" s="7">
        <v>3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25</v>
      </c>
      <c r="AN56" s="10" t="s">
        <v>55</v>
      </c>
      <c r="AO56" s="11"/>
      <c r="AP56" s="10"/>
      <c r="AQ56" s="11"/>
      <c r="AR56" s="10"/>
      <c r="AS56" s="7">
        <v>2</v>
      </c>
      <c r="AT56" s="11"/>
      <c r="AU56" s="10"/>
      <c r="AV56" s="11"/>
      <c r="AW56" s="10"/>
      <c r="AX56" s="11">
        <v>45</v>
      </c>
      <c r="AY56" s="10" t="s">
        <v>56</v>
      </c>
      <c r="AZ56" s="11"/>
      <c r="BA56" s="10"/>
      <c r="BB56" s="11"/>
      <c r="BC56" s="10"/>
      <c r="BD56" s="7">
        <v>2</v>
      </c>
      <c r="BE56" s="7">
        <f t="shared" si="55"/>
        <v>4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70</v>
      </c>
      <c r="I57" s="6">
        <f t="shared" si="44"/>
        <v>25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45</v>
      </c>
      <c r="O57" s="6">
        <f t="shared" si="50"/>
        <v>0</v>
      </c>
      <c r="P57" s="6">
        <f t="shared" si="51"/>
        <v>0</v>
      </c>
      <c r="Q57" s="7">
        <f t="shared" si="52"/>
        <v>4</v>
      </c>
      <c r="R57" s="7">
        <f t="shared" si="53"/>
        <v>2</v>
      </c>
      <c r="S57" s="7">
        <v>3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25</v>
      </c>
      <c r="AN57" s="10" t="s">
        <v>55</v>
      </c>
      <c r="AO57" s="11"/>
      <c r="AP57" s="10"/>
      <c r="AQ57" s="11"/>
      <c r="AR57" s="10"/>
      <c r="AS57" s="7">
        <v>2</v>
      </c>
      <c r="AT57" s="11"/>
      <c r="AU57" s="10"/>
      <c r="AV57" s="11"/>
      <c r="AW57" s="10"/>
      <c r="AX57" s="11">
        <v>45</v>
      </c>
      <c r="AY57" s="10" t="s">
        <v>56</v>
      </c>
      <c r="AZ57" s="11"/>
      <c r="BA57" s="10"/>
      <c r="BB57" s="11"/>
      <c r="BC57" s="10"/>
      <c r="BD57" s="7">
        <v>2</v>
      </c>
      <c r="BE57" s="7">
        <f t="shared" si="55"/>
        <v>4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25</v>
      </c>
      <c r="I58" s="6">
        <f t="shared" si="44"/>
        <v>10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15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>
        <v>10</v>
      </c>
      <c r="BG58" s="10" t="s">
        <v>56</v>
      </c>
      <c r="BH58" s="11"/>
      <c r="BI58" s="10"/>
      <c r="BJ58" s="11"/>
      <c r="BK58" s="10"/>
      <c r="BL58" s="7">
        <v>0.4</v>
      </c>
      <c r="BM58" s="11"/>
      <c r="BN58" s="10"/>
      <c r="BO58" s="11"/>
      <c r="BP58" s="10"/>
      <c r="BQ58" s="11">
        <v>15</v>
      </c>
      <c r="BR58" s="10" t="s">
        <v>56</v>
      </c>
      <c r="BS58" s="11"/>
      <c r="BT58" s="10"/>
      <c r="BU58" s="11"/>
      <c r="BV58" s="10"/>
      <c r="BW58" s="7">
        <v>0.6</v>
      </c>
      <c r="BX58" s="7">
        <f t="shared" si="56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7"/>
        <v>0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25</v>
      </c>
      <c r="I59" s="6">
        <f t="shared" si="44"/>
        <v>10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15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1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>
        <v>10</v>
      </c>
      <c r="BG59" s="10" t="s">
        <v>56</v>
      </c>
      <c r="BH59" s="11"/>
      <c r="BI59" s="10"/>
      <c r="BJ59" s="11"/>
      <c r="BK59" s="10"/>
      <c r="BL59" s="7">
        <v>0.4</v>
      </c>
      <c r="BM59" s="11"/>
      <c r="BN59" s="10"/>
      <c r="BO59" s="11"/>
      <c r="BP59" s="10"/>
      <c r="BQ59" s="11">
        <v>15</v>
      </c>
      <c r="BR59" s="10" t="s">
        <v>56</v>
      </c>
      <c r="BS59" s="11"/>
      <c r="BT59" s="10"/>
      <c r="BU59" s="11"/>
      <c r="BV59" s="10"/>
      <c r="BW59" s="7">
        <v>0.6</v>
      </c>
      <c r="BX59" s="7">
        <f t="shared" si="56"/>
        <v>1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7"/>
        <v>0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25</v>
      </c>
      <c r="I60" s="6">
        <f t="shared" si="44"/>
        <v>10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15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1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>
        <v>10</v>
      </c>
      <c r="BG60" s="10" t="s">
        <v>56</v>
      </c>
      <c r="BH60" s="11"/>
      <c r="BI60" s="10"/>
      <c r="BJ60" s="11"/>
      <c r="BK60" s="10"/>
      <c r="BL60" s="7">
        <v>0.4</v>
      </c>
      <c r="BM60" s="11"/>
      <c r="BN60" s="10"/>
      <c r="BO60" s="11"/>
      <c r="BP60" s="10"/>
      <c r="BQ60" s="11">
        <v>15</v>
      </c>
      <c r="BR60" s="10" t="s">
        <v>56</v>
      </c>
      <c r="BS60" s="11"/>
      <c r="BT60" s="10"/>
      <c r="BU60" s="11"/>
      <c r="BV60" s="10"/>
      <c r="BW60" s="7">
        <v>0.6</v>
      </c>
      <c r="BX60" s="7">
        <f t="shared" si="56"/>
        <v>1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7"/>
        <v>0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25</v>
      </c>
      <c r="I61" s="6">
        <f t="shared" si="44"/>
        <v>10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15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1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>
        <v>10</v>
      </c>
      <c r="BG61" s="10" t="s">
        <v>56</v>
      </c>
      <c r="BH61" s="11"/>
      <c r="BI61" s="10"/>
      <c r="BJ61" s="11"/>
      <c r="BK61" s="10"/>
      <c r="BL61" s="7">
        <v>0.4</v>
      </c>
      <c r="BM61" s="11"/>
      <c r="BN61" s="10"/>
      <c r="BO61" s="11"/>
      <c r="BP61" s="10"/>
      <c r="BQ61" s="11">
        <v>15</v>
      </c>
      <c r="BR61" s="10" t="s">
        <v>56</v>
      </c>
      <c r="BS61" s="11"/>
      <c r="BT61" s="10"/>
      <c r="BU61" s="11"/>
      <c r="BV61" s="10"/>
      <c r="BW61" s="7">
        <v>0.6</v>
      </c>
      <c r="BX61" s="7">
        <f t="shared" si="56"/>
        <v>1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7"/>
        <v>0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25</v>
      </c>
      <c r="I62" s="6">
        <f t="shared" si="44"/>
        <v>10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15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1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>
        <v>10</v>
      </c>
      <c r="BG62" s="10" t="s">
        <v>56</v>
      </c>
      <c r="BH62" s="11"/>
      <c r="BI62" s="10"/>
      <c r="BJ62" s="11"/>
      <c r="BK62" s="10"/>
      <c r="BL62" s="7">
        <v>0.4</v>
      </c>
      <c r="BM62" s="11"/>
      <c r="BN62" s="10"/>
      <c r="BO62" s="11"/>
      <c r="BP62" s="10"/>
      <c r="BQ62" s="11">
        <v>15</v>
      </c>
      <c r="BR62" s="10" t="s">
        <v>56</v>
      </c>
      <c r="BS62" s="11"/>
      <c r="BT62" s="10"/>
      <c r="BU62" s="11"/>
      <c r="BV62" s="10"/>
      <c r="BW62" s="7">
        <v>0.6</v>
      </c>
      <c r="BX62" s="7">
        <f t="shared" si="56"/>
        <v>1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7"/>
        <v>0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6</v>
      </c>
      <c r="R64" s="7">
        <f>AK64+BD64+BW64+CP64</f>
        <v>6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6</v>
      </c>
      <c r="BE64" s="7">
        <f>AS64+BD64</f>
        <v>6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6</v>
      </c>
      <c r="R65" s="7">
        <f t="shared" si="58"/>
        <v>6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6</v>
      </c>
      <c r="BE65" s="7">
        <f t="shared" si="59"/>
        <v>6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>
        <v>2</v>
      </c>
      <c r="AN67" s="10" t="s">
        <v>56</v>
      </c>
      <c r="AO67" s="11"/>
      <c r="AP67" s="10"/>
      <c r="AQ67" s="11"/>
      <c r="AR67" s="10"/>
      <c r="AS67" s="7">
        <v>0</v>
      </c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5</v>
      </c>
      <c r="I68" s="6">
        <f>T68+AM68+BF68+BY68</f>
        <v>5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5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7</v>
      </c>
      <c r="I69" s="6">
        <f t="shared" si="61"/>
        <v>7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5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2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0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1125</v>
      </c>
      <c r="I70" s="6">
        <f t="shared" si="64"/>
        <v>492</v>
      </c>
      <c r="J70" s="6">
        <f t="shared" si="64"/>
        <v>18</v>
      </c>
      <c r="K70" s="6">
        <f t="shared" si="64"/>
        <v>30</v>
      </c>
      <c r="L70" s="6">
        <f t="shared" si="64"/>
        <v>265</v>
      </c>
      <c r="M70" s="6">
        <f t="shared" si="64"/>
        <v>30</v>
      </c>
      <c r="N70" s="6">
        <f t="shared" si="64"/>
        <v>290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59.300000000000004</v>
      </c>
      <c r="S70" s="7">
        <f>S24+S41+S46+S65+S69</f>
        <v>46.900000000000013</v>
      </c>
      <c r="T70" s="11">
        <f t="shared" ref="T70:Y70" si="65">T24+T41+T46+T69</f>
        <v>195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10.7</v>
      </c>
      <c r="AA70" s="11">
        <f t="shared" ref="AA70:AJ70" si="66">AA24+AA41+AA46+AA69</f>
        <v>190</v>
      </c>
      <c r="AB70" s="10">
        <f t="shared" si="66"/>
        <v>0</v>
      </c>
      <c r="AC70" s="11">
        <f t="shared" si="66"/>
        <v>30</v>
      </c>
      <c r="AD70" s="10">
        <f t="shared" si="66"/>
        <v>0</v>
      </c>
      <c r="AE70" s="11">
        <f t="shared" si="66"/>
        <v>65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19.3</v>
      </c>
      <c r="AL70" s="7">
        <f>AL24+AL41+AL46+AL65+AL69</f>
        <v>30</v>
      </c>
      <c r="AM70" s="11">
        <f t="shared" ref="AM70:AR70" si="67">AM24+AM41+AM46+AM69</f>
        <v>192</v>
      </c>
      <c r="AN70" s="10">
        <f t="shared" si="67"/>
        <v>0</v>
      </c>
      <c r="AO70" s="11">
        <f t="shared" si="67"/>
        <v>18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11.8</v>
      </c>
      <c r="AT70" s="11">
        <f t="shared" ref="AT70:BC70" si="68">AT24+AT41+AT46+AT69</f>
        <v>75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180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18.2</v>
      </c>
      <c r="BE70" s="7">
        <f>BE24+BE41+BE46+BE65+BE69</f>
        <v>30</v>
      </c>
      <c r="BF70" s="11">
        <f t="shared" ref="BF70:BK70" si="69">BF24+BF41+BF46+BF69</f>
        <v>105</v>
      </c>
      <c r="BG70" s="10">
        <f t="shared" si="69"/>
        <v>0</v>
      </c>
      <c r="BH70" s="11">
        <f t="shared" si="69"/>
        <v>0</v>
      </c>
      <c r="BI70" s="10">
        <f t="shared" si="69"/>
        <v>0</v>
      </c>
      <c r="BJ70" s="11">
        <f t="shared" si="69"/>
        <v>30</v>
      </c>
      <c r="BK70" s="10">
        <f t="shared" si="69"/>
        <v>0</v>
      </c>
      <c r="BL70" s="7">
        <f>BL24+BL41+BL46+BL65+BL69</f>
        <v>8.1999999999999993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45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21.8</v>
      </c>
      <c r="BX70" s="7">
        <f>BX24+BX41+BX46+BX65+BX69</f>
        <v>30</v>
      </c>
      <c r="BY70" s="11">
        <f t="shared" ref="BY70:CD70" si="71">BY24+BY41+BY46+BY69</f>
        <v>0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0</v>
      </c>
      <c r="CD70" s="10">
        <f t="shared" si="71"/>
        <v>0</v>
      </c>
      <c r="CE70" s="7">
        <f>CE24+CE41+CE46+CE65+CE69</f>
        <v>0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0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0</v>
      </c>
      <c r="CQ70" s="7">
        <f>CQ24+CQ41+CQ46+CQ65+CQ69</f>
        <v>0</v>
      </c>
    </row>
    <row r="72" spans="1:95" x14ac:dyDescent="0.2">
      <c r="D72" s="3" t="s">
        <v>22</v>
      </c>
      <c r="E72" s="3" t="s">
        <v>149</v>
      </c>
    </row>
    <row r="73" spans="1:95" x14ac:dyDescent="0.2">
      <c r="D73" s="3" t="s">
        <v>26</v>
      </c>
      <c r="E73" s="3" t="s">
        <v>150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151</v>
      </c>
    </row>
    <row r="76" spans="1:95" x14ac:dyDescent="0.2">
      <c r="D76" s="3" t="s">
        <v>35</v>
      </c>
      <c r="E76" s="3" t="s">
        <v>152</v>
      </c>
    </row>
    <row r="77" spans="1:95" x14ac:dyDescent="0.2">
      <c r="D77" s="3" t="s">
        <v>36</v>
      </c>
      <c r="E77" s="3" t="s">
        <v>153</v>
      </c>
    </row>
    <row r="78" spans="1:95" x14ac:dyDescent="0.2">
      <c r="D78" s="21" t="s">
        <v>33</v>
      </c>
      <c r="E78" s="21"/>
      <c r="M78" s="9"/>
      <c r="U78" s="9"/>
      <c r="AC78" s="9"/>
    </row>
    <row r="79" spans="1:95" x14ac:dyDescent="0.2">
      <c r="D79" s="3" t="s">
        <v>37</v>
      </c>
      <c r="E79" s="3" t="s">
        <v>154</v>
      </c>
    </row>
    <row r="80" spans="1:95" x14ac:dyDescent="0.2">
      <c r="D80" s="3" t="s">
        <v>38</v>
      </c>
      <c r="E80" s="3" t="s">
        <v>155</v>
      </c>
    </row>
    <row r="81" spans="4:5" x14ac:dyDescent="0.2">
      <c r="D81" s="3" t="s">
        <v>39</v>
      </c>
      <c r="E81" s="3" t="s">
        <v>156</v>
      </c>
    </row>
    <row r="82" spans="4:5" x14ac:dyDescent="0.2">
      <c r="D82" s="3" t="s">
        <v>40</v>
      </c>
      <c r="E82" s="3" t="s">
        <v>157</v>
      </c>
    </row>
    <row r="83" spans="4:5" x14ac:dyDescent="0.2">
      <c r="D83" s="3" t="s">
        <v>41</v>
      </c>
      <c r="E83" s="3" t="s">
        <v>158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tabSelected="1" workbookViewId="0">
      <selection activeCell="BJ10" sqref="BJ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85546875" hidden="1" customWidth="1"/>
    <col min="84" max="84" width="3.5703125" hidden="1" customWidth="1"/>
    <col min="85" max="85" width="2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97</v>
      </c>
      <c r="AM8" t="s">
        <v>16</v>
      </c>
    </row>
    <row r="9" spans="1:95" x14ac:dyDescent="0.2">
      <c r="E9" t="s">
        <v>17</v>
      </c>
      <c r="F9" s="1" t="s">
        <v>18</v>
      </c>
      <c r="AM9" t="s">
        <v>165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30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$B$17*30</f>
        <v>30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>
        <v>15</v>
      </c>
      <c r="U19" s="10" t="s">
        <v>56</v>
      </c>
      <c r="V19" s="11"/>
      <c r="W19" s="10"/>
      <c r="X19" s="11"/>
      <c r="Y19" s="10"/>
      <c r="Z19" s="7">
        <v>1</v>
      </c>
      <c r="AA19" s="11">
        <v>15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$B$20*0.6</f>
        <v>0.6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f>$B$20*15</f>
        <v>15</v>
      </c>
      <c r="BG20" s="10" t="s">
        <v>56</v>
      </c>
      <c r="BH20" s="11"/>
      <c r="BI20" s="10"/>
      <c r="BJ20" s="11"/>
      <c r="BK20" s="10"/>
      <c r="BL20" s="7">
        <f>$B$20*1</f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30</v>
      </c>
      <c r="BG21" s="10" t="s">
        <v>56</v>
      </c>
      <c r="BH21" s="11"/>
      <c r="BI21" s="10"/>
      <c r="BJ21" s="11"/>
      <c r="BK21" s="10"/>
      <c r="BL21" s="7">
        <v>2</v>
      </c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11"/>
      <c r="BK23" s="10"/>
      <c r="BL23" s="7">
        <f>$B$23*1</f>
        <v>1</v>
      </c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140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15</v>
      </c>
      <c r="M24" s="6">
        <f t="shared" si="15"/>
        <v>30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5.5999999999999988</v>
      </c>
      <c r="T24" s="11">
        <f t="shared" si="15"/>
        <v>20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15</v>
      </c>
      <c r="AB24" s="10">
        <f t="shared" si="15"/>
        <v>0</v>
      </c>
      <c r="AC24" s="11">
        <f t="shared" si="15"/>
        <v>30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75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5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90</v>
      </c>
      <c r="I26" s="6">
        <f t="shared" ref="I26:I40" si="21">T26+AM26+BF26+BY26</f>
        <v>30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30</v>
      </c>
      <c r="M26" s="6">
        <f t="shared" ref="M26:M40" si="25">AC26+AV26+BO26+CH26</f>
        <v>0</v>
      </c>
      <c r="N26" s="6">
        <f t="shared" ref="N26:N40" si="26">AE26+AX26+BQ26+CJ26</f>
        <v>30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3.6</v>
      </c>
      <c r="T26" s="11">
        <v>30</v>
      </c>
      <c r="U26" s="10" t="s">
        <v>56</v>
      </c>
      <c r="V26" s="11"/>
      <c r="W26" s="10"/>
      <c r="X26" s="11"/>
      <c r="Y26" s="10"/>
      <c r="Z26" s="7">
        <v>2</v>
      </c>
      <c r="AA26" s="11">
        <v>30</v>
      </c>
      <c r="AB26" s="10" t="s">
        <v>56</v>
      </c>
      <c r="AC26" s="11"/>
      <c r="AD26" s="10"/>
      <c r="AE26" s="11">
        <v>30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0</v>
      </c>
      <c r="L27" s="6">
        <f t="shared" si="24"/>
        <v>30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2.5</v>
      </c>
      <c r="S27" s="7">
        <v>2.6</v>
      </c>
      <c r="T27" s="11">
        <v>30</v>
      </c>
      <c r="U27" s="10" t="s">
        <v>55</v>
      </c>
      <c r="V27" s="11"/>
      <c r="W27" s="10"/>
      <c r="X27" s="11"/>
      <c r="Y27" s="10"/>
      <c r="Z27" s="7">
        <v>2.5</v>
      </c>
      <c r="AA27" s="11">
        <v>30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2.5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60</v>
      </c>
      <c r="I28" s="6">
        <f t="shared" si="21"/>
        <v>25</v>
      </c>
      <c r="J28" s="6">
        <f t="shared" si="22"/>
        <v>0</v>
      </c>
      <c r="K28" s="6">
        <f t="shared" si="23"/>
        <v>0</v>
      </c>
      <c r="L28" s="6">
        <f t="shared" si="24"/>
        <v>35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2.4</v>
      </c>
      <c r="T28" s="11">
        <v>25</v>
      </c>
      <c r="U28" s="10" t="s">
        <v>56</v>
      </c>
      <c r="V28" s="11"/>
      <c r="W28" s="10"/>
      <c r="X28" s="11"/>
      <c r="Y28" s="10"/>
      <c r="Z28" s="7">
        <v>1</v>
      </c>
      <c r="AA28" s="11">
        <v>35</v>
      </c>
      <c r="AB28" s="10" t="s">
        <v>56</v>
      </c>
      <c r="AC28" s="11"/>
      <c r="AD28" s="10"/>
      <c r="AE28" s="11"/>
      <c r="AF28" s="10"/>
      <c r="AG28" s="11"/>
      <c r="AH28" s="10"/>
      <c r="AI28" s="11"/>
      <c r="AJ28" s="10"/>
      <c r="AK28" s="7">
        <v>2</v>
      </c>
      <c r="AL28" s="7">
        <f t="shared" si="31"/>
        <v>3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25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35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2.4</v>
      </c>
      <c r="T29" s="11">
        <v>25</v>
      </c>
      <c r="U29" s="10" t="s">
        <v>56</v>
      </c>
      <c r="V29" s="11"/>
      <c r="W29" s="10"/>
      <c r="X29" s="11"/>
      <c r="Y29" s="10"/>
      <c r="Z29" s="7">
        <v>1</v>
      </c>
      <c r="AA29" s="11"/>
      <c r="AB29" s="10"/>
      <c r="AC29" s="11"/>
      <c r="AD29" s="10"/>
      <c r="AE29" s="11">
        <v>35</v>
      </c>
      <c r="AF29" s="10" t="s">
        <v>56</v>
      </c>
      <c r="AG29" s="11"/>
      <c r="AH29" s="10"/>
      <c r="AI29" s="11"/>
      <c r="AJ29" s="10"/>
      <c r="AK29" s="7">
        <v>2</v>
      </c>
      <c r="AL29" s="7">
        <f t="shared" si="31"/>
        <v>3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0</v>
      </c>
      <c r="L30" s="6">
        <f t="shared" si="24"/>
        <v>45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3.8</v>
      </c>
      <c r="T30" s="11">
        <v>30</v>
      </c>
      <c r="U30" s="10" t="s">
        <v>55</v>
      </c>
      <c r="V30" s="11"/>
      <c r="W30" s="10"/>
      <c r="X30" s="11"/>
      <c r="Y30" s="10"/>
      <c r="Z30" s="7">
        <v>2</v>
      </c>
      <c r="AA30" s="11">
        <v>45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25</v>
      </c>
      <c r="I31" s="6">
        <f t="shared" si="21"/>
        <v>15</v>
      </c>
      <c r="J31" s="6">
        <f t="shared" si="22"/>
        <v>0</v>
      </c>
      <c r="K31" s="6">
        <f t="shared" si="23"/>
        <v>0</v>
      </c>
      <c r="L31" s="6">
        <f t="shared" si="24"/>
        <v>10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0.4</v>
      </c>
      <c r="S31" s="7">
        <v>1</v>
      </c>
      <c r="T31" s="11">
        <v>15</v>
      </c>
      <c r="U31" s="10" t="s">
        <v>56</v>
      </c>
      <c r="V31" s="11"/>
      <c r="W31" s="10"/>
      <c r="X31" s="11"/>
      <c r="Y31" s="10"/>
      <c r="Z31" s="7">
        <v>0.6</v>
      </c>
      <c r="AA31" s="11">
        <v>10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0.4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40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25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1.4</v>
      </c>
      <c r="S32" s="7">
        <v>1.6</v>
      </c>
      <c r="T32" s="11">
        <v>15</v>
      </c>
      <c r="U32" s="10" t="s">
        <v>56</v>
      </c>
      <c r="V32" s="11"/>
      <c r="W32" s="10"/>
      <c r="X32" s="11"/>
      <c r="Y32" s="10"/>
      <c r="Z32" s="7">
        <v>0.6</v>
      </c>
      <c r="AA32" s="11">
        <v>25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1.4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15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1.2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>
        <v>15</v>
      </c>
      <c r="AN33" s="10" t="s">
        <v>56</v>
      </c>
      <c r="AO33" s="11"/>
      <c r="AP33" s="10"/>
      <c r="AQ33" s="11"/>
      <c r="AR33" s="10"/>
      <c r="AS33" s="7">
        <v>1</v>
      </c>
      <c r="AT33" s="11"/>
      <c r="AU33" s="10"/>
      <c r="AV33" s="11"/>
      <c r="AW33" s="10"/>
      <c r="AX33" s="11">
        <v>15</v>
      </c>
      <c r="AY33" s="10" t="s">
        <v>56</v>
      </c>
      <c r="AZ33" s="11"/>
      <c r="BA33" s="10"/>
      <c r="BB33" s="11"/>
      <c r="BC33" s="10"/>
      <c r="BD33" s="7">
        <v>1</v>
      </c>
      <c r="BE33" s="7">
        <f t="shared" si="32"/>
        <v>2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15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0.6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11"/>
      <c r="AR34" s="10"/>
      <c r="AS34" s="7">
        <v>1</v>
      </c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1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75</v>
      </c>
      <c r="I35" s="6">
        <f t="shared" si="21"/>
        <v>30</v>
      </c>
      <c r="J35" s="6">
        <f t="shared" si="22"/>
        <v>0</v>
      </c>
      <c r="K35" s="6">
        <f t="shared" si="23"/>
        <v>0</v>
      </c>
      <c r="L35" s="6">
        <f t="shared" si="24"/>
        <v>45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4</v>
      </c>
      <c r="R35" s="7">
        <f t="shared" si="30"/>
        <v>2</v>
      </c>
      <c r="S35" s="7">
        <v>3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30</v>
      </c>
      <c r="AN35" s="10" t="s">
        <v>56</v>
      </c>
      <c r="AO35" s="11"/>
      <c r="AP35" s="10"/>
      <c r="AQ35" s="11"/>
      <c r="AR35" s="10"/>
      <c r="AS35" s="7">
        <v>2</v>
      </c>
      <c r="AT35" s="11">
        <v>45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</v>
      </c>
      <c r="BE35" s="7">
        <f t="shared" si="32"/>
        <v>4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60</v>
      </c>
      <c r="I36" s="6">
        <f t="shared" si="21"/>
        <v>30</v>
      </c>
      <c r="J36" s="6">
        <f t="shared" si="22"/>
        <v>0</v>
      </c>
      <c r="K36" s="6">
        <f t="shared" si="23"/>
        <v>0</v>
      </c>
      <c r="L36" s="6">
        <f t="shared" si="24"/>
        <v>30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2.6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/>
      <c r="AP36" s="10"/>
      <c r="AQ36" s="11"/>
      <c r="AR36" s="10"/>
      <c r="AS36" s="7">
        <v>1.4</v>
      </c>
      <c r="AT36" s="11">
        <v>30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70</v>
      </c>
      <c r="I37" s="6">
        <f t="shared" si="21"/>
        <v>25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45</v>
      </c>
      <c r="O37" s="6">
        <f t="shared" si="27"/>
        <v>0</v>
      </c>
      <c r="P37" s="6">
        <f t="shared" si="28"/>
        <v>0</v>
      </c>
      <c r="Q37" s="7">
        <f t="shared" si="29"/>
        <v>4</v>
      </c>
      <c r="R37" s="7">
        <f t="shared" si="30"/>
        <v>2</v>
      </c>
      <c r="S37" s="7">
        <f>$B$37*3</f>
        <v>3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$B$37*25</f>
        <v>25</v>
      </c>
      <c r="AN37" s="10" t="s">
        <v>55</v>
      </c>
      <c r="AO37" s="11"/>
      <c r="AP37" s="10"/>
      <c r="AQ37" s="11"/>
      <c r="AR37" s="10"/>
      <c r="AS37" s="7">
        <f>$B$37*2</f>
        <v>2</v>
      </c>
      <c r="AT37" s="11"/>
      <c r="AU37" s="10"/>
      <c r="AV37" s="11"/>
      <c r="AW37" s="10"/>
      <c r="AX37" s="11">
        <f>$B$37*45</f>
        <v>45</v>
      </c>
      <c r="AY37" s="10" t="s">
        <v>56</v>
      </c>
      <c r="AZ37" s="11"/>
      <c r="BA37" s="10"/>
      <c r="BB37" s="11"/>
      <c r="BC37" s="10"/>
      <c r="BD37" s="7">
        <f>$B$37*2</f>
        <v>2</v>
      </c>
      <c r="BE37" s="7">
        <f t="shared" si="32"/>
        <v>4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>
        <v>0</v>
      </c>
      <c r="BT38" s="10" t="s">
        <v>55</v>
      </c>
      <c r="BU38" s="11"/>
      <c r="BV38" s="10"/>
      <c r="BW38" s="7">
        <v>20</v>
      </c>
      <c r="BX38" s="7">
        <f t="shared" si="33"/>
        <v>20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30</v>
      </c>
      <c r="I39" s="6">
        <f t="shared" si="21"/>
        <v>0</v>
      </c>
      <c r="J39" s="6">
        <f t="shared" si="22"/>
        <v>0</v>
      </c>
      <c r="K39" s="6">
        <f t="shared" si="23"/>
        <v>30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1.2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>
        <v>30</v>
      </c>
      <c r="BK39" s="10" t="s">
        <v>56</v>
      </c>
      <c r="BL39" s="7">
        <v>2</v>
      </c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2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75</v>
      </c>
      <c r="I40" s="6">
        <f t="shared" si="21"/>
        <v>30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45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$B$40*1</f>
        <v>3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>
        <f>$B$40*10</f>
        <v>30</v>
      </c>
      <c r="BG40" s="10" t="s">
        <v>56</v>
      </c>
      <c r="BH40" s="11"/>
      <c r="BI40" s="10"/>
      <c r="BJ40" s="11"/>
      <c r="BK40" s="10"/>
      <c r="BL40" s="7">
        <f>$B$40*0.4</f>
        <v>1.2000000000000002</v>
      </c>
      <c r="BM40" s="11"/>
      <c r="BN40" s="10"/>
      <c r="BO40" s="11"/>
      <c r="BP40" s="10"/>
      <c r="BQ40" s="11">
        <f>$B$40*15</f>
        <v>45</v>
      </c>
      <c r="BR40" s="10" t="s">
        <v>56</v>
      </c>
      <c r="BS40" s="11"/>
      <c r="BT40" s="10"/>
      <c r="BU40" s="11"/>
      <c r="BV40" s="10"/>
      <c r="BW40" s="7">
        <f>$B$40*0.6</f>
        <v>1.7999999999999998</v>
      </c>
      <c r="BX40" s="7">
        <f t="shared" si="33"/>
        <v>3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4"/>
        <v>0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765</v>
      </c>
      <c r="I41" s="6">
        <f t="shared" si="35"/>
        <v>315</v>
      </c>
      <c r="J41" s="6">
        <f t="shared" si="35"/>
        <v>0</v>
      </c>
      <c r="K41" s="6">
        <f t="shared" si="35"/>
        <v>30</v>
      </c>
      <c r="L41" s="6">
        <f t="shared" si="35"/>
        <v>250</v>
      </c>
      <c r="M41" s="6">
        <f t="shared" si="35"/>
        <v>0</v>
      </c>
      <c r="N41" s="6">
        <f t="shared" si="35"/>
        <v>170</v>
      </c>
      <c r="O41" s="6">
        <f t="shared" si="35"/>
        <v>0</v>
      </c>
      <c r="P41" s="6">
        <f t="shared" si="35"/>
        <v>0</v>
      </c>
      <c r="Q41" s="7">
        <f t="shared" si="35"/>
        <v>64</v>
      </c>
      <c r="R41" s="7">
        <f t="shared" si="35"/>
        <v>43.7</v>
      </c>
      <c r="S41" s="7">
        <f t="shared" si="35"/>
        <v>32.600000000000009</v>
      </c>
      <c r="T41" s="11">
        <f t="shared" si="35"/>
        <v>170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9.6999999999999993</v>
      </c>
      <c r="AA41" s="11">
        <f t="shared" si="35"/>
        <v>175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65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15.3</v>
      </c>
      <c r="AL41" s="7">
        <f t="shared" ref="AL41:BQ41" si="36">SUM(AL26:AL40)</f>
        <v>25</v>
      </c>
      <c r="AM41" s="11">
        <f t="shared" si="36"/>
        <v>115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7.4</v>
      </c>
      <c r="AT41" s="11">
        <f t="shared" si="36"/>
        <v>75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60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6.6</v>
      </c>
      <c r="BE41" s="7">
        <f t="shared" si="36"/>
        <v>14</v>
      </c>
      <c r="BF41" s="11">
        <f t="shared" si="36"/>
        <v>30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30</v>
      </c>
      <c r="BK41" s="10">
        <f t="shared" si="36"/>
        <v>0</v>
      </c>
      <c r="BL41" s="7">
        <f t="shared" si="36"/>
        <v>3.2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45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21.8</v>
      </c>
      <c r="BX41" s="7">
        <f t="shared" si="37"/>
        <v>25</v>
      </c>
      <c r="BY41" s="11">
        <f t="shared" si="37"/>
        <v>0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0</v>
      </c>
      <c r="CD41" s="10">
        <f t="shared" si="37"/>
        <v>0</v>
      </c>
      <c r="CE41" s="7">
        <f t="shared" si="37"/>
        <v>0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0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0</v>
      </c>
      <c r="CQ41" s="7">
        <f t="shared" si="37"/>
        <v>0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159</v>
      </c>
      <c r="E43" s="3" t="s">
        <v>160</v>
      </c>
      <c r="F43" s="6">
        <f>COUNTIF(T43:CO43,"e")</f>
        <v>0</v>
      </c>
      <c r="G43" s="6">
        <f>COUNTIF(T43:CO43,"z")</f>
        <v>2</v>
      </c>
      <c r="H43" s="6">
        <f>SUM(I43:P43)</f>
        <v>90</v>
      </c>
      <c r="I43" s="6">
        <f>T43+AM43+BF43+BY43</f>
        <v>30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60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2.6</v>
      </c>
      <c r="S43" s="7">
        <v>3.6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>
        <v>30</v>
      </c>
      <c r="AN43" s="10" t="s">
        <v>56</v>
      </c>
      <c r="AO43" s="11"/>
      <c r="AP43" s="10"/>
      <c r="AQ43" s="11"/>
      <c r="AR43" s="10"/>
      <c r="AS43" s="7">
        <v>1.4</v>
      </c>
      <c r="AT43" s="11"/>
      <c r="AU43" s="10"/>
      <c r="AV43" s="11"/>
      <c r="AW43" s="10"/>
      <c r="AX43" s="11">
        <v>60</v>
      </c>
      <c r="AY43" s="10" t="s">
        <v>56</v>
      </c>
      <c r="AZ43" s="11"/>
      <c r="BA43" s="10"/>
      <c r="BB43" s="11"/>
      <c r="BC43" s="10"/>
      <c r="BD43" s="7">
        <v>2.6</v>
      </c>
      <c r="BE43" s="7">
        <f>AS43+BD43</f>
        <v>4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>BL43+BW43</f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161</v>
      </c>
      <c r="E44" s="3" t="s">
        <v>162</v>
      </c>
      <c r="F44" s="6">
        <f>COUNTIF(T44:CO44,"e")</f>
        <v>0</v>
      </c>
      <c r="G44" s="6">
        <f>COUNTIF(T44:CO44,"z")</f>
        <v>3</v>
      </c>
      <c r="H44" s="6">
        <f>SUM(I44:P44)</f>
        <v>78</v>
      </c>
      <c r="I44" s="6">
        <f>T44+AM44+BF44+BY44</f>
        <v>30</v>
      </c>
      <c r="J44" s="6">
        <f>V44+AO44+BH44+CA44</f>
        <v>18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30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3.1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>
        <v>30</v>
      </c>
      <c r="AN44" s="10" t="s">
        <v>56</v>
      </c>
      <c r="AO44" s="11">
        <v>18</v>
      </c>
      <c r="AP44" s="10" t="s">
        <v>56</v>
      </c>
      <c r="AQ44" s="11"/>
      <c r="AR44" s="10"/>
      <c r="AS44" s="7">
        <v>2.4</v>
      </c>
      <c r="AT44" s="11"/>
      <c r="AU44" s="10"/>
      <c r="AV44" s="11"/>
      <c r="AW44" s="10"/>
      <c r="AX44" s="11">
        <v>30</v>
      </c>
      <c r="AY44" s="10" t="s">
        <v>56</v>
      </c>
      <c r="AZ44" s="11"/>
      <c r="BA44" s="10"/>
      <c r="BB44" s="11"/>
      <c r="BC44" s="10"/>
      <c r="BD44" s="7">
        <v>1.6</v>
      </c>
      <c r="BE44" s="7">
        <f>AS44+BD44</f>
        <v>4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163</v>
      </c>
      <c r="E45" s="3" t="s">
        <v>164</v>
      </c>
      <c r="F45" s="6">
        <f>COUNTIF(T45:CO45,"e")</f>
        <v>0</v>
      </c>
      <c r="G45" s="6">
        <f>COUNTIF(T45:CO45,"z")</f>
        <v>2</v>
      </c>
      <c r="H45" s="6">
        <f>SUM(I45:P45)</f>
        <v>45</v>
      </c>
      <c r="I45" s="6">
        <f>T45+AM45+BF45+BY45</f>
        <v>15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30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1.8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>
        <v>15</v>
      </c>
      <c r="AN45" s="10" t="s">
        <v>56</v>
      </c>
      <c r="AO45" s="11"/>
      <c r="AP45" s="10"/>
      <c r="AQ45" s="11"/>
      <c r="AR45" s="10"/>
      <c r="AS45" s="7">
        <v>0.6</v>
      </c>
      <c r="AT45" s="11"/>
      <c r="AU45" s="10"/>
      <c r="AV45" s="11"/>
      <c r="AW45" s="10"/>
      <c r="AX45" s="11">
        <v>30</v>
      </c>
      <c r="AY45" s="10" t="s">
        <v>56</v>
      </c>
      <c r="AZ45" s="11"/>
      <c r="BA45" s="10"/>
      <c r="BB45" s="11"/>
      <c r="BC45" s="10"/>
      <c r="BD45" s="7">
        <v>1.4</v>
      </c>
      <c r="BE45" s="7">
        <f>AS45+BD45</f>
        <v>2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>BL45+BW45</f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213</v>
      </c>
      <c r="I46" s="6">
        <f t="shared" si="38"/>
        <v>75</v>
      </c>
      <c r="J46" s="6">
        <f t="shared" si="38"/>
        <v>18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120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5.6</v>
      </c>
      <c r="S46" s="7">
        <f t="shared" si="38"/>
        <v>8.5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75</v>
      </c>
      <c r="AN46" s="10">
        <f t="shared" si="39"/>
        <v>0</v>
      </c>
      <c r="AO46" s="11">
        <f t="shared" si="39"/>
        <v>18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4.3999999999999995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120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5.6</v>
      </c>
      <c r="BE46" s="7">
        <f t="shared" si="39"/>
        <v>10</v>
      </c>
      <c r="BF46" s="11">
        <f t="shared" si="39"/>
        <v>0</v>
      </c>
      <c r="BG46" s="10">
        <f t="shared" si="39"/>
        <v>0</v>
      </c>
      <c r="BH46" s="11">
        <f t="shared" si="39"/>
        <v>0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0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0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0</v>
      </c>
      <c r="BX46" s="7">
        <f t="shared" si="40"/>
        <v>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30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30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30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30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30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1.4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30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15</v>
      </c>
      <c r="I50" s="6">
        <f t="shared" si="44"/>
        <v>15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>
        <v>15</v>
      </c>
      <c r="BG50" s="10" t="s">
        <v>56</v>
      </c>
      <c r="BH50" s="11"/>
      <c r="BI50" s="10"/>
      <c r="BJ50" s="11"/>
      <c r="BK50" s="10"/>
      <c r="BL50" s="7">
        <v>1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1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0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15</v>
      </c>
      <c r="I51" s="6">
        <f t="shared" si="44"/>
        <v>15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0.6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>
        <v>15</v>
      </c>
      <c r="BG51" s="10" t="s">
        <v>56</v>
      </c>
      <c r="BH51" s="11"/>
      <c r="BI51" s="10"/>
      <c r="BJ51" s="11"/>
      <c r="BK51" s="10"/>
      <c r="BL51" s="7">
        <v>1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1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0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15</v>
      </c>
      <c r="I52" s="6">
        <f t="shared" si="44"/>
        <v>15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0.6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>
        <v>15</v>
      </c>
      <c r="BG52" s="10" t="s">
        <v>56</v>
      </c>
      <c r="BH52" s="11"/>
      <c r="BI52" s="10"/>
      <c r="BJ52" s="11"/>
      <c r="BK52" s="10"/>
      <c r="BL52" s="7">
        <v>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1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0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15</v>
      </c>
      <c r="I53" s="6">
        <f t="shared" si="44"/>
        <v>15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0.6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>
        <v>15</v>
      </c>
      <c r="BG53" s="10" t="s">
        <v>56</v>
      </c>
      <c r="BH53" s="11"/>
      <c r="BI53" s="10"/>
      <c r="BJ53" s="11"/>
      <c r="BK53" s="10"/>
      <c r="BL53" s="7">
        <v>1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1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0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15</v>
      </c>
      <c r="I54" s="6">
        <f t="shared" si="44"/>
        <v>15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>
        <v>15</v>
      </c>
      <c r="BG54" s="10" t="s">
        <v>56</v>
      </c>
      <c r="BH54" s="11"/>
      <c r="BI54" s="10"/>
      <c r="BJ54" s="11"/>
      <c r="BK54" s="10"/>
      <c r="BL54" s="7">
        <v>1</v>
      </c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1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0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15</v>
      </c>
      <c r="I55" s="6">
        <f t="shared" si="44"/>
        <v>15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>
        <v>15</v>
      </c>
      <c r="BG55" s="10" t="s">
        <v>56</v>
      </c>
      <c r="BH55" s="11"/>
      <c r="BI55" s="10"/>
      <c r="BJ55" s="11"/>
      <c r="BK55" s="10"/>
      <c r="BL55" s="7">
        <v>1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1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0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70</v>
      </c>
      <c r="I56" s="6">
        <f t="shared" si="44"/>
        <v>25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45</v>
      </c>
      <c r="O56" s="6">
        <f t="shared" si="50"/>
        <v>0</v>
      </c>
      <c r="P56" s="6">
        <f t="shared" si="51"/>
        <v>0</v>
      </c>
      <c r="Q56" s="7">
        <f t="shared" si="52"/>
        <v>4</v>
      </c>
      <c r="R56" s="7">
        <f t="shared" si="53"/>
        <v>2</v>
      </c>
      <c r="S56" s="7">
        <v>3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25</v>
      </c>
      <c r="AN56" s="10" t="s">
        <v>55</v>
      </c>
      <c r="AO56" s="11"/>
      <c r="AP56" s="10"/>
      <c r="AQ56" s="11"/>
      <c r="AR56" s="10"/>
      <c r="AS56" s="7">
        <v>2</v>
      </c>
      <c r="AT56" s="11"/>
      <c r="AU56" s="10"/>
      <c r="AV56" s="11"/>
      <c r="AW56" s="10"/>
      <c r="AX56" s="11">
        <v>45</v>
      </c>
      <c r="AY56" s="10" t="s">
        <v>56</v>
      </c>
      <c r="AZ56" s="11"/>
      <c r="BA56" s="10"/>
      <c r="BB56" s="11"/>
      <c r="BC56" s="10"/>
      <c r="BD56" s="7">
        <v>2</v>
      </c>
      <c r="BE56" s="7">
        <f t="shared" si="55"/>
        <v>4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70</v>
      </c>
      <c r="I57" s="6">
        <f t="shared" si="44"/>
        <v>25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45</v>
      </c>
      <c r="O57" s="6">
        <f t="shared" si="50"/>
        <v>0</v>
      </c>
      <c r="P57" s="6">
        <f t="shared" si="51"/>
        <v>0</v>
      </c>
      <c r="Q57" s="7">
        <f t="shared" si="52"/>
        <v>4</v>
      </c>
      <c r="R57" s="7">
        <f t="shared" si="53"/>
        <v>2</v>
      </c>
      <c r="S57" s="7">
        <v>3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25</v>
      </c>
      <c r="AN57" s="10" t="s">
        <v>55</v>
      </c>
      <c r="AO57" s="11"/>
      <c r="AP57" s="10"/>
      <c r="AQ57" s="11"/>
      <c r="AR57" s="10"/>
      <c r="AS57" s="7">
        <v>2</v>
      </c>
      <c r="AT57" s="11"/>
      <c r="AU57" s="10"/>
      <c r="AV57" s="11"/>
      <c r="AW57" s="10"/>
      <c r="AX57" s="11">
        <v>45</v>
      </c>
      <c r="AY57" s="10" t="s">
        <v>56</v>
      </c>
      <c r="AZ57" s="11"/>
      <c r="BA57" s="10"/>
      <c r="BB57" s="11"/>
      <c r="BC57" s="10"/>
      <c r="BD57" s="7">
        <v>2</v>
      </c>
      <c r="BE57" s="7">
        <f t="shared" si="55"/>
        <v>4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25</v>
      </c>
      <c r="I58" s="6">
        <f t="shared" si="44"/>
        <v>10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15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>
        <v>10</v>
      </c>
      <c r="BG58" s="10" t="s">
        <v>56</v>
      </c>
      <c r="BH58" s="11"/>
      <c r="BI58" s="10"/>
      <c r="BJ58" s="11"/>
      <c r="BK58" s="10"/>
      <c r="BL58" s="7">
        <v>0.4</v>
      </c>
      <c r="BM58" s="11"/>
      <c r="BN58" s="10"/>
      <c r="BO58" s="11"/>
      <c r="BP58" s="10"/>
      <c r="BQ58" s="11">
        <v>15</v>
      </c>
      <c r="BR58" s="10" t="s">
        <v>56</v>
      </c>
      <c r="BS58" s="11"/>
      <c r="BT58" s="10"/>
      <c r="BU58" s="11"/>
      <c r="BV58" s="10"/>
      <c r="BW58" s="7">
        <v>0.6</v>
      </c>
      <c r="BX58" s="7">
        <f t="shared" si="56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7"/>
        <v>0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25</v>
      </c>
      <c r="I59" s="6">
        <f t="shared" si="44"/>
        <v>10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15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1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>
        <v>10</v>
      </c>
      <c r="BG59" s="10" t="s">
        <v>56</v>
      </c>
      <c r="BH59" s="11"/>
      <c r="BI59" s="10"/>
      <c r="BJ59" s="11"/>
      <c r="BK59" s="10"/>
      <c r="BL59" s="7">
        <v>0.4</v>
      </c>
      <c r="BM59" s="11"/>
      <c r="BN59" s="10"/>
      <c r="BO59" s="11"/>
      <c r="BP59" s="10"/>
      <c r="BQ59" s="11">
        <v>15</v>
      </c>
      <c r="BR59" s="10" t="s">
        <v>56</v>
      </c>
      <c r="BS59" s="11"/>
      <c r="BT59" s="10"/>
      <c r="BU59" s="11"/>
      <c r="BV59" s="10"/>
      <c r="BW59" s="7">
        <v>0.6</v>
      </c>
      <c r="BX59" s="7">
        <f t="shared" si="56"/>
        <v>1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7"/>
        <v>0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25</v>
      </c>
      <c r="I60" s="6">
        <f t="shared" si="44"/>
        <v>10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15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1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>
        <v>10</v>
      </c>
      <c r="BG60" s="10" t="s">
        <v>56</v>
      </c>
      <c r="BH60" s="11"/>
      <c r="BI60" s="10"/>
      <c r="BJ60" s="11"/>
      <c r="BK60" s="10"/>
      <c r="BL60" s="7">
        <v>0.4</v>
      </c>
      <c r="BM60" s="11"/>
      <c r="BN60" s="10"/>
      <c r="BO60" s="11"/>
      <c r="BP60" s="10"/>
      <c r="BQ60" s="11">
        <v>15</v>
      </c>
      <c r="BR60" s="10" t="s">
        <v>56</v>
      </c>
      <c r="BS60" s="11"/>
      <c r="BT60" s="10"/>
      <c r="BU60" s="11"/>
      <c r="BV60" s="10"/>
      <c r="BW60" s="7">
        <v>0.6</v>
      </c>
      <c r="BX60" s="7">
        <f t="shared" si="56"/>
        <v>1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7"/>
        <v>0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25</v>
      </c>
      <c r="I61" s="6">
        <f t="shared" si="44"/>
        <v>10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15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1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>
        <v>10</v>
      </c>
      <c r="BG61" s="10" t="s">
        <v>56</v>
      </c>
      <c r="BH61" s="11"/>
      <c r="BI61" s="10"/>
      <c r="BJ61" s="11"/>
      <c r="BK61" s="10"/>
      <c r="BL61" s="7">
        <v>0.4</v>
      </c>
      <c r="BM61" s="11"/>
      <c r="BN61" s="10"/>
      <c r="BO61" s="11"/>
      <c r="BP61" s="10"/>
      <c r="BQ61" s="11">
        <v>15</v>
      </c>
      <c r="BR61" s="10" t="s">
        <v>56</v>
      </c>
      <c r="BS61" s="11"/>
      <c r="BT61" s="10"/>
      <c r="BU61" s="11"/>
      <c r="BV61" s="10"/>
      <c r="BW61" s="7">
        <v>0.6</v>
      </c>
      <c r="BX61" s="7">
        <f t="shared" si="56"/>
        <v>1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7"/>
        <v>0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25</v>
      </c>
      <c r="I62" s="6">
        <f t="shared" si="44"/>
        <v>10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15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1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>
        <v>10</v>
      </c>
      <c r="BG62" s="10" t="s">
        <v>56</v>
      </c>
      <c r="BH62" s="11"/>
      <c r="BI62" s="10"/>
      <c r="BJ62" s="11"/>
      <c r="BK62" s="10"/>
      <c r="BL62" s="7">
        <v>0.4</v>
      </c>
      <c r="BM62" s="11"/>
      <c r="BN62" s="10"/>
      <c r="BO62" s="11"/>
      <c r="BP62" s="10"/>
      <c r="BQ62" s="11">
        <v>15</v>
      </c>
      <c r="BR62" s="10" t="s">
        <v>56</v>
      </c>
      <c r="BS62" s="11"/>
      <c r="BT62" s="10"/>
      <c r="BU62" s="11"/>
      <c r="BV62" s="10"/>
      <c r="BW62" s="7">
        <v>0.6</v>
      </c>
      <c r="BX62" s="7">
        <f t="shared" si="56"/>
        <v>1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7"/>
        <v>0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6</v>
      </c>
      <c r="R64" s="7">
        <f>AK64+BD64+BW64+CP64</f>
        <v>6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6</v>
      </c>
      <c r="BE64" s="7">
        <f>AS64+BD64</f>
        <v>6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6</v>
      </c>
      <c r="R65" s="7">
        <f t="shared" si="58"/>
        <v>6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6</v>
      </c>
      <c r="BE65" s="7">
        <f t="shared" si="59"/>
        <v>6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>
        <v>2</v>
      </c>
      <c r="AN67" s="10" t="s">
        <v>56</v>
      </c>
      <c r="AO67" s="11"/>
      <c r="AP67" s="10"/>
      <c r="AQ67" s="11"/>
      <c r="AR67" s="10"/>
      <c r="AS67" s="7">
        <v>0</v>
      </c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5</v>
      </c>
      <c r="I68" s="6">
        <f>T68+AM68+BF68+BY68</f>
        <v>5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5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7</v>
      </c>
      <c r="I69" s="6">
        <f t="shared" si="61"/>
        <v>7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5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2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0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1125</v>
      </c>
      <c r="I70" s="6">
        <f t="shared" si="64"/>
        <v>492</v>
      </c>
      <c r="J70" s="6">
        <f t="shared" si="64"/>
        <v>18</v>
      </c>
      <c r="K70" s="6">
        <f t="shared" si="64"/>
        <v>30</v>
      </c>
      <c r="L70" s="6">
        <f t="shared" si="64"/>
        <v>265</v>
      </c>
      <c r="M70" s="6">
        <f t="shared" si="64"/>
        <v>30</v>
      </c>
      <c r="N70" s="6">
        <f t="shared" si="64"/>
        <v>290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59.300000000000004</v>
      </c>
      <c r="S70" s="7">
        <f>S24+S41+S46+S65+S69</f>
        <v>46.900000000000013</v>
      </c>
      <c r="T70" s="11">
        <f t="shared" ref="T70:Y70" si="65">T24+T41+T46+T69</f>
        <v>195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10.7</v>
      </c>
      <c r="AA70" s="11">
        <f t="shared" ref="AA70:AJ70" si="66">AA24+AA41+AA46+AA69</f>
        <v>190</v>
      </c>
      <c r="AB70" s="10">
        <f t="shared" si="66"/>
        <v>0</v>
      </c>
      <c r="AC70" s="11">
        <f t="shared" si="66"/>
        <v>30</v>
      </c>
      <c r="AD70" s="10">
        <f t="shared" si="66"/>
        <v>0</v>
      </c>
      <c r="AE70" s="11">
        <f t="shared" si="66"/>
        <v>65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19.3</v>
      </c>
      <c r="AL70" s="7">
        <f>AL24+AL41+AL46+AL65+AL69</f>
        <v>30</v>
      </c>
      <c r="AM70" s="11">
        <f t="shared" ref="AM70:AR70" si="67">AM24+AM41+AM46+AM69</f>
        <v>192</v>
      </c>
      <c r="AN70" s="10">
        <f t="shared" si="67"/>
        <v>0</v>
      </c>
      <c r="AO70" s="11">
        <f t="shared" si="67"/>
        <v>18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11.8</v>
      </c>
      <c r="AT70" s="11">
        <f t="shared" ref="AT70:BC70" si="68">AT24+AT41+AT46+AT69</f>
        <v>75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180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18.2</v>
      </c>
      <c r="BE70" s="7">
        <f>BE24+BE41+BE46+BE65+BE69</f>
        <v>30</v>
      </c>
      <c r="BF70" s="11">
        <f t="shared" ref="BF70:BK70" si="69">BF24+BF41+BF46+BF69</f>
        <v>105</v>
      </c>
      <c r="BG70" s="10">
        <f t="shared" si="69"/>
        <v>0</v>
      </c>
      <c r="BH70" s="11">
        <f t="shared" si="69"/>
        <v>0</v>
      </c>
      <c r="BI70" s="10">
        <f t="shared" si="69"/>
        <v>0</v>
      </c>
      <c r="BJ70" s="11">
        <f t="shared" si="69"/>
        <v>30</v>
      </c>
      <c r="BK70" s="10">
        <f t="shared" si="69"/>
        <v>0</v>
      </c>
      <c r="BL70" s="7">
        <f>BL24+BL41+BL46+BL65+BL69</f>
        <v>8.1999999999999993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45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21.8</v>
      </c>
      <c r="BX70" s="7">
        <f>BX24+BX41+BX46+BX65+BX69</f>
        <v>30</v>
      </c>
      <c r="BY70" s="11">
        <f t="shared" ref="BY70:CD70" si="71">BY24+BY41+BY46+BY69</f>
        <v>0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0</v>
      </c>
      <c r="CD70" s="10">
        <f t="shared" si="71"/>
        <v>0</v>
      </c>
      <c r="CE70" s="7">
        <f>CE24+CE41+CE46+CE65+CE69</f>
        <v>0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0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0</v>
      </c>
      <c r="CQ70" s="7">
        <f>CQ24+CQ41+CQ46+CQ65+CQ69</f>
        <v>0</v>
      </c>
    </row>
    <row r="72" spans="1:95" x14ac:dyDescent="0.2">
      <c r="D72" s="3" t="s">
        <v>22</v>
      </c>
      <c r="E72" s="3" t="s">
        <v>149</v>
      </c>
      <c r="M72" t="s">
        <v>144</v>
      </c>
      <c r="U72" t="s">
        <v>145</v>
      </c>
      <c r="AC72" t="s">
        <v>146</v>
      </c>
    </row>
    <row r="73" spans="1:95" x14ac:dyDescent="0.2">
      <c r="D73" s="3" t="s">
        <v>26</v>
      </c>
      <c r="E73" s="3" t="s">
        <v>150</v>
      </c>
      <c r="AC73" t="s">
        <v>147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151</v>
      </c>
    </row>
    <row r="76" spans="1:95" x14ac:dyDescent="0.2">
      <c r="D76" s="3" t="s">
        <v>35</v>
      </c>
      <c r="E76" s="3" t="s">
        <v>152</v>
      </c>
    </row>
    <row r="77" spans="1:95" x14ac:dyDescent="0.2">
      <c r="D77" s="3" t="s">
        <v>36</v>
      </c>
      <c r="E77" s="3" t="s">
        <v>153</v>
      </c>
    </row>
    <row r="78" spans="1:95" x14ac:dyDescent="0.2">
      <c r="D78" s="21" t="s">
        <v>33</v>
      </c>
      <c r="E78" s="21"/>
      <c r="M78" s="9" t="s">
        <v>148</v>
      </c>
      <c r="U78" s="9" t="s">
        <v>148</v>
      </c>
      <c r="AC78" s="9" t="s">
        <v>148</v>
      </c>
    </row>
    <row r="79" spans="1:95" x14ac:dyDescent="0.2">
      <c r="D79" s="3" t="s">
        <v>37</v>
      </c>
      <c r="E79" s="3" t="s">
        <v>154</v>
      </c>
    </row>
    <row r="80" spans="1:95" x14ac:dyDescent="0.2">
      <c r="D80" s="3" t="s">
        <v>38</v>
      </c>
      <c r="E80" s="3" t="s">
        <v>155</v>
      </c>
    </row>
    <row r="81" spans="4:5" x14ac:dyDescent="0.2">
      <c r="D81" s="3" t="s">
        <v>39</v>
      </c>
      <c r="E81" s="3" t="s">
        <v>156</v>
      </c>
    </row>
    <row r="82" spans="4:5" x14ac:dyDescent="0.2">
      <c r="D82" s="3" t="s">
        <v>40</v>
      </c>
      <c r="E82" s="3" t="s">
        <v>157</v>
      </c>
    </row>
    <row r="83" spans="4:5" x14ac:dyDescent="0.2">
      <c r="D83" s="3" t="s">
        <v>41</v>
      </c>
      <c r="E83" s="3" t="s">
        <v>158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Systemy elektroenergetyczne</vt:lpstr>
      <vt:lpstr>Urządzenia i instalacje elektry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2021-04-13T09:00:45Z</dcterms:created>
  <dcterms:modified xsi:type="dcterms:W3CDTF">2021-04-26T10:17:49Z</dcterms:modified>
</cp:coreProperties>
</file>