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AE68BD7-0D1F-418B-A601-358D8BD52E7F}" xr6:coauthVersionLast="45" xr6:coauthVersionMax="45" xr10:uidLastSave="{00000000-0000-0000-0000-000000000000}"/>
  <bookViews>
    <workbookView xWindow="-120" yWindow="-120" windowWidth="38640" windowHeight="15840" activeTab="2"/>
  </bookViews>
  <sheets>
    <sheet name="Technologia chemiczna nieorgani" sheetId="1" r:id="rId1"/>
    <sheet name="Technologia organiczna leków, k" sheetId="2" r:id="rId2"/>
    <sheet name="Technologia polimerów syntetycz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I17" i="1"/>
  <c r="J17" i="1"/>
  <c r="K17" i="1"/>
  <c r="L17" i="1"/>
  <c r="M17" i="1"/>
  <c r="M23" i="1"/>
  <c r="N17" i="1"/>
  <c r="N23" i="1"/>
  <c r="O17" i="1"/>
  <c r="O23" i="1"/>
  <c r="P17" i="1"/>
  <c r="Q17" i="1"/>
  <c r="Q23" i="1"/>
  <c r="S17" i="1"/>
  <c r="S23" i="1"/>
  <c r="AO17" i="1"/>
  <c r="BJ17" i="1"/>
  <c r="F17" i="1"/>
  <c r="CE17" i="1"/>
  <c r="CZ17" i="1"/>
  <c r="CZ23" i="1"/>
  <c r="I18" i="1"/>
  <c r="J18" i="1"/>
  <c r="L18" i="1"/>
  <c r="M18" i="1"/>
  <c r="N18" i="1"/>
  <c r="O18" i="1"/>
  <c r="P18" i="1"/>
  <c r="Q18" i="1"/>
  <c r="S18" i="1"/>
  <c r="T18" i="1"/>
  <c r="Y18" i="1"/>
  <c r="AE18" i="1"/>
  <c r="AO18" i="1"/>
  <c r="R18" i="1"/>
  <c r="BJ18" i="1"/>
  <c r="CE18" i="1"/>
  <c r="CE23" i="1"/>
  <c r="CZ18" i="1"/>
  <c r="I19" i="1"/>
  <c r="J19" i="1"/>
  <c r="K19" i="1"/>
  <c r="L19" i="1"/>
  <c r="M19" i="1"/>
  <c r="N19" i="1"/>
  <c r="O19" i="1"/>
  <c r="P19" i="1"/>
  <c r="P23" i="1"/>
  <c r="Q19" i="1"/>
  <c r="S19" i="1"/>
  <c r="AO19" i="1"/>
  <c r="G19" i="1"/>
  <c r="BJ19" i="1"/>
  <c r="CE19" i="1"/>
  <c r="CZ19" i="1"/>
  <c r="F20" i="1"/>
  <c r="I20" i="1"/>
  <c r="J20" i="1"/>
  <c r="K20" i="1"/>
  <c r="L20" i="1"/>
  <c r="M20" i="1"/>
  <c r="N20" i="1"/>
  <c r="O20" i="1"/>
  <c r="P20" i="1"/>
  <c r="Q20" i="1"/>
  <c r="S20" i="1"/>
  <c r="AO20" i="1"/>
  <c r="G20" i="1"/>
  <c r="BJ20" i="1"/>
  <c r="CE20" i="1"/>
  <c r="R20" i="1"/>
  <c r="CZ20" i="1"/>
  <c r="J21" i="1"/>
  <c r="K21" i="1"/>
  <c r="L21" i="1"/>
  <c r="L23" i="1"/>
  <c r="M21" i="1"/>
  <c r="N21" i="1"/>
  <c r="O21" i="1"/>
  <c r="P21" i="1"/>
  <c r="Q21" i="1"/>
  <c r="S21" i="1"/>
  <c r="T21" i="1"/>
  <c r="T23" i="1"/>
  <c r="T62" i="1"/>
  <c r="AO21" i="1"/>
  <c r="G21" i="1"/>
  <c r="AP21" i="1"/>
  <c r="AR21" i="1"/>
  <c r="AZ21" i="1"/>
  <c r="BJ21" i="1"/>
  <c r="R21" i="1"/>
  <c r="CE21" i="1"/>
  <c r="CZ21" i="1"/>
  <c r="F22" i="1"/>
  <c r="I22" i="1"/>
  <c r="J22" i="1"/>
  <c r="H22" i="1"/>
  <c r="K22" i="1"/>
  <c r="L22" i="1"/>
  <c r="M22" i="1"/>
  <c r="N22" i="1"/>
  <c r="O22" i="1"/>
  <c r="P22" i="1"/>
  <c r="Q22" i="1"/>
  <c r="S22" i="1"/>
  <c r="AO22" i="1"/>
  <c r="BJ22" i="1"/>
  <c r="CE22" i="1"/>
  <c r="R22" i="1"/>
  <c r="CZ22" i="1"/>
  <c r="U23" i="1"/>
  <c r="V23" i="1"/>
  <c r="W23" i="1"/>
  <c r="X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I25" i="1"/>
  <c r="J25" i="1"/>
  <c r="K25" i="1"/>
  <c r="L25" i="1"/>
  <c r="M25" i="1"/>
  <c r="N25" i="1"/>
  <c r="O25" i="1"/>
  <c r="P25" i="1"/>
  <c r="P30" i="1"/>
  <c r="Q25" i="1"/>
  <c r="S25" i="1"/>
  <c r="AO25" i="1"/>
  <c r="BJ25" i="1"/>
  <c r="CE25" i="1"/>
  <c r="CZ25" i="1"/>
  <c r="G26" i="1"/>
  <c r="I26" i="1"/>
  <c r="H26" i="1"/>
  <c r="J26" i="1"/>
  <c r="K26" i="1"/>
  <c r="L26" i="1"/>
  <c r="M26" i="1"/>
  <c r="N26" i="1"/>
  <c r="O26" i="1"/>
  <c r="P26" i="1"/>
  <c r="Q26" i="1"/>
  <c r="S26" i="1"/>
  <c r="AO26" i="1"/>
  <c r="R26" i="1"/>
  <c r="BJ26" i="1"/>
  <c r="F26" i="1"/>
  <c r="CE26" i="1"/>
  <c r="CZ26" i="1"/>
  <c r="I27" i="1"/>
  <c r="J27" i="1"/>
  <c r="J30" i="1"/>
  <c r="K27" i="1"/>
  <c r="L27" i="1"/>
  <c r="L30" i="1"/>
  <c r="M27" i="1"/>
  <c r="N27" i="1"/>
  <c r="O27" i="1"/>
  <c r="P27" i="1"/>
  <c r="Q27" i="1"/>
  <c r="S27" i="1"/>
  <c r="AO27" i="1"/>
  <c r="BJ27" i="1"/>
  <c r="CE27" i="1"/>
  <c r="CZ27" i="1"/>
  <c r="G28" i="1"/>
  <c r="I28" i="1"/>
  <c r="J28" i="1"/>
  <c r="K28" i="1"/>
  <c r="L28" i="1"/>
  <c r="M28" i="1"/>
  <c r="N28" i="1"/>
  <c r="O28" i="1"/>
  <c r="P28" i="1"/>
  <c r="Q28" i="1"/>
  <c r="S28" i="1"/>
  <c r="S30" i="1"/>
  <c r="AO28" i="1"/>
  <c r="F28" i="1"/>
  <c r="BJ28" i="1"/>
  <c r="CE28" i="1"/>
  <c r="CZ28" i="1"/>
  <c r="R28" i="1"/>
  <c r="I29" i="1"/>
  <c r="J29" i="1"/>
  <c r="K29" i="1"/>
  <c r="L29" i="1"/>
  <c r="M29" i="1"/>
  <c r="N29" i="1"/>
  <c r="O29" i="1"/>
  <c r="P29" i="1"/>
  <c r="Q29" i="1"/>
  <c r="S29" i="1"/>
  <c r="AO29" i="1"/>
  <c r="BJ29" i="1"/>
  <c r="CE29" i="1"/>
  <c r="CZ29" i="1"/>
  <c r="K30" i="1"/>
  <c r="N30" i="1"/>
  <c r="T30" i="1"/>
  <c r="U30" i="1"/>
  <c r="V30" i="1"/>
  <c r="W30" i="1"/>
  <c r="W62" i="1"/>
  <c r="X30" i="1"/>
  <c r="Y30" i="1"/>
  <c r="Z30" i="1"/>
  <c r="AA30" i="1"/>
  <c r="AB30" i="1"/>
  <c r="AC30" i="1"/>
  <c r="AD30" i="1"/>
  <c r="AE30" i="1"/>
  <c r="AF30" i="1"/>
  <c r="AG30" i="1"/>
  <c r="AG62" i="1"/>
  <c r="AH30" i="1"/>
  <c r="AI30" i="1"/>
  <c r="AJ30" i="1"/>
  <c r="AK30" i="1"/>
  <c r="AL30" i="1"/>
  <c r="AM30" i="1"/>
  <c r="AM62" i="1"/>
  <c r="AN30" i="1"/>
  <c r="AP30" i="1"/>
  <c r="AQ30" i="1"/>
  <c r="AR30" i="1"/>
  <c r="AS30" i="1"/>
  <c r="AT30" i="1"/>
  <c r="AU30" i="1"/>
  <c r="AV30" i="1"/>
  <c r="AW30" i="1"/>
  <c r="AW62" i="1"/>
  <c r="AX30" i="1"/>
  <c r="AY30" i="1"/>
  <c r="AZ30" i="1"/>
  <c r="BA30" i="1"/>
  <c r="BB30" i="1"/>
  <c r="BC30" i="1"/>
  <c r="BD30" i="1"/>
  <c r="BE30" i="1"/>
  <c r="BE62" i="1"/>
  <c r="BF30" i="1"/>
  <c r="BG30" i="1"/>
  <c r="BH30" i="1"/>
  <c r="BI30" i="1"/>
  <c r="BK30" i="1"/>
  <c r="BL30" i="1"/>
  <c r="BM30" i="1"/>
  <c r="BM62" i="1"/>
  <c r="BN30" i="1"/>
  <c r="BO30" i="1"/>
  <c r="BP30" i="1"/>
  <c r="BQ30" i="1"/>
  <c r="BR30" i="1"/>
  <c r="BS30" i="1"/>
  <c r="BT30" i="1"/>
  <c r="BU30" i="1"/>
  <c r="BU62" i="1"/>
  <c r="BV30" i="1"/>
  <c r="BW30" i="1"/>
  <c r="BX30" i="1"/>
  <c r="BY30" i="1"/>
  <c r="BZ30" i="1"/>
  <c r="CA30" i="1"/>
  <c r="CB30" i="1"/>
  <c r="CC30" i="1"/>
  <c r="CC62" i="1"/>
  <c r="CD30" i="1"/>
  <c r="CE30" i="1"/>
  <c r="CF30" i="1"/>
  <c r="CG30" i="1"/>
  <c r="CH30" i="1"/>
  <c r="CI30" i="1"/>
  <c r="CJ30" i="1"/>
  <c r="CK30" i="1"/>
  <c r="CK62" i="1"/>
  <c r="CL30" i="1"/>
  <c r="CM30" i="1"/>
  <c r="CN30" i="1"/>
  <c r="CO30" i="1"/>
  <c r="CP30" i="1"/>
  <c r="CQ30" i="1"/>
  <c r="CR30" i="1"/>
  <c r="CS30" i="1"/>
  <c r="CS62" i="1"/>
  <c r="CT30" i="1"/>
  <c r="CU30" i="1"/>
  <c r="CV30" i="1"/>
  <c r="CW30" i="1"/>
  <c r="CX30" i="1"/>
  <c r="CY30" i="1"/>
  <c r="I32" i="1"/>
  <c r="J32" i="1"/>
  <c r="K32" i="1"/>
  <c r="L32" i="1"/>
  <c r="M32" i="1"/>
  <c r="N32" i="1"/>
  <c r="O32" i="1"/>
  <c r="P32" i="1"/>
  <c r="Q32" i="1"/>
  <c r="S32" i="1"/>
  <c r="AO32" i="1"/>
  <c r="BJ32" i="1"/>
  <c r="CE32" i="1"/>
  <c r="CZ32" i="1"/>
  <c r="F33" i="1"/>
  <c r="I33" i="1"/>
  <c r="J33" i="1"/>
  <c r="H33" i="1"/>
  <c r="K33" i="1"/>
  <c r="L33" i="1"/>
  <c r="M33" i="1"/>
  <c r="N33" i="1"/>
  <c r="O33" i="1"/>
  <c r="P33" i="1"/>
  <c r="Q33" i="1"/>
  <c r="R33" i="1"/>
  <c r="S33" i="1"/>
  <c r="AO33" i="1"/>
  <c r="G33" i="1"/>
  <c r="BJ33" i="1"/>
  <c r="CE33" i="1"/>
  <c r="CZ33" i="1"/>
  <c r="I34" i="1"/>
  <c r="J34" i="1"/>
  <c r="K34" i="1"/>
  <c r="L34" i="1"/>
  <c r="H34" i="1"/>
  <c r="M34" i="1"/>
  <c r="N34" i="1"/>
  <c r="O34" i="1"/>
  <c r="P34" i="1"/>
  <c r="Q34" i="1"/>
  <c r="S34" i="1"/>
  <c r="AO34" i="1"/>
  <c r="BJ34" i="1"/>
  <c r="CE34" i="1"/>
  <c r="CZ34" i="1"/>
  <c r="F35" i="1"/>
  <c r="I35" i="1"/>
  <c r="J35" i="1"/>
  <c r="H35" i="1"/>
  <c r="K35" i="1"/>
  <c r="L35" i="1"/>
  <c r="M35" i="1"/>
  <c r="N35" i="1"/>
  <c r="O35" i="1"/>
  <c r="P35" i="1"/>
  <c r="Q35" i="1"/>
  <c r="R35" i="1"/>
  <c r="S35" i="1"/>
  <c r="AO35" i="1"/>
  <c r="G35" i="1"/>
  <c r="BJ35" i="1"/>
  <c r="BJ48" i="1"/>
  <c r="CE35" i="1"/>
  <c r="CZ35" i="1"/>
  <c r="I36" i="1"/>
  <c r="J36" i="1"/>
  <c r="K36" i="1"/>
  <c r="L36" i="1"/>
  <c r="H36" i="1"/>
  <c r="M36" i="1"/>
  <c r="N36" i="1"/>
  <c r="O36" i="1"/>
  <c r="P36" i="1"/>
  <c r="Q36" i="1"/>
  <c r="S36" i="1"/>
  <c r="AO36" i="1"/>
  <c r="BJ36" i="1"/>
  <c r="CE36" i="1"/>
  <c r="CZ36" i="1"/>
  <c r="I37" i="1"/>
  <c r="J37" i="1"/>
  <c r="K37" i="1"/>
  <c r="L37" i="1"/>
  <c r="M37" i="1"/>
  <c r="N37" i="1"/>
  <c r="O37" i="1"/>
  <c r="P37" i="1"/>
  <c r="Q37" i="1"/>
  <c r="S37" i="1"/>
  <c r="AO37" i="1"/>
  <c r="BJ37" i="1"/>
  <c r="CE37" i="1"/>
  <c r="CZ37" i="1"/>
  <c r="I38" i="1"/>
  <c r="J38" i="1"/>
  <c r="K38" i="1"/>
  <c r="L38" i="1"/>
  <c r="H38" i="1"/>
  <c r="M38" i="1"/>
  <c r="N38" i="1"/>
  <c r="O38" i="1"/>
  <c r="P38" i="1"/>
  <c r="Q38" i="1"/>
  <c r="S38" i="1"/>
  <c r="AO38" i="1"/>
  <c r="BJ38" i="1"/>
  <c r="CE38" i="1"/>
  <c r="CZ38" i="1"/>
  <c r="I39" i="1"/>
  <c r="J39" i="1"/>
  <c r="K39" i="1"/>
  <c r="L39" i="1"/>
  <c r="M39" i="1"/>
  <c r="N39" i="1"/>
  <c r="O39" i="1"/>
  <c r="P39" i="1"/>
  <c r="Q39" i="1"/>
  <c r="S39" i="1"/>
  <c r="AO39" i="1"/>
  <c r="BJ39" i="1"/>
  <c r="CE39" i="1"/>
  <c r="CZ39" i="1"/>
  <c r="I40" i="1"/>
  <c r="J40" i="1"/>
  <c r="K40" i="1"/>
  <c r="L40" i="1"/>
  <c r="H40" i="1"/>
  <c r="M40" i="1"/>
  <c r="N40" i="1"/>
  <c r="O40" i="1"/>
  <c r="P40" i="1"/>
  <c r="Q40" i="1"/>
  <c r="S40" i="1"/>
  <c r="AO40" i="1"/>
  <c r="BJ40" i="1"/>
  <c r="CE40" i="1"/>
  <c r="CZ40" i="1"/>
  <c r="F41" i="1"/>
  <c r="I41" i="1"/>
  <c r="J41" i="1"/>
  <c r="K41" i="1"/>
  <c r="L41" i="1"/>
  <c r="M41" i="1"/>
  <c r="N41" i="1"/>
  <c r="O41" i="1"/>
  <c r="P41" i="1"/>
  <c r="Q41" i="1"/>
  <c r="S41" i="1"/>
  <c r="AO41" i="1"/>
  <c r="BJ41" i="1"/>
  <c r="CE41" i="1"/>
  <c r="R41" i="1"/>
  <c r="CZ41" i="1"/>
  <c r="I42" i="1"/>
  <c r="J42" i="1"/>
  <c r="K42" i="1"/>
  <c r="L42" i="1"/>
  <c r="M42" i="1"/>
  <c r="N42" i="1"/>
  <c r="O42" i="1"/>
  <c r="P42" i="1"/>
  <c r="H42" i="1"/>
  <c r="Q42" i="1"/>
  <c r="S42" i="1"/>
  <c r="AO42" i="1"/>
  <c r="BJ42" i="1"/>
  <c r="CE42" i="1"/>
  <c r="CZ42" i="1"/>
  <c r="F43" i="1"/>
  <c r="I43" i="1"/>
  <c r="J43" i="1"/>
  <c r="K43" i="1"/>
  <c r="L43" i="1"/>
  <c r="M43" i="1"/>
  <c r="N43" i="1"/>
  <c r="O43" i="1"/>
  <c r="P43" i="1"/>
  <c r="Q43" i="1"/>
  <c r="S43" i="1"/>
  <c r="AO43" i="1"/>
  <c r="G43" i="1"/>
  <c r="BJ43" i="1"/>
  <c r="CE43" i="1"/>
  <c r="R43" i="1"/>
  <c r="CZ43" i="1"/>
  <c r="H44" i="1"/>
  <c r="I44" i="1"/>
  <c r="J44" i="1"/>
  <c r="K44" i="1"/>
  <c r="L44" i="1"/>
  <c r="M44" i="1"/>
  <c r="N44" i="1"/>
  <c r="O44" i="1"/>
  <c r="P44" i="1"/>
  <c r="Q44" i="1"/>
  <c r="S44" i="1"/>
  <c r="AO44" i="1"/>
  <c r="BJ44" i="1"/>
  <c r="CE44" i="1"/>
  <c r="CZ44" i="1"/>
  <c r="F45" i="1"/>
  <c r="I45" i="1"/>
  <c r="J45" i="1"/>
  <c r="H45" i="1"/>
  <c r="K45" i="1"/>
  <c r="L45" i="1"/>
  <c r="M45" i="1"/>
  <c r="N45" i="1"/>
  <c r="O45" i="1"/>
  <c r="P45" i="1"/>
  <c r="Q45" i="1"/>
  <c r="R45" i="1"/>
  <c r="S45" i="1"/>
  <c r="AO45" i="1"/>
  <c r="BJ45" i="1"/>
  <c r="CE45" i="1"/>
  <c r="CZ45" i="1"/>
  <c r="I46" i="1"/>
  <c r="J46" i="1"/>
  <c r="K46" i="1"/>
  <c r="L46" i="1"/>
  <c r="M46" i="1"/>
  <c r="N46" i="1"/>
  <c r="O46" i="1"/>
  <c r="P46" i="1"/>
  <c r="H46" i="1"/>
  <c r="T46" i="1"/>
  <c r="T48" i="1"/>
  <c r="AO46" i="1"/>
  <c r="BJ46" i="1"/>
  <c r="CB46" i="1"/>
  <c r="Q46" i="1"/>
  <c r="CD46" i="1"/>
  <c r="CZ46" i="1"/>
  <c r="G47" i="1"/>
  <c r="I47" i="1"/>
  <c r="J47" i="1"/>
  <c r="K47" i="1"/>
  <c r="L47" i="1"/>
  <c r="M47" i="1"/>
  <c r="N47" i="1"/>
  <c r="O47" i="1"/>
  <c r="P47" i="1"/>
  <c r="Q47" i="1"/>
  <c r="S47" i="1"/>
  <c r="AO47" i="1"/>
  <c r="F47" i="1"/>
  <c r="BJ47" i="1"/>
  <c r="CE47" i="1"/>
  <c r="CZ47" i="1"/>
  <c r="I48" i="1"/>
  <c r="M48" i="1"/>
  <c r="O48" i="1"/>
  <c r="Q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F48" i="1"/>
  <c r="CG48" i="1"/>
  <c r="CH48" i="1"/>
  <c r="CI48" i="1"/>
  <c r="CI62" i="1"/>
  <c r="CJ48" i="1"/>
  <c r="CK48" i="1"/>
  <c r="CL48" i="1"/>
  <c r="CM48" i="1"/>
  <c r="CN48" i="1"/>
  <c r="CO48" i="1"/>
  <c r="CP48" i="1"/>
  <c r="CQ48" i="1"/>
  <c r="CQ62" i="1"/>
  <c r="CR48" i="1"/>
  <c r="CS48" i="1"/>
  <c r="CT48" i="1"/>
  <c r="CU48" i="1"/>
  <c r="CV48" i="1"/>
  <c r="CW48" i="1"/>
  <c r="CX48" i="1"/>
  <c r="CY48" i="1"/>
  <c r="CY62" i="1"/>
  <c r="F50" i="1"/>
  <c r="I50" i="1"/>
  <c r="J50" i="1"/>
  <c r="K50" i="1"/>
  <c r="L50" i="1"/>
  <c r="M50" i="1"/>
  <c r="N50" i="1"/>
  <c r="O50" i="1"/>
  <c r="P50" i="1"/>
  <c r="Q50" i="1"/>
  <c r="S50" i="1"/>
  <c r="AO50" i="1"/>
  <c r="BJ50" i="1"/>
  <c r="CE50" i="1"/>
  <c r="CZ50" i="1"/>
  <c r="I51" i="1"/>
  <c r="J51" i="1"/>
  <c r="K51" i="1"/>
  <c r="L51" i="1"/>
  <c r="M51" i="1"/>
  <c r="N51" i="1"/>
  <c r="O51" i="1"/>
  <c r="P51" i="1"/>
  <c r="H51" i="1"/>
  <c r="Q51" i="1"/>
  <c r="S51" i="1"/>
  <c r="AO51" i="1"/>
  <c r="BJ51" i="1"/>
  <c r="CE51" i="1"/>
  <c r="CZ51" i="1"/>
  <c r="F52" i="1"/>
  <c r="I52" i="1"/>
  <c r="J52" i="1"/>
  <c r="H52" i="1"/>
  <c r="K52" i="1"/>
  <c r="L52" i="1"/>
  <c r="M52" i="1"/>
  <c r="N52" i="1"/>
  <c r="O52" i="1"/>
  <c r="P52" i="1"/>
  <c r="Q52" i="1"/>
  <c r="S52" i="1"/>
  <c r="AO52" i="1"/>
  <c r="BJ52" i="1"/>
  <c r="CE52" i="1"/>
  <c r="R52" i="1"/>
  <c r="CZ52" i="1"/>
  <c r="I53" i="1"/>
  <c r="J53" i="1"/>
  <c r="K53" i="1"/>
  <c r="L53" i="1"/>
  <c r="M53" i="1"/>
  <c r="N53" i="1"/>
  <c r="O53" i="1"/>
  <c r="P53" i="1"/>
  <c r="Q53" i="1"/>
  <c r="S53" i="1"/>
  <c r="AO53" i="1"/>
  <c r="BJ53" i="1"/>
  <c r="CE53" i="1"/>
  <c r="CZ53" i="1"/>
  <c r="I54" i="1"/>
  <c r="J54" i="1"/>
  <c r="K54" i="1"/>
  <c r="L54" i="1"/>
  <c r="M54" i="1"/>
  <c r="N54" i="1"/>
  <c r="O54" i="1"/>
  <c r="P54" i="1"/>
  <c r="Q54" i="1"/>
  <c r="S54" i="1"/>
  <c r="AO54" i="1"/>
  <c r="BJ54" i="1"/>
  <c r="CE54" i="1"/>
  <c r="CZ54" i="1"/>
  <c r="I55" i="1"/>
  <c r="J55" i="1"/>
  <c r="H55" i="1"/>
  <c r="K55" i="1"/>
  <c r="L55" i="1"/>
  <c r="M55" i="1"/>
  <c r="N55" i="1"/>
  <c r="O55" i="1"/>
  <c r="P55" i="1"/>
  <c r="Q55" i="1"/>
  <c r="S55" i="1"/>
  <c r="AO55" i="1"/>
  <c r="BJ55" i="1"/>
  <c r="CE55" i="1"/>
  <c r="CZ55" i="1"/>
  <c r="I57" i="1"/>
  <c r="I58" i="1"/>
  <c r="J57" i="1"/>
  <c r="J58" i="1"/>
  <c r="K57" i="1"/>
  <c r="L57" i="1"/>
  <c r="M57" i="1"/>
  <c r="N57" i="1"/>
  <c r="O57" i="1"/>
  <c r="P57" i="1"/>
  <c r="Q57" i="1"/>
  <c r="Q58" i="1"/>
  <c r="S57" i="1"/>
  <c r="AO57" i="1"/>
  <c r="AO58" i="1"/>
  <c r="BJ57" i="1"/>
  <c r="CE57" i="1"/>
  <c r="CZ57" i="1"/>
  <c r="K58" i="1"/>
  <c r="L58" i="1"/>
  <c r="M58" i="1"/>
  <c r="N58" i="1"/>
  <c r="O58" i="1"/>
  <c r="P58" i="1"/>
  <c r="S58" i="1"/>
  <c r="T58" i="1"/>
  <c r="U58" i="1"/>
  <c r="V58" i="1"/>
  <c r="W58" i="1"/>
  <c r="X58" i="1"/>
  <c r="X62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N62" i="1"/>
  <c r="AP58" i="1"/>
  <c r="AQ58" i="1"/>
  <c r="AR58" i="1"/>
  <c r="AS58" i="1"/>
  <c r="AT58" i="1"/>
  <c r="AU58" i="1"/>
  <c r="AV58" i="1"/>
  <c r="AV62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L62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B62" i="1"/>
  <c r="CC58" i="1"/>
  <c r="CD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I60" i="1"/>
  <c r="J60" i="1"/>
  <c r="K60" i="1"/>
  <c r="K61" i="1"/>
  <c r="L60" i="1"/>
  <c r="L61" i="1"/>
  <c r="M60" i="1"/>
  <c r="M61" i="1"/>
  <c r="N60" i="1"/>
  <c r="N61" i="1"/>
  <c r="O60" i="1"/>
  <c r="P60" i="1"/>
  <c r="Q60" i="1"/>
  <c r="Q61" i="1"/>
  <c r="S60" i="1"/>
  <c r="S61" i="1"/>
  <c r="AO60" i="1"/>
  <c r="BJ60" i="1"/>
  <c r="BJ61" i="1"/>
  <c r="CE60" i="1"/>
  <c r="CZ60" i="1"/>
  <c r="CZ61" i="1"/>
  <c r="J61" i="1"/>
  <c r="O61" i="1"/>
  <c r="P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V62" i="1"/>
  <c r="Z62" i="1"/>
  <c r="AB62" i="1"/>
  <c r="AD62" i="1"/>
  <c r="AE62" i="1"/>
  <c r="AF62" i="1"/>
  <c r="AH62" i="1"/>
  <c r="AJ62" i="1"/>
  <c r="AL62" i="1"/>
  <c r="AP62" i="1"/>
  <c r="AR62" i="1"/>
  <c r="AT62" i="1"/>
  <c r="AU62" i="1"/>
  <c r="AX62" i="1"/>
  <c r="AZ62" i="1"/>
  <c r="BB62" i="1"/>
  <c r="BC62" i="1"/>
  <c r="BD62" i="1"/>
  <c r="BF62" i="1"/>
  <c r="BH62" i="1"/>
  <c r="BK62" i="1"/>
  <c r="BN62" i="1"/>
  <c r="BP62" i="1"/>
  <c r="BR62" i="1"/>
  <c r="BS62" i="1"/>
  <c r="BT62" i="1"/>
  <c r="BV62" i="1"/>
  <c r="BX62" i="1"/>
  <c r="BZ62" i="1"/>
  <c r="CA62" i="1"/>
  <c r="CF62" i="1"/>
  <c r="CH62" i="1"/>
  <c r="CJ62" i="1"/>
  <c r="CL62" i="1"/>
  <c r="CN62" i="1"/>
  <c r="CP62" i="1"/>
  <c r="CR62" i="1"/>
  <c r="CT62" i="1"/>
  <c r="CV62" i="1"/>
  <c r="CX62" i="1"/>
  <c r="I17" i="2"/>
  <c r="J17" i="2"/>
  <c r="K17" i="2"/>
  <c r="L17" i="2"/>
  <c r="L23" i="2"/>
  <c r="M17" i="2"/>
  <c r="M23" i="2"/>
  <c r="M70" i="2"/>
  <c r="N17" i="2"/>
  <c r="O17" i="2"/>
  <c r="P17" i="2"/>
  <c r="Q17" i="2"/>
  <c r="S17" i="2"/>
  <c r="AO17" i="2"/>
  <c r="BJ17" i="2"/>
  <c r="BJ23" i="2"/>
  <c r="CE17" i="2"/>
  <c r="CZ17" i="2"/>
  <c r="G18" i="2"/>
  <c r="I18" i="2"/>
  <c r="J18" i="2"/>
  <c r="K18" i="2"/>
  <c r="L18" i="2"/>
  <c r="M18" i="2"/>
  <c r="N18" i="2"/>
  <c r="O18" i="2"/>
  <c r="P18" i="2"/>
  <c r="Q18" i="2"/>
  <c r="S18" i="2"/>
  <c r="T18" i="2"/>
  <c r="Y18" i="2"/>
  <c r="F18" i="2"/>
  <c r="AE18" i="2"/>
  <c r="AO18" i="2"/>
  <c r="BJ18" i="2"/>
  <c r="CE18" i="2"/>
  <c r="CZ18" i="2"/>
  <c r="R18" i="2"/>
  <c r="I19" i="2"/>
  <c r="J19" i="2"/>
  <c r="K19" i="2"/>
  <c r="L19" i="2"/>
  <c r="M19" i="2"/>
  <c r="N19" i="2"/>
  <c r="O19" i="2"/>
  <c r="P19" i="2"/>
  <c r="Q19" i="2"/>
  <c r="R19" i="2"/>
  <c r="S19" i="2"/>
  <c r="AO19" i="2"/>
  <c r="G19" i="2"/>
  <c r="BJ19" i="2"/>
  <c r="F19" i="2"/>
  <c r="CE19" i="2"/>
  <c r="CZ19" i="2"/>
  <c r="I20" i="2"/>
  <c r="J20" i="2"/>
  <c r="K20" i="2"/>
  <c r="L20" i="2"/>
  <c r="M20" i="2"/>
  <c r="N20" i="2"/>
  <c r="O20" i="2"/>
  <c r="P20" i="2"/>
  <c r="Q20" i="2"/>
  <c r="R20" i="2"/>
  <c r="S20" i="2"/>
  <c r="AO20" i="2"/>
  <c r="BJ20" i="2"/>
  <c r="CE20" i="2"/>
  <c r="CZ20" i="2"/>
  <c r="I21" i="2"/>
  <c r="J21" i="2"/>
  <c r="K21" i="2"/>
  <c r="L21" i="2"/>
  <c r="M21" i="2"/>
  <c r="N21" i="2"/>
  <c r="O21" i="2"/>
  <c r="P21" i="2"/>
  <c r="Q21" i="2"/>
  <c r="S21" i="2"/>
  <c r="T21" i="2"/>
  <c r="AO21" i="2"/>
  <c r="AP21" i="2"/>
  <c r="AR21" i="2"/>
  <c r="AZ21" i="2"/>
  <c r="AZ23" i="2"/>
  <c r="BJ21" i="2"/>
  <c r="R21" i="2"/>
  <c r="CE21" i="2"/>
  <c r="CZ21" i="2"/>
  <c r="I22" i="2"/>
  <c r="J22" i="2"/>
  <c r="H22" i="2"/>
  <c r="K22" i="2"/>
  <c r="L22" i="2"/>
  <c r="M22" i="2"/>
  <c r="N22" i="2"/>
  <c r="O22" i="2"/>
  <c r="P22" i="2"/>
  <c r="Q22" i="2"/>
  <c r="S22" i="2"/>
  <c r="AO22" i="2"/>
  <c r="BJ22" i="2"/>
  <c r="CE22" i="2"/>
  <c r="CZ22" i="2"/>
  <c r="N23" i="2"/>
  <c r="P23" i="2"/>
  <c r="Q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W70" i="2"/>
  <c r="AX23" i="2"/>
  <c r="AY23" i="2"/>
  <c r="BA23" i="2"/>
  <c r="BB23" i="2"/>
  <c r="BC23" i="2"/>
  <c r="BD23" i="2"/>
  <c r="BE23" i="2"/>
  <c r="BF23" i="2"/>
  <c r="BG23" i="2"/>
  <c r="BH23" i="2"/>
  <c r="BI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F25" i="2"/>
  <c r="G25" i="2"/>
  <c r="I25" i="2"/>
  <c r="H25" i="2"/>
  <c r="J25" i="2"/>
  <c r="K25" i="2"/>
  <c r="L25" i="2"/>
  <c r="M25" i="2"/>
  <c r="N25" i="2"/>
  <c r="N30" i="2"/>
  <c r="O25" i="2"/>
  <c r="P25" i="2"/>
  <c r="Q25" i="2"/>
  <c r="S25" i="2"/>
  <c r="S30" i="2"/>
  <c r="AO25" i="2"/>
  <c r="BJ25" i="2"/>
  <c r="CE25" i="2"/>
  <c r="CZ25" i="2"/>
  <c r="CZ30" i="2"/>
  <c r="I26" i="2"/>
  <c r="J26" i="2"/>
  <c r="K26" i="2"/>
  <c r="L26" i="2"/>
  <c r="L30" i="2"/>
  <c r="M26" i="2"/>
  <c r="N26" i="2"/>
  <c r="O26" i="2"/>
  <c r="P26" i="2"/>
  <c r="Q26" i="2"/>
  <c r="Q30" i="2"/>
  <c r="S26" i="2"/>
  <c r="AO26" i="2"/>
  <c r="BJ26" i="2"/>
  <c r="CE26" i="2"/>
  <c r="CZ26" i="2"/>
  <c r="G27" i="2"/>
  <c r="I27" i="2"/>
  <c r="J27" i="2"/>
  <c r="J30" i="2"/>
  <c r="K27" i="2"/>
  <c r="L27" i="2"/>
  <c r="M27" i="2"/>
  <c r="N27" i="2"/>
  <c r="O27" i="2"/>
  <c r="P27" i="2"/>
  <c r="Q27" i="2"/>
  <c r="R27" i="2"/>
  <c r="S27" i="2"/>
  <c r="AO27" i="2"/>
  <c r="BJ27" i="2"/>
  <c r="F27" i="2"/>
  <c r="CE27" i="2"/>
  <c r="CZ27" i="2"/>
  <c r="I28" i="2"/>
  <c r="H28" i="2"/>
  <c r="J28" i="2"/>
  <c r="K28" i="2"/>
  <c r="L28" i="2"/>
  <c r="M28" i="2"/>
  <c r="N28" i="2"/>
  <c r="O28" i="2"/>
  <c r="P28" i="2"/>
  <c r="Q28" i="2"/>
  <c r="S28" i="2"/>
  <c r="AO28" i="2"/>
  <c r="R28" i="2"/>
  <c r="BJ28" i="2"/>
  <c r="CE28" i="2"/>
  <c r="CZ28" i="2"/>
  <c r="I29" i="2"/>
  <c r="J29" i="2"/>
  <c r="K29" i="2"/>
  <c r="L29" i="2"/>
  <c r="M29" i="2"/>
  <c r="N29" i="2"/>
  <c r="O29" i="2"/>
  <c r="P29" i="2"/>
  <c r="Q29" i="2"/>
  <c r="S29" i="2"/>
  <c r="AO29" i="2"/>
  <c r="BJ29" i="2"/>
  <c r="CE29" i="2"/>
  <c r="CZ29" i="2"/>
  <c r="M30" i="2"/>
  <c r="O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E70" i="2"/>
  <c r="BF30" i="2"/>
  <c r="BG30" i="2"/>
  <c r="BH30" i="2"/>
  <c r="BI30" i="2"/>
  <c r="BK30" i="2"/>
  <c r="BL30" i="2"/>
  <c r="BM30" i="2"/>
  <c r="BM70" i="2"/>
  <c r="BN30" i="2"/>
  <c r="BO30" i="2"/>
  <c r="BP30" i="2"/>
  <c r="BQ30" i="2"/>
  <c r="BR30" i="2"/>
  <c r="BS30" i="2"/>
  <c r="BT30" i="2"/>
  <c r="BU30" i="2"/>
  <c r="BU70" i="2"/>
  <c r="BV30" i="2"/>
  <c r="BW30" i="2"/>
  <c r="BX30" i="2"/>
  <c r="BY30" i="2"/>
  <c r="BZ30" i="2"/>
  <c r="CA30" i="2"/>
  <c r="CB30" i="2"/>
  <c r="CC30" i="2"/>
  <c r="CC70" i="2"/>
  <c r="CD30" i="2"/>
  <c r="CE30" i="2"/>
  <c r="CF30" i="2"/>
  <c r="CG30" i="2"/>
  <c r="CH30" i="2"/>
  <c r="CI30" i="2"/>
  <c r="CJ30" i="2"/>
  <c r="CK30" i="2"/>
  <c r="CK70" i="2"/>
  <c r="CL30" i="2"/>
  <c r="CM30" i="2"/>
  <c r="CN30" i="2"/>
  <c r="CO30" i="2"/>
  <c r="CP30" i="2"/>
  <c r="CQ30" i="2"/>
  <c r="CR30" i="2"/>
  <c r="CS30" i="2"/>
  <c r="CS70" i="2"/>
  <c r="CT30" i="2"/>
  <c r="CU30" i="2"/>
  <c r="CV30" i="2"/>
  <c r="CW30" i="2"/>
  <c r="CX30" i="2"/>
  <c r="CY30" i="2"/>
  <c r="F32" i="2"/>
  <c r="H32" i="2"/>
  <c r="I32" i="2"/>
  <c r="J32" i="2"/>
  <c r="K32" i="2"/>
  <c r="L32" i="2"/>
  <c r="M32" i="2"/>
  <c r="N32" i="2"/>
  <c r="O32" i="2"/>
  <c r="P32" i="2"/>
  <c r="P52" i="2"/>
  <c r="Q32" i="2"/>
  <c r="Q52" i="2"/>
  <c r="S32" i="2"/>
  <c r="AO32" i="2"/>
  <c r="BJ32" i="2"/>
  <c r="CE32" i="2"/>
  <c r="CZ32" i="2"/>
  <c r="F33" i="2"/>
  <c r="G33" i="2"/>
  <c r="I33" i="2"/>
  <c r="J33" i="2"/>
  <c r="K33" i="2"/>
  <c r="L33" i="2"/>
  <c r="M33" i="2"/>
  <c r="N33" i="2"/>
  <c r="O33" i="2"/>
  <c r="O52" i="2"/>
  <c r="P33" i="2"/>
  <c r="Q33" i="2"/>
  <c r="S33" i="2"/>
  <c r="AO33" i="2"/>
  <c r="BJ33" i="2"/>
  <c r="CE33" i="2"/>
  <c r="CZ33" i="2"/>
  <c r="CZ52" i="2"/>
  <c r="CZ70" i="2"/>
  <c r="I34" i="2"/>
  <c r="J34" i="2"/>
  <c r="H34" i="2"/>
  <c r="K34" i="2"/>
  <c r="L34" i="2"/>
  <c r="M34" i="2"/>
  <c r="N34" i="2"/>
  <c r="O34" i="2"/>
  <c r="P34" i="2"/>
  <c r="Q34" i="2"/>
  <c r="S34" i="2"/>
  <c r="AO34" i="2"/>
  <c r="BJ34" i="2"/>
  <c r="CE34" i="2"/>
  <c r="CZ34" i="2"/>
  <c r="I35" i="2"/>
  <c r="J35" i="2"/>
  <c r="K35" i="2"/>
  <c r="K52" i="2"/>
  <c r="L35" i="2"/>
  <c r="L52" i="2"/>
  <c r="M35" i="2"/>
  <c r="N35" i="2"/>
  <c r="O35" i="2"/>
  <c r="P35" i="2"/>
  <c r="Q35" i="2"/>
  <c r="S35" i="2"/>
  <c r="AO35" i="2"/>
  <c r="BJ35" i="2"/>
  <c r="CE35" i="2"/>
  <c r="CZ35" i="2"/>
  <c r="I36" i="2"/>
  <c r="J36" i="2"/>
  <c r="K36" i="2"/>
  <c r="L36" i="2"/>
  <c r="M36" i="2"/>
  <c r="N36" i="2"/>
  <c r="O36" i="2"/>
  <c r="P36" i="2"/>
  <c r="Q36" i="2"/>
  <c r="S36" i="2"/>
  <c r="AO36" i="2"/>
  <c r="BJ36" i="2"/>
  <c r="CE36" i="2"/>
  <c r="CZ36" i="2"/>
  <c r="G37" i="2"/>
  <c r="I37" i="2"/>
  <c r="J37" i="2"/>
  <c r="H37" i="2"/>
  <c r="K37" i="2"/>
  <c r="L37" i="2"/>
  <c r="M37" i="2"/>
  <c r="N37" i="2"/>
  <c r="O37" i="2"/>
  <c r="P37" i="2"/>
  <c r="Q37" i="2"/>
  <c r="R37" i="2"/>
  <c r="S37" i="2"/>
  <c r="AO37" i="2"/>
  <c r="BJ37" i="2"/>
  <c r="CE37" i="2"/>
  <c r="F37" i="2"/>
  <c r="CZ37" i="2"/>
  <c r="F38" i="2"/>
  <c r="I38" i="2"/>
  <c r="J38" i="2"/>
  <c r="K38" i="2"/>
  <c r="L38" i="2"/>
  <c r="M38" i="2"/>
  <c r="N38" i="2"/>
  <c r="O38" i="2"/>
  <c r="P38" i="2"/>
  <c r="H38" i="2"/>
  <c r="Q38" i="2"/>
  <c r="S38" i="2"/>
  <c r="AO38" i="2"/>
  <c r="BJ38" i="2"/>
  <c r="CE38" i="2"/>
  <c r="CZ38" i="2"/>
  <c r="F39" i="2"/>
  <c r="I39" i="2"/>
  <c r="J39" i="2"/>
  <c r="K39" i="2"/>
  <c r="L39" i="2"/>
  <c r="M39" i="2"/>
  <c r="N39" i="2"/>
  <c r="O39" i="2"/>
  <c r="P39" i="2"/>
  <c r="H39" i="2"/>
  <c r="Q39" i="2"/>
  <c r="S39" i="2"/>
  <c r="AO39" i="2"/>
  <c r="BJ39" i="2"/>
  <c r="CE39" i="2"/>
  <c r="CZ39" i="2"/>
  <c r="I40" i="2"/>
  <c r="J40" i="2"/>
  <c r="K40" i="2"/>
  <c r="L40" i="2"/>
  <c r="M40" i="2"/>
  <c r="N40" i="2"/>
  <c r="O40" i="2"/>
  <c r="P40" i="2"/>
  <c r="Q40" i="2"/>
  <c r="S40" i="2"/>
  <c r="AO40" i="2"/>
  <c r="BJ40" i="2"/>
  <c r="CE40" i="2"/>
  <c r="F40" i="2"/>
  <c r="CZ40" i="2"/>
  <c r="I41" i="2"/>
  <c r="J41" i="2"/>
  <c r="K41" i="2"/>
  <c r="L41" i="2"/>
  <c r="M41" i="2"/>
  <c r="N41" i="2"/>
  <c r="O41" i="2"/>
  <c r="P41" i="2"/>
  <c r="Q41" i="2"/>
  <c r="S41" i="2"/>
  <c r="AO41" i="2"/>
  <c r="BJ41" i="2"/>
  <c r="CE41" i="2"/>
  <c r="CZ41" i="2"/>
  <c r="I42" i="2"/>
  <c r="J42" i="2"/>
  <c r="H42" i="2"/>
  <c r="K42" i="2"/>
  <c r="L42" i="2"/>
  <c r="M42" i="2"/>
  <c r="N42" i="2"/>
  <c r="O42" i="2"/>
  <c r="P42" i="2"/>
  <c r="Q42" i="2"/>
  <c r="S42" i="2"/>
  <c r="AO42" i="2"/>
  <c r="BJ42" i="2"/>
  <c r="CE42" i="2"/>
  <c r="CZ42" i="2"/>
  <c r="J43" i="2"/>
  <c r="K43" i="2"/>
  <c r="L43" i="2"/>
  <c r="M43" i="2"/>
  <c r="O43" i="2"/>
  <c r="P43" i="2"/>
  <c r="Q43" i="2"/>
  <c r="S43" i="2"/>
  <c r="T43" i="2"/>
  <c r="AO43" i="2"/>
  <c r="AP43" i="2"/>
  <c r="AZ43" i="2"/>
  <c r="BA43" i="2"/>
  <c r="N43" i="2"/>
  <c r="BI43" i="2"/>
  <c r="BJ43" i="2"/>
  <c r="CE43" i="2"/>
  <c r="CZ43" i="2"/>
  <c r="I44" i="2"/>
  <c r="J44" i="2"/>
  <c r="K44" i="2"/>
  <c r="L44" i="2"/>
  <c r="M44" i="2"/>
  <c r="N44" i="2"/>
  <c r="O44" i="2"/>
  <c r="P44" i="2"/>
  <c r="Q44" i="2"/>
  <c r="S44" i="2"/>
  <c r="AO44" i="2"/>
  <c r="BJ44" i="2"/>
  <c r="CE44" i="2"/>
  <c r="CZ44" i="2"/>
  <c r="G45" i="2"/>
  <c r="I45" i="2"/>
  <c r="J45" i="2"/>
  <c r="K45" i="2"/>
  <c r="L45" i="2"/>
  <c r="M45" i="2"/>
  <c r="N45" i="2"/>
  <c r="O45" i="2"/>
  <c r="P45" i="2"/>
  <c r="Q45" i="2"/>
  <c r="S45" i="2"/>
  <c r="AO45" i="2"/>
  <c r="BJ45" i="2"/>
  <c r="CE45" i="2"/>
  <c r="CZ45" i="2"/>
  <c r="I46" i="2"/>
  <c r="J46" i="2"/>
  <c r="K46" i="2"/>
  <c r="L46" i="2"/>
  <c r="M46" i="2"/>
  <c r="O46" i="2"/>
  <c r="P46" i="2"/>
  <c r="Q46" i="2"/>
  <c r="T46" i="2"/>
  <c r="AO46" i="2"/>
  <c r="AP46" i="2"/>
  <c r="AZ46" i="2"/>
  <c r="BA46" i="2"/>
  <c r="BI46" i="2"/>
  <c r="CE46" i="2"/>
  <c r="CZ46" i="2"/>
  <c r="I47" i="2"/>
  <c r="J47" i="2"/>
  <c r="K47" i="2"/>
  <c r="L47" i="2"/>
  <c r="M47" i="2"/>
  <c r="N47" i="2"/>
  <c r="O47" i="2"/>
  <c r="P47" i="2"/>
  <c r="Q47" i="2"/>
  <c r="S47" i="2"/>
  <c r="T47" i="2"/>
  <c r="AO47" i="2"/>
  <c r="AP47" i="2"/>
  <c r="AZ47" i="2"/>
  <c r="BJ47" i="2"/>
  <c r="CE47" i="2"/>
  <c r="F47" i="2"/>
  <c r="CZ47" i="2"/>
  <c r="R47" i="2"/>
  <c r="G48" i="2"/>
  <c r="I48" i="2"/>
  <c r="J48" i="2"/>
  <c r="K48" i="2"/>
  <c r="L48" i="2"/>
  <c r="M48" i="2"/>
  <c r="N48" i="2"/>
  <c r="O48" i="2"/>
  <c r="P48" i="2"/>
  <c r="H48" i="2"/>
  <c r="Q48" i="2"/>
  <c r="S48" i="2"/>
  <c r="AO48" i="2"/>
  <c r="BJ48" i="2"/>
  <c r="CE48" i="2"/>
  <c r="CZ48" i="2"/>
  <c r="F49" i="2"/>
  <c r="G49" i="2"/>
  <c r="I49" i="2"/>
  <c r="J49" i="2"/>
  <c r="K49" i="2"/>
  <c r="L49" i="2"/>
  <c r="M49" i="2"/>
  <c r="N49" i="2"/>
  <c r="O49" i="2"/>
  <c r="P49" i="2"/>
  <c r="Q49" i="2"/>
  <c r="S49" i="2"/>
  <c r="AO49" i="2"/>
  <c r="BJ49" i="2"/>
  <c r="CE49" i="2"/>
  <c r="CZ49" i="2"/>
  <c r="G50" i="2"/>
  <c r="I50" i="2"/>
  <c r="J50" i="2"/>
  <c r="K50" i="2"/>
  <c r="H50" i="2"/>
  <c r="L50" i="2"/>
  <c r="M50" i="2"/>
  <c r="N50" i="2"/>
  <c r="O50" i="2"/>
  <c r="P50" i="2"/>
  <c r="Q50" i="2"/>
  <c r="S50" i="2"/>
  <c r="AO50" i="2"/>
  <c r="BJ50" i="2"/>
  <c r="CE50" i="2"/>
  <c r="CZ50" i="2"/>
  <c r="I51" i="2"/>
  <c r="J51" i="2"/>
  <c r="K51" i="2"/>
  <c r="L51" i="2"/>
  <c r="M51" i="2"/>
  <c r="N51" i="2"/>
  <c r="O51" i="2"/>
  <c r="P51" i="2"/>
  <c r="Q51" i="2"/>
  <c r="S51" i="2"/>
  <c r="AO51" i="2"/>
  <c r="BJ51" i="2"/>
  <c r="CE51" i="2"/>
  <c r="F51" i="2"/>
  <c r="CZ51" i="2"/>
  <c r="M52" i="2"/>
  <c r="U52" i="2"/>
  <c r="V52" i="2"/>
  <c r="W52" i="2"/>
  <c r="W70" i="2"/>
  <c r="X52" i="2"/>
  <c r="Y52" i="2"/>
  <c r="Z52" i="2"/>
  <c r="AA52" i="2"/>
  <c r="AB52" i="2"/>
  <c r="AC52" i="2"/>
  <c r="AD52" i="2"/>
  <c r="AE52" i="2"/>
  <c r="AE70" i="2"/>
  <c r="AF52" i="2"/>
  <c r="AG52" i="2"/>
  <c r="AH52" i="2"/>
  <c r="AI52" i="2"/>
  <c r="AJ52" i="2"/>
  <c r="AK52" i="2"/>
  <c r="AL52" i="2"/>
  <c r="AM52" i="2"/>
  <c r="AM70" i="2"/>
  <c r="AN52" i="2"/>
  <c r="AP52" i="2"/>
  <c r="AQ52" i="2"/>
  <c r="AR52" i="2"/>
  <c r="AS52" i="2"/>
  <c r="AT52" i="2"/>
  <c r="AU52" i="2"/>
  <c r="AU70" i="2"/>
  <c r="AV52" i="2"/>
  <c r="AW52" i="2"/>
  <c r="AX52" i="2"/>
  <c r="AY52" i="2"/>
  <c r="BB52" i="2"/>
  <c r="BC52" i="2"/>
  <c r="BC70" i="2"/>
  <c r="BD52" i="2"/>
  <c r="BE52" i="2"/>
  <c r="BF52" i="2"/>
  <c r="BG52" i="2"/>
  <c r="BH52" i="2"/>
  <c r="BK52" i="2"/>
  <c r="BK70" i="2"/>
  <c r="BL52" i="2"/>
  <c r="BL70" i="2"/>
  <c r="BM52" i="2"/>
  <c r="BN52" i="2"/>
  <c r="BO52" i="2"/>
  <c r="BP52" i="2"/>
  <c r="BQ52" i="2"/>
  <c r="BR52" i="2"/>
  <c r="BS52" i="2"/>
  <c r="BT52" i="2"/>
  <c r="BT70" i="2"/>
  <c r="BU52" i="2"/>
  <c r="BV52" i="2"/>
  <c r="BW52" i="2"/>
  <c r="BX52" i="2"/>
  <c r="BY52" i="2"/>
  <c r="BZ52" i="2"/>
  <c r="CA52" i="2"/>
  <c r="CB52" i="2"/>
  <c r="CC52" i="2"/>
  <c r="CD52" i="2"/>
  <c r="CF52" i="2"/>
  <c r="CG52" i="2"/>
  <c r="CH52" i="2"/>
  <c r="CI52" i="2"/>
  <c r="CI70" i="2"/>
  <c r="CJ52" i="2"/>
  <c r="CK52" i="2"/>
  <c r="CL52" i="2"/>
  <c r="CM52" i="2"/>
  <c r="CN52" i="2"/>
  <c r="CO52" i="2"/>
  <c r="CP52" i="2"/>
  <c r="CQ52" i="2"/>
  <c r="CQ70" i="2"/>
  <c r="CR52" i="2"/>
  <c r="CR70" i="2"/>
  <c r="CS52" i="2"/>
  <c r="CT52" i="2"/>
  <c r="CU52" i="2"/>
  <c r="CV52" i="2"/>
  <c r="CW52" i="2"/>
  <c r="CX52" i="2"/>
  <c r="CY52" i="2"/>
  <c r="CY70" i="2"/>
  <c r="I54" i="2"/>
  <c r="J54" i="2"/>
  <c r="K54" i="2"/>
  <c r="L54" i="2"/>
  <c r="M54" i="2"/>
  <c r="N54" i="2"/>
  <c r="O54" i="2"/>
  <c r="P54" i="2"/>
  <c r="Q54" i="2"/>
  <c r="S54" i="2"/>
  <c r="AO54" i="2"/>
  <c r="BJ54" i="2"/>
  <c r="CE54" i="2"/>
  <c r="CZ54" i="2"/>
  <c r="I55" i="2"/>
  <c r="J55" i="2"/>
  <c r="K55" i="2"/>
  <c r="L55" i="2"/>
  <c r="M55" i="2"/>
  <c r="N55" i="2"/>
  <c r="O55" i="2"/>
  <c r="P55" i="2"/>
  <c r="Q55" i="2"/>
  <c r="R55" i="2"/>
  <c r="S55" i="2"/>
  <c r="AO55" i="2"/>
  <c r="BJ55" i="2"/>
  <c r="CE55" i="2"/>
  <c r="F55" i="2"/>
  <c r="CZ55" i="2"/>
  <c r="I56" i="2"/>
  <c r="J56" i="2"/>
  <c r="K56" i="2"/>
  <c r="L56" i="2"/>
  <c r="M56" i="2"/>
  <c r="N56" i="2"/>
  <c r="O56" i="2"/>
  <c r="P56" i="2"/>
  <c r="Q56" i="2"/>
  <c r="R56" i="2"/>
  <c r="S56" i="2"/>
  <c r="AO56" i="2"/>
  <c r="BJ56" i="2"/>
  <c r="F56" i="2"/>
  <c r="CE56" i="2"/>
  <c r="CZ56" i="2"/>
  <c r="G57" i="2"/>
  <c r="H57" i="2"/>
  <c r="I57" i="2"/>
  <c r="J57" i="2"/>
  <c r="K57" i="2"/>
  <c r="L57" i="2"/>
  <c r="M57" i="2"/>
  <c r="N57" i="2"/>
  <c r="O57" i="2"/>
  <c r="P57" i="2"/>
  <c r="Q57" i="2"/>
  <c r="S57" i="2"/>
  <c r="AO57" i="2"/>
  <c r="BJ57" i="2"/>
  <c r="CE57" i="2"/>
  <c r="F57" i="2"/>
  <c r="CZ57" i="2"/>
  <c r="F58" i="2"/>
  <c r="I58" i="2"/>
  <c r="H58" i="2"/>
  <c r="J58" i="2"/>
  <c r="K58" i="2"/>
  <c r="L58" i="2"/>
  <c r="M58" i="2"/>
  <c r="N58" i="2"/>
  <c r="O58" i="2"/>
  <c r="P58" i="2"/>
  <c r="Q58" i="2"/>
  <c r="S58" i="2"/>
  <c r="AO58" i="2"/>
  <c r="BJ58" i="2"/>
  <c r="CE58" i="2"/>
  <c r="CZ58" i="2"/>
  <c r="I59" i="2"/>
  <c r="J59" i="2"/>
  <c r="K59" i="2"/>
  <c r="L59" i="2"/>
  <c r="M59" i="2"/>
  <c r="N59" i="2"/>
  <c r="O59" i="2"/>
  <c r="P59" i="2"/>
  <c r="Q59" i="2"/>
  <c r="S59" i="2"/>
  <c r="AO59" i="2"/>
  <c r="BJ59" i="2"/>
  <c r="CE59" i="2"/>
  <c r="CZ59" i="2"/>
  <c r="I60" i="2"/>
  <c r="J60" i="2"/>
  <c r="K60" i="2"/>
  <c r="L60" i="2"/>
  <c r="M60" i="2"/>
  <c r="N60" i="2"/>
  <c r="O60" i="2"/>
  <c r="P60" i="2"/>
  <c r="Q60" i="2"/>
  <c r="R60" i="2"/>
  <c r="S60" i="2"/>
  <c r="AO60" i="2"/>
  <c r="BJ60" i="2"/>
  <c r="CE60" i="2"/>
  <c r="F60" i="2"/>
  <c r="CZ60" i="2"/>
  <c r="G61" i="2"/>
  <c r="I61" i="2"/>
  <c r="H61" i="2"/>
  <c r="J61" i="2"/>
  <c r="K61" i="2"/>
  <c r="L61" i="2"/>
  <c r="M61" i="2"/>
  <c r="N61" i="2"/>
  <c r="O61" i="2"/>
  <c r="P61" i="2"/>
  <c r="Q61" i="2"/>
  <c r="S61" i="2"/>
  <c r="AO61" i="2"/>
  <c r="R61" i="2"/>
  <c r="BJ61" i="2"/>
  <c r="CE61" i="2"/>
  <c r="CZ61" i="2"/>
  <c r="I62" i="2"/>
  <c r="J62" i="2"/>
  <c r="H62" i="2"/>
  <c r="K62" i="2"/>
  <c r="L62" i="2"/>
  <c r="M62" i="2"/>
  <c r="N62" i="2"/>
  <c r="O62" i="2"/>
  <c r="P62" i="2"/>
  <c r="Q62" i="2"/>
  <c r="S62" i="2"/>
  <c r="AO62" i="2"/>
  <c r="BJ62" i="2"/>
  <c r="CE62" i="2"/>
  <c r="F62" i="2"/>
  <c r="CZ62" i="2"/>
  <c r="I63" i="2"/>
  <c r="J63" i="2"/>
  <c r="K63" i="2"/>
  <c r="H63" i="2"/>
  <c r="L63" i="2"/>
  <c r="M63" i="2"/>
  <c r="N63" i="2"/>
  <c r="O63" i="2"/>
  <c r="P63" i="2"/>
  <c r="Q63" i="2"/>
  <c r="S63" i="2"/>
  <c r="AO63" i="2"/>
  <c r="BJ63" i="2"/>
  <c r="CE63" i="2"/>
  <c r="CZ63" i="2"/>
  <c r="I65" i="2"/>
  <c r="H65" i="2"/>
  <c r="H66" i="2"/>
  <c r="J65" i="2"/>
  <c r="K65" i="2"/>
  <c r="K66" i="2"/>
  <c r="L65" i="2"/>
  <c r="L66" i="2"/>
  <c r="M65" i="2"/>
  <c r="M66" i="2"/>
  <c r="N65" i="2"/>
  <c r="O65" i="2"/>
  <c r="P65" i="2"/>
  <c r="Q65" i="2"/>
  <c r="S65" i="2"/>
  <c r="AO65" i="2"/>
  <c r="BJ65" i="2"/>
  <c r="CE65" i="2"/>
  <c r="CZ65" i="2"/>
  <c r="I66" i="2"/>
  <c r="J66" i="2"/>
  <c r="N66" i="2"/>
  <c r="O66" i="2"/>
  <c r="P66" i="2"/>
  <c r="Q66" i="2"/>
  <c r="S66" i="2"/>
  <c r="T66" i="2"/>
  <c r="U66" i="2"/>
  <c r="V66" i="2"/>
  <c r="W66" i="2"/>
  <c r="X66" i="2"/>
  <c r="Y66" i="2"/>
  <c r="Z66" i="2"/>
  <c r="AA66" i="2"/>
  <c r="AA70" i="2"/>
  <c r="AB66" i="2"/>
  <c r="AC66" i="2"/>
  <c r="AD66" i="2"/>
  <c r="AE66" i="2"/>
  <c r="AF66" i="2"/>
  <c r="AG66" i="2"/>
  <c r="AH66" i="2"/>
  <c r="AH70" i="2"/>
  <c r="AI66" i="2"/>
  <c r="AI70" i="2"/>
  <c r="AJ66" i="2"/>
  <c r="AK66" i="2"/>
  <c r="AL66" i="2"/>
  <c r="AM66" i="2"/>
  <c r="AN66" i="2"/>
  <c r="AP66" i="2"/>
  <c r="AP70" i="2"/>
  <c r="AQ66" i="2"/>
  <c r="AQ70" i="2"/>
  <c r="AR66" i="2"/>
  <c r="AS66" i="2"/>
  <c r="AT66" i="2"/>
  <c r="AU66" i="2"/>
  <c r="AV66" i="2"/>
  <c r="AW66" i="2"/>
  <c r="AX66" i="2"/>
  <c r="AY66" i="2"/>
  <c r="AY70" i="2"/>
  <c r="AZ66" i="2"/>
  <c r="BA66" i="2"/>
  <c r="BB66" i="2"/>
  <c r="BC66" i="2"/>
  <c r="BD66" i="2"/>
  <c r="BE66" i="2"/>
  <c r="BF66" i="2"/>
  <c r="BG66" i="2"/>
  <c r="BG70" i="2"/>
  <c r="BH66" i="2"/>
  <c r="BI66" i="2"/>
  <c r="BJ66" i="2"/>
  <c r="BK66" i="2"/>
  <c r="BL66" i="2"/>
  <c r="BM66" i="2"/>
  <c r="BN66" i="2"/>
  <c r="BO66" i="2"/>
  <c r="BO70" i="2"/>
  <c r="BP66" i="2"/>
  <c r="BQ66" i="2"/>
  <c r="BR66" i="2"/>
  <c r="BS66" i="2"/>
  <c r="BT66" i="2"/>
  <c r="BU66" i="2"/>
  <c r="BV66" i="2"/>
  <c r="BW66" i="2"/>
  <c r="BW70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L70" i="2"/>
  <c r="CM66" i="2"/>
  <c r="CM70" i="2"/>
  <c r="CN66" i="2"/>
  <c r="CO66" i="2"/>
  <c r="CP66" i="2"/>
  <c r="CQ66" i="2"/>
  <c r="CR66" i="2"/>
  <c r="CS66" i="2"/>
  <c r="CT66" i="2"/>
  <c r="CT70" i="2"/>
  <c r="CU66" i="2"/>
  <c r="CU70" i="2"/>
  <c r="CV66" i="2"/>
  <c r="CW66" i="2"/>
  <c r="CX66" i="2"/>
  <c r="CY66" i="2"/>
  <c r="CZ66" i="2"/>
  <c r="F68" i="2"/>
  <c r="G68" i="2"/>
  <c r="I68" i="2"/>
  <c r="J68" i="2"/>
  <c r="K68" i="2"/>
  <c r="L68" i="2"/>
  <c r="M68" i="2"/>
  <c r="N68" i="2"/>
  <c r="O68" i="2"/>
  <c r="P68" i="2"/>
  <c r="P69" i="2"/>
  <c r="Q68" i="2"/>
  <c r="S68" i="2"/>
  <c r="AO68" i="2"/>
  <c r="BJ68" i="2"/>
  <c r="CE68" i="2"/>
  <c r="CZ68" i="2"/>
  <c r="CZ69" i="2"/>
  <c r="F69" i="2"/>
  <c r="G69" i="2"/>
  <c r="I69" i="2"/>
  <c r="J69" i="2"/>
  <c r="K69" i="2"/>
  <c r="L69" i="2"/>
  <c r="M69" i="2"/>
  <c r="N69" i="2"/>
  <c r="O69" i="2"/>
  <c r="Q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V70" i="2"/>
  <c r="X70" i="2"/>
  <c r="Y70" i="2"/>
  <c r="AB70" i="2"/>
  <c r="AD70" i="2"/>
  <c r="AF70" i="2"/>
  <c r="AG70" i="2"/>
  <c r="AJ70" i="2"/>
  <c r="AL70" i="2"/>
  <c r="AN70" i="2"/>
  <c r="AR70" i="2"/>
  <c r="AT70" i="2"/>
  <c r="AV70" i="2"/>
  <c r="BB70" i="2"/>
  <c r="BD70" i="2"/>
  <c r="BH70" i="2"/>
  <c r="BP70" i="2"/>
  <c r="BR70" i="2"/>
  <c r="BS70" i="2"/>
  <c r="BX70" i="2"/>
  <c r="BZ70" i="2"/>
  <c r="CA70" i="2"/>
  <c r="CB70" i="2"/>
  <c r="CF70" i="2"/>
  <c r="CH70" i="2"/>
  <c r="CJ70" i="2"/>
  <c r="CN70" i="2"/>
  <c r="CP70" i="2"/>
  <c r="CV70" i="2"/>
  <c r="CX70" i="2"/>
  <c r="F17" i="3"/>
  <c r="G17" i="3"/>
  <c r="G23" i="3"/>
  <c r="I17" i="3"/>
  <c r="J17" i="3"/>
  <c r="K17" i="3"/>
  <c r="L17" i="3"/>
  <c r="M17" i="3"/>
  <c r="N17" i="3"/>
  <c r="O17" i="3"/>
  <c r="O23" i="3"/>
  <c r="P17" i="3"/>
  <c r="Q17" i="3"/>
  <c r="S17" i="3"/>
  <c r="AO17" i="3"/>
  <c r="BJ17" i="3"/>
  <c r="CE17" i="3"/>
  <c r="CZ17" i="3"/>
  <c r="G18" i="3"/>
  <c r="I18" i="3"/>
  <c r="J18" i="3"/>
  <c r="L18" i="3"/>
  <c r="M18" i="3"/>
  <c r="N18" i="3"/>
  <c r="O18" i="3"/>
  <c r="P18" i="3"/>
  <c r="Q18" i="3"/>
  <c r="S18" i="3"/>
  <c r="T18" i="3"/>
  <c r="Y18" i="3"/>
  <c r="K18" i="3"/>
  <c r="AE18" i="3"/>
  <c r="AO18" i="3"/>
  <c r="F18" i="3"/>
  <c r="F23" i="3"/>
  <c r="BJ18" i="3"/>
  <c r="CE18" i="3"/>
  <c r="CZ18" i="3"/>
  <c r="I19" i="3"/>
  <c r="J19" i="3"/>
  <c r="K19" i="3"/>
  <c r="L19" i="3"/>
  <c r="M19" i="3"/>
  <c r="N19" i="3"/>
  <c r="O19" i="3"/>
  <c r="P19" i="3"/>
  <c r="Q19" i="3"/>
  <c r="Q23" i="3"/>
  <c r="R19" i="3"/>
  <c r="S19" i="3"/>
  <c r="S23" i="3"/>
  <c r="AO19" i="3"/>
  <c r="F19" i="3"/>
  <c r="BJ19" i="3"/>
  <c r="CE19" i="3"/>
  <c r="G19" i="3"/>
  <c r="CZ19" i="3"/>
  <c r="G20" i="3"/>
  <c r="H20" i="3"/>
  <c r="I20" i="3"/>
  <c r="J20" i="3"/>
  <c r="K20" i="3"/>
  <c r="L20" i="3"/>
  <c r="M20" i="3"/>
  <c r="N20" i="3"/>
  <c r="O20" i="3"/>
  <c r="P20" i="3"/>
  <c r="Q20" i="3"/>
  <c r="S20" i="3"/>
  <c r="AO20" i="3"/>
  <c r="BJ20" i="3"/>
  <c r="F20" i="3"/>
  <c r="CE20" i="3"/>
  <c r="CZ20" i="3"/>
  <c r="F21" i="3"/>
  <c r="G21" i="3"/>
  <c r="K21" i="3"/>
  <c r="L21" i="3"/>
  <c r="M21" i="3"/>
  <c r="N21" i="3"/>
  <c r="O21" i="3"/>
  <c r="P21" i="3"/>
  <c r="Q21" i="3"/>
  <c r="S21" i="3"/>
  <c r="T21" i="3"/>
  <c r="AO21" i="3"/>
  <c r="AP21" i="3"/>
  <c r="AR21" i="3"/>
  <c r="AZ21" i="3"/>
  <c r="BJ21" i="3"/>
  <c r="CE21" i="3"/>
  <c r="CZ21" i="3"/>
  <c r="G22" i="3"/>
  <c r="I22" i="3"/>
  <c r="H22" i="3"/>
  <c r="J22" i="3"/>
  <c r="K22" i="3"/>
  <c r="L22" i="3"/>
  <c r="M22" i="3"/>
  <c r="N22" i="3"/>
  <c r="O22" i="3"/>
  <c r="P22" i="3"/>
  <c r="Q22" i="3"/>
  <c r="S22" i="3"/>
  <c r="AO22" i="3"/>
  <c r="BJ22" i="3"/>
  <c r="CE22" i="3"/>
  <c r="F22" i="3"/>
  <c r="CZ22" i="3"/>
  <c r="L23" i="3"/>
  <c r="M23" i="3"/>
  <c r="N23" i="3"/>
  <c r="T23" i="3"/>
  <c r="U23" i="3"/>
  <c r="V23" i="3"/>
  <c r="V63" i="3"/>
  <c r="W23" i="3"/>
  <c r="X23" i="3"/>
  <c r="Y23" i="3"/>
  <c r="Z23" i="3"/>
  <c r="AA23" i="3"/>
  <c r="AB23" i="3"/>
  <c r="AC23" i="3"/>
  <c r="AC63" i="3"/>
  <c r="AD23" i="3"/>
  <c r="AD63" i="3"/>
  <c r="AE23" i="3"/>
  <c r="AF23" i="3"/>
  <c r="AG23" i="3"/>
  <c r="AH23" i="3"/>
  <c r="AI23" i="3"/>
  <c r="AJ23" i="3"/>
  <c r="AK23" i="3"/>
  <c r="AK63" i="3"/>
  <c r="AL23" i="3"/>
  <c r="AL63" i="3"/>
  <c r="AM23" i="3"/>
  <c r="AN23" i="3"/>
  <c r="AQ23" i="3"/>
  <c r="AS23" i="3"/>
  <c r="AS63" i="3"/>
  <c r="AT23" i="3"/>
  <c r="AU23" i="3"/>
  <c r="AV23" i="3"/>
  <c r="AW23" i="3"/>
  <c r="AX23" i="3"/>
  <c r="AY23" i="3"/>
  <c r="AZ23" i="3"/>
  <c r="BA23" i="3"/>
  <c r="BA63" i="3"/>
  <c r="BB23" i="3"/>
  <c r="BC23" i="3"/>
  <c r="BD23" i="3"/>
  <c r="BE23" i="3"/>
  <c r="BF23" i="3"/>
  <c r="BG23" i="3"/>
  <c r="BH23" i="3"/>
  <c r="BI23" i="3"/>
  <c r="BI63" i="3"/>
  <c r="BJ23" i="3"/>
  <c r="BK23" i="3"/>
  <c r="BL23" i="3"/>
  <c r="BM23" i="3"/>
  <c r="BN23" i="3"/>
  <c r="BO23" i="3"/>
  <c r="BP23" i="3"/>
  <c r="BQ23" i="3"/>
  <c r="BQ63" i="3"/>
  <c r="BR23" i="3"/>
  <c r="BS23" i="3"/>
  <c r="BT23" i="3"/>
  <c r="BU23" i="3"/>
  <c r="BV23" i="3"/>
  <c r="BW23" i="3"/>
  <c r="BX23" i="3"/>
  <c r="BY23" i="3"/>
  <c r="BY63" i="3"/>
  <c r="BZ23" i="3"/>
  <c r="CA23" i="3"/>
  <c r="CB23" i="3"/>
  <c r="CC23" i="3"/>
  <c r="CD23" i="3"/>
  <c r="CE23" i="3"/>
  <c r="CF23" i="3"/>
  <c r="CG23" i="3"/>
  <c r="CG63" i="3"/>
  <c r="CH23" i="3"/>
  <c r="CI23" i="3"/>
  <c r="CJ23" i="3"/>
  <c r="CK23" i="3"/>
  <c r="CL23" i="3"/>
  <c r="CM23" i="3"/>
  <c r="CN23" i="3"/>
  <c r="CO23" i="3"/>
  <c r="CO63" i="3"/>
  <c r="CP23" i="3"/>
  <c r="CQ23" i="3"/>
  <c r="CR23" i="3"/>
  <c r="CS23" i="3"/>
  <c r="CT23" i="3"/>
  <c r="CU23" i="3"/>
  <c r="CV23" i="3"/>
  <c r="CW23" i="3"/>
  <c r="CW63" i="3"/>
  <c r="CX23" i="3"/>
  <c r="CY23" i="3"/>
  <c r="I25" i="3"/>
  <c r="J25" i="3"/>
  <c r="K25" i="3"/>
  <c r="L25" i="3"/>
  <c r="M25" i="3"/>
  <c r="N25" i="3"/>
  <c r="O25" i="3"/>
  <c r="P25" i="3"/>
  <c r="Q25" i="3"/>
  <c r="R25" i="3"/>
  <c r="S25" i="3"/>
  <c r="AO25" i="3"/>
  <c r="BJ25" i="3"/>
  <c r="CE25" i="3"/>
  <c r="CZ25" i="3"/>
  <c r="G26" i="3"/>
  <c r="I26" i="3"/>
  <c r="H26" i="3"/>
  <c r="J26" i="3"/>
  <c r="K26" i="3"/>
  <c r="L26" i="3"/>
  <c r="M26" i="3"/>
  <c r="N26" i="3"/>
  <c r="O26" i="3"/>
  <c r="P26" i="3"/>
  <c r="P30" i="3"/>
  <c r="Q26" i="3"/>
  <c r="Q30" i="3"/>
  <c r="R26" i="3"/>
  <c r="S26" i="3"/>
  <c r="AO26" i="3"/>
  <c r="F26" i="3"/>
  <c r="BJ26" i="3"/>
  <c r="CE26" i="3"/>
  <c r="CZ26" i="3"/>
  <c r="F27" i="3"/>
  <c r="G27" i="3"/>
  <c r="I27" i="3"/>
  <c r="J27" i="3"/>
  <c r="K27" i="3"/>
  <c r="L27" i="3"/>
  <c r="M27" i="3"/>
  <c r="N27" i="3"/>
  <c r="N30" i="3"/>
  <c r="O27" i="3"/>
  <c r="O30" i="3"/>
  <c r="P27" i="3"/>
  <c r="Q27" i="3"/>
  <c r="S27" i="3"/>
  <c r="AO27" i="3"/>
  <c r="BJ27" i="3"/>
  <c r="CE27" i="3"/>
  <c r="CE30" i="3"/>
  <c r="CZ27" i="3"/>
  <c r="CZ30" i="3"/>
  <c r="F28" i="3"/>
  <c r="I28" i="3"/>
  <c r="J28" i="3"/>
  <c r="K28" i="3"/>
  <c r="L28" i="3"/>
  <c r="M28" i="3"/>
  <c r="M30" i="3"/>
  <c r="N28" i="3"/>
  <c r="O28" i="3"/>
  <c r="P28" i="3"/>
  <c r="Q28" i="3"/>
  <c r="S28" i="3"/>
  <c r="AO28" i="3"/>
  <c r="BJ28" i="3"/>
  <c r="BJ30" i="3"/>
  <c r="CE28" i="3"/>
  <c r="CZ28" i="3"/>
  <c r="I29" i="3"/>
  <c r="J29" i="3"/>
  <c r="J30" i="3"/>
  <c r="K29" i="3"/>
  <c r="L29" i="3"/>
  <c r="M29" i="3"/>
  <c r="N29" i="3"/>
  <c r="O29" i="3"/>
  <c r="P29" i="3"/>
  <c r="Q29" i="3"/>
  <c r="R29" i="3"/>
  <c r="S29" i="3"/>
  <c r="AO29" i="3"/>
  <c r="BJ29" i="3"/>
  <c r="CE29" i="3"/>
  <c r="CZ29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K30" i="3"/>
  <c r="BL30" i="3"/>
  <c r="BM30" i="3"/>
  <c r="BM63" i="3"/>
  <c r="BN30" i="3"/>
  <c r="BO30" i="3"/>
  <c r="BP30" i="3"/>
  <c r="BQ30" i="3"/>
  <c r="BR30" i="3"/>
  <c r="BS30" i="3"/>
  <c r="BT30" i="3"/>
  <c r="BU30" i="3"/>
  <c r="BU63" i="3"/>
  <c r="BV30" i="3"/>
  <c r="BW30" i="3"/>
  <c r="BX30" i="3"/>
  <c r="BY30" i="3"/>
  <c r="BZ30" i="3"/>
  <c r="CA30" i="3"/>
  <c r="CB30" i="3"/>
  <c r="CC30" i="3"/>
  <c r="CC63" i="3"/>
  <c r="CD30" i="3"/>
  <c r="CF30" i="3"/>
  <c r="CG30" i="3"/>
  <c r="CH30" i="3"/>
  <c r="CI30" i="3"/>
  <c r="CJ30" i="3"/>
  <c r="CK30" i="3"/>
  <c r="CK63" i="3"/>
  <c r="CL30" i="3"/>
  <c r="CL63" i="3"/>
  <c r="CM30" i="3"/>
  <c r="CN30" i="3"/>
  <c r="CO30" i="3"/>
  <c r="CP30" i="3"/>
  <c r="CQ30" i="3"/>
  <c r="CR30" i="3"/>
  <c r="CS30" i="3"/>
  <c r="CS63" i="3"/>
  <c r="CT30" i="3"/>
  <c r="CT63" i="3"/>
  <c r="CU30" i="3"/>
  <c r="CV30" i="3"/>
  <c r="CW30" i="3"/>
  <c r="CX30" i="3"/>
  <c r="CY30" i="3"/>
  <c r="J32" i="3"/>
  <c r="K32" i="3"/>
  <c r="L32" i="3"/>
  <c r="M32" i="3"/>
  <c r="N32" i="3"/>
  <c r="O32" i="3"/>
  <c r="P32" i="3"/>
  <c r="Q32" i="3"/>
  <c r="S32" i="3"/>
  <c r="T32" i="3"/>
  <c r="U32" i="3"/>
  <c r="AE32" i="3"/>
  <c r="AE47" i="3"/>
  <c r="BJ32" i="3"/>
  <c r="CE32" i="3"/>
  <c r="CZ32" i="3"/>
  <c r="I33" i="3"/>
  <c r="H33" i="3"/>
  <c r="J33" i="3"/>
  <c r="J47" i="3"/>
  <c r="K33" i="3"/>
  <c r="L33" i="3"/>
  <c r="M33" i="3"/>
  <c r="N33" i="3"/>
  <c r="O33" i="3"/>
  <c r="P33" i="3"/>
  <c r="Q33" i="3"/>
  <c r="S33" i="3"/>
  <c r="T33" i="3"/>
  <c r="U33" i="3"/>
  <c r="AE33" i="3"/>
  <c r="F33" i="3"/>
  <c r="AO33" i="3"/>
  <c r="G33" i="3"/>
  <c r="BJ33" i="3"/>
  <c r="CE33" i="3"/>
  <c r="CZ33" i="3"/>
  <c r="I34" i="3"/>
  <c r="J34" i="3"/>
  <c r="K34" i="3"/>
  <c r="K47" i="3"/>
  <c r="L34" i="3"/>
  <c r="L47" i="3"/>
  <c r="M34" i="3"/>
  <c r="N34" i="3"/>
  <c r="O34" i="3"/>
  <c r="P34" i="3"/>
  <c r="Q34" i="3"/>
  <c r="S34" i="3"/>
  <c r="AO34" i="3"/>
  <c r="BJ34" i="3"/>
  <c r="CE34" i="3"/>
  <c r="CZ34" i="3"/>
  <c r="I35" i="3"/>
  <c r="J35" i="3"/>
  <c r="K35" i="3"/>
  <c r="L35" i="3"/>
  <c r="M35" i="3"/>
  <c r="N35" i="3"/>
  <c r="O35" i="3"/>
  <c r="P35" i="3"/>
  <c r="Q35" i="3"/>
  <c r="R35" i="3"/>
  <c r="S35" i="3"/>
  <c r="S47" i="3"/>
  <c r="AO35" i="3"/>
  <c r="F35" i="3"/>
  <c r="BJ35" i="3"/>
  <c r="CE35" i="3"/>
  <c r="CZ35" i="3"/>
  <c r="G36" i="3"/>
  <c r="I36" i="3"/>
  <c r="H36" i="3"/>
  <c r="J36" i="3"/>
  <c r="K36" i="3"/>
  <c r="L36" i="3"/>
  <c r="M36" i="3"/>
  <c r="N36" i="3"/>
  <c r="O36" i="3"/>
  <c r="P36" i="3"/>
  <c r="Q36" i="3"/>
  <c r="S36" i="3"/>
  <c r="AO36" i="3"/>
  <c r="BJ36" i="3"/>
  <c r="CE36" i="3"/>
  <c r="CZ36" i="3"/>
  <c r="I37" i="3"/>
  <c r="J37" i="3"/>
  <c r="K37" i="3"/>
  <c r="L37" i="3"/>
  <c r="M37" i="3"/>
  <c r="N37" i="3"/>
  <c r="O37" i="3"/>
  <c r="P37" i="3"/>
  <c r="Q37" i="3"/>
  <c r="S37" i="3"/>
  <c r="AO37" i="3"/>
  <c r="BJ37" i="3"/>
  <c r="F37" i="3"/>
  <c r="CE37" i="3"/>
  <c r="CE47" i="3"/>
  <c r="CE63" i="3"/>
  <c r="CZ37" i="3"/>
  <c r="I38" i="3"/>
  <c r="J38" i="3"/>
  <c r="K38" i="3"/>
  <c r="L38" i="3"/>
  <c r="M38" i="3"/>
  <c r="N38" i="3"/>
  <c r="O38" i="3"/>
  <c r="P38" i="3"/>
  <c r="Q38" i="3"/>
  <c r="S38" i="3"/>
  <c r="AO38" i="3"/>
  <c r="BJ38" i="3"/>
  <c r="CE38" i="3"/>
  <c r="CZ38" i="3"/>
  <c r="I39" i="3"/>
  <c r="J39" i="3"/>
  <c r="K39" i="3"/>
  <c r="L39" i="3"/>
  <c r="M39" i="3"/>
  <c r="N39" i="3"/>
  <c r="O39" i="3"/>
  <c r="P39" i="3"/>
  <c r="Q39" i="3"/>
  <c r="Q47" i="3"/>
  <c r="R39" i="3"/>
  <c r="S39" i="3"/>
  <c r="AO39" i="3"/>
  <c r="F39" i="3"/>
  <c r="BJ39" i="3"/>
  <c r="CE39" i="3"/>
  <c r="CZ39" i="3"/>
  <c r="G40" i="3"/>
  <c r="I40" i="3"/>
  <c r="H40" i="3"/>
  <c r="J40" i="3"/>
  <c r="K40" i="3"/>
  <c r="L40" i="3"/>
  <c r="M40" i="3"/>
  <c r="N40" i="3"/>
  <c r="O40" i="3"/>
  <c r="P40" i="3"/>
  <c r="Q40" i="3"/>
  <c r="S40" i="3"/>
  <c r="AO40" i="3"/>
  <c r="BJ40" i="3"/>
  <c r="CE40" i="3"/>
  <c r="R40" i="3"/>
  <c r="CZ40" i="3"/>
  <c r="G41" i="3"/>
  <c r="I41" i="3"/>
  <c r="J41" i="3"/>
  <c r="K41" i="3"/>
  <c r="L41" i="3"/>
  <c r="M41" i="3"/>
  <c r="N41" i="3"/>
  <c r="O41" i="3"/>
  <c r="P41" i="3"/>
  <c r="Q41" i="3"/>
  <c r="S41" i="3"/>
  <c r="AO41" i="3"/>
  <c r="BJ41" i="3"/>
  <c r="CE41" i="3"/>
  <c r="F41" i="3"/>
  <c r="CZ41" i="3"/>
  <c r="I42" i="3"/>
  <c r="J42" i="3"/>
  <c r="K42" i="3"/>
  <c r="L42" i="3"/>
  <c r="M42" i="3"/>
  <c r="N42" i="3"/>
  <c r="O42" i="3"/>
  <c r="P42" i="3"/>
  <c r="Q42" i="3"/>
  <c r="S42" i="3"/>
  <c r="AO42" i="3"/>
  <c r="BJ42" i="3"/>
  <c r="CE42" i="3"/>
  <c r="CZ42" i="3"/>
  <c r="I43" i="3"/>
  <c r="H43" i="3"/>
  <c r="J43" i="3"/>
  <c r="K43" i="3"/>
  <c r="L43" i="3"/>
  <c r="M43" i="3"/>
  <c r="N43" i="3"/>
  <c r="O43" i="3"/>
  <c r="P43" i="3"/>
  <c r="Q43" i="3"/>
  <c r="R43" i="3"/>
  <c r="S43" i="3"/>
  <c r="AO43" i="3"/>
  <c r="F43" i="3"/>
  <c r="BJ43" i="3"/>
  <c r="CE43" i="3"/>
  <c r="CZ43" i="3"/>
  <c r="G44" i="3"/>
  <c r="I44" i="3"/>
  <c r="J44" i="3"/>
  <c r="K44" i="3"/>
  <c r="L44" i="3"/>
  <c r="M44" i="3"/>
  <c r="N44" i="3"/>
  <c r="O44" i="3"/>
  <c r="P44" i="3"/>
  <c r="H44" i="3"/>
  <c r="Q44" i="3"/>
  <c r="S44" i="3"/>
  <c r="AO44" i="3"/>
  <c r="R44" i="3"/>
  <c r="BJ44" i="3"/>
  <c r="CE44" i="3"/>
  <c r="F44" i="3"/>
  <c r="CZ44" i="3"/>
  <c r="I45" i="3"/>
  <c r="J45" i="3"/>
  <c r="K45" i="3"/>
  <c r="L45" i="3"/>
  <c r="M45" i="3"/>
  <c r="N45" i="3"/>
  <c r="O45" i="3"/>
  <c r="P45" i="3"/>
  <c r="Q45" i="3"/>
  <c r="S45" i="3"/>
  <c r="AO45" i="3"/>
  <c r="BJ45" i="3"/>
  <c r="G45" i="3"/>
  <c r="CE45" i="3"/>
  <c r="CZ45" i="3"/>
  <c r="I46" i="3"/>
  <c r="J46" i="3"/>
  <c r="K46" i="3"/>
  <c r="L46" i="3"/>
  <c r="M46" i="3"/>
  <c r="N46" i="3"/>
  <c r="O46" i="3"/>
  <c r="P46" i="3"/>
  <c r="Q46" i="3"/>
  <c r="S46" i="3"/>
  <c r="AO46" i="3"/>
  <c r="BJ46" i="3"/>
  <c r="CE46" i="3"/>
  <c r="CZ46" i="3"/>
  <c r="T47" i="3"/>
  <c r="V47" i="3"/>
  <c r="W47" i="3"/>
  <c r="X47" i="3"/>
  <c r="Y47" i="3"/>
  <c r="Z47" i="3"/>
  <c r="Z63" i="3"/>
  <c r="AA47" i="3"/>
  <c r="AB47" i="3"/>
  <c r="AC47" i="3"/>
  <c r="AD47" i="3"/>
  <c r="AF47" i="3"/>
  <c r="AG47" i="3"/>
  <c r="AH47" i="3"/>
  <c r="AI47" i="3"/>
  <c r="AI63" i="3"/>
  <c r="AJ47" i="3"/>
  <c r="AK47" i="3"/>
  <c r="AL47" i="3"/>
  <c r="AM47" i="3"/>
  <c r="AN47" i="3"/>
  <c r="AP47" i="3"/>
  <c r="AQ47" i="3"/>
  <c r="AQ63" i="3"/>
  <c r="AR47" i="3"/>
  <c r="AS47" i="3"/>
  <c r="AT47" i="3"/>
  <c r="AU47" i="3"/>
  <c r="AV47" i="3"/>
  <c r="AW47" i="3"/>
  <c r="AX47" i="3"/>
  <c r="AY47" i="3"/>
  <c r="AY63" i="3"/>
  <c r="AZ47" i="3"/>
  <c r="BA47" i="3"/>
  <c r="BB47" i="3"/>
  <c r="BC47" i="3"/>
  <c r="BD47" i="3"/>
  <c r="BE47" i="3"/>
  <c r="BF47" i="3"/>
  <c r="BG47" i="3"/>
  <c r="BG63" i="3"/>
  <c r="BH47" i="3"/>
  <c r="BI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F49" i="3"/>
  <c r="I49" i="3"/>
  <c r="J49" i="3"/>
  <c r="K49" i="3"/>
  <c r="L49" i="3"/>
  <c r="M49" i="3"/>
  <c r="N49" i="3"/>
  <c r="H49" i="3"/>
  <c r="O49" i="3"/>
  <c r="P49" i="3"/>
  <c r="Q49" i="3"/>
  <c r="S49" i="3"/>
  <c r="AO49" i="3"/>
  <c r="BJ49" i="3"/>
  <c r="CE49" i="3"/>
  <c r="G49" i="3"/>
  <c r="CZ49" i="3"/>
  <c r="I50" i="3"/>
  <c r="J50" i="3"/>
  <c r="K50" i="3"/>
  <c r="L50" i="3"/>
  <c r="M50" i="3"/>
  <c r="N50" i="3"/>
  <c r="O50" i="3"/>
  <c r="P50" i="3"/>
  <c r="Q50" i="3"/>
  <c r="S50" i="3"/>
  <c r="AO50" i="3"/>
  <c r="BJ50" i="3"/>
  <c r="CE50" i="3"/>
  <c r="CZ50" i="3"/>
  <c r="I51" i="3"/>
  <c r="H51" i="3"/>
  <c r="J51" i="3"/>
  <c r="K51" i="3"/>
  <c r="L51" i="3"/>
  <c r="M51" i="3"/>
  <c r="N51" i="3"/>
  <c r="O51" i="3"/>
  <c r="P51" i="3"/>
  <c r="Q51" i="3"/>
  <c r="S51" i="3"/>
  <c r="AO51" i="3"/>
  <c r="BJ51" i="3"/>
  <c r="CE51" i="3"/>
  <c r="CZ51" i="3"/>
  <c r="G52" i="3"/>
  <c r="I52" i="3"/>
  <c r="J52" i="3"/>
  <c r="K52" i="3"/>
  <c r="L52" i="3"/>
  <c r="M52" i="3"/>
  <c r="N52" i="3"/>
  <c r="O52" i="3"/>
  <c r="P52" i="3"/>
  <c r="H52" i="3"/>
  <c r="Q52" i="3"/>
  <c r="S52" i="3"/>
  <c r="AO52" i="3"/>
  <c r="F52" i="3"/>
  <c r="BJ52" i="3"/>
  <c r="CE52" i="3"/>
  <c r="CZ52" i="3"/>
  <c r="R52" i="3"/>
  <c r="F53" i="3"/>
  <c r="I53" i="3"/>
  <c r="J53" i="3"/>
  <c r="K53" i="3"/>
  <c r="L53" i="3"/>
  <c r="M53" i="3"/>
  <c r="H53" i="3"/>
  <c r="N53" i="3"/>
  <c r="O53" i="3"/>
  <c r="P53" i="3"/>
  <c r="Q53" i="3"/>
  <c r="S53" i="3"/>
  <c r="AO53" i="3"/>
  <c r="BJ53" i="3"/>
  <c r="CE53" i="3"/>
  <c r="CZ53" i="3"/>
  <c r="I54" i="3"/>
  <c r="J54" i="3"/>
  <c r="K54" i="3"/>
  <c r="H54" i="3"/>
  <c r="L54" i="3"/>
  <c r="M54" i="3"/>
  <c r="N54" i="3"/>
  <c r="O54" i="3"/>
  <c r="P54" i="3"/>
  <c r="Q54" i="3"/>
  <c r="S54" i="3"/>
  <c r="AO54" i="3"/>
  <c r="BJ54" i="3"/>
  <c r="F54" i="3"/>
  <c r="CE54" i="3"/>
  <c r="CZ54" i="3"/>
  <c r="I55" i="3"/>
  <c r="H55" i="3"/>
  <c r="J55" i="3"/>
  <c r="K55" i="3"/>
  <c r="L55" i="3"/>
  <c r="M55" i="3"/>
  <c r="N55" i="3"/>
  <c r="O55" i="3"/>
  <c r="P55" i="3"/>
  <c r="Q55" i="3"/>
  <c r="S55" i="3"/>
  <c r="AO55" i="3"/>
  <c r="BJ55" i="3"/>
  <c r="R55" i="3"/>
  <c r="CE55" i="3"/>
  <c r="CZ55" i="3"/>
  <c r="I56" i="3"/>
  <c r="J56" i="3"/>
  <c r="K56" i="3"/>
  <c r="H56" i="3"/>
  <c r="L56" i="3"/>
  <c r="M56" i="3"/>
  <c r="N56" i="3"/>
  <c r="O56" i="3"/>
  <c r="P56" i="3"/>
  <c r="Q56" i="3"/>
  <c r="S56" i="3"/>
  <c r="AO56" i="3"/>
  <c r="F56" i="3"/>
  <c r="BJ56" i="3"/>
  <c r="CE56" i="3"/>
  <c r="CZ56" i="3"/>
  <c r="F58" i="3"/>
  <c r="F59" i="3"/>
  <c r="I58" i="3"/>
  <c r="I59" i="3"/>
  <c r="J58" i="3"/>
  <c r="J59" i="3"/>
  <c r="K58" i="3"/>
  <c r="L58" i="3"/>
  <c r="M58" i="3"/>
  <c r="M59" i="3"/>
  <c r="N58" i="3"/>
  <c r="N59" i="3"/>
  <c r="O58" i="3"/>
  <c r="P58" i="3"/>
  <c r="Q58" i="3"/>
  <c r="Q59" i="3"/>
  <c r="R58" i="3"/>
  <c r="R59" i="3"/>
  <c r="S58" i="3"/>
  <c r="AO58" i="3"/>
  <c r="BJ58" i="3"/>
  <c r="G58" i="3"/>
  <c r="G59" i="3"/>
  <c r="CE58" i="3"/>
  <c r="CE59" i="3"/>
  <c r="CZ58" i="3"/>
  <c r="K59" i="3"/>
  <c r="L59" i="3"/>
  <c r="O59" i="3"/>
  <c r="P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I61" i="3"/>
  <c r="H61" i="3"/>
  <c r="H62" i="3"/>
  <c r="J61" i="3"/>
  <c r="K61" i="3"/>
  <c r="L61" i="3"/>
  <c r="L62" i="3"/>
  <c r="M61" i="3"/>
  <c r="M62" i="3"/>
  <c r="N61" i="3"/>
  <c r="O61" i="3"/>
  <c r="P61" i="3"/>
  <c r="P62" i="3"/>
  <c r="Q61" i="3"/>
  <c r="Q62" i="3"/>
  <c r="S61" i="3"/>
  <c r="AO61" i="3"/>
  <c r="F61" i="3"/>
  <c r="F62" i="3"/>
  <c r="BJ61" i="3"/>
  <c r="BJ62" i="3"/>
  <c r="CE61" i="3"/>
  <c r="CZ61" i="3"/>
  <c r="J62" i="3"/>
  <c r="K62" i="3"/>
  <c r="N62" i="3"/>
  <c r="O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T63" i="3"/>
  <c r="W63" i="3"/>
  <c r="X63" i="3"/>
  <c r="Y63" i="3"/>
  <c r="AA63" i="3"/>
  <c r="AB63" i="3"/>
  <c r="AE63" i="3"/>
  <c r="AF63" i="3"/>
  <c r="AG63" i="3"/>
  <c r="AH63" i="3"/>
  <c r="AJ63" i="3"/>
  <c r="AM63" i="3"/>
  <c r="AN63" i="3"/>
  <c r="AT63" i="3"/>
  <c r="AU63" i="3"/>
  <c r="AV63" i="3"/>
  <c r="AW63" i="3"/>
  <c r="AX63" i="3"/>
  <c r="AZ63" i="3"/>
  <c r="BB63" i="3"/>
  <c r="BC63" i="3"/>
  <c r="BD63" i="3"/>
  <c r="BE63" i="3"/>
  <c r="BF63" i="3"/>
  <c r="BH63" i="3"/>
  <c r="BK63" i="3"/>
  <c r="BL63" i="3"/>
  <c r="BN63" i="3"/>
  <c r="BO63" i="3"/>
  <c r="BP63" i="3"/>
  <c r="BR63" i="3"/>
  <c r="BS63" i="3"/>
  <c r="BT63" i="3"/>
  <c r="BV63" i="3"/>
  <c r="BW63" i="3"/>
  <c r="BX63" i="3"/>
  <c r="BZ63" i="3"/>
  <c r="CA63" i="3"/>
  <c r="CB63" i="3"/>
  <c r="CD63" i="3"/>
  <c r="CF63" i="3"/>
  <c r="CH63" i="3"/>
  <c r="CI63" i="3"/>
  <c r="CJ63" i="3"/>
  <c r="CM63" i="3"/>
  <c r="CN63" i="3"/>
  <c r="CP63" i="3"/>
  <c r="CQ63" i="3"/>
  <c r="CR63" i="3"/>
  <c r="CU63" i="3"/>
  <c r="CV63" i="3"/>
  <c r="CX63" i="3"/>
  <c r="CY63" i="3"/>
  <c r="Q63" i="3"/>
  <c r="H19" i="1"/>
  <c r="G55" i="3"/>
  <c r="R49" i="3"/>
  <c r="H37" i="3"/>
  <c r="H59" i="2"/>
  <c r="H35" i="2"/>
  <c r="R29" i="2"/>
  <c r="H53" i="1"/>
  <c r="F37" i="1"/>
  <c r="R37" i="1"/>
  <c r="H29" i="1"/>
  <c r="F42" i="3"/>
  <c r="G42" i="3"/>
  <c r="R42" i="3"/>
  <c r="P62" i="1"/>
  <c r="R45" i="3"/>
  <c r="I30" i="3"/>
  <c r="H29" i="3"/>
  <c r="H25" i="3"/>
  <c r="N46" i="2"/>
  <c r="BA52" i="2"/>
  <c r="BA70" i="2"/>
  <c r="G35" i="2"/>
  <c r="F35" i="2"/>
  <c r="R35" i="2"/>
  <c r="F60" i="1"/>
  <c r="F61" i="1"/>
  <c r="G60" i="1"/>
  <c r="G61" i="1"/>
  <c r="R60" i="1"/>
  <c r="R61" i="1"/>
  <c r="AO61" i="1"/>
  <c r="CZ62" i="1"/>
  <c r="AO62" i="3"/>
  <c r="I62" i="3"/>
  <c r="H58" i="3"/>
  <c r="H59" i="3"/>
  <c r="R56" i="3"/>
  <c r="R53" i="3"/>
  <c r="H42" i="3"/>
  <c r="F34" i="3"/>
  <c r="G34" i="3"/>
  <c r="R34" i="3"/>
  <c r="O47" i="3"/>
  <c r="O63" i="3"/>
  <c r="R61" i="3"/>
  <c r="R62" i="3"/>
  <c r="G54" i="3"/>
  <c r="R54" i="3"/>
  <c r="F46" i="3"/>
  <c r="G46" i="3"/>
  <c r="R46" i="3"/>
  <c r="H45" i="3"/>
  <c r="R37" i="3"/>
  <c r="AO32" i="3"/>
  <c r="N47" i="3"/>
  <c r="N63" i="3"/>
  <c r="CZ23" i="3"/>
  <c r="G36" i="2"/>
  <c r="F36" i="2"/>
  <c r="R36" i="2"/>
  <c r="CE52" i="2"/>
  <c r="Q70" i="2"/>
  <c r="H19" i="2"/>
  <c r="J23" i="2"/>
  <c r="F63" i="2"/>
  <c r="G63" i="2"/>
  <c r="R63" i="2"/>
  <c r="F54" i="2"/>
  <c r="G54" i="2"/>
  <c r="R54" i="2"/>
  <c r="T52" i="2"/>
  <c r="T70" i="2"/>
  <c r="J52" i="2"/>
  <c r="AX70" i="2"/>
  <c r="Z70" i="2"/>
  <c r="H20" i="2"/>
  <c r="P23" i="3"/>
  <c r="F29" i="2"/>
  <c r="G29" i="2"/>
  <c r="G50" i="3"/>
  <c r="R50" i="3"/>
  <c r="H34" i="3"/>
  <c r="R22" i="3"/>
  <c r="J21" i="3"/>
  <c r="J23" i="3"/>
  <c r="J63" i="3"/>
  <c r="AR23" i="3"/>
  <c r="AR63" i="3"/>
  <c r="R18" i="3"/>
  <c r="AO23" i="3"/>
  <c r="H68" i="2"/>
  <c r="H69" i="2"/>
  <c r="G56" i="3"/>
  <c r="F51" i="3"/>
  <c r="G51" i="3"/>
  <c r="H46" i="3"/>
  <c r="F45" i="3"/>
  <c r="F38" i="3"/>
  <c r="G38" i="3"/>
  <c r="R38" i="3"/>
  <c r="CZ47" i="3"/>
  <c r="R33" i="3"/>
  <c r="I32" i="3"/>
  <c r="U47" i="3"/>
  <c r="U63" i="3"/>
  <c r="G28" i="3"/>
  <c r="R28" i="3"/>
  <c r="I21" i="3"/>
  <c r="AP23" i="3"/>
  <c r="AP63" i="3"/>
  <c r="R20" i="3"/>
  <c r="G62" i="2"/>
  <c r="H60" i="2"/>
  <c r="H54" i="2"/>
  <c r="H47" i="2"/>
  <c r="H46" i="2"/>
  <c r="H36" i="2"/>
  <c r="R33" i="2"/>
  <c r="BF70" i="2"/>
  <c r="I23" i="3"/>
  <c r="S46" i="2"/>
  <c r="S52" i="2"/>
  <c r="BI52" i="2"/>
  <c r="G42" i="2"/>
  <c r="F42" i="2"/>
  <c r="R42" i="2"/>
  <c r="H39" i="3"/>
  <c r="R62" i="2"/>
  <c r="G51" i="2"/>
  <c r="M47" i="3"/>
  <c r="M63" i="3"/>
  <c r="R27" i="3"/>
  <c r="R30" i="3"/>
  <c r="G61" i="3"/>
  <c r="G62" i="3"/>
  <c r="R41" i="3"/>
  <c r="G37" i="3"/>
  <c r="H35" i="3"/>
  <c r="F29" i="3"/>
  <c r="G29" i="3"/>
  <c r="F25" i="3"/>
  <c r="F30" i="3"/>
  <c r="G25" i="3"/>
  <c r="G30" i="3"/>
  <c r="L30" i="3"/>
  <c r="L63" i="3"/>
  <c r="R21" i="3"/>
  <c r="K23" i="3"/>
  <c r="G65" i="2"/>
  <c r="G66" i="2"/>
  <c r="F65" i="2"/>
  <c r="F66" i="2"/>
  <c r="R65" i="2"/>
  <c r="R66" i="2"/>
  <c r="AO66" i="2"/>
  <c r="R57" i="2"/>
  <c r="R43" i="2"/>
  <c r="F41" i="2"/>
  <c r="G41" i="2"/>
  <c r="R41" i="2"/>
  <c r="H40" i="2"/>
  <c r="H33" i="2"/>
  <c r="H52" i="2"/>
  <c r="F26" i="2"/>
  <c r="F30" i="2"/>
  <c r="G26" i="2"/>
  <c r="R26" i="2"/>
  <c r="K30" i="2"/>
  <c r="CD70" i="2"/>
  <c r="BV70" i="2"/>
  <c r="BN70" i="2"/>
  <c r="I23" i="2"/>
  <c r="H21" i="2"/>
  <c r="F39" i="1"/>
  <c r="R39" i="1"/>
  <c r="F32" i="1"/>
  <c r="G32" i="1"/>
  <c r="R32" i="1"/>
  <c r="AO48" i="1"/>
  <c r="K48" i="1"/>
  <c r="G34" i="1"/>
  <c r="R34" i="1"/>
  <c r="F34" i="1"/>
  <c r="R36" i="3"/>
  <c r="H17" i="3"/>
  <c r="F59" i="2"/>
  <c r="G59" i="2"/>
  <c r="R59" i="2"/>
  <c r="H56" i="2"/>
  <c r="L70" i="2"/>
  <c r="H50" i="3"/>
  <c r="F55" i="3"/>
  <c r="G53" i="3"/>
  <c r="R51" i="3"/>
  <c r="F50" i="3"/>
  <c r="H41" i="3"/>
  <c r="H38" i="3"/>
  <c r="BJ47" i="3"/>
  <c r="BJ63" i="3"/>
  <c r="P47" i="3"/>
  <c r="AO30" i="3"/>
  <c r="H28" i="3"/>
  <c r="H27" i="3"/>
  <c r="S30" i="3"/>
  <c r="S63" i="3"/>
  <c r="K30" i="3"/>
  <c r="G58" i="2"/>
  <c r="H55" i="2"/>
  <c r="R49" i="2"/>
  <c r="H41" i="2"/>
  <c r="AO30" i="2"/>
  <c r="AO70" i="2"/>
  <c r="F28" i="2"/>
  <c r="G28" i="2"/>
  <c r="G30" i="2"/>
  <c r="CE58" i="1"/>
  <c r="F57" i="1"/>
  <c r="F58" i="1"/>
  <c r="R57" i="1"/>
  <c r="R58" i="1"/>
  <c r="J48" i="1"/>
  <c r="O30" i="1"/>
  <c r="O62" i="1"/>
  <c r="BJ46" i="2"/>
  <c r="G46" i="2"/>
  <c r="G34" i="2"/>
  <c r="BJ52" i="2"/>
  <c r="F22" i="2"/>
  <c r="G22" i="2"/>
  <c r="F17" i="2"/>
  <c r="G17" i="2"/>
  <c r="R17" i="2"/>
  <c r="K23" i="2"/>
  <c r="K70" i="2"/>
  <c r="H60" i="1"/>
  <c r="H61" i="1"/>
  <c r="H47" i="1"/>
  <c r="G37" i="1"/>
  <c r="F36" i="1"/>
  <c r="G36" i="1"/>
  <c r="R36" i="1"/>
  <c r="Q30" i="1"/>
  <c r="H25" i="1"/>
  <c r="I30" i="1"/>
  <c r="F40" i="3"/>
  <c r="F36" i="3"/>
  <c r="H19" i="3"/>
  <c r="F61" i="2"/>
  <c r="AZ52" i="2"/>
  <c r="AZ70" i="2"/>
  <c r="F45" i="2"/>
  <c r="G40" i="2"/>
  <c r="N52" i="2"/>
  <c r="N70" i="2"/>
  <c r="H29" i="2"/>
  <c r="H26" i="2"/>
  <c r="H30" i="2"/>
  <c r="F21" i="2"/>
  <c r="S23" i="2"/>
  <c r="I61" i="1"/>
  <c r="F55" i="1"/>
  <c r="G55" i="1"/>
  <c r="G54" i="1"/>
  <c r="G53" i="1"/>
  <c r="R53" i="1"/>
  <c r="G52" i="1"/>
  <c r="G39" i="1"/>
  <c r="G38" i="1"/>
  <c r="R38" i="1"/>
  <c r="F38" i="1"/>
  <c r="P48" i="1"/>
  <c r="H32" i="1"/>
  <c r="F27" i="1"/>
  <c r="G43" i="3"/>
  <c r="G39" i="3"/>
  <c r="G35" i="3"/>
  <c r="R58" i="2"/>
  <c r="G55" i="2"/>
  <c r="R50" i="2"/>
  <c r="F50" i="2"/>
  <c r="R46" i="2"/>
  <c r="F46" i="2"/>
  <c r="F44" i="2"/>
  <c r="R44" i="2"/>
  <c r="F43" i="2"/>
  <c r="G39" i="2"/>
  <c r="R34" i="2"/>
  <c r="BI70" i="2"/>
  <c r="AS70" i="2"/>
  <c r="AK70" i="2"/>
  <c r="AC70" i="2"/>
  <c r="U70" i="2"/>
  <c r="I30" i="2"/>
  <c r="H27" i="2"/>
  <c r="R22" i="2"/>
  <c r="G21" i="2"/>
  <c r="H17" i="2"/>
  <c r="F51" i="1"/>
  <c r="G51" i="1"/>
  <c r="G50" i="1"/>
  <c r="G41" i="1"/>
  <c r="F40" i="1"/>
  <c r="G40" i="1"/>
  <c r="R40" i="1"/>
  <c r="H37" i="1"/>
  <c r="AK62" i="1"/>
  <c r="AC62" i="1"/>
  <c r="U62" i="1"/>
  <c r="AI62" i="1"/>
  <c r="AA62" i="1"/>
  <c r="R17" i="1"/>
  <c r="R17" i="3"/>
  <c r="R68" i="2"/>
  <c r="R69" i="2"/>
  <c r="R51" i="2"/>
  <c r="F48" i="2"/>
  <c r="R48" i="2"/>
  <c r="R40" i="2"/>
  <c r="G38" i="2"/>
  <c r="G32" i="2"/>
  <c r="CW70" i="2"/>
  <c r="CO70" i="2"/>
  <c r="CG70" i="2"/>
  <c r="BY70" i="2"/>
  <c r="BQ70" i="2"/>
  <c r="P30" i="2"/>
  <c r="P70" i="2"/>
  <c r="CE23" i="2"/>
  <c r="CE70" i="2"/>
  <c r="H18" i="2"/>
  <c r="R55" i="1"/>
  <c r="R54" i="1"/>
  <c r="H54" i="1"/>
  <c r="R47" i="1"/>
  <c r="CZ48" i="1"/>
  <c r="CE46" i="1"/>
  <c r="CE48" i="1"/>
  <c r="CE62" i="1"/>
  <c r="CD48" i="1"/>
  <c r="CD62" i="1"/>
  <c r="S46" i="1"/>
  <c r="S48" i="1"/>
  <c r="S62" i="1"/>
  <c r="G42" i="1"/>
  <c r="R42" i="1"/>
  <c r="F42" i="1"/>
  <c r="H39" i="1"/>
  <c r="N48" i="1"/>
  <c r="N62" i="1"/>
  <c r="BI62" i="1"/>
  <c r="BA62" i="1"/>
  <c r="AS62" i="1"/>
  <c r="R29" i="1"/>
  <c r="F29" i="1"/>
  <c r="G29" i="1"/>
  <c r="H27" i="1"/>
  <c r="CZ30" i="1"/>
  <c r="BG62" i="1"/>
  <c r="AY62" i="1"/>
  <c r="AQ62" i="1"/>
  <c r="G56" i="2"/>
  <c r="AO52" i="2"/>
  <c r="H51" i="2"/>
  <c r="R45" i="2"/>
  <c r="H44" i="2"/>
  <c r="G43" i="2"/>
  <c r="I43" i="2"/>
  <c r="H43" i="2"/>
  <c r="R39" i="2"/>
  <c r="BJ30" i="2"/>
  <c r="BJ70" i="2"/>
  <c r="O23" i="2"/>
  <c r="O70" i="2"/>
  <c r="H57" i="1"/>
  <c r="H58" i="1"/>
  <c r="R51" i="1"/>
  <c r="R50" i="1"/>
  <c r="H50" i="1"/>
  <c r="G45" i="1"/>
  <c r="F44" i="1"/>
  <c r="G44" i="1"/>
  <c r="R44" i="1"/>
  <c r="H41" i="1"/>
  <c r="CW62" i="1"/>
  <c r="CO62" i="1"/>
  <c r="CG62" i="1"/>
  <c r="BY62" i="1"/>
  <c r="BQ62" i="1"/>
  <c r="H28" i="1"/>
  <c r="M30" i="1"/>
  <c r="M62" i="1"/>
  <c r="BW62" i="1"/>
  <c r="BO62" i="1"/>
  <c r="F18" i="1"/>
  <c r="F23" i="1"/>
  <c r="G18" i="1"/>
  <c r="Y23" i="1"/>
  <c r="Y62" i="1"/>
  <c r="K18" i="1"/>
  <c r="K23" i="1"/>
  <c r="K62" i="1"/>
  <c r="Q62" i="1"/>
  <c r="I23" i="1"/>
  <c r="I62" i="1"/>
  <c r="H18" i="3"/>
  <c r="G60" i="2"/>
  <c r="H49" i="2"/>
  <c r="G47" i="2"/>
  <c r="H45" i="2"/>
  <c r="G44" i="2"/>
  <c r="R38" i="2"/>
  <c r="F34" i="2"/>
  <c r="F52" i="2"/>
  <c r="R32" i="2"/>
  <c r="R25" i="2"/>
  <c r="F20" i="2"/>
  <c r="G20" i="2"/>
  <c r="F54" i="1"/>
  <c r="F53" i="1"/>
  <c r="H43" i="1"/>
  <c r="L48" i="1"/>
  <c r="L62" i="1"/>
  <c r="BJ30" i="1"/>
  <c r="CU62" i="1"/>
  <c r="CM62" i="1"/>
  <c r="G22" i="1"/>
  <c r="F21" i="1"/>
  <c r="H20" i="1"/>
  <c r="G23" i="1"/>
  <c r="G25" i="1"/>
  <c r="J23" i="1"/>
  <c r="J62" i="1"/>
  <c r="F19" i="1"/>
  <c r="G57" i="1"/>
  <c r="G58" i="1"/>
  <c r="R27" i="1"/>
  <c r="F25" i="1"/>
  <c r="AO23" i="1"/>
  <c r="AO62" i="1"/>
  <c r="I21" i="1"/>
  <c r="H21" i="1"/>
  <c r="R46" i="1"/>
  <c r="AO30" i="1"/>
  <c r="G27" i="1"/>
  <c r="BJ23" i="1"/>
  <c r="BJ62" i="1"/>
  <c r="R19" i="1"/>
  <c r="R25" i="1"/>
  <c r="H17" i="1"/>
  <c r="R30" i="1"/>
  <c r="F30" i="1"/>
  <c r="F62" i="1"/>
  <c r="G46" i="1"/>
  <c r="G48" i="1"/>
  <c r="P63" i="3"/>
  <c r="R48" i="1"/>
  <c r="H18" i="1"/>
  <c r="H23" i="1"/>
  <c r="H62" i="1"/>
  <c r="R23" i="3"/>
  <c r="H23" i="2"/>
  <c r="H70" i="2"/>
  <c r="S70" i="2"/>
  <c r="H30" i="1"/>
  <c r="H32" i="3"/>
  <c r="H47" i="3"/>
  <c r="I47" i="3"/>
  <c r="I63" i="3"/>
  <c r="G52" i="2"/>
  <c r="R23" i="2"/>
  <c r="R70" i="2"/>
  <c r="H30" i="3"/>
  <c r="R23" i="1"/>
  <c r="G23" i="2"/>
  <c r="K63" i="3"/>
  <c r="CZ63" i="3"/>
  <c r="G30" i="1"/>
  <c r="G62" i="1"/>
  <c r="R30" i="2"/>
  <c r="H48" i="1"/>
  <c r="F23" i="2"/>
  <c r="F70" i="2"/>
  <c r="J70" i="2"/>
  <c r="F46" i="1"/>
  <c r="F48" i="1"/>
  <c r="R52" i="2"/>
  <c r="I52" i="2"/>
  <c r="I70" i="2"/>
  <c r="H21" i="3"/>
  <c r="H23" i="3"/>
  <c r="H63" i="3"/>
  <c r="AO63" i="3"/>
  <c r="R32" i="3"/>
  <c r="R47" i="3"/>
  <c r="AO47" i="3"/>
  <c r="G32" i="3"/>
  <c r="G47" i="3"/>
  <c r="G63" i="3"/>
  <c r="F32" i="3"/>
  <c r="F47" i="3"/>
  <c r="F63" i="3"/>
  <c r="R63" i="3"/>
  <c r="G70" i="2"/>
  <c r="R62" i="1"/>
</calcChain>
</file>

<file path=xl/sharedStrings.xml><?xml version="1.0" encoding="utf-8"?>
<sst xmlns="http://schemas.openxmlformats.org/spreadsheetml/2006/main" count="820" uniqueCount="222">
  <si>
    <t>Wydział Technologii i Inżynierii Chemicznej</t>
  </si>
  <si>
    <t>Nazwa kierunku studiów</t>
  </si>
  <si>
    <t>Technologia chemiczna</t>
  </si>
  <si>
    <t>Dziedziny nauki</t>
  </si>
  <si>
    <t>dziedzina nauk inżynieryjno-technicznych</t>
  </si>
  <si>
    <t>Dyscypliny naukowe</t>
  </si>
  <si>
    <t>inżynieria chemiczna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</si>
  <si>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</si>
  <si>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</si>
  <si>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</si>
  <si>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</si>
  <si>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</si>
  <si>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</si>
  <si>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</si>
  <si>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</si>
  <si>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Technologia chemiczna nieorganiczna</t>
  </si>
  <si>
    <t>Obowiązuje od 2021-10-01</t>
  </si>
  <si>
    <t>Kod planu studiów</t>
  </si>
  <si>
    <t>TCH_2A_S_2021_2022_ZL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</si>
  <si>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</si>
  <si>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</si>
  <si>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</si>
  <si>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</si>
  <si>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</si>
  <si>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</si>
  <si>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</si>
  <si>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</si>
  <si>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</si>
  <si>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</si>
  <si>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</si>
  <si>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</si>
  <si>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</si>
  <si>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</si>
  <si>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</si>
  <si>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</si>
  <si>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</si>
  <si>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LK</t>
  </si>
  <si>
    <t>P</t>
  </si>
  <si>
    <t>S</t>
  </si>
  <si>
    <t>L</t>
  </si>
  <si>
    <t>PD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</si>
  <si>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</si>
  <si>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</si>
  <si>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</si>
  <si>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</si>
  <si>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</si>
  <si>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</si>
  <si>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</si>
  <si>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</si>
  <si>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</si>
  <si>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</si>
  <si>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</si>
  <si>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</si>
  <si>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</si>
  <si>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</si>
  <si>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e</t>
  </si>
  <si>
    <t>A01</t>
  </si>
  <si>
    <t>Elementy biotechnologii</t>
  </si>
  <si>
    <t>Blok obieralny 50</t>
  </si>
  <si>
    <t>A03</t>
  </si>
  <si>
    <t>Własność intelektualna</t>
  </si>
  <si>
    <t>A04</t>
  </si>
  <si>
    <t>Bezpieczeństwo produkcji</t>
  </si>
  <si>
    <t>Blok obieralny 1</t>
  </si>
  <si>
    <t>A07</t>
  </si>
  <si>
    <t>Etyka zawodowa</t>
  </si>
  <si>
    <t>Razem</t>
  </si>
  <si>
    <t>Moduły/Przedmioty kształcenia kierunkowego</t>
  </si>
  <si>
    <t>C01</t>
  </si>
  <si>
    <t>Zjawiska powierzchniowe i przemysłowe procesy katalityczne</t>
  </si>
  <si>
    <t>C02</t>
  </si>
  <si>
    <t>Ochrona środowiska w technologii chemicznej</t>
  </si>
  <si>
    <t>C03</t>
  </si>
  <si>
    <t>Reaktory chemiczne</t>
  </si>
  <si>
    <t>C04</t>
  </si>
  <si>
    <t>Modelowanie i projektowanie procesów przemysłu chemicznego</t>
  </si>
  <si>
    <t>C05</t>
  </si>
  <si>
    <t>Laboratorium technologiczne w powiększonej skali</t>
  </si>
  <si>
    <t>Moduły/Przedmioty specjalnościowe</t>
  </si>
  <si>
    <t>Technologia organiczna leków, kosmetyków i środków pomocniczych</t>
  </si>
  <si>
    <t>Technologia polimerów syntetycznych i biomateriałów</t>
  </si>
  <si>
    <t>D01-01</t>
  </si>
  <si>
    <t>Technologie wytwarzania nawozów mineralnych</t>
  </si>
  <si>
    <t>D01-02</t>
  </si>
  <si>
    <t>Technologie minimalizacji odpadów i zanieczyszczeń w przemyśle chemicznym</t>
  </si>
  <si>
    <t>D01-03</t>
  </si>
  <si>
    <t>Techniki badania produktów nieorganicznych</t>
  </si>
  <si>
    <t>D01-04</t>
  </si>
  <si>
    <t>Technologie otrzymywania i zastosowanie glinokrzemianów</t>
  </si>
  <si>
    <t>D01-05</t>
  </si>
  <si>
    <t>Komputerowo wspomagane projektowanie instalacji przemysłu chemicznego</t>
  </si>
  <si>
    <t>D01-06</t>
  </si>
  <si>
    <t>Projekt technologiczny</t>
  </si>
  <si>
    <t>D01-07</t>
  </si>
  <si>
    <t>Zaawansowane technologie oczyszczania wody i ścieków</t>
  </si>
  <si>
    <t>D01-08</t>
  </si>
  <si>
    <t>Gospodarka wodno-ściekowa w przemyśle chemicznym</t>
  </si>
  <si>
    <t>D01-09</t>
  </si>
  <si>
    <t>Niskotonażowe produkty przemysłu nieorganicznego</t>
  </si>
  <si>
    <t>D01-10</t>
  </si>
  <si>
    <t>Procesy i technologie oczyszczania gazów</t>
  </si>
  <si>
    <t>D01-11</t>
  </si>
  <si>
    <t>Zarządzanie jakością i bezpieczeństwem w przemyśle chemicznym w UE</t>
  </si>
  <si>
    <t>D01-12</t>
  </si>
  <si>
    <t>Laboratorium przeddyplomowe</t>
  </si>
  <si>
    <t>D01-13</t>
  </si>
  <si>
    <t>Bioanalityka produktów nieorganicznych</t>
  </si>
  <si>
    <t>D01-14</t>
  </si>
  <si>
    <t>Podstawy nanotechnologii</t>
  </si>
  <si>
    <t>Blok obieralny 7</t>
  </si>
  <si>
    <t>D01-16</t>
  </si>
  <si>
    <t>Praca magisterska</t>
  </si>
  <si>
    <t>Moduły/Przedmioty obieralne</t>
  </si>
  <si>
    <t>A02-1</t>
  </si>
  <si>
    <t>Język obcy (angielski)</t>
  </si>
  <si>
    <t>A02-2</t>
  </si>
  <si>
    <t>Język obcy (niemiecki)</t>
  </si>
  <si>
    <t>A05a</t>
  </si>
  <si>
    <t>Przedsiębiorczość w systemach zarządzania jakością</t>
  </si>
  <si>
    <t>A05b</t>
  </si>
  <si>
    <t>Zarządzanie jakością produktu, a przedsiębiorczość firm</t>
  </si>
  <si>
    <t>D01-15a</t>
  </si>
  <si>
    <t>Seminarium dyplomowe – Technologie przemysłu chemicznego nieorganicznego</t>
  </si>
  <si>
    <t>D01-15b</t>
  </si>
  <si>
    <t>Seminarium dyplomowe – Technologie ochrony środowiska w przemyśle chemicznym</t>
  </si>
  <si>
    <t>Przedmioty jednorazowe</t>
  </si>
  <si>
    <t>A06</t>
  </si>
  <si>
    <t>Szkolenie BHP ZUT</t>
  </si>
  <si>
    <t>Przedmioty dodatkowe</t>
  </si>
  <si>
    <t>A08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</si>
  <si>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</si>
  <si>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</si>
  <si>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</si>
  <si>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</si>
  <si>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</si>
  <si>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</si>
  <si>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lektorat</t>
  </si>
  <si>
    <t>projekty</t>
  </si>
  <si>
    <t>seminaria</t>
  </si>
  <si>
    <t>laboratoria</t>
  </si>
  <si>
    <t>praca dyplomowa</t>
  </si>
  <si>
    <t>seminaria dyplomowe</t>
  </si>
  <si>
    <t>D03-01</t>
  </si>
  <si>
    <t>Biochemia i związki biologicznie aktywne</t>
  </si>
  <si>
    <t>D03-02</t>
  </si>
  <si>
    <t>Surfaktanty i fizykochemia układów dyspersyjnych</t>
  </si>
  <si>
    <t>D03-03</t>
  </si>
  <si>
    <t>Chemia i technologia leków</t>
  </si>
  <si>
    <t>D03-04</t>
  </si>
  <si>
    <t>Procesy i operacje jednostkowe  w technologii  substancji leczniczych</t>
  </si>
  <si>
    <t>D03-05</t>
  </si>
  <si>
    <t>Aparatura przemysłu farmaceutycznego i kosmetycznego</t>
  </si>
  <si>
    <t>D03-06</t>
  </si>
  <si>
    <t>Surowce i segmentacja wyrobów kosmetycznych</t>
  </si>
  <si>
    <t>D03-07</t>
  </si>
  <si>
    <t>Projekt technologiczny wytwarzania wybranych substancji</t>
  </si>
  <si>
    <t>D03-08</t>
  </si>
  <si>
    <t>Utylizacja odpadów i technologie bezodpadowe</t>
  </si>
  <si>
    <t>D03-09</t>
  </si>
  <si>
    <t>Leki pochodzenia naturalnego</t>
  </si>
  <si>
    <t>D03-10</t>
  </si>
  <si>
    <t>Postać farmaceutyczna leków</t>
  </si>
  <si>
    <t>D03-11</t>
  </si>
  <si>
    <t>Prawne aspekty w produkcji farmaceutyków i kosmetyków</t>
  </si>
  <si>
    <t>Blok obieralny 4</t>
  </si>
  <si>
    <t>D03-13</t>
  </si>
  <si>
    <t>Metody analityczne w kontroli jakości leków i kosmetyków</t>
  </si>
  <si>
    <t>D03-14</t>
  </si>
  <si>
    <t>Formulacja kosmetyków</t>
  </si>
  <si>
    <t>Blok obieralny 5</t>
  </si>
  <si>
    <t>Blok obieralny 6</t>
  </si>
  <si>
    <t>D03-17</t>
  </si>
  <si>
    <t>D03-18</t>
  </si>
  <si>
    <t>Laboratorium dyplomowe</t>
  </si>
  <si>
    <t>D03-19</t>
  </si>
  <si>
    <t>Seminarium dyplomowe</t>
  </si>
  <si>
    <t>D03-20</t>
  </si>
  <si>
    <t>D03-12a</t>
  </si>
  <si>
    <t>Technologia barwników i pigmentów</t>
  </si>
  <si>
    <t>D03-12b</t>
  </si>
  <si>
    <t>Środki pomocnicze w technologii leków i kosmetyków</t>
  </si>
  <si>
    <t>D03-15a</t>
  </si>
  <si>
    <t>Polimery w lekach i kosmetykach</t>
  </si>
  <si>
    <t>D03-15b</t>
  </si>
  <si>
    <t>Materiały adhezyjne i powłokowe</t>
  </si>
  <si>
    <t>D03-16a</t>
  </si>
  <si>
    <t>Monomery wyrobów specjalistycznych</t>
  </si>
  <si>
    <t>D03-16b</t>
  </si>
  <si>
    <t>Materiały opakowaniowe kosmetyków i farmaceutyków</t>
  </si>
  <si>
    <t>Blok obieralny 2</t>
  </si>
  <si>
    <t>Blok obieralny 3</t>
  </si>
  <si>
    <t>D02-03</t>
  </si>
  <si>
    <t>Chemia fizyczna polimerów 1</t>
  </si>
  <si>
    <t>D02-04</t>
  </si>
  <si>
    <t>Chemia fizyczna polimerów 2</t>
  </si>
  <si>
    <t>D02-05</t>
  </si>
  <si>
    <t>Laboratorium polimerów syntetycznych i biomateriałów</t>
  </si>
  <si>
    <t>D02-06</t>
  </si>
  <si>
    <t>D02-07</t>
  </si>
  <si>
    <t>Reologia i morfologia polimerów</t>
  </si>
  <si>
    <t>D02-08</t>
  </si>
  <si>
    <t>Polimery dla medycyny</t>
  </si>
  <si>
    <t>D02-09</t>
  </si>
  <si>
    <t>Polimery reaktywne i specjalne</t>
  </si>
  <si>
    <t>D02-10</t>
  </si>
  <si>
    <t>Właściwości i badanie polimerów i biomateriałów</t>
  </si>
  <si>
    <t>D02-11</t>
  </si>
  <si>
    <t>Technologie addytywnego wytwarzania</t>
  </si>
  <si>
    <t>D02-12</t>
  </si>
  <si>
    <t>Laboratorium technologiczne farb i lakierów</t>
  </si>
  <si>
    <t>D02-13</t>
  </si>
  <si>
    <t>D02-14</t>
  </si>
  <si>
    <t>D02-15</t>
  </si>
  <si>
    <t>D02-01a</t>
  </si>
  <si>
    <t>Polimery i biomateriały funkcjonalne</t>
  </si>
  <si>
    <t>D02-01b</t>
  </si>
  <si>
    <t>Technologie wytwarzania polimerów funkcjonalnych</t>
  </si>
  <si>
    <t>D02-02a</t>
  </si>
  <si>
    <t>Technologia polimerów wielkotonażowych</t>
  </si>
  <si>
    <t>D02-02b</t>
  </si>
  <si>
    <t>Technologia i modyfikacja polimerów</t>
  </si>
  <si>
    <t xml:space="preserve">Załącznik nr 8 do uchwały nr 72 Senatu ZUT z dnia 26 kwietnia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</si>
</sst>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276225</xdr:colOff>
      <xdr:row>7</xdr:row>
      <xdr:rowOff>47625</xdr:rowOff>
    </xdr:to>
    <xdr:pic>
      <xdr:nvPicPr>
        <xdr:cNvPr id="3077" name="Picture 1">
          <a:extLst>
            <a:ext uri="{FF2B5EF4-FFF2-40B4-BE49-F238E27FC236}">
              <a16:creationId xmlns:a16="http://schemas.microsoft.com/office/drawing/2014/main" id="{3A455AD8-57D1-473A-AEE5-61ED3DE7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191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180975</xdr:colOff>
      <xdr:row>3</xdr:row>
      <xdr:rowOff>123825</xdr:rowOff>
    </xdr:to>
    <xdr:pic>
      <xdr:nvPicPr>
        <xdr:cNvPr id="3078" name="Picture 2">
          <a:extLst>
            <a:ext uri="{FF2B5EF4-FFF2-40B4-BE49-F238E27FC236}">
              <a16:creationId xmlns:a16="http://schemas.microsoft.com/office/drawing/2014/main" id="{4D4B847F-C3CD-4CAC-A8A2-CAD49109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0"/>
          <a:ext cx="7124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276225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E27D1AF3-19AC-4761-A8D0-EF2C16F8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191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180975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86738CA0-36A5-4304-A210-76AE6295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0"/>
          <a:ext cx="7124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276225</xdr:colOff>
      <xdr:row>7</xdr:row>
      <xdr:rowOff>47625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01CA5A2E-920A-4559-9C2A-AAD14479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191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180975</xdr:colOff>
      <xdr:row>3</xdr:row>
      <xdr:rowOff>123825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4655B39B-18D0-4437-8B1E-0908BC0A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0"/>
          <a:ext cx="7124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6"/>
  <sheetViews>
    <sheetView topLeftCell="A4" workbookViewId="0">
      <selection activeCell="AQ9" sqref="AQ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1.85546875" customWidth="1"/>
    <col min="23" max="23" width="3.5703125" customWidth="1"/>
    <col min="24" max="24" width="1.85546875" customWidth="1"/>
    <col min="25" max="25" width="3.5703125" customWidth="1"/>
    <col min="26" max="26" width="1.85546875" customWidth="1"/>
    <col min="27" max="27" width="3.5703125" customWidth="1"/>
    <col min="28" max="28" width="1.85546875" customWidth="1"/>
    <col min="29" max="29" width="3.5703125" customWidth="1"/>
    <col min="30" max="30" width="1.85546875" customWidth="1"/>
    <col min="31" max="31" width="3.85546875" customWidth="1"/>
    <col min="32" max="32" width="3.5703125" customWidth="1"/>
    <col min="33" max="33" width="1.85546875" customWidth="1"/>
    <col min="34" max="34" width="3.5703125" customWidth="1"/>
    <col min="35" max="35" width="1.85546875" customWidth="1"/>
    <col min="36" max="36" width="3.5703125" customWidth="1"/>
    <col min="37" max="37" width="1.85546875" customWidth="1"/>
    <col min="38" max="38" width="3.5703125" customWidth="1"/>
    <col min="39" max="39" width="1.85546875" customWidth="1"/>
    <col min="40" max="41" width="3.85546875" customWidth="1"/>
    <col min="42" max="42" width="3.5703125" customWidth="1"/>
    <col min="43" max="43" width="1.85546875" customWidth="1"/>
    <col min="44" max="44" width="3.5703125" customWidth="1"/>
    <col min="45" max="45" width="1.85546875" customWidth="1"/>
    <col min="46" max="46" width="3.5703125" customWidth="1"/>
    <col min="47" max="47" width="1.85546875" customWidth="1"/>
    <col min="48" max="48" width="3.5703125" customWidth="1"/>
    <col min="49" max="49" width="1.85546875" customWidth="1"/>
    <col min="50" max="50" width="3.5703125" customWidth="1"/>
    <col min="51" max="51" width="1.85546875" customWidth="1"/>
    <col min="52" max="52" width="3.85546875" customWidth="1"/>
    <col min="53" max="53" width="3.5703125" customWidth="1"/>
    <col min="54" max="54" width="1.85546875" customWidth="1"/>
    <col min="55" max="55" width="3.5703125" customWidth="1"/>
    <col min="56" max="56" width="1.85546875" customWidth="1"/>
    <col min="57" max="57" width="3.5703125" customWidth="1"/>
    <col min="58" max="58" width="1.85546875" customWidth="1"/>
    <col min="59" max="59" width="3.5703125" customWidth="1"/>
    <col min="60" max="60" width="1.85546875" customWidth="1"/>
    <col min="61" max="62" width="3.85546875" customWidth="1"/>
    <col min="63" max="63" width="3.5703125" customWidth="1"/>
    <col min="64" max="64" width="1.85546875" customWidth="1"/>
    <col min="65" max="65" width="3.5703125" customWidth="1"/>
    <col min="66" max="66" width="1.85546875" customWidth="1"/>
    <col min="67" max="67" width="3.5703125" customWidth="1"/>
    <col min="68" max="68" width="1.85546875" customWidth="1"/>
    <col min="69" max="69" width="3.5703125" customWidth="1"/>
    <col min="70" max="70" width="1.85546875" customWidth="1"/>
    <col min="71" max="71" width="3.5703125" customWidth="1"/>
    <col min="72" max="72" width="1.85546875" customWidth="1"/>
    <col min="73" max="73" width="3.85546875" customWidth="1"/>
    <col min="74" max="74" width="3.5703125" customWidth="1"/>
    <col min="75" max="75" width="1.85546875" customWidth="1"/>
    <col min="76" max="76" width="3.5703125" customWidth="1"/>
    <col min="77" max="77" width="1.85546875" customWidth="1"/>
    <col min="78" max="78" width="3.5703125" customWidth="1"/>
    <col min="79" max="79" width="1.85546875" customWidth="1"/>
    <col min="80" max="80" width="3.5703125" customWidth="1"/>
    <col min="81" max="81" width="1.85546875" customWidth="1"/>
    <col min="82" max="83" width="3.85546875" customWidth="1"/>
    <col min="84" max="84" width="3.5703125" hidden="1" customWidth="1"/>
    <col min="85" max="85" width="1.85546875" hidden="1" customWidth="1"/>
    <col min="86" max="86" width="3.5703125" hidden="1" customWidth="1"/>
    <col min="87" max="87" width="1.85546875" hidden="1" customWidth="1"/>
    <col min="88" max="88" width="3.5703125" hidden="1" customWidth="1"/>
    <col min="89" max="89" width="1.85546875" hidden="1" customWidth="1"/>
    <col min="90" max="90" width="3.5703125" hidden="1" customWidth="1"/>
    <col min="91" max="91" width="1.85546875" hidden="1" customWidth="1"/>
    <col min="92" max="92" width="3.5703125" hidden="1" customWidth="1"/>
    <col min="93" max="93" width="1.85546875" hidden="1" customWidth="1"/>
    <col min="94" max="94" width="3.85546875" hidden="1" customWidth="1"/>
    <col min="95" max="95" width="3.5703125" hidden="1" customWidth="1"/>
    <col min="96" max="96" width="1.85546875" hidden="1" customWidth="1"/>
    <col min="97" max="97" width="3.5703125" hidden="1" customWidth="1"/>
    <col min="98" max="98" width="1.85546875" hidden="1" customWidth="1"/>
    <col min="99" max="99" width="3.5703125" hidden="1" customWidth="1"/>
    <col min="100" max="100" width="1.85546875" hidden="1" customWidth="1"/>
    <col min="101" max="101" width="3.5703125" hidden="1" customWidth="1"/>
    <col min="102" max="102" width="1.85546875" hidden="1" customWidth="1"/>
    <col min="103" max="104" width="3.85546875" hidden="1" customWidth="1"/>
  </cols>
  <sheetData>
    <row r="1" spans="1:104" ht="15.75" x14ac:dyDescent="0.2">
      <c r="E1" s="2" t="s">
        <v>0</v>
      </c>
    </row>
    <row r="2" spans="1:104" x14ac:dyDescent="0.2">
      <c r="E2" t="s">
        <v>1</v>
      </c>
      <c r="F2" s="1" t="s">
        <v>2</v>
      </c>
    </row>
    <row r="3" spans="1:104" x14ac:dyDescent="0.2">
      <c r="E3" t="s">
        <v>3</v>
      </c>
      <c r="F3" s="1" t="s">
        <v>4</v>
      </c>
    </row>
    <row r="4" spans="1:104" x14ac:dyDescent="0.2">
      <c r="E4" t="s">
        <v>5</v>
      </c>
      <c r="F4" s="1" t="s">
        <v>6</v>
      </c>
    </row>
    <row r="5" spans="1:104" x14ac:dyDescent="0.2">
      <c r="E5" t="s">
        <v>7</v>
      </c>
      <c r="F5" s="1" t="s">
        <v>8</v>
      </c>
    </row>
    <row r="6" spans="1:104" x14ac:dyDescent="0.2">
      <c r="E6" t="s">
        <v>9</v>
      </c>
      <c r="F6" s="1" t="s">
        <v>10</v>
      </c>
    </row>
    <row r="7" spans="1:104" x14ac:dyDescent="0.2">
      <c r="E7" t="s">
        <v>11</v>
      </c>
      <c r="F7" s="1" t="s">
        <v>12</v>
      </c>
      <c r="AQ7" t="s">
        <v>13</v>
      </c>
    </row>
    <row r="8" spans="1:104" x14ac:dyDescent="0.2">
      <c r="E8" t="s">
        <v>14</v>
      </c>
      <c r="F8" s="1" t="s">
        <v>15</v>
      </c>
      <c r="AQ8" t="s">
        <v>16</v>
      </c>
    </row>
    <row r="9" spans="1:104" x14ac:dyDescent="0.2">
      <c r="E9" t="s">
        <v>17</v>
      </c>
      <c r="F9" s="1" t="s">
        <v>18</v>
      </c>
      <c r="AQ9" t="s">
        <v>221</v>
      </c>
    </row>
    <row r="11" spans="1:104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4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</row>
    <row r="13" spans="1:104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</row>
    <row r="14" spans="1:104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</row>
    <row r="15" spans="1:104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37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39</v>
      </c>
      <c r="AG15" s="16"/>
      <c r="AH15" s="16" t="s">
        <v>37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39</v>
      </c>
      <c r="BB15" s="16"/>
      <c r="BC15" s="16" t="s">
        <v>37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39</v>
      </c>
      <c r="BW15" s="16"/>
      <c r="BX15" s="16" t="s">
        <v>37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39</v>
      </c>
      <c r="CR15" s="16"/>
      <c r="CS15" s="16" t="s">
        <v>37</v>
      </c>
      <c r="CT15" s="16"/>
      <c r="CU15" s="16" t="s">
        <v>40</v>
      </c>
      <c r="CV15" s="16"/>
      <c r="CW15" s="16" t="s">
        <v>41</v>
      </c>
      <c r="CX15" s="16"/>
      <c r="CY15" s="17"/>
      <c r="CZ15" s="17"/>
    </row>
    <row r="16" spans="1:104" ht="20.100000000000001" customHeight="1" x14ac:dyDescent="0.2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2"/>
      <c r="CZ16" s="13"/>
    </row>
    <row r="17" spans="1:104" x14ac:dyDescent="0.2">
      <c r="A17" s="6"/>
      <c r="B17" s="6"/>
      <c r="C17" s="6"/>
      <c r="D17" s="6" t="s">
        <v>56</v>
      </c>
      <c r="E17" s="3" t="s">
        <v>57</v>
      </c>
      <c r="F17" s="6">
        <f>COUNTIF(U17:CX17,"e")</f>
        <v>1</v>
      </c>
      <c r="G17" s="6">
        <f>COUNTIF(U17:CX17,"z")</f>
        <v>1</v>
      </c>
      <c r="H17" s="6">
        <f t="shared" ref="H17:H22" si="0">SUM(I17:Q17)</f>
        <v>30</v>
      </c>
      <c r="I17" s="6">
        <f t="shared" ref="I17:I22" si="1">U17+AP17+BK17+CF17</f>
        <v>15</v>
      </c>
      <c r="J17" s="6">
        <f t="shared" ref="J17:J22" si="2">W17+AR17+BM17+CH17</f>
        <v>0</v>
      </c>
      <c r="K17" s="6">
        <f t="shared" ref="K17:K22" si="3">Y17+AT17+BO17+CJ17</f>
        <v>0</v>
      </c>
      <c r="L17" s="6">
        <f t="shared" ref="L17:L22" si="4">AA17+AV17+BQ17+CL17</f>
        <v>0</v>
      </c>
      <c r="M17" s="6">
        <f t="shared" ref="M17:M22" si="5">AC17+AX17+BS17+CN17</f>
        <v>0</v>
      </c>
      <c r="N17" s="6">
        <f t="shared" ref="N17:N22" si="6">AF17+BA17+BV17+CQ17</f>
        <v>15</v>
      </c>
      <c r="O17" s="6">
        <f t="shared" ref="O17:O22" si="7">AH17+BC17+BX17+CS17</f>
        <v>0</v>
      </c>
      <c r="P17" s="6">
        <f t="shared" ref="P17:P22" si="8">AJ17+BE17+BZ17+CU17</f>
        <v>0</v>
      </c>
      <c r="Q17" s="6">
        <f t="shared" ref="Q17:Q22" si="9">AL17+BG17+CB17+CW17</f>
        <v>0</v>
      </c>
      <c r="R17" s="7">
        <f t="shared" ref="R17:R22" si="10">AO17+BJ17+CE17+CZ17</f>
        <v>2</v>
      </c>
      <c r="S17" s="7">
        <f t="shared" ref="S17:S22" si="11">AN17+BI17+CD17+CY17</f>
        <v>1</v>
      </c>
      <c r="T17" s="7">
        <v>1.1399999999999999</v>
      </c>
      <c r="U17" s="11">
        <v>15</v>
      </c>
      <c r="V17" s="10" t="s">
        <v>55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>
        <v>15</v>
      </c>
      <c r="AG17" s="10" t="s">
        <v>54</v>
      </c>
      <c r="AH17" s="11"/>
      <c r="AI17" s="10"/>
      <c r="AJ17" s="11"/>
      <c r="AK17" s="10"/>
      <c r="AL17" s="11"/>
      <c r="AM17" s="10"/>
      <c r="AN17" s="7">
        <v>1</v>
      </c>
      <c r="AO17" s="7">
        <f t="shared" ref="AO17:AO22" si="12">AE17+AN17</f>
        <v>2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2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2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2" si="15">CP17+CY17</f>
        <v>0</v>
      </c>
    </row>
    <row r="18" spans="1:104" x14ac:dyDescent="0.2">
      <c r="A18" s="6">
        <v>50</v>
      </c>
      <c r="B18" s="6">
        <v>1</v>
      </c>
      <c r="C18" s="6"/>
      <c r="D18" s="6"/>
      <c r="E18" s="3" t="s">
        <v>58</v>
      </c>
      <c r="F18" s="6">
        <f>$B$18*COUNTIF(U18:CX18,"e")</f>
        <v>1</v>
      </c>
      <c r="G18" s="6">
        <f>$B$18*COUNTIF(U18:CX18,"z")</f>
        <v>0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30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0</v>
      </c>
      <c r="T18" s="7">
        <f>$B$18*1.2</f>
        <v>1.2</v>
      </c>
      <c r="U18" s="11"/>
      <c r="V18" s="10"/>
      <c r="W18" s="11"/>
      <c r="X18" s="10"/>
      <c r="Y18" s="11">
        <f>$B$18*30</f>
        <v>30</v>
      </c>
      <c r="Z18" s="10" t="s">
        <v>55</v>
      </c>
      <c r="AA18" s="11"/>
      <c r="AB18" s="10"/>
      <c r="AC18" s="11"/>
      <c r="AD18" s="10"/>
      <c r="AE18" s="7">
        <f>$B$18*3</f>
        <v>3</v>
      </c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3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">
      <c r="A19" s="6"/>
      <c r="B19" s="6"/>
      <c r="C19" s="6"/>
      <c r="D19" s="6" t="s">
        <v>59</v>
      </c>
      <c r="E19" s="3" t="s">
        <v>60</v>
      </c>
      <c r="F19" s="6">
        <f>COUNTIF(U19:CX19,"e")</f>
        <v>0</v>
      </c>
      <c r="G19" s="6">
        <f>COUNTIF(U19:CX19,"z")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0</v>
      </c>
      <c r="S19" s="7">
        <f t="shared" si="11"/>
        <v>0</v>
      </c>
      <c r="T19" s="7">
        <v>0</v>
      </c>
      <c r="U19" s="11">
        <v>15</v>
      </c>
      <c r="V19" s="10" t="s">
        <v>54</v>
      </c>
      <c r="W19" s="11"/>
      <c r="X19" s="10"/>
      <c r="Y19" s="11"/>
      <c r="Z19" s="10"/>
      <c r="AA19" s="11"/>
      <c r="AB19" s="10"/>
      <c r="AC19" s="11"/>
      <c r="AD19" s="10"/>
      <c r="AE19" s="7">
        <v>0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">
      <c r="A20" s="6"/>
      <c r="B20" s="6"/>
      <c r="C20" s="6"/>
      <c r="D20" s="6" t="s">
        <v>61</v>
      </c>
      <c r="E20" s="3" t="s">
        <v>62</v>
      </c>
      <c r="F20" s="6">
        <f>COUNTIF(U20:CX20,"e")</f>
        <v>0</v>
      </c>
      <c r="G20" s="6">
        <f>COUNTIF(U20:CX20,"z")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0.56999999999999995</v>
      </c>
      <c r="U20" s="11">
        <v>15</v>
      </c>
      <c r="V20" s="10" t="s">
        <v>54</v>
      </c>
      <c r="W20" s="11"/>
      <c r="X20" s="10"/>
      <c r="Y20" s="11"/>
      <c r="Z20" s="10"/>
      <c r="AA20" s="11"/>
      <c r="AB20" s="10"/>
      <c r="AC20" s="11"/>
      <c r="AD20" s="10"/>
      <c r="AE20" s="7">
        <v>1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1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</row>
    <row r="21" spans="1:104" x14ac:dyDescent="0.2">
      <c r="A21" s="6">
        <v>1</v>
      </c>
      <c r="B21" s="6">
        <v>1</v>
      </c>
      <c r="C21" s="6"/>
      <c r="D21" s="6"/>
      <c r="E21" s="3" t="s">
        <v>63</v>
      </c>
      <c r="F21" s="6">
        <f>$B$21*COUNTIF(U21:CX21,"e")</f>
        <v>0</v>
      </c>
      <c r="G21" s="6">
        <f>$B$21*COUNTIF(U21:CX21,"z")</f>
        <v>2</v>
      </c>
      <c r="H21" s="6">
        <f t="shared" si="0"/>
        <v>30</v>
      </c>
      <c r="I21" s="6">
        <f t="shared" si="1"/>
        <v>15</v>
      </c>
      <c r="J21" s="6">
        <f t="shared" si="2"/>
        <v>15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f>$B$21*1.17</f>
        <v>1.17</v>
      </c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7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>
        <f>$B$21*15</f>
        <v>15</v>
      </c>
      <c r="AQ21" s="10" t="s">
        <v>54</v>
      </c>
      <c r="AR21" s="11">
        <f>$B$21*15</f>
        <v>15</v>
      </c>
      <c r="AS21" s="10" t="s">
        <v>54</v>
      </c>
      <c r="AT21" s="11"/>
      <c r="AU21" s="10"/>
      <c r="AV21" s="11"/>
      <c r="AW21" s="10"/>
      <c r="AX21" s="11"/>
      <c r="AY21" s="10"/>
      <c r="AZ21" s="7">
        <f>$B$21*2</f>
        <v>2</v>
      </c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2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</row>
    <row r="22" spans="1:104" x14ac:dyDescent="0.2">
      <c r="A22" s="6"/>
      <c r="B22" s="6"/>
      <c r="C22" s="6"/>
      <c r="D22" s="6" t="s">
        <v>64</v>
      </c>
      <c r="E22" s="3" t="s">
        <v>65</v>
      </c>
      <c r="F22" s="6">
        <f>COUNTIF(U22:CX22,"e")</f>
        <v>0</v>
      </c>
      <c r="G22" s="6">
        <f>COUNTIF(U22:CX22,"z")</f>
        <v>2</v>
      </c>
      <c r="H22" s="6">
        <f t="shared" si="0"/>
        <v>45</v>
      </c>
      <c r="I22" s="6">
        <f t="shared" si="1"/>
        <v>30</v>
      </c>
      <c r="J22" s="6">
        <f t="shared" si="2"/>
        <v>15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0</v>
      </c>
      <c r="T22" s="7">
        <v>1.67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>
        <v>30</v>
      </c>
      <c r="AQ22" s="10" t="s">
        <v>54</v>
      </c>
      <c r="AR22" s="11">
        <v>15</v>
      </c>
      <c r="AS22" s="10" t="s">
        <v>54</v>
      </c>
      <c r="AT22" s="11"/>
      <c r="AU22" s="10"/>
      <c r="AV22" s="11"/>
      <c r="AW22" s="10"/>
      <c r="AX22" s="11"/>
      <c r="AY22" s="10"/>
      <c r="AZ22" s="7">
        <v>3</v>
      </c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3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ht="15.95" customHeight="1" x14ac:dyDescent="0.2">
      <c r="A23" s="6"/>
      <c r="B23" s="6"/>
      <c r="C23" s="6"/>
      <c r="D23" s="6"/>
      <c r="E23" s="6" t="s">
        <v>66</v>
      </c>
      <c r="F23" s="6">
        <f t="shared" ref="F23:AK23" si="16">SUM(F17:F22)</f>
        <v>2</v>
      </c>
      <c r="G23" s="6">
        <f t="shared" si="16"/>
        <v>7</v>
      </c>
      <c r="H23" s="6">
        <f t="shared" si="16"/>
        <v>165</v>
      </c>
      <c r="I23" s="6">
        <f t="shared" si="16"/>
        <v>90</v>
      </c>
      <c r="J23" s="6">
        <f t="shared" si="16"/>
        <v>30</v>
      </c>
      <c r="K23" s="6">
        <f t="shared" si="16"/>
        <v>30</v>
      </c>
      <c r="L23" s="6">
        <f t="shared" si="16"/>
        <v>0</v>
      </c>
      <c r="M23" s="6">
        <f t="shared" si="16"/>
        <v>0</v>
      </c>
      <c r="N23" s="6">
        <f t="shared" si="16"/>
        <v>15</v>
      </c>
      <c r="O23" s="6">
        <f t="shared" si="16"/>
        <v>0</v>
      </c>
      <c r="P23" s="6">
        <f t="shared" si="16"/>
        <v>0</v>
      </c>
      <c r="Q23" s="6">
        <f t="shared" si="16"/>
        <v>0</v>
      </c>
      <c r="R23" s="7">
        <f t="shared" si="16"/>
        <v>11</v>
      </c>
      <c r="S23" s="7">
        <f t="shared" si="16"/>
        <v>1</v>
      </c>
      <c r="T23" s="7">
        <f t="shared" si="16"/>
        <v>5.75</v>
      </c>
      <c r="U23" s="11">
        <f t="shared" si="16"/>
        <v>45</v>
      </c>
      <c r="V23" s="10">
        <f t="shared" si="16"/>
        <v>0</v>
      </c>
      <c r="W23" s="11">
        <f t="shared" si="16"/>
        <v>0</v>
      </c>
      <c r="X23" s="10">
        <f t="shared" si="16"/>
        <v>0</v>
      </c>
      <c r="Y23" s="11">
        <f t="shared" si="16"/>
        <v>30</v>
      </c>
      <c r="Z23" s="10">
        <f t="shared" si="16"/>
        <v>0</v>
      </c>
      <c r="AA23" s="11">
        <f t="shared" si="16"/>
        <v>0</v>
      </c>
      <c r="AB23" s="10">
        <f t="shared" si="16"/>
        <v>0</v>
      </c>
      <c r="AC23" s="11">
        <f t="shared" si="16"/>
        <v>0</v>
      </c>
      <c r="AD23" s="10">
        <f t="shared" si="16"/>
        <v>0</v>
      </c>
      <c r="AE23" s="7">
        <f t="shared" si="16"/>
        <v>5</v>
      </c>
      <c r="AF23" s="11">
        <f t="shared" si="16"/>
        <v>15</v>
      </c>
      <c r="AG23" s="10">
        <f t="shared" si="16"/>
        <v>0</v>
      </c>
      <c r="AH23" s="11">
        <f t="shared" si="16"/>
        <v>0</v>
      </c>
      <c r="AI23" s="10">
        <f t="shared" si="16"/>
        <v>0</v>
      </c>
      <c r="AJ23" s="11">
        <f t="shared" si="16"/>
        <v>0</v>
      </c>
      <c r="AK23" s="10">
        <f t="shared" si="16"/>
        <v>0</v>
      </c>
      <c r="AL23" s="11">
        <f t="shared" ref="AL23:BQ23" si="17">SUM(AL17:AL22)</f>
        <v>0</v>
      </c>
      <c r="AM23" s="10">
        <f t="shared" si="17"/>
        <v>0</v>
      </c>
      <c r="AN23" s="7">
        <f t="shared" si="17"/>
        <v>1</v>
      </c>
      <c r="AO23" s="7">
        <f t="shared" si="17"/>
        <v>6</v>
      </c>
      <c r="AP23" s="11">
        <f t="shared" si="17"/>
        <v>45</v>
      </c>
      <c r="AQ23" s="10">
        <f t="shared" si="17"/>
        <v>0</v>
      </c>
      <c r="AR23" s="11">
        <f t="shared" si="17"/>
        <v>30</v>
      </c>
      <c r="AS23" s="10">
        <f t="shared" si="17"/>
        <v>0</v>
      </c>
      <c r="AT23" s="11">
        <f t="shared" si="17"/>
        <v>0</v>
      </c>
      <c r="AU23" s="10">
        <f t="shared" si="17"/>
        <v>0</v>
      </c>
      <c r="AV23" s="11">
        <f t="shared" si="17"/>
        <v>0</v>
      </c>
      <c r="AW23" s="10">
        <f t="shared" si="17"/>
        <v>0</v>
      </c>
      <c r="AX23" s="11">
        <f t="shared" si="17"/>
        <v>0</v>
      </c>
      <c r="AY23" s="10">
        <f t="shared" si="17"/>
        <v>0</v>
      </c>
      <c r="AZ23" s="7">
        <f t="shared" si="17"/>
        <v>5</v>
      </c>
      <c r="BA23" s="11">
        <f t="shared" si="17"/>
        <v>0</v>
      </c>
      <c r="BB23" s="10">
        <f t="shared" si="17"/>
        <v>0</v>
      </c>
      <c r="BC23" s="11">
        <f t="shared" si="17"/>
        <v>0</v>
      </c>
      <c r="BD23" s="10">
        <f t="shared" si="17"/>
        <v>0</v>
      </c>
      <c r="BE23" s="11">
        <f t="shared" si="17"/>
        <v>0</v>
      </c>
      <c r="BF23" s="10">
        <f t="shared" si="17"/>
        <v>0</v>
      </c>
      <c r="BG23" s="11">
        <f t="shared" si="17"/>
        <v>0</v>
      </c>
      <c r="BH23" s="10">
        <f t="shared" si="17"/>
        <v>0</v>
      </c>
      <c r="BI23" s="7">
        <f t="shared" si="17"/>
        <v>0</v>
      </c>
      <c r="BJ23" s="7">
        <f t="shared" si="17"/>
        <v>5</v>
      </c>
      <c r="BK23" s="11">
        <f t="shared" si="17"/>
        <v>0</v>
      </c>
      <c r="BL23" s="10">
        <f t="shared" si="17"/>
        <v>0</v>
      </c>
      <c r="BM23" s="11">
        <f t="shared" si="17"/>
        <v>0</v>
      </c>
      <c r="BN23" s="10">
        <f t="shared" si="17"/>
        <v>0</v>
      </c>
      <c r="BO23" s="11">
        <f t="shared" si="17"/>
        <v>0</v>
      </c>
      <c r="BP23" s="10">
        <f t="shared" si="17"/>
        <v>0</v>
      </c>
      <c r="BQ23" s="11">
        <f t="shared" si="17"/>
        <v>0</v>
      </c>
      <c r="BR23" s="10">
        <f t="shared" ref="BR23:CW23" si="18">SUM(BR17:BR22)</f>
        <v>0</v>
      </c>
      <c r="BS23" s="11">
        <f t="shared" si="18"/>
        <v>0</v>
      </c>
      <c r="BT23" s="10">
        <f t="shared" si="18"/>
        <v>0</v>
      </c>
      <c r="BU23" s="7">
        <f t="shared" si="18"/>
        <v>0</v>
      </c>
      <c r="BV23" s="11">
        <f t="shared" si="18"/>
        <v>0</v>
      </c>
      <c r="BW23" s="10">
        <f t="shared" si="18"/>
        <v>0</v>
      </c>
      <c r="BX23" s="11">
        <f t="shared" si="18"/>
        <v>0</v>
      </c>
      <c r="BY23" s="10">
        <f t="shared" si="18"/>
        <v>0</v>
      </c>
      <c r="BZ23" s="11">
        <f t="shared" si="18"/>
        <v>0</v>
      </c>
      <c r="CA23" s="10">
        <f t="shared" si="18"/>
        <v>0</v>
      </c>
      <c r="CB23" s="11">
        <f t="shared" si="18"/>
        <v>0</v>
      </c>
      <c r="CC23" s="10">
        <f t="shared" si="18"/>
        <v>0</v>
      </c>
      <c r="CD23" s="7">
        <f t="shared" si="18"/>
        <v>0</v>
      </c>
      <c r="CE23" s="7">
        <f t="shared" si="18"/>
        <v>0</v>
      </c>
      <c r="CF23" s="11">
        <f t="shared" si="18"/>
        <v>0</v>
      </c>
      <c r="CG23" s="10">
        <f t="shared" si="18"/>
        <v>0</v>
      </c>
      <c r="CH23" s="11">
        <f t="shared" si="18"/>
        <v>0</v>
      </c>
      <c r="CI23" s="10">
        <f t="shared" si="18"/>
        <v>0</v>
      </c>
      <c r="CJ23" s="11">
        <f t="shared" si="18"/>
        <v>0</v>
      </c>
      <c r="CK23" s="10">
        <f t="shared" si="18"/>
        <v>0</v>
      </c>
      <c r="CL23" s="11">
        <f t="shared" si="18"/>
        <v>0</v>
      </c>
      <c r="CM23" s="10">
        <f t="shared" si="18"/>
        <v>0</v>
      </c>
      <c r="CN23" s="11">
        <f t="shared" si="18"/>
        <v>0</v>
      </c>
      <c r="CO23" s="10">
        <f t="shared" si="18"/>
        <v>0</v>
      </c>
      <c r="CP23" s="7">
        <f t="shared" si="18"/>
        <v>0</v>
      </c>
      <c r="CQ23" s="11">
        <f t="shared" si="18"/>
        <v>0</v>
      </c>
      <c r="CR23" s="10">
        <f t="shared" si="18"/>
        <v>0</v>
      </c>
      <c r="CS23" s="11">
        <f t="shared" si="18"/>
        <v>0</v>
      </c>
      <c r="CT23" s="10">
        <f t="shared" si="18"/>
        <v>0</v>
      </c>
      <c r="CU23" s="11">
        <f t="shared" si="18"/>
        <v>0</v>
      </c>
      <c r="CV23" s="10">
        <f t="shared" si="18"/>
        <v>0</v>
      </c>
      <c r="CW23" s="11">
        <f t="shared" si="18"/>
        <v>0</v>
      </c>
      <c r="CX23" s="10">
        <f>SUM(CX17:CX22)</f>
        <v>0</v>
      </c>
      <c r="CY23" s="7">
        <f>SUM(CY17:CY22)</f>
        <v>0</v>
      </c>
      <c r="CZ23" s="7">
        <f>SUM(CZ17:CZ22)</f>
        <v>0</v>
      </c>
    </row>
    <row r="24" spans="1:104" ht="20.100000000000001" customHeight="1" x14ac:dyDescent="0.2">
      <c r="A24" s="12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2"/>
      <c r="CZ24" s="13"/>
    </row>
    <row r="25" spans="1:104" x14ac:dyDescent="0.2">
      <c r="A25" s="6"/>
      <c r="B25" s="6"/>
      <c r="C25" s="6"/>
      <c r="D25" s="6" t="s">
        <v>68</v>
      </c>
      <c r="E25" s="3" t="s">
        <v>69</v>
      </c>
      <c r="F25" s="6">
        <f>COUNTIF(U25:CX25,"e")</f>
        <v>1</v>
      </c>
      <c r="G25" s="6">
        <f>COUNTIF(U25:CX25,"z")</f>
        <v>2</v>
      </c>
      <c r="H25" s="6">
        <f>SUM(I25:Q25)</f>
        <v>65</v>
      </c>
      <c r="I25" s="6">
        <f>U25+AP25+BK25+CF25</f>
        <v>15</v>
      </c>
      <c r="J25" s="6">
        <f>W25+AR25+BM25+CH25</f>
        <v>15</v>
      </c>
      <c r="K25" s="6">
        <f>Y25+AT25+BO25+CJ25</f>
        <v>0</v>
      </c>
      <c r="L25" s="6">
        <f>AA25+AV25+BQ25+CL25</f>
        <v>0</v>
      </c>
      <c r="M25" s="6">
        <f>AC25+AX25+BS25+CN25</f>
        <v>0</v>
      </c>
      <c r="N25" s="6">
        <f>AF25+BA25+BV25+CQ25</f>
        <v>35</v>
      </c>
      <c r="O25" s="6">
        <f>AH25+BC25+BX25+CS25</f>
        <v>0</v>
      </c>
      <c r="P25" s="6">
        <f>AJ25+BE25+BZ25+CU25</f>
        <v>0</v>
      </c>
      <c r="Q25" s="6">
        <f>AL25+BG25+CB25+CW25</f>
        <v>0</v>
      </c>
      <c r="R25" s="7">
        <f>AO25+BJ25+CE25+CZ25</f>
        <v>3</v>
      </c>
      <c r="S25" s="7">
        <f>AN25+BI25+CD25+CY25</f>
        <v>1.5</v>
      </c>
      <c r="T25" s="7">
        <v>2.37</v>
      </c>
      <c r="U25" s="11">
        <v>15</v>
      </c>
      <c r="V25" s="10" t="s">
        <v>55</v>
      </c>
      <c r="W25" s="11">
        <v>15</v>
      </c>
      <c r="X25" s="10" t="s">
        <v>54</v>
      </c>
      <c r="Y25" s="11"/>
      <c r="Z25" s="10"/>
      <c r="AA25" s="11"/>
      <c r="AB25" s="10"/>
      <c r="AC25" s="11"/>
      <c r="AD25" s="10"/>
      <c r="AE25" s="7">
        <v>1.5</v>
      </c>
      <c r="AF25" s="11">
        <v>35</v>
      </c>
      <c r="AG25" s="10" t="s">
        <v>54</v>
      </c>
      <c r="AH25" s="11"/>
      <c r="AI25" s="10"/>
      <c r="AJ25" s="11"/>
      <c r="AK25" s="10"/>
      <c r="AL25" s="11"/>
      <c r="AM25" s="10"/>
      <c r="AN25" s="7">
        <v>1.5</v>
      </c>
      <c r="AO25" s="7">
        <f>AE25+AN25</f>
        <v>3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>AZ25+BI25</f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>BU25+CD25</f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>CP25+CY25</f>
        <v>0</v>
      </c>
    </row>
    <row r="26" spans="1:104" x14ac:dyDescent="0.2">
      <c r="A26" s="6"/>
      <c r="B26" s="6"/>
      <c r="C26" s="6"/>
      <c r="D26" s="6" t="s">
        <v>70</v>
      </c>
      <c r="E26" s="3" t="s">
        <v>71</v>
      </c>
      <c r="F26" s="6">
        <f>COUNTIF(U26:CX26,"e")</f>
        <v>1</v>
      </c>
      <c r="G26" s="6">
        <f>COUNTIF(U26:CX26,"z")</f>
        <v>1</v>
      </c>
      <c r="H26" s="6">
        <f>SUM(I26:Q26)</f>
        <v>30</v>
      </c>
      <c r="I26" s="6">
        <f>U26+AP26+BK26+CF26</f>
        <v>15</v>
      </c>
      <c r="J26" s="6">
        <f>W26+AR26+BM26+CH26</f>
        <v>0</v>
      </c>
      <c r="K26" s="6">
        <f>Y26+AT26+BO26+CJ26</f>
        <v>0</v>
      </c>
      <c r="L26" s="6">
        <f>AA26+AV26+BQ26+CL26</f>
        <v>0</v>
      </c>
      <c r="M26" s="6">
        <f>AC26+AX26+BS26+CN26</f>
        <v>0</v>
      </c>
      <c r="N26" s="6">
        <f>AF26+BA26+BV26+CQ26</f>
        <v>15</v>
      </c>
      <c r="O26" s="6">
        <f>AH26+BC26+BX26+CS26</f>
        <v>0</v>
      </c>
      <c r="P26" s="6">
        <f>AJ26+BE26+BZ26+CU26</f>
        <v>0</v>
      </c>
      <c r="Q26" s="6">
        <f>AL26+BG26+CB26+CW26</f>
        <v>0</v>
      </c>
      <c r="R26" s="7">
        <f>AO26+BJ26+CE26+CZ26</f>
        <v>2</v>
      </c>
      <c r="S26" s="7">
        <f>AN26+BI26+CD26+CY26</f>
        <v>1</v>
      </c>
      <c r="T26" s="7">
        <v>1.2</v>
      </c>
      <c r="U26" s="11">
        <v>15</v>
      </c>
      <c r="V26" s="10" t="s">
        <v>55</v>
      </c>
      <c r="W26" s="11"/>
      <c r="X26" s="10"/>
      <c r="Y26" s="11"/>
      <c r="Z26" s="10"/>
      <c r="AA26" s="11"/>
      <c r="AB26" s="10"/>
      <c r="AC26" s="11"/>
      <c r="AD26" s="10"/>
      <c r="AE26" s="7">
        <v>1</v>
      </c>
      <c r="AF26" s="11">
        <v>15</v>
      </c>
      <c r="AG26" s="10" t="s">
        <v>54</v>
      </c>
      <c r="AH26" s="11"/>
      <c r="AI26" s="10"/>
      <c r="AJ26" s="11"/>
      <c r="AK26" s="10"/>
      <c r="AL26" s="11"/>
      <c r="AM26" s="10"/>
      <c r="AN26" s="7">
        <v>1</v>
      </c>
      <c r="AO26" s="7">
        <f>AE26+AN26</f>
        <v>2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>AZ26+BI26</f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>BU26+CD26</f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>CP26+CY26</f>
        <v>0</v>
      </c>
    </row>
    <row r="27" spans="1:104" x14ac:dyDescent="0.2">
      <c r="A27" s="6"/>
      <c r="B27" s="6"/>
      <c r="C27" s="6"/>
      <c r="D27" s="6" t="s">
        <v>72</v>
      </c>
      <c r="E27" s="3" t="s">
        <v>73</v>
      </c>
      <c r="F27" s="6">
        <f>COUNTIF(U27:CX27,"e")</f>
        <v>1</v>
      </c>
      <c r="G27" s="6">
        <f>COUNTIF(U27:CX27,"z")</f>
        <v>1</v>
      </c>
      <c r="H27" s="6">
        <f>SUM(I27:Q27)</f>
        <v>30</v>
      </c>
      <c r="I27" s="6">
        <f>U27+AP27+BK27+CF27</f>
        <v>15</v>
      </c>
      <c r="J27" s="6">
        <f>W27+AR27+BM27+CH27</f>
        <v>15</v>
      </c>
      <c r="K27" s="6">
        <f>Y27+AT27+BO27+CJ27</f>
        <v>0</v>
      </c>
      <c r="L27" s="6">
        <f>AA27+AV27+BQ27+CL27</f>
        <v>0</v>
      </c>
      <c r="M27" s="6">
        <f>AC27+AX27+BS27+CN27</f>
        <v>0</v>
      </c>
      <c r="N27" s="6">
        <f>AF27+BA27+BV27+CQ27</f>
        <v>0</v>
      </c>
      <c r="O27" s="6">
        <f>AH27+BC27+BX27+CS27</f>
        <v>0</v>
      </c>
      <c r="P27" s="6">
        <f>AJ27+BE27+BZ27+CU27</f>
        <v>0</v>
      </c>
      <c r="Q27" s="6">
        <f>AL27+BG27+CB27+CW27</f>
        <v>0</v>
      </c>
      <c r="R27" s="7">
        <f>AO27+BJ27+CE27+CZ27</f>
        <v>3</v>
      </c>
      <c r="S27" s="7">
        <f>AN27+BI27+CD27+CY27</f>
        <v>0</v>
      </c>
      <c r="T27" s="7">
        <v>1.26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>AE27+AN27</f>
        <v>0</v>
      </c>
      <c r="AP27" s="11">
        <v>15</v>
      </c>
      <c r="AQ27" s="10" t="s">
        <v>55</v>
      </c>
      <c r="AR27" s="11">
        <v>15</v>
      </c>
      <c r="AS27" s="10" t="s">
        <v>54</v>
      </c>
      <c r="AT27" s="11"/>
      <c r="AU27" s="10"/>
      <c r="AV27" s="11"/>
      <c r="AW27" s="10"/>
      <c r="AX27" s="11"/>
      <c r="AY27" s="10"/>
      <c r="AZ27" s="7">
        <v>3</v>
      </c>
      <c r="BA27" s="11"/>
      <c r="BB27" s="10"/>
      <c r="BC27" s="11"/>
      <c r="BD27" s="10"/>
      <c r="BE27" s="11"/>
      <c r="BF27" s="10"/>
      <c r="BG27" s="11"/>
      <c r="BH27" s="10"/>
      <c r="BI27" s="7"/>
      <c r="BJ27" s="7">
        <f>AZ27+BI27</f>
        <v>3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>BU27+CD27</f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>CP27+CY27</f>
        <v>0</v>
      </c>
    </row>
    <row r="28" spans="1:104" x14ac:dyDescent="0.2">
      <c r="A28" s="6"/>
      <c r="B28" s="6"/>
      <c r="C28" s="6"/>
      <c r="D28" s="6" t="s">
        <v>74</v>
      </c>
      <c r="E28" s="3" t="s">
        <v>75</v>
      </c>
      <c r="F28" s="6">
        <f>COUNTIF(U28:CX28,"e")</f>
        <v>1</v>
      </c>
      <c r="G28" s="6">
        <f>COUNTIF(U28:CX28,"z")</f>
        <v>1</v>
      </c>
      <c r="H28" s="6">
        <f>SUM(I28:Q28)</f>
        <v>30</v>
      </c>
      <c r="I28" s="6">
        <f>U28+AP28+BK28+CF28</f>
        <v>15</v>
      </c>
      <c r="J28" s="6">
        <f>W28+AR28+BM28+CH28</f>
        <v>0</v>
      </c>
      <c r="K28" s="6">
        <f>Y28+AT28+BO28+CJ28</f>
        <v>0</v>
      </c>
      <c r="L28" s="6">
        <f>AA28+AV28+BQ28+CL28</f>
        <v>0</v>
      </c>
      <c r="M28" s="6">
        <f>AC28+AX28+BS28+CN28</f>
        <v>0</v>
      </c>
      <c r="N28" s="6">
        <f>AF28+BA28+BV28+CQ28</f>
        <v>15</v>
      </c>
      <c r="O28" s="6">
        <f>AH28+BC28+BX28+CS28</f>
        <v>0</v>
      </c>
      <c r="P28" s="6">
        <f>AJ28+BE28+BZ28+CU28</f>
        <v>0</v>
      </c>
      <c r="Q28" s="6">
        <f>AL28+BG28+CB28+CW28</f>
        <v>0</v>
      </c>
      <c r="R28" s="7">
        <f>AO28+BJ28+CE28+CZ28</f>
        <v>3</v>
      </c>
      <c r="S28" s="7">
        <f>AN28+BI28+CD28+CY28</f>
        <v>2</v>
      </c>
      <c r="T28" s="7">
        <v>1.2</v>
      </c>
      <c r="U28" s="11">
        <v>15</v>
      </c>
      <c r="V28" s="10" t="s">
        <v>55</v>
      </c>
      <c r="W28" s="11"/>
      <c r="X28" s="10"/>
      <c r="Y28" s="11"/>
      <c r="Z28" s="10"/>
      <c r="AA28" s="11"/>
      <c r="AB28" s="10"/>
      <c r="AC28" s="11"/>
      <c r="AD28" s="10"/>
      <c r="AE28" s="7">
        <v>1</v>
      </c>
      <c r="AF28" s="11">
        <v>15</v>
      </c>
      <c r="AG28" s="10" t="s">
        <v>54</v>
      </c>
      <c r="AH28" s="11"/>
      <c r="AI28" s="10"/>
      <c r="AJ28" s="11"/>
      <c r="AK28" s="10"/>
      <c r="AL28" s="11"/>
      <c r="AM28" s="10"/>
      <c r="AN28" s="7">
        <v>2</v>
      </c>
      <c r="AO28" s="7">
        <f>AE28+AN28</f>
        <v>3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>AZ28+BI28</f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>BU28+CD28</f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>CP28+CY28</f>
        <v>0</v>
      </c>
    </row>
    <row r="29" spans="1:104" x14ac:dyDescent="0.2">
      <c r="A29" s="6"/>
      <c r="B29" s="6"/>
      <c r="C29" s="6"/>
      <c r="D29" s="6" t="s">
        <v>76</v>
      </c>
      <c r="E29" s="3" t="s">
        <v>77</v>
      </c>
      <c r="F29" s="6">
        <f>COUNTIF(U29:CX29,"e")</f>
        <v>0</v>
      </c>
      <c r="G29" s="6">
        <f>COUNTIF(U29:CX29,"z")</f>
        <v>1</v>
      </c>
      <c r="H29" s="6">
        <f>SUM(I29:Q29)</f>
        <v>80</v>
      </c>
      <c r="I29" s="6">
        <f>U29+AP29+BK29+CF29</f>
        <v>0</v>
      </c>
      <c r="J29" s="6">
        <f>W29+AR29+BM29+CH29</f>
        <v>0</v>
      </c>
      <c r="K29" s="6">
        <f>Y29+AT29+BO29+CJ29</f>
        <v>0</v>
      </c>
      <c r="L29" s="6">
        <f>AA29+AV29+BQ29+CL29</f>
        <v>0</v>
      </c>
      <c r="M29" s="6">
        <f>AC29+AX29+BS29+CN29</f>
        <v>0</v>
      </c>
      <c r="N29" s="6">
        <f>AF29+BA29+BV29+CQ29</f>
        <v>80</v>
      </c>
      <c r="O29" s="6">
        <f>AH29+BC29+BX29+CS29</f>
        <v>0</v>
      </c>
      <c r="P29" s="6">
        <f>AJ29+BE29+BZ29+CU29</f>
        <v>0</v>
      </c>
      <c r="Q29" s="6">
        <f>AL29+BG29+CB29+CW29</f>
        <v>0</v>
      </c>
      <c r="R29" s="7">
        <f>AO29+BJ29+CE29+CZ29</f>
        <v>3</v>
      </c>
      <c r="S29" s="7">
        <f>AN29+BI29+CD29+CY29</f>
        <v>3</v>
      </c>
      <c r="T29" s="7">
        <v>2.7</v>
      </c>
      <c r="U29" s="11"/>
      <c r="V29" s="10"/>
      <c r="W29" s="11"/>
      <c r="X29" s="10"/>
      <c r="Y29" s="11"/>
      <c r="Z29" s="10"/>
      <c r="AA29" s="11"/>
      <c r="AB29" s="10"/>
      <c r="AC29" s="11"/>
      <c r="AD29" s="10"/>
      <c r="AE29" s="7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>AE29+AN29</f>
        <v>0</v>
      </c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7"/>
      <c r="BA29" s="11">
        <v>80</v>
      </c>
      <c r="BB29" s="10" t="s">
        <v>54</v>
      </c>
      <c r="BC29" s="11"/>
      <c r="BD29" s="10"/>
      <c r="BE29" s="11"/>
      <c r="BF29" s="10"/>
      <c r="BG29" s="11"/>
      <c r="BH29" s="10"/>
      <c r="BI29" s="7">
        <v>3</v>
      </c>
      <c r="BJ29" s="7">
        <f>AZ29+BI29</f>
        <v>3</v>
      </c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7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>BU29+CD29</f>
        <v>0</v>
      </c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>CP29+CY29</f>
        <v>0</v>
      </c>
    </row>
    <row r="30" spans="1:104" ht="15.95" customHeight="1" x14ac:dyDescent="0.2">
      <c r="A30" s="6"/>
      <c r="B30" s="6"/>
      <c r="C30" s="6"/>
      <c r="D30" s="6"/>
      <c r="E30" s="6" t="s">
        <v>66</v>
      </c>
      <c r="F30" s="6">
        <f t="shared" ref="F30:AK30" si="19">SUM(F25:F29)</f>
        <v>4</v>
      </c>
      <c r="G30" s="6">
        <f t="shared" si="19"/>
        <v>6</v>
      </c>
      <c r="H30" s="6">
        <f t="shared" si="19"/>
        <v>235</v>
      </c>
      <c r="I30" s="6">
        <f t="shared" si="19"/>
        <v>60</v>
      </c>
      <c r="J30" s="6">
        <f t="shared" si="19"/>
        <v>30</v>
      </c>
      <c r="K30" s="6">
        <f t="shared" si="19"/>
        <v>0</v>
      </c>
      <c r="L30" s="6">
        <f t="shared" si="19"/>
        <v>0</v>
      </c>
      <c r="M30" s="6">
        <f t="shared" si="19"/>
        <v>0</v>
      </c>
      <c r="N30" s="6">
        <f t="shared" si="19"/>
        <v>145</v>
      </c>
      <c r="O30" s="6">
        <f t="shared" si="19"/>
        <v>0</v>
      </c>
      <c r="P30" s="6">
        <f t="shared" si="19"/>
        <v>0</v>
      </c>
      <c r="Q30" s="6">
        <f t="shared" si="19"/>
        <v>0</v>
      </c>
      <c r="R30" s="7">
        <f t="shared" si="19"/>
        <v>14</v>
      </c>
      <c r="S30" s="7">
        <f t="shared" si="19"/>
        <v>7.5</v>
      </c>
      <c r="T30" s="7">
        <f t="shared" si="19"/>
        <v>8.73</v>
      </c>
      <c r="U30" s="11">
        <f t="shared" si="19"/>
        <v>45</v>
      </c>
      <c r="V30" s="10">
        <f t="shared" si="19"/>
        <v>0</v>
      </c>
      <c r="W30" s="11">
        <f t="shared" si="19"/>
        <v>15</v>
      </c>
      <c r="X30" s="10">
        <f t="shared" si="19"/>
        <v>0</v>
      </c>
      <c r="Y30" s="11">
        <f t="shared" si="19"/>
        <v>0</v>
      </c>
      <c r="Z30" s="10">
        <f t="shared" si="19"/>
        <v>0</v>
      </c>
      <c r="AA30" s="11">
        <f t="shared" si="19"/>
        <v>0</v>
      </c>
      <c r="AB30" s="10">
        <f t="shared" si="19"/>
        <v>0</v>
      </c>
      <c r="AC30" s="11">
        <f t="shared" si="19"/>
        <v>0</v>
      </c>
      <c r="AD30" s="10">
        <f t="shared" si="19"/>
        <v>0</v>
      </c>
      <c r="AE30" s="7">
        <f t="shared" si="19"/>
        <v>3.5</v>
      </c>
      <c r="AF30" s="11">
        <f t="shared" si="19"/>
        <v>65</v>
      </c>
      <c r="AG30" s="10">
        <f t="shared" si="19"/>
        <v>0</v>
      </c>
      <c r="AH30" s="11">
        <f t="shared" si="19"/>
        <v>0</v>
      </c>
      <c r="AI30" s="10">
        <f t="shared" si="19"/>
        <v>0</v>
      </c>
      <c r="AJ30" s="11">
        <f t="shared" si="19"/>
        <v>0</v>
      </c>
      <c r="AK30" s="10">
        <f t="shared" si="19"/>
        <v>0</v>
      </c>
      <c r="AL30" s="11">
        <f t="shared" ref="AL30:BQ30" si="20">SUM(AL25:AL29)</f>
        <v>0</v>
      </c>
      <c r="AM30" s="10">
        <f t="shared" si="20"/>
        <v>0</v>
      </c>
      <c r="AN30" s="7">
        <f t="shared" si="20"/>
        <v>4.5</v>
      </c>
      <c r="AO30" s="7">
        <f t="shared" si="20"/>
        <v>8</v>
      </c>
      <c r="AP30" s="11">
        <f t="shared" si="20"/>
        <v>15</v>
      </c>
      <c r="AQ30" s="10">
        <f t="shared" si="20"/>
        <v>0</v>
      </c>
      <c r="AR30" s="11">
        <f t="shared" si="20"/>
        <v>15</v>
      </c>
      <c r="AS30" s="10">
        <f t="shared" si="20"/>
        <v>0</v>
      </c>
      <c r="AT30" s="11">
        <f t="shared" si="20"/>
        <v>0</v>
      </c>
      <c r="AU30" s="10">
        <f t="shared" si="20"/>
        <v>0</v>
      </c>
      <c r="AV30" s="11">
        <f t="shared" si="20"/>
        <v>0</v>
      </c>
      <c r="AW30" s="10">
        <f t="shared" si="20"/>
        <v>0</v>
      </c>
      <c r="AX30" s="11">
        <f t="shared" si="20"/>
        <v>0</v>
      </c>
      <c r="AY30" s="10">
        <f t="shared" si="20"/>
        <v>0</v>
      </c>
      <c r="AZ30" s="7">
        <f t="shared" si="20"/>
        <v>3</v>
      </c>
      <c r="BA30" s="11">
        <f t="shared" si="20"/>
        <v>80</v>
      </c>
      <c r="BB30" s="10">
        <f t="shared" si="20"/>
        <v>0</v>
      </c>
      <c r="BC30" s="11">
        <f t="shared" si="20"/>
        <v>0</v>
      </c>
      <c r="BD30" s="10">
        <f t="shared" si="20"/>
        <v>0</v>
      </c>
      <c r="BE30" s="11">
        <f t="shared" si="20"/>
        <v>0</v>
      </c>
      <c r="BF30" s="10">
        <f t="shared" si="20"/>
        <v>0</v>
      </c>
      <c r="BG30" s="11">
        <f t="shared" si="20"/>
        <v>0</v>
      </c>
      <c r="BH30" s="10">
        <f t="shared" si="20"/>
        <v>0</v>
      </c>
      <c r="BI30" s="7">
        <f t="shared" si="20"/>
        <v>3</v>
      </c>
      <c r="BJ30" s="7">
        <f t="shared" si="20"/>
        <v>6</v>
      </c>
      <c r="BK30" s="11">
        <f t="shared" si="20"/>
        <v>0</v>
      </c>
      <c r="BL30" s="10">
        <f t="shared" si="20"/>
        <v>0</v>
      </c>
      <c r="BM30" s="11">
        <f t="shared" si="20"/>
        <v>0</v>
      </c>
      <c r="BN30" s="10">
        <f t="shared" si="20"/>
        <v>0</v>
      </c>
      <c r="BO30" s="11">
        <f t="shared" si="20"/>
        <v>0</v>
      </c>
      <c r="BP30" s="10">
        <f t="shared" si="20"/>
        <v>0</v>
      </c>
      <c r="BQ30" s="11">
        <f t="shared" si="20"/>
        <v>0</v>
      </c>
      <c r="BR30" s="10">
        <f t="shared" ref="BR30:CW30" si="21">SUM(BR25:BR29)</f>
        <v>0</v>
      </c>
      <c r="BS30" s="11">
        <f t="shared" si="21"/>
        <v>0</v>
      </c>
      <c r="BT30" s="10">
        <f t="shared" si="21"/>
        <v>0</v>
      </c>
      <c r="BU30" s="7">
        <f t="shared" si="21"/>
        <v>0</v>
      </c>
      <c r="BV30" s="11">
        <f t="shared" si="21"/>
        <v>0</v>
      </c>
      <c r="BW30" s="10">
        <f t="shared" si="21"/>
        <v>0</v>
      </c>
      <c r="BX30" s="11">
        <f t="shared" si="21"/>
        <v>0</v>
      </c>
      <c r="BY30" s="10">
        <f t="shared" si="21"/>
        <v>0</v>
      </c>
      <c r="BZ30" s="11">
        <f t="shared" si="21"/>
        <v>0</v>
      </c>
      <c r="CA30" s="10">
        <f t="shared" si="21"/>
        <v>0</v>
      </c>
      <c r="CB30" s="11">
        <f t="shared" si="21"/>
        <v>0</v>
      </c>
      <c r="CC30" s="10">
        <f t="shared" si="21"/>
        <v>0</v>
      </c>
      <c r="CD30" s="7">
        <f t="shared" si="21"/>
        <v>0</v>
      </c>
      <c r="CE30" s="7">
        <f t="shared" si="21"/>
        <v>0</v>
      </c>
      <c r="CF30" s="11">
        <f t="shared" si="21"/>
        <v>0</v>
      </c>
      <c r="CG30" s="10">
        <f t="shared" si="21"/>
        <v>0</v>
      </c>
      <c r="CH30" s="11">
        <f t="shared" si="21"/>
        <v>0</v>
      </c>
      <c r="CI30" s="10">
        <f t="shared" si="21"/>
        <v>0</v>
      </c>
      <c r="CJ30" s="11">
        <f t="shared" si="21"/>
        <v>0</v>
      </c>
      <c r="CK30" s="10">
        <f t="shared" si="21"/>
        <v>0</v>
      </c>
      <c r="CL30" s="11">
        <f t="shared" si="21"/>
        <v>0</v>
      </c>
      <c r="CM30" s="10">
        <f t="shared" si="21"/>
        <v>0</v>
      </c>
      <c r="CN30" s="11">
        <f t="shared" si="21"/>
        <v>0</v>
      </c>
      <c r="CO30" s="10">
        <f t="shared" si="21"/>
        <v>0</v>
      </c>
      <c r="CP30" s="7">
        <f t="shared" si="21"/>
        <v>0</v>
      </c>
      <c r="CQ30" s="11">
        <f t="shared" si="21"/>
        <v>0</v>
      </c>
      <c r="CR30" s="10">
        <f t="shared" si="21"/>
        <v>0</v>
      </c>
      <c r="CS30" s="11">
        <f t="shared" si="21"/>
        <v>0</v>
      </c>
      <c r="CT30" s="10">
        <f t="shared" si="21"/>
        <v>0</v>
      </c>
      <c r="CU30" s="11">
        <f t="shared" si="21"/>
        <v>0</v>
      </c>
      <c r="CV30" s="10">
        <f t="shared" si="21"/>
        <v>0</v>
      </c>
      <c r="CW30" s="11">
        <f t="shared" si="21"/>
        <v>0</v>
      </c>
      <c r="CX30" s="10">
        <f>SUM(CX25:CX29)</f>
        <v>0</v>
      </c>
      <c r="CY30" s="7">
        <f>SUM(CY25:CY29)</f>
        <v>0</v>
      </c>
      <c r="CZ30" s="7">
        <f>SUM(CZ25:CZ29)</f>
        <v>0</v>
      </c>
    </row>
    <row r="31" spans="1:104" ht="20.100000000000001" customHeight="1" x14ac:dyDescent="0.2">
      <c r="A31" s="12" t="s">
        <v>78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2"/>
      <c r="CZ31" s="13"/>
    </row>
    <row r="32" spans="1:104" x14ac:dyDescent="0.2">
      <c r="A32" s="6"/>
      <c r="B32" s="6"/>
      <c r="C32" s="6"/>
      <c r="D32" s="6" t="s">
        <v>81</v>
      </c>
      <c r="E32" s="3" t="s">
        <v>82</v>
      </c>
      <c r="F32" s="6">
        <f t="shared" ref="F32:F45" si="22">COUNTIF(U32:CX32,"e")</f>
        <v>0</v>
      </c>
      <c r="G32" s="6">
        <f t="shared" ref="G32:G45" si="23">COUNTIF(U32:CX32,"z")</f>
        <v>3</v>
      </c>
      <c r="H32" s="6">
        <f t="shared" ref="H32:H47" si="24">SUM(I32:Q32)</f>
        <v>45</v>
      </c>
      <c r="I32" s="6">
        <f t="shared" ref="I32:I47" si="25">U32+AP32+BK32+CF32</f>
        <v>15</v>
      </c>
      <c r="J32" s="6">
        <f t="shared" ref="J32:J47" si="26">W32+AR32+BM32+CH32</f>
        <v>15</v>
      </c>
      <c r="K32" s="6">
        <f t="shared" ref="K32:K47" si="27">Y32+AT32+BO32+CJ32</f>
        <v>0</v>
      </c>
      <c r="L32" s="6">
        <f t="shared" ref="L32:L47" si="28">AA32+AV32+BQ32+CL32</f>
        <v>0</v>
      </c>
      <c r="M32" s="6">
        <f t="shared" ref="M32:M47" si="29">AC32+AX32+BS32+CN32</f>
        <v>0</v>
      </c>
      <c r="N32" s="6">
        <f t="shared" ref="N32:N47" si="30">AF32+BA32+BV32+CQ32</f>
        <v>15</v>
      </c>
      <c r="O32" s="6">
        <f t="shared" ref="O32:O47" si="31">AH32+BC32+BX32+CS32</f>
        <v>0</v>
      </c>
      <c r="P32" s="6">
        <f t="shared" ref="P32:P47" si="32">AJ32+BE32+BZ32+CU32</f>
        <v>0</v>
      </c>
      <c r="Q32" s="6">
        <f t="shared" ref="Q32:Q47" si="33">AL32+BG32+CB32+CW32</f>
        <v>0</v>
      </c>
      <c r="R32" s="7">
        <f t="shared" ref="R32:R47" si="34">AO32+BJ32+CE32+CZ32</f>
        <v>2</v>
      </c>
      <c r="S32" s="7">
        <f t="shared" ref="S32:S47" si="35">AN32+BI32+CD32+CY32</f>
        <v>0.5</v>
      </c>
      <c r="T32" s="7">
        <v>1.6</v>
      </c>
      <c r="U32" s="11">
        <v>15</v>
      </c>
      <c r="V32" s="10" t="s">
        <v>54</v>
      </c>
      <c r="W32" s="11">
        <v>15</v>
      </c>
      <c r="X32" s="10" t="s">
        <v>54</v>
      </c>
      <c r="Y32" s="11"/>
      <c r="Z32" s="10"/>
      <c r="AA32" s="11"/>
      <c r="AB32" s="10"/>
      <c r="AC32" s="11"/>
      <c r="AD32" s="10"/>
      <c r="AE32" s="7">
        <v>1.5</v>
      </c>
      <c r="AF32" s="11">
        <v>15</v>
      </c>
      <c r="AG32" s="10" t="s">
        <v>54</v>
      </c>
      <c r="AH32" s="11"/>
      <c r="AI32" s="10"/>
      <c r="AJ32" s="11"/>
      <c r="AK32" s="10"/>
      <c r="AL32" s="11"/>
      <c r="AM32" s="10"/>
      <c r="AN32" s="7">
        <v>0.5</v>
      </c>
      <c r="AO32" s="7">
        <f t="shared" ref="AO32:AO47" si="36">AE32+AN32</f>
        <v>2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ref="BJ32:BJ47" si="37">AZ32+BI32</f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ref="CE32:CE47" si="38">BU32+CD32</f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ref="CZ32:CZ47" si="39">CP32+CY32</f>
        <v>0</v>
      </c>
    </row>
    <row r="33" spans="1:104" x14ac:dyDescent="0.2">
      <c r="A33" s="6"/>
      <c r="B33" s="6"/>
      <c r="C33" s="6"/>
      <c r="D33" s="6" t="s">
        <v>83</v>
      </c>
      <c r="E33" s="3" t="s">
        <v>84</v>
      </c>
      <c r="F33" s="6">
        <f t="shared" si="22"/>
        <v>1</v>
      </c>
      <c r="G33" s="6">
        <f t="shared" si="23"/>
        <v>0</v>
      </c>
      <c r="H33" s="6">
        <f t="shared" si="24"/>
        <v>15</v>
      </c>
      <c r="I33" s="6">
        <f t="shared" si="25"/>
        <v>15</v>
      </c>
      <c r="J33" s="6">
        <f t="shared" si="26"/>
        <v>0</v>
      </c>
      <c r="K33" s="6">
        <f t="shared" si="27"/>
        <v>0</v>
      </c>
      <c r="L33" s="6">
        <f t="shared" si="28"/>
        <v>0</v>
      </c>
      <c r="M33" s="6">
        <f t="shared" si="29"/>
        <v>0</v>
      </c>
      <c r="N33" s="6">
        <f t="shared" si="30"/>
        <v>0</v>
      </c>
      <c r="O33" s="6">
        <f t="shared" si="31"/>
        <v>0</v>
      </c>
      <c r="P33" s="6">
        <f t="shared" si="32"/>
        <v>0</v>
      </c>
      <c r="Q33" s="6">
        <f t="shared" si="33"/>
        <v>0</v>
      </c>
      <c r="R33" s="7">
        <f t="shared" si="34"/>
        <v>1</v>
      </c>
      <c r="S33" s="7">
        <f t="shared" si="35"/>
        <v>0</v>
      </c>
      <c r="T33" s="7">
        <v>0.63</v>
      </c>
      <c r="U33" s="11">
        <v>15</v>
      </c>
      <c r="V33" s="10" t="s">
        <v>55</v>
      </c>
      <c r="W33" s="11"/>
      <c r="X33" s="10"/>
      <c r="Y33" s="11"/>
      <c r="Z33" s="10"/>
      <c r="AA33" s="11"/>
      <c r="AB33" s="10"/>
      <c r="AC33" s="11"/>
      <c r="AD33" s="10"/>
      <c r="AE33" s="7">
        <v>1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6"/>
        <v>1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37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8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9"/>
        <v>0</v>
      </c>
    </row>
    <row r="34" spans="1:104" x14ac:dyDescent="0.2">
      <c r="A34" s="6"/>
      <c r="B34" s="6"/>
      <c r="C34" s="6"/>
      <c r="D34" s="6" t="s">
        <v>85</v>
      </c>
      <c r="E34" s="3" t="s">
        <v>86</v>
      </c>
      <c r="F34" s="6">
        <f t="shared" si="22"/>
        <v>1</v>
      </c>
      <c r="G34" s="6">
        <f t="shared" si="23"/>
        <v>1</v>
      </c>
      <c r="H34" s="6">
        <f t="shared" si="24"/>
        <v>105</v>
      </c>
      <c r="I34" s="6">
        <f t="shared" si="25"/>
        <v>45</v>
      </c>
      <c r="J34" s="6">
        <f t="shared" si="26"/>
        <v>0</v>
      </c>
      <c r="K34" s="6">
        <f t="shared" si="27"/>
        <v>0</v>
      </c>
      <c r="L34" s="6">
        <f t="shared" si="28"/>
        <v>0</v>
      </c>
      <c r="M34" s="6">
        <f t="shared" si="29"/>
        <v>0</v>
      </c>
      <c r="N34" s="6">
        <f t="shared" si="30"/>
        <v>60</v>
      </c>
      <c r="O34" s="6">
        <f t="shared" si="31"/>
        <v>0</v>
      </c>
      <c r="P34" s="6">
        <f t="shared" si="32"/>
        <v>0</v>
      </c>
      <c r="Q34" s="6">
        <f t="shared" si="33"/>
        <v>0</v>
      </c>
      <c r="R34" s="7">
        <f t="shared" si="34"/>
        <v>4</v>
      </c>
      <c r="S34" s="7">
        <f t="shared" si="35"/>
        <v>2</v>
      </c>
      <c r="T34" s="7">
        <v>3.6</v>
      </c>
      <c r="U34" s="11">
        <v>45</v>
      </c>
      <c r="V34" s="10" t="s">
        <v>55</v>
      </c>
      <c r="W34" s="11"/>
      <c r="X34" s="10"/>
      <c r="Y34" s="11"/>
      <c r="Z34" s="10"/>
      <c r="AA34" s="11"/>
      <c r="AB34" s="10"/>
      <c r="AC34" s="11"/>
      <c r="AD34" s="10"/>
      <c r="AE34" s="7">
        <v>2</v>
      </c>
      <c r="AF34" s="11">
        <v>60</v>
      </c>
      <c r="AG34" s="10" t="s">
        <v>54</v>
      </c>
      <c r="AH34" s="11"/>
      <c r="AI34" s="10"/>
      <c r="AJ34" s="11"/>
      <c r="AK34" s="10"/>
      <c r="AL34" s="11"/>
      <c r="AM34" s="10"/>
      <c r="AN34" s="7">
        <v>2</v>
      </c>
      <c r="AO34" s="7">
        <f t="shared" si="36"/>
        <v>4</v>
      </c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7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7"/>
        <v>0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8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39"/>
        <v>0</v>
      </c>
    </row>
    <row r="35" spans="1:104" x14ac:dyDescent="0.2">
      <c r="A35" s="6"/>
      <c r="B35" s="6"/>
      <c r="C35" s="6"/>
      <c r="D35" s="6" t="s">
        <v>87</v>
      </c>
      <c r="E35" s="3" t="s">
        <v>88</v>
      </c>
      <c r="F35" s="6">
        <f t="shared" si="22"/>
        <v>0</v>
      </c>
      <c r="G35" s="6">
        <f t="shared" si="23"/>
        <v>1</v>
      </c>
      <c r="H35" s="6">
        <f t="shared" si="24"/>
        <v>15</v>
      </c>
      <c r="I35" s="6">
        <f t="shared" si="25"/>
        <v>15</v>
      </c>
      <c r="J35" s="6">
        <f t="shared" si="26"/>
        <v>0</v>
      </c>
      <c r="K35" s="6">
        <f t="shared" si="27"/>
        <v>0</v>
      </c>
      <c r="L35" s="6">
        <f t="shared" si="28"/>
        <v>0</v>
      </c>
      <c r="M35" s="6">
        <f t="shared" si="29"/>
        <v>0</v>
      </c>
      <c r="N35" s="6">
        <f t="shared" si="30"/>
        <v>0</v>
      </c>
      <c r="O35" s="6">
        <f t="shared" si="31"/>
        <v>0</v>
      </c>
      <c r="P35" s="6">
        <f t="shared" si="32"/>
        <v>0</v>
      </c>
      <c r="Q35" s="6">
        <f t="shared" si="33"/>
        <v>0</v>
      </c>
      <c r="R35" s="7">
        <f t="shared" si="34"/>
        <v>1</v>
      </c>
      <c r="S35" s="7">
        <f t="shared" si="35"/>
        <v>0</v>
      </c>
      <c r="T35" s="7">
        <v>0.56999999999999995</v>
      </c>
      <c r="U35" s="11">
        <v>15</v>
      </c>
      <c r="V35" s="10" t="s">
        <v>54</v>
      </c>
      <c r="W35" s="11"/>
      <c r="X35" s="10"/>
      <c r="Y35" s="11"/>
      <c r="Z35" s="10"/>
      <c r="AA35" s="11"/>
      <c r="AB35" s="10"/>
      <c r="AC35" s="11"/>
      <c r="AD35" s="10"/>
      <c r="AE35" s="7">
        <v>1</v>
      </c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6"/>
        <v>1</v>
      </c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7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37"/>
        <v>0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8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9"/>
        <v>0</v>
      </c>
    </row>
    <row r="36" spans="1:104" x14ac:dyDescent="0.2">
      <c r="A36" s="6"/>
      <c r="B36" s="6"/>
      <c r="C36" s="6"/>
      <c r="D36" s="6" t="s">
        <v>89</v>
      </c>
      <c r="E36" s="3" t="s">
        <v>90</v>
      </c>
      <c r="F36" s="6">
        <f t="shared" si="22"/>
        <v>0</v>
      </c>
      <c r="G36" s="6">
        <f t="shared" si="23"/>
        <v>2</v>
      </c>
      <c r="H36" s="6">
        <f t="shared" si="24"/>
        <v>60</v>
      </c>
      <c r="I36" s="6">
        <f t="shared" si="25"/>
        <v>15</v>
      </c>
      <c r="J36" s="6">
        <f t="shared" si="26"/>
        <v>0</v>
      </c>
      <c r="K36" s="6">
        <f t="shared" si="27"/>
        <v>0</v>
      </c>
      <c r="L36" s="6">
        <f t="shared" si="28"/>
        <v>0</v>
      </c>
      <c r="M36" s="6">
        <f t="shared" si="29"/>
        <v>0</v>
      </c>
      <c r="N36" s="6">
        <f t="shared" si="30"/>
        <v>45</v>
      </c>
      <c r="O36" s="6">
        <f t="shared" si="31"/>
        <v>0</v>
      </c>
      <c r="P36" s="6">
        <f t="shared" si="32"/>
        <v>0</v>
      </c>
      <c r="Q36" s="6">
        <f t="shared" si="33"/>
        <v>0</v>
      </c>
      <c r="R36" s="7">
        <f t="shared" si="34"/>
        <v>4</v>
      </c>
      <c r="S36" s="7">
        <f t="shared" si="35"/>
        <v>3</v>
      </c>
      <c r="T36" s="7">
        <v>2.17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6"/>
        <v>0</v>
      </c>
      <c r="AP36" s="11">
        <v>15</v>
      </c>
      <c r="AQ36" s="10" t="s">
        <v>54</v>
      </c>
      <c r="AR36" s="11"/>
      <c r="AS36" s="10"/>
      <c r="AT36" s="11"/>
      <c r="AU36" s="10"/>
      <c r="AV36" s="11"/>
      <c r="AW36" s="10"/>
      <c r="AX36" s="11"/>
      <c r="AY36" s="10"/>
      <c r="AZ36" s="7">
        <v>1</v>
      </c>
      <c r="BA36" s="11">
        <v>45</v>
      </c>
      <c r="BB36" s="10" t="s">
        <v>54</v>
      </c>
      <c r="BC36" s="11"/>
      <c r="BD36" s="10"/>
      <c r="BE36" s="11"/>
      <c r="BF36" s="10"/>
      <c r="BG36" s="11"/>
      <c r="BH36" s="10"/>
      <c r="BI36" s="7">
        <v>3</v>
      </c>
      <c r="BJ36" s="7">
        <f t="shared" si="37"/>
        <v>4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38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9"/>
        <v>0</v>
      </c>
    </row>
    <row r="37" spans="1:104" x14ac:dyDescent="0.2">
      <c r="A37" s="6"/>
      <c r="B37" s="6"/>
      <c r="C37" s="6"/>
      <c r="D37" s="6" t="s">
        <v>91</v>
      </c>
      <c r="E37" s="3" t="s">
        <v>92</v>
      </c>
      <c r="F37" s="6">
        <f t="shared" si="22"/>
        <v>0</v>
      </c>
      <c r="G37" s="6">
        <f t="shared" si="23"/>
        <v>1</v>
      </c>
      <c r="H37" s="6">
        <f t="shared" si="24"/>
        <v>30</v>
      </c>
      <c r="I37" s="6">
        <f t="shared" si="25"/>
        <v>0</v>
      </c>
      <c r="J37" s="6">
        <f t="shared" si="26"/>
        <v>0</v>
      </c>
      <c r="K37" s="6">
        <f t="shared" si="27"/>
        <v>0</v>
      </c>
      <c r="L37" s="6">
        <f t="shared" si="28"/>
        <v>0</v>
      </c>
      <c r="M37" s="6">
        <f t="shared" si="29"/>
        <v>0</v>
      </c>
      <c r="N37" s="6">
        <f t="shared" si="30"/>
        <v>0</v>
      </c>
      <c r="O37" s="6">
        <f t="shared" si="31"/>
        <v>30</v>
      </c>
      <c r="P37" s="6">
        <f t="shared" si="32"/>
        <v>0</v>
      </c>
      <c r="Q37" s="6">
        <f t="shared" si="33"/>
        <v>0</v>
      </c>
      <c r="R37" s="7">
        <f t="shared" si="34"/>
        <v>2</v>
      </c>
      <c r="S37" s="7">
        <f t="shared" si="35"/>
        <v>2</v>
      </c>
      <c r="T37" s="7">
        <v>1.2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>
        <v>30</v>
      </c>
      <c r="AI37" s="10" t="s">
        <v>54</v>
      </c>
      <c r="AJ37" s="11"/>
      <c r="AK37" s="10"/>
      <c r="AL37" s="11"/>
      <c r="AM37" s="10"/>
      <c r="AN37" s="7">
        <v>2</v>
      </c>
      <c r="AO37" s="7">
        <f t="shared" si="36"/>
        <v>2</v>
      </c>
      <c r="AP37" s="11"/>
      <c r="AQ37" s="10"/>
      <c r="AR37" s="11"/>
      <c r="AS37" s="10"/>
      <c r="AT37" s="11"/>
      <c r="AU37" s="10"/>
      <c r="AV37" s="11"/>
      <c r="AW37" s="10"/>
      <c r="AX37" s="11"/>
      <c r="AY37" s="10"/>
      <c r="AZ37" s="7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37"/>
        <v>0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8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9"/>
        <v>0</v>
      </c>
    </row>
    <row r="38" spans="1:104" x14ac:dyDescent="0.2">
      <c r="A38" s="6"/>
      <c r="B38" s="6"/>
      <c r="C38" s="6"/>
      <c r="D38" s="6" t="s">
        <v>93</v>
      </c>
      <c r="E38" s="3" t="s">
        <v>94</v>
      </c>
      <c r="F38" s="6">
        <f t="shared" si="22"/>
        <v>0</v>
      </c>
      <c r="G38" s="6">
        <f t="shared" si="23"/>
        <v>2</v>
      </c>
      <c r="H38" s="6">
        <f t="shared" si="24"/>
        <v>60</v>
      </c>
      <c r="I38" s="6">
        <f t="shared" si="25"/>
        <v>30</v>
      </c>
      <c r="J38" s="6">
        <f t="shared" si="26"/>
        <v>0</v>
      </c>
      <c r="K38" s="6">
        <f t="shared" si="27"/>
        <v>0</v>
      </c>
      <c r="L38" s="6">
        <f t="shared" si="28"/>
        <v>0</v>
      </c>
      <c r="M38" s="6">
        <f t="shared" si="29"/>
        <v>0</v>
      </c>
      <c r="N38" s="6">
        <f t="shared" si="30"/>
        <v>30</v>
      </c>
      <c r="O38" s="6">
        <f t="shared" si="31"/>
        <v>0</v>
      </c>
      <c r="P38" s="6">
        <f t="shared" si="32"/>
        <v>0</v>
      </c>
      <c r="Q38" s="6">
        <f t="shared" si="33"/>
        <v>0</v>
      </c>
      <c r="R38" s="7">
        <f t="shared" si="34"/>
        <v>3</v>
      </c>
      <c r="S38" s="7">
        <f t="shared" si="35"/>
        <v>1.5</v>
      </c>
      <c r="T38" s="7">
        <v>2.4</v>
      </c>
      <c r="U38" s="11">
        <v>30</v>
      </c>
      <c r="V38" s="10" t="s">
        <v>54</v>
      </c>
      <c r="W38" s="11"/>
      <c r="X38" s="10"/>
      <c r="Y38" s="11"/>
      <c r="Z38" s="10"/>
      <c r="AA38" s="11"/>
      <c r="AB38" s="10"/>
      <c r="AC38" s="11"/>
      <c r="AD38" s="10"/>
      <c r="AE38" s="7">
        <v>1.5</v>
      </c>
      <c r="AF38" s="11">
        <v>30</v>
      </c>
      <c r="AG38" s="10" t="s">
        <v>54</v>
      </c>
      <c r="AH38" s="11"/>
      <c r="AI38" s="10"/>
      <c r="AJ38" s="11"/>
      <c r="AK38" s="10"/>
      <c r="AL38" s="11"/>
      <c r="AM38" s="10"/>
      <c r="AN38" s="7">
        <v>1.5</v>
      </c>
      <c r="AO38" s="7">
        <f t="shared" si="36"/>
        <v>3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37"/>
        <v>0</v>
      </c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7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8"/>
        <v>0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9"/>
        <v>0</v>
      </c>
    </row>
    <row r="39" spans="1:104" x14ac:dyDescent="0.2">
      <c r="A39" s="6"/>
      <c r="B39" s="6"/>
      <c r="C39" s="6"/>
      <c r="D39" s="6" t="s">
        <v>95</v>
      </c>
      <c r="E39" s="3" t="s">
        <v>96</v>
      </c>
      <c r="F39" s="6">
        <f t="shared" si="22"/>
        <v>0</v>
      </c>
      <c r="G39" s="6">
        <f t="shared" si="23"/>
        <v>1</v>
      </c>
      <c r="H39" s="6">
        <f t="shared" si="24"/>
        <v>15</v>
      </c>
      <c r="I39" s="6">
        <f t="shared" si="25"/>
        <v>15</v>
      </c>
      <c r="J39" s="6">
        <f t="shared" si="26"/>
        <v>0</v>
      </c>
      <c r="K39" s="6">
        <f t="shared" si="27"/>
        <v>0</v>
      </c>
      <c r="L39" s="6">
        <f t="shared" si="28"/>
        <v>0</v>
      </c>
      <c r="M39" s="6">
        <f t="shared" si="29"/>
        <v>0</v>
      </c>
      <c r="N39" s="6">
        <f t="shared" si="30"/>
        <v>0</v>
      </c>
      <c r="O39" s="6">
        <f t="shared" si="31"/>
        <v>0</v>
      </c>
      <c r="P39" s="6">
        <f t="shared" si="32"/>
        <v>0</v>
      </c>
      <c r="Q39" s="6">
        <f t="shared" si="33"/>
        <v>0</v>
      </c>
      <c r="R39" s="7">
        <f t="shared" si="34"/>
        <v>1</v>
      </c>
      <c r="S39" s="7">
        <f t="shared" si="35"/>
        <v>0</v>
      </c>
      <c r="T39" s="7">
        <v>0.56999999999999995</v>
      </c>
      <c r="U39" s="11"/>
      <c r="V39" s="10"/>
      <c r="W39" s="11"/>
      <c r="X39" s="10"/>
      <c r="Y39" s="11"/>
      <c r="Z39" s="10"/>
      <c r="AA39" s="11"/>
      <c r="AB39" s="10"/>
      <c r="AC39" s="11"/>
      <c r="AD39" s="10"/>
      <c r="AE39" s="7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36"/>
        <v>0</v>
      </c>
      <c r="AP39" s="11">
        <v>15</v>
      </c>
      <c r="AQ39" s="10" t="s">
        <v>54</v>
      </c>
      <c r="AR39" s="11"/>
      <c r="AS39" s="10"/>
      <c r="AT39" s="11"/>
      <c r="AU39" s="10"/>
      <c r="AV39" s="11"/>
      <c r="AW39" s="10"/>
      <c r="AX39" s="11"/>
      <c r="AY39" s="10"/>
      <c r="AZ39" s="7">
        <v>1</v>
      </c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37"/>
        <v>1</v>
      </c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7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38"/>
        <v>0</v>
      </c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39"/>
        <v>0</v>
      </c>
    </row>
    <row r="40" spans="1:104" x14ac:dyDescent="0.2">
      <c r="A40" s="6"/>
      <c r="B40" s="6"/>
      <c r="C40" s="6"/>
      <c r="D40" s="6" t="s">
        <v>97</v>
      </c>
      <c r="E40" s="3" t="s">
        <v>98</v>
      </c>
      <c r="F40" s="6">
        <f t="shared" si="22"/>
        <v>1</v>
      </c>
      <c r="G40" s="6">
        <f t="shared" si="23"/>
        <v>0</v>
      </c>
      <c r="H40" s="6">
        <f t="shared" si="24"/>
        <v>15</v>
      </c>
      <c r="I40" s="6">
        <f t="shared" si="25"/>
        <v>15</v>
      </c>
      <c r="J40" s="6">
        <f t="shared" si="26"/>
        <v>0</v>
      </c>
      <c r="K40" s="6">
        <f t="shared" si="27"/>
        <v>0</v>
      </c>
      <c r="L40" s="6">
        <f t="shared" si="28"/>
        <v>0</v>
      </c>
      <c r="M40" s="6">
        <f t="shared" si="29"/>
        <v>0</v>
      </c>
      <c r="N40" s="6">
        <f t="shared" si="30"/>
        <v>0</v>
      </c>
      <c r="O40" s="6">
        <f t="shared" si="31"/>
        <v>0</v>
      </c>
      <c r="P40" s="6">
        <f t="shared" si="32"/>
        <v>0</v>
      </c>
      <c r="Q40" s="6">
        <f t="shared" si="33"/>
        <v>0</v>
      </c>
      <c r="R40" s="7">
        <f t="shared" si="34"/>
        <v>2</v>
      </c>
      <c r="S40" s="7">
        <f t="shared" si="35"/>
        <v>0</v>
      </c>
      <c r="T40" s="7">
        <v>0.67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7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36"/>
        <v>0</v>
      </c>
      <c r="AP40" s="11">
        <v>15</v>
      </c>
      <c r="AQ40" s="10" t="s">
        <v>55</v>
      </c>
      <c r="AR40" s="11"/>
      <c r="AS40" s="10"/>
      <c r="AT40" s="11"/>
      <c r="AU40" s="10"/>
      <c r="AV40" s="11"/>
      <c r="AW40" s="10"/>
      <c r="AX40" s="11"/>
      <c r="AY40" s="10"/>
      <c r="AZ40" s="7">
        <v>2</v>
      </c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37"/>
        <v>2</v>
      </c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7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38"/>
        <v>0</v>
      </c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39"/>
        <v>0</v>
      </c>
    </row>
    <row r="41" spans="1:104" x14ac:dyDescent="0.2">
      <c r="A41" s="6"/>
      <c r="B41" s="6"/>
      <c r="C41" s="6"/>
      <c r="D41" s="6" t="s">
        <v>99</v>
      </c>
      <c r="E41" s="3" t="s">
        <v>100</v>
      </c>
      <c r="F41" s="6">
        <f t="shared" si="22"/>
        <v>0</v>
      </c>
      <c r="G41" s="6">
        <f t="shared" si="23"/>
        <v>1</v>
      </c>
      <c r="H41" s="6">
        <f t="shared" si="24"/>
        <v>15</v>
      </c>
      <c r="I41" s="6">
        <f t="shared" si="25"/>
        <v>15</v>
      </c>
      <c r="J41" s="6">
        <f t="shared" si="26"/>
        <v>0</v>
      </c>
      <c r="K41" s="6">
        <f t="shared" si="27"/>
        <v>0</v>
      </c>
      <c r="L41" s="6">
        <f t="shared" si="28"/>
        <v>0</v>
      </c>
      <c r="M41" s="6">
        <f t="shared" si="29"/>
        <v>0</v>
      </c>
      <c r="N41" s="6">
        <f t="shared" si="30"/>
        <v>0</v>
      </c>
      <c r="O41" s="6">
        <f t="shared" si="31"/>
        <v>0</v>
      </c>
      <c r="P41" s="6">
        <f t="shared" si="32"/>
        <v>0</v>
      </c>
      <c r="Q41" s="6">
        <f t="shared" si="33"/>
        <v>0</v>
      </c>
      <c r="R41" s="7">
        <f t="shared" si="34"/>
        <v>1</v>
      </c>
      <c r="S41" s="7">
        <f t="shared" si="35"/>
        <v>0</v>
      </c>
      <c r="T41" s="7">
        <v>0.5</v>
      </c>
      <c r="U41" s="11">
        <v>15</v>
      </c>
      <c r="V41" s="10" t="s">
        <v>54</v>
      </c>
      <c r="W41" s="11"/>
      <c r="X41" s="10"/>
      <c r="Y41" s="11"/>
      <c r="Z41" s="10"/>
      <c r="AA41" s="11"/>
      <c r="AB41" s="10"/>
      <c r="AC41" s="11"/>
      <c r="AD41" s="10"/>
      <c r="AE41" s="7">
        <v>1</v>
      </c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36"/>
        <v>1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37"/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38"/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39"/>
        <v>0</v>
      </c>
    </row>
    <row r="42" spans="1:104" x14ac:dyDescent="0.2">
      <c r="A42" s="6"/>
      <c r="B42" s="6"/>
      <c r="C42" s="6"/>
      <c r="D42" s="6" t="s">
        <v>101</v>
      </c>
      <c r="E42" s="3" t="s">
        <v>102</v>
      </c>
      <c r="F42" s="6">
        <f t="shared" si="22"/>
        <v>0</v>
      </c>
      <c r="G42" s="6">
        <f t="shared" si="23"/>
        <v>1</v>
      </c>
      <c r="H42" s="6">
        <f t="shared" si="24"/>
        <v>15</v>
      </c>
      <c r="I42" s="6">
        <f t="shared" si="25"/>
        <v>15</v>
      </c>
      <c r="J42" s="6">
        <f t="shared" si="26"/>
        <v>0</v>
      </c>
      <c r="K42" s="6">
        <f t="shared" si="27"/>
        <v>0</v>
      </c>
      <c r="L42" s="6">
        <f t="shared" si="28"/>
        <v>0</v>
      </c>
      <c r="M42" s="6">
        <f t="shared" si="29"/>
        <v>0</v>
      </c>
      <c r="N42" s="6">
        <f t="shared" si="30"/>
        <v>0</v>
      </c>
      <c r="O42" s="6">
        <f t="shared" si="31"/>
        <v>0</v>
      </c>
      <c r="P42" s="6">
        <f t="shared" si="32"/>
        <v>0</v>
      </c>
      <c r="Q42" s="6">
        <f t="shared" si="33"/>
        <v>0</v>
      </c>
      <c r="R42" s="7">
        <f t="shared" si="34"/>
        <v>1</v>
      </c>
      <c r="S42" s="7">
        <f t="shared" si="35"/>
        <v>0</v>
      </c>
      <c r="T42" s="7">
        <v>0.56999999999999995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7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36"/>
        <v>0</v>
      </c>
      <c r="AP42" s="11">
        <v>15</v>
      </c>
      <c r="AQ42" s="10" t="s">
        <v>54</v>
      </c>
      <c r="AR42" s="11"/>
      <c r="AS42" s="10"/>
      <c r="AT42" s="11"/>
      <c r="AU42" s="10"/>
      <c r="AV42" s="11"/>
      <c r="AW42" s="10"/>
      <c r="AX42" s="11"/>
      <c r="AY42" s="10"/>
      <c r="AZ42" s="7">
        <v>1</v>
      </c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37"/>
        <v>1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38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39"/>
        <v>0</v>
      </c>
    </row>
    <row r="43" spans="1:104" x14ac:dyDescent="0.2">
      <c r="A43" s="6"/>
      <c r="B43" s="6"/>
      <c r="C43" s="6"/>
      <c r="D43" s="6" t="s">
        <v>103</v>
      </c>
      <c r="E43" s="3" t="s">
        <v>104</v>
      </c>
      <c r="F43" s="6">
        <f t="shared" si="22"/>
        <v>0</v>
      </c>
      <c r="G43" s="6">
        <f t="shared" si="23"/>
        <v>1</v>
      </c>
      <c r="H43" s="6">
        <f t="shared" si="24"/>
        <v>270</v>
      </c>
      <c r="I43" s="6">
        <f t="shared" si="25"/>
        <v>0</v>
      </c>
      <c r="J43" s="6">
        <f t="shared" si="26"/>
        <v>0</v>
      </c>
      <c r="K43" s="6">
        <f t="shared" si="27"/>
        <v>0</v>
      </c>
      <c r="L43" s="6">
        <f t="shared" si="28"/>
        <v>0</v>
      </c>
      <c r="M43" s="6">
        <f t="shared" si="29"/>
        <v>0</v>
      </c>
      <c r="N43" s="6">
        <f t="shared" si="30"/>
        <v>270</v>
      </c>
      <c r="O43" s="6">
        <f t="shared" si="31"/>
        <v>0</v>
      </c>
      <c r="P43" s="6">
        <f t="shared" si="32"/>
        <v>0</v>
      </c>
      <c r="Q43" s="6">
        <f t="shared" si="33"/>
        <v>0</v>
      </c>
      <c r="R43" s="7">
        <f t="shared" si="34"/>
        <v>10</v>
      </c>
      <c r="S43" s="7">
        <f t="shared" si="35"/>
        <v>10</v>
      </c>
      <c r="T43" s="7">
        <v>9</v>
      </c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7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36"/>
        <v>0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>
        <v>270</v>
      </c>
      <c r="BB43" s="10" t="s">
        <v>54</v>
      </c>
      <c r="BC43" s="11"/>
      <c r="BD43" s="10"/>
      <c r="BE43" s="11"/>
      <c r="BF43" s="10"/>
      <c r="BG43" s="11"/>
      <c r="BH43" s="10"/>
      <c r="BI43" s="7">
        <v>10</v>
      </c>
      <c r="BJ43" s="7">
        <f t="shared" si="37"/>
        <v>10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38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39"/>
        <v>0</v>
      </c>
    </row>
    <row r="44" spans="1:104" x14ac:dyDescent="0.2">
      <c r="A44" s="6"/>
      <c r="B44" s="6"/>
      <c r="C44" s="6"/>
      <c r="D44" s="6" t="s">
        <v>105</v>
      </c>
      <c r="E44" s="3" t="s">
        <v>106</v>
      </c>
      <c r="F44" s="6">
        <f t="shared" si="22"/>
        <v>0</v>
      </c>
      <c r="G44" s="6">
        <f t="shared" si="23"/>
        <v>1</v>
      </c>
      <c r="H44" s="6">
        <f t="shared" si="24"/>
        <v>15</v>
      </c>
      <c r="I44" s="6">
        <f t="shared" si="25"/>
        <v>15</v>
      </c>
      <c r="J44" s="6">
        <f t="shared" si="26"/>
        <v>0</v>
      </c>
      <c r="K44" s="6">
        <f t="shared" si="27"/>
        <v>0</v>
      </c>
      <c r="L44" s="6">
        <f t="shared" si="28"/>
        <v>0</v>
      </c>
      <c r="M44" s="6">
        <f t="shared" si="29"/>
        <v>0</v>
      </c>
      <c r="N44" s="6">
        <f t="shared" si="30"/>
        <v>0</v>
      </c>
      <c r="O44" s="6">
        <f t="shared" si="31"/>
        <v>0</v>
      </c>
      <c r="P44" s="6">
        <f t="shared" si="32"/>
        <v>0</v>
      </c>
      <c r="Q44" s="6">
        <f t="shared" si="33"/>
        <v>0</v>
      </c>
      <c r="R44" s="7">
        <f t="shared" si="34"/>
        <v>2</v>
      </c>
      <c r="S44" s="7">
        <f t="shared" si="35"/>
        <v>0</v>
      </c>
      <c r="T44" s="7">
        <v>0.56999999999999995</v>
      </c>
      <c r="U44" s="11">
        <v>15</v>
      </c>
      <c r="V44" s="10" t="s">
        <v>54</v>
      </c>
      <c r="W44" s="11"/>
      <c r="X44" s="10"/>
      <c r="Y44" s="11"/>
      <c r="Z44" s="10"/>
      <c r="AA44" s="11"/>
      <c r="AB44" s="10"/>
      <c r="AC44" s="11"/>
      <c r="AD44" s="10"/>
      <c r="AE44" s="7">
        <v>2</v>
      </c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36"/>
        <v>2</v>
      </c>
      <c r="AP44" s="11"/>
      <c r="AQ44" s="10"/>
      <c r="AR44" s="11"/>
      <c r="AS44" s="10"/>
      <c r="AT44" s="11"/>
      <c r="AU44" s="10"/>
      <c r="AV44" s="11"/>
      <c r="AW44" s="10"/>
      <c r="AX44" s="11"/>
      <c r="AY44" s="10"/>
      <c r="AZ44" s="7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37"/>
        <v>0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38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39"/>
        <v>0</v>
      </c>
    </row>
    <row r="45" spans="1:104" x14ac:dyDescent="0.2">
      <c r="A45" s="6"/>
      <c r="B45" s="6"/>
      <c r="C45" s="6"/>
      <c r="D45" s="6" t="s">
        <v>107</v>
      </c>
      <c r="E45" s="3" t="s">
        <v>108</v>
      </c>
      <c r="F45" s="6">
        <f t="shared" si="22"/>
        <v>0</v>
      </c>
      <c r="G45" s="6">
        <f t="shared" si="23"/>
        <v>1</v>
      </c>
      <c r="H45" s="6">
        <f t="shared" si="24"/>
        <v>15</v>
      </c>
      <c r="I45" s="6">
        <f t="shared" si="25"/>
        <v>15</v>
      </c>
      <c r="J45" s="6">
        <f t="shared" si="26"/>
        <v>0</v>
      </c>
      <c r="K45" s="6">
        <f t="shared" si="27"/>
        <v>0</v>
      </c>
      <c r="L45" s="6">
        <f t="shared" si="28"/>
        <v>0</v>
      </c>
      <c r="M45" s="6">
        <f t="shared" si="29"/>
        <v>0</v>
      </c>
      <c r="N45" s="6">
        <f t="shared" si="30"/>
        <v>0</v>
      </c>
      <c r="O45" s="6">
        <f t="shared" si="31"/>
        <v>0</v>
      </c>
      <c r="P45" s="6">
        <f t="shared" si="32"/>
        <v>0</v>
      </c>
      <c r="Q45" s="6">
        <f t="shared" si="33"/>
        <v>0</v>
      </c>
      <c r="R45" s="7">
        <f t="shared" si="34"/>
        <v>1</v>
      </c>
      <c r="S45" s="7">
        <f t="shared" si="35"/>
        <v>0</v>
      </c>
      <c r="T45" s="7">
        <v>0.56999999999999995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36"/>
        <v>0</v>
      </c>
      <c r="AP45" s="11">
        <v>15</v>
      </c>
      <c r="AQ45" s="10" t="s">
        <v>54</v>
      </c>
      <c r="AR45" s="11"/>
      <c r="AS45" s="10"/>
      <c r="AT45" s="11"/>
      <c r="AU45" s="10"/>
      <c r="AV45" s="11"/>
      <c r="AW45" s="10"/>
      <c r="AX45" s="11"/>
      <c r="AY45" s="10"/>
      <c r="AZ45" s="7">
        <v>1</v>
      </c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37"/>
        <v>1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38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39"/>
        <v>0</v>
      </c>
    </row>
    <row r="46" spans="1:104" x14ac:dyDescent="0.2">
      <c r="A46" s="6">
        <v>7</v>
      </c>
      <c r="B46" s="6">
        <v>1</v>
      </c>
      <c r="C46" s="6"/>
      <c r="D46" s="6"/>
      <c r="E46" s="3" t="s">
        <v>109</v>
      </c>
      <c r="F46" s="6">
        <f>$B$46*COUNTIF(U46:CX46,"e")</f>
        <v>0</v>
      </c>
      <c r="G46" s="6">
        <f>$B$46*COUNTIF(U46:CX46,"z")</f>
        <v>1</v>
      </c>
      <c r="H46" s="6">
        <f t="shared" si="24"/>
        <v>45</v>
      </c>
      <c r="I46" s="6">
        <f t="shared" si="25"/>
        <v>0</v>
      </c>
      <c r="J46" s="6">
        <f t="shared" si="26"/>
        <v>0</v>
      </c>
      <c r="K46" s="6">
        <f t="shared" si="27"/>
        <v>0</v>
      </c>
      <c r="L46" s="6">
        <f t="shared" si="28"/>
        <v>0</v>
      </c>
      <c r="M46" s="6">
        <f t="shared" si="29"/>
        <v>0</v>
      </c>
      <c r="N46" s="6">
        <f t="shared" si="30"/>
        <v>0</v>
      </c>
      <c r="O46" s="6">
        <f t="shared" si="31"/>
        <v>0</v>
      </c>
      <c r="P46" s="6">
        <f t="shared" si="32"/>
        <v>0</v>
      </c>
      <c r="Q46" s="6">
        <f t="shared" si="33"/>
        <v>45</v>
      </c>
      <c r="R46" s="7">
        <f t="shared" si="34"/>
        <v>10</v>
      </c>
      <c r="S46" s="7">
        <f t="shared" si="35"/>
        <v>10</v>
      </c>
      <c r="T46" s="7">
        <f>$B$46*4.8</f>
        <v>4.8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36"/>
        <v>0</v>
      </c>
      <c r="AP46" s="11"/>
      <c r="AQ46" s="10"/>
      <c r="AR46" s="11"/>
      <c r="AS46" s="10"/>
      <c r="AT46" s="11"/>
      <c r="AU46" s="10"/>
      <c r="AV46" s="11"/>
      <c r="AW46" s="10"/>
      <c r="AX46" s="11"/>
      <c r="AY46" s="10"/>
      <c r="AZ46" s="7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37"/>
        <v>0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>
        <f>$B$46*45</f>
        <v>45</v>
      </c>
      <c r="CC46" s="10" t="s">
        <v>54</v>
      </c>
      <c r="CD46" s="7">
        <f>$B$46*10</f>
        <v>10</v>
      </c>
      <c r="CE46" s="7">
        <f t="shared" si="38"/>
        <v>10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39"/>
        <v>0</v>
      </c>
    </row>
    <row r="47" spans="1:104" x14ac:dyDescent="0.2">
      <c r="A47" s="6"/>
      <c r="B47" s="6"/>
      <c r="C47" s="6"/>
      <c r="D47" s="6" t="s">
        <v>110</v>
      </c>
      <c r="E47" s="3" t="s">
        <v>111</v>
      </c>
      <c r="F47" s="6">
        <f>COUNTIF(U47:CX47,"e")</f>
        <v>0</v>
      </c>
      <c r="G47" s="6">
        <f>COUNTIF(U47:CX47,"z")</f>
        <v>1</v>
      </c>
      <c r="H47" s="6">
        <f t="shared" si="24"/>
        <v>0</v>
      </c>
      <c r="I47" s="6">
        <f t="shared" si="25"/>
        <v>0</v>
      </c>
      <c r="J47" s="6">
        <f t="shared" si="26"/>
        <v>0</v>
      </c>
      <c r="K47" s="6">
        <f t="shared" si="27"/>
        <v>0</v>
      </c>
      <c r="L47" s="6">
        <f t="shared" si="28"/>
        <v>0</v>
      </c>
      <c r="M47" s="6">
        <f t="shared" si="29"/>
        <v>0</v>
      </c>
      <c r="N47" s="6">
        <f t="shared" si="30"/>
        <v>0</v>
      </c>
      <c r="O47" s="6">
        <f t="shared" si="31"/>
        <v>0</v>
      </c>
      <c r="P47" s="6">
        <f t="shared" si="32"/>
        <v>0</v>
      </c>
      <c r="Q47" s="6">
        <f t="shared" si="33"/>
        <v>0</v>
      </c>
      <c r="R47" s="7">
        <f t="shared" si="34"/>
        <v>20</v>
      </c>
      <c r="S47" s="7">
        <f t="shared" si="35"/>
        <v>20</v>
      </c>
      <c r="T47" s="7">
        <v>13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36"/>
        <v>0</v>
      </c>
      <c r="AP47" s="11"/>
      <c r="AQ47" s="10"/>
      <c r="AR47" s="11"/>
      <c r="AS47" s="10"/>
      <c r="AT47" s="11"/>
      <c r="AU47" s="10"/>
      <c r="AV47" s="11"/>
      <c r="AW47" s="10"/>
      <c r="AX47" s="11"/>
      <c r="AY47" s="10"/>
      <c r="AZ47" s="7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37"/>
        <v>0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>
        <v>0</v>
      </c>
      <c r="CA47" s="10" t="s">
        <v>54</v>
      </c>
      <c r="CB47" s="11"/>
      <c r="CC47" s="10"/>
      <c r="CD47" s="7">
        <v>20</v>
      </c>
      <c r="CE47" s="7">
        <f t="shared" si="38"/>
        <v>20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39"/>
        <v>0</v>
      </c>
    </row>
    <row r="48" spans="1:104" ht="15.95" customHeight="1" x14ac:dyDescent="0.2">
      <c r="A48" s="6"/>
      <c r="B48" s="6"/>
      <c r="C48" s="6"/>
      <c r="D48" s="6"/>
      <c r="E48" s="6" t="s">
        <v>66</v>
      </c>
      <c r="F48" s="6">
        <f t="shared" ref="F48:AK48" si="40">SUM(F32:F47)</f>
        <v>3</v>
      </c>
      <c r="G48" s="6">
        <f t="shared" si="40"/>
        <v>18</v>
      </c>
      <c r="H48" s="6">
        <f t="shared" si="40"/>
        <v>735</v>
      </c>
      <c r="I48" s="6">
        <f t="shared" si="40"/>
        <v>225</v>
      </c>
      <c r="J48" s="6">
        <f t="shared" si="40"/>
        <v>15</v>
      </c>
      <c r="K48" s="6">
        <f t="shared" si="40"/>
        <v>0</v>
      </c>
      <c r="L48" s="6">
        <f t="shared" si="40"/>
        <v>0</v>
      </c>
      <c r="M48" s="6">
        <f t="shared" si="40"/>
        <v>0</v>
      </c>
      <c r="N48" s="6">
        <f t="shared" si="40"/>
        <v>420</v>
      </c>
      <c r="O48" s="6">
        <f t="shared" si="40"/>
        <v>30</v>
      </c>
      <c r="P48" s="6">
        <f t="shared" si="40"/>
        <v>0</v>
      </c>
      <c r="Q48" s="6">
        <f t="shared" si="40"/>
        <v>45</v>
      </c>
      <c r="R48" s="7">
        <f t="shared" si="40"/>
        <v>65</v>
      </c>
      <c r="S48" s="7">
        <f t="shared" si="40"/>
        <v>49</v>
      </c>
      <c r="T48" s="7">
        <f t="shared" si="40"/>
        <v>42.42</v>
      </c>
      <c r="U48" s="11">
        <f t="shared" si="40"/>
        <v>150</v>
      </c>
      <c r="V48" s="10">
        <f t="shared" si="40"/>
        <v>0</v>
      </c>
      <c r="W48" s="11">
        <f t="shared" si="40"/>
        <v>15</v>
      </c>
      <c r="X48" s="10">
        <f t="shared" si="40"/>
        <v>0</v>
      </c>
      <c r="Y48" s="11">
        <f t="shared" si="40"/>
        <v>0</v>
      </c>
      <c r="Z48" s="10">
        <f t="shared" si="40"/>
        <v>0</v>
      </c>
      <c r="AA48" s="11">
        <f t="shared" si="40"/>
        <v>0</v>
      </c>
      <c r="AB48" s="10">
        <f t="shared" si="40"/>
        <v>0</v>
      </c>
      <c r="AC48" s="11">
        <f t="shared" si="40"/>
        <v>0</v>
      </c>
      <c r="AD48" s="10">
        <f t="shared" si="40"/>
        <v>0</v>
      </c>
      <c r="AE48" s="7">
        <f t="shared" si="40"/>
        <v>10</v>
      </c>
      <c r="AF48" s="11">
        <f t="shared" si="40"/>
        <v>105</v>
      </c>
      <c r="AG48" s="10">
        <f t="shared" si="40"/>
        <v>0</v>
      </c>
      <c r="AH48" s="11">
        <f t="shared" si="40"/>
        <v>30</v>
      </c>
      <c r="AI48" s="10">
        <f t="shared" si="40"/>
        <v>0</v>
      </c>
      <c r="AJ48" s="11">
        <f t="shared" si="40"/>
        <v>0</v>
      </c>
      <c r="AK48" s="10">
        <f t="shared" si="40"/>
        <v>0</v>
      </c>
      <c r="AL48" s="11">
        <f t="shared" ref="AL48:BQ48" si="41">SUM(AL32:AL47)</f>
        <v>0</v>
      </c>
      <c r="AM48" s="10">
        <f t="shared" si="41"/>
        <v>0</v>
      </c>
      <c r="AN48" s="7">
        <f t="shared" si="41"/>
        <v>6</v>
      </c>
      <c r="AO48" s="7">
        <f t="shared" si="41"/>
        <v>16</v>
      </c>
      <c r="AP48" s="11">
        <f t="shared" si="41"/>
        <v>75</v>
      </c>
      <c r="AQ48" s="10">
        <f t="shared" si="41"/>
        <v>0</v>
      </c>
      <c r="AR48" s="11">
        <f t="shared" si="41"/>
        <v>0</v>
      </c>
      <c r="AS48" s="10">
        <f t="shared" si="41"/>
        <v>0</v>
      </c>
      <c r="AT48" s="11">
        <f t="shared" si="41"/>
        <v>0</v>
      </c>
      <c r="AU48" s="10">
        <f t="shared" si="41"/>
        <v>0</v>
      </c>
      <c r="AV48" s="11">
        <f t="shared" si="41"/>
        <v>0</v>
      </c>
      <c r="AW48" s="10">
        <f t="shared" si="41"/>
        <v>0</v>
      </c>
      <c r="AX48" s="11">
        <f t="shared" si="41"/>
        <v>0</v>
      </c>
      <c r="AY48" s="10">
        <f t="shared" si="41"/>
        <v>0</v>
      </c>
      <c r="AZ48" s="7">
        <f t="shared" si="41"/>
        <v>6</v>
      </c>
      <c r="BA48" s="11">
        <f t="shared" si="41"/>
        <v>315</v>
      </c>
      <c r="BB48" s="10">
        <f t="shared" si="41"/>
        <v>0</v>
      </c>
      <c r="BC48" s="11">
        <f t="shared" si="41"/>
        <v>0</v>
      </c>
      <c r="BD48" s="10">
        <f t="shared" si="41"/>
        <v>0</v>
      </c>
      <c r="BE48" s="11">
        <f t="shared" si="41"/>
        <v>0</v>
      </c>
      <c r="BF48" s="10">
        <f t="shared" si="41"/>
        <v>0</v>
      </c>
      <c r="BG48" s="11">
        <f t="shared" si="41"/>
        <v>0</v>
      </c>
      <c r="BH48" s="10">
        <f t="shared" si="41"/>
        <v>0</v>
      </c>
      <c r="BI48" s="7">
        <f t="shared" si="41"/>
        <v>13</v>
      </c>
      <c r="BJ48" s="7">
        <f t="shared" si="41"/>
        <v>19</v>
      </c>
      <c r="BK48" s="11">
        <f t="shared" si="41"/>
        <v>0</v>
      </c>
      <c r="BL48" s="10">
        <f t="shared" si="41"/>
        <v>0</v>
      </c>
      <c r="BM48" s="11">
        <f t="shared" si="41"/>
        <v>0</v>
      </c>
      <c r="BN48" s="10">
        <f t="shared" si="41"/>
        <v>0</v>
      </c>
      <c r="BO48" s="11">
        <f t="shared" si="41"/>
        <v>0</v>
      </c>
      <c r="BP48" s="10">
        <f t="shared" si="41"/>
        <v>0</v>
      </c>
      <c r="BQ48" s="11">
        <f t="shared" si="41"/>
        <v>0</v>
      </c>
      <c r="BR48" s="10">
        <f t="shared" ref="BR48:CW48" si="42">SUM(BR32:BR47)</f>
        <v>0</v>
      </c>
      <c r="BS48" s="11">
        <f t="shared" si="42"/>
        <v>0</v>
      </c>
      <c r="BT48" s="10">
        <f t="shared" si="42"/>
        <v>0</v>
      </c>
      <c r="BU48" s="7">
        <f t="shared" si="42"/>
        <v>0</v>
      </c>
      <c r="BV48" s="11">
        <f t="shared" si="42"/>
        <v>0</v>
      </c>
      <c r="BW48" s="10">
        <f t="shared" si="42"/>
        <v>0</v>
      </c>
      <c r="BX48" s="11">
        <f t="shared" si="42"/>
        <v>0</v>
      </c>
      <c r="BY48" s="10">
        <f t="shared" si="42"/>
        <v>0</v>
      </c>
      <c r="BZ48" s="11">
        <f t="shared" si="42"/>
        <v>0</v>
      </c>
      <c r="CA48" s="10">
        <f t="shared" si="42"/>
        <v>0</v>
      </c>
      <c r="CB48" s="11">
        <f t="shared" si="42"/>
        <v>45</v>
      </c>
      <c r="CC48" s="10">
        <f t="shared" si="42"/>
        <v>0</v>
      </c>
      <c r="CD48" s="7">
        <f t="shared" si="42"/>
        <v>30</v>
      </c>
      <c r="CE48" s="7">
        <f t="shared" si="42"/>
        <v>30</v>
      </c>
      <c r="CF48" s="11">
        <f t="shared" si="42"/>
        <v>0</v>
      </c>
      <c r="CG48" s="10">
        <f t="shared" si="42"/>
        <v>0</v>
      </c>
      <c r="CH48" s="11">
        <f t="shared" si="42"/>
        <v>0</v>
      </c>
      <c r="CI48" s="10">
        <f t="shared" si="42"/>
        <v>0</v>
      </c>
      <c r="CJ48" s="11">
        <f t="shared" si="42"/>
        <v>0</v>
      </c>
      <c r="CK48" s="10">
        <f t="shared" si="42"/>
        <v>0</v>
      </c>
      <c r="CL48" s="11">
        <f t="shared" si="42"/>
        <v>0</v>
      </c>
      <c r="CM48" s="10">
        <f t="shared" si="42"/>
        <v>0</v>
      </c>
      <c r="CN48" s="11">
        <f t="shared" si="42"/>
        <v>0</v>
      </c>
      <c r="CO48" s="10">
        <f t="shared" si="42"/>
        <v>0</v>
      </c>
      <c r="CP48" s="7">
        <f t="shared" si="42"/>
        <v>0</v>
      </c>
      <c r="CQ48" s="11">
        <f t="shared" si="42"/>
        <v>0</v>
      </c>
      <c r="CR48" s="10">
        <f t="shared" si="42"/>
        <v>0</v>
      </c>
      <c r="CS48" s="11">
        <f t="shared" si="42"/>
        <v>0</v>
      </c>
      <c r="CT48" s="10">
        <f t="shared" si="42"/>
        <v>0</v>
      </c>
      <c r="CU48" s="11">
        <f t="shared" si="42"/>
        <v>0</v>
      </c>
      <c r="CV48" s="10">
        <f t="shared" si="42"/>
        <v>0</v>
      </c>
      <c r="CW48" s="11">
        <f t="shared" si="42"/>
        <v>0</v>
      </c>
      <c r="CX48" s="10">
        <f>SUM(CX32:CX47)</f>
        <v>0</v>
      </c>
      <c r="CY48" s="7">
        <f>SUM(CY32:CY47)</f>
        <v>0</v>
      </c>
      <c r="CZ48" s="7">
        <f>SUM(CZ32:CZ47)</f>
        <v>0</v>
      </c>
    </row>
    <row r="49" spans="1:104" ht="20.100000000000001" customHeight="1" x14ac:dyDescent="0.2">
      <c r="A49" s="12" t="s">
        <v>112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2"/>
      <c r="CZ49" s="13"/>
    </row>
    <row r="50" spans="1:104" x14ac:dyDescent="0.2">
      <c r="A50" s="15">
        <v>50</v>
      </c>
      <c r="B50" s="15">
        <v>1</v>
      </c>
      <c r="C50" s="15"/>
      <c r="D50" s="6" t="s">
        <v>113</v>
      </c>
      <c r="E50" s="3" t="s">
        <v>114</v>
      </c>
      <c r="F50" s="6">
        <f t="shared" ref="F50:F55" si="43">COUNTIF(U50:CX50,"e")</f>
        <v>1</v>
      </c>
      <c r="G50" s="6">
        <f t="shared" ref="G50:G55" si="44">COUNTIF(U50:CX50,"z")</f>
        <v>0</v>
      </c>
      <c r="H50" s="6">
        <f t="shared" ref="H50:H55" si="45">SUM(I50:Q50)</f>
        <v>30</v>
      </c>
      <c r="I50" s="6">
        <f t="shared" ref="I50:I55" si="46">U50+AP50+BK50+CF50</f>
        <v>0</v>
      </c>
      <c r="J50" s="6">
        <f t="shared" ref="J50:J55" si="47">W50+AR50+BM50+CH50</f>
        <v>0</v>
      </c>
      <c r="K50" s="6">
        <f t="shared" ref="K50:K55" si="48">Y50+AT50+BO50+CJ50</f>
        <v>30</v>
      </c>
      <c r="L50" s="6">
        <f t="shared" ref="L50:L55" si="49">AA50+AV50+BQ50+CL50</f>
        <v>0</v>
      </c>
      <c r="M50" s="6">
        <f t="shared" ref="M50:M55" si="50">AC50+AX50+BS50+CN50</f>
        <v>0</v>
      </c>
      <c r="N50" s="6">
        <f t="shared" ref="N50:N55" si="51">AF50+BA50+BV50+CQ50</f>
        <v>0</v>
      </c>
      <c r="O50" s="6">
        <f t="shared" ref="O50:O55" si="52">AH50+BC50+BX50+CS50</f>
        <v>0</v>
      </c>
      <c r="P50" s="6">
        <f t="shared" ref="P50:P55" si="53">AJ50+BE50+BZ50+CU50</f>
        <v>0</v>
      </c>
      <c r="Q50" s="6">
        <f t="shared" ref="Q50:Q55" si="54">AL50+BG50+CB50+CW50</f>
        <v>0</v>
      </c>
      <c r="R50" s="7">
        <f t="shared" ref="R50:R55" si="55">AO50+BJ50+CE50+CZ50</f>
        <v>3</v>
      </c>
      <c r="S50" s="7">
        <f t="shared" ref="S50:S55" si="56">AN50+BI50+CD50+CY50</f>
        <v>0</v>
      </c>
      <c r="T50" s="7">
        <v>1.2</v>
      </c>
      <c r="U50" s="11"/>
      <c r="V50" s="10"/>
      <c r="W50" s="11"/>
      <c r="X50" s="10"/>
      <c r="Y50" s="11">
        <v>30</v>
      </c>
      <c r="Z50" s="10" t="s">
        <v>55</v>
      </c>
      <c r="AA50" s="11"/>
      <c r="AB50" s="10"/>
      <c r="AC50" s="11"/>
      <c r="AD50" s="10"/>
      <c r="AE50" s="7">
        <v>3</v>
      </c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ref="AO50:AO55" si="57">AE50+AN50</f>
        <v>3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ref="BJ50:BJ55" si="58">AZ50+BI50</f>
        <v>0</v>
      </c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7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ref="CE50:CE55" si="59">BU50+CD50</f>
        <v>0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ref="CZ50:CZ55" si="60">CP50+CY50</f>
        <v>0</v>
      </c>
    </row>
    <row r="51" spans="1:104" x14ac:dyDescent="0.2">
      <c r="A51" s="15">
        <v>50</v>
      </c>
      <c r="B51" s="15">
        <v>1</v>
      </c>
      <c r="C51" s="15"/>
      <c r="D51" s="6" t="s">
        <v>115</v>
      </c>
      <c r="E51" s="3" t="s">
        <v>116</v>
      </c>
      <c r="F51" s="6">
        <f t="shared" si="43"/>
        <v>1</v>
      </c>
      <c r="G51" s="6">
        <f t="shared" si="44"/>
        <v>0</v>
      </c>
      <c r="H51" s="6">
        <f t="shared" si="45"/>
        <v>30</v>
      </c>
      <c r="I51" s="6">
        <f t="shared" si="46"/>
        <v>0</v>
      </c>
      <c r="J51" s="6">
        <f t="shared" si="47"/>
        <v>0</v>
      </c>
      <c r="K51" s="6">
        <f t="shared" si="48"/>
        <v>30</v>
      </c>
      <c r="L51" s="6">
        <f t="shared" si="49"/>
        <v>0</v>
      </c>
      <c r="M51" s="6">
        <f t="shared" si="50"/>
        <v>0</v>
      </c>
      <c r="N51" s="6">
        <f t="shared" si="51"/>
        <v>0</v>
      </c>
      <c r="O51" s="6">
        <f t="shared" si="52"/>
        <v>0</v>
      </c>
      <c r="P51" s="6">
        <f t="shared" si="53"/>
        <v>0</v>
      </c>
      <c r="Q51" s="6">
        <f t="shared" si="54"/>
        <v>0</v>
      </c>
      <c r="R51" s="7">
        <f t="shared" si="55"/>
        <v>3</v>
      </c>
      <c r="S51" s="7">
        <f t="shared" si="56"/>
        <v>0</v>
      </c>
      <c r="T51" s="7">
        <v>1.2</v>
      </c>
      <c r="U51" s="11"/>
      <c r="V51" s="10"/>
      <c r="W51" s="11"/>
      <c r="X51" s="10"/>
      <c r="Y51" s="11">
        <v>30</v>
      </c>
      <c r="Z51" s="10" t="s">
        <v>55</v>
      </c>
      <c r="AA51" s="11"/>
      <c r="AB51" s="10"/>
      <c r="AC51" s="11"/>
      <c r="AD51" s="10"/>
      <c r="AE51" s="7">
        <v>3</v>
      </c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57"/>
        <v>3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58"/>
        <v>0</v>
      </c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7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59"/>
        <v>0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0"/>
        <v>0</v>
      </c>
    </row>
    <row r="52" spans="1:104" x14ac:dyDescent="0.2">
      <c r="A52" s="15">
        <v>1</v>
      </c>
      <c r="B52" s="15">
        <v>1</v>
      </c>
      <c r="C52" s="15"/>
      <c r="D52" s="6" t="s">
        <v>117</v>
      </c>
      <c r="E52" s="3" t="s">
        <v>118</v>
      </c>
      <c r="F52" s="6">
        <f t="shared" si="43"/>
        <v>0</v>
      </c>
      <c r="G52" s="6">
        <f t="shared" si="44"/>
        <v>2</v>
      </c>
      <c r="H52" s="6">
        <f t="shared" si="45"/>
        <v>30</v>
      </c>
      <c r="I52" s="6">
        <f t="shared" si="46"/>
        <v>15</v>
      </c>
      <c r="J52" s="6">
        <f t="shared" si="47"/>
        <v>15</v>
      </c>
      <c r="K52" s="6">
        <f t="shared" si="48"/>
        <v>0</v>
      </c>
      <c r="L52" s="6">
        <f t="shared" si="49"/>
        <v>0</v>
      </c>
      <c r="M52" s="6">
        <f t="shared" si="50"/>
        <v>0</v>
      </c>
      <c r="N52" s="6">
        <f t="shared" si="51"/>
        <v>0</v>
      </c>
      <c r="O52" s="6">
        <f t="shared" si="52"/>
        <v>0</v>
      </c>
      <c r="P52" s="6">
        <f t="shared" si="53"/>
        <v>0</v>
      </c>
      <c r="Q52" s="6">
        <f t="shared" si="54"/>
        <v>0</v>
      </c>
      <c r="R52" s="7">
        <f t="shared" si="55"/>
        <v>2</v>
      </c>
      <c r="S52" s="7">
        <f t="shared" si="56"/>
        <v>0</v>
      </c>
      <c r="T52" s="7">
        <v>1.17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57"/>
        <v>0</v>
      </c>
      <c r="AP52" s="11">
        <v>15</v>
      </c>
      <c r="AQ52" s="10" t="s">
        <v>54</v>
      </c>
      <c r="AR52" s="11">
        <v>15</v>
      </c>
      <c r="AS52" s="10" t="s">
        <v>54</v>
      </c>
      <c r="AT52" s="11"/>
      <c r="AU52" s="10"/>
      <c r="AV52" s="11"/>
      <c r="AW52" s="10"/>
      <c r="AX52" s="11"/>
      <c r="AY52" s="10"/>
      <c r="AZ52" s="7">
        <v>2</v>
      </c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58"/>
        <v>2</v>
      </c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7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59"/>
        <v>0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0"/>
        <v>0</v>
      </c>
    </row>
    <row r="53" spans="1:104" x14ac:dyDescent="0.2">
      <c r="A53" s="15">
        <v>1</v>
      </c>
      <c r="B53" s="15">
        <v>1</v>
      </c>
      <c r="C53" s="15"/>
      <c r="D53" s="6" t="s">
        <v>119</v>
      </c>
      <c r="E53" s="3" t="s">
        <v>120</v>
      </c>
      <c r="F53" s="6">
        <f t="shared" si="43"/>
        <v>0</v>
      </c>
      <c r="G53" s="6">
        <f t="shared" si="44"/>
        <v>2</v>
      </c>
      <c r="H53" s="6">
        <f t="shared" si="45"/>
        <v>30</v>
      </c>
      <c r="I53" s="6">
        <f t="shared" si="46"/>
        <v>15</v>
      </c>
      <c r="J53" s="6">
        <f t="shared" si="47"/>
        <v>15</v>
      </c>
      <c r="K53" s="6">
        <f t="shared" si="48"/>
        <v>0</v>
      </c>
      <c r="L53" s="6">
        <f t="shared" si="49"/>
        <v>0</v>
      </c>
      <c r="M53" s="6">
        <f t="shared" si="50"/>
        <v>0</v>
      </c>
      <c r="N53" s="6">
        <f t="shared" si="51"/>
        <v>0</v>
      </c>
      <c r="O53" s="6">
        <f t="shared" si="52"/>
        <v>0</v>
      </c>
      <c r="P53" s="6">
        <f t="shared" si="53"/>
        <v>0</v>
      </c>
      <c r="Q53" s="6">
        <f t="shared" si="54"/>
        <v>0</v>
      </c>
      <c r="R53" s="7">
        <f t="shared" si="55"/>
        <v>2</v>
      </c>
      <c r="S53" s="7">
        <f t="shared" si="56"/>
        <v>0</v>
      </c>
      <c r="T53" s="7">
        <v>1.17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57"/>
        <v>0</v>
      </c>
      <c r="AP53" s="11">
        <v>15</v>
      </c>
      <c r="AQ53" s="10" t="s">
        <v>54</v>
      </c>
      <c r="AR53" s="11">
        <v>15</v>
      </c>
      <c r="AS53" s="10" t="s">
        <v>54</v>
      </c>
      <c r="AT53" s="11"/>
      <c r="AU53" s="10"/>
      <c r="AV53" s="11"/>
      <c r="AW53" s="10"/>
      <c r="AX53" s="11"/>
      <c r="AY53" s="10"/>
      <c r="AZ53" s="7">
        <v>2</v>
      </c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58"/>
        <v>2</v>
      </c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7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59"/>
        <v>0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0"/>
        <v>0</v>
      </c>
    </row>
    <row r="54" spans="1:104" x14ac:dyDescent="0.2">
      <c r="A54" s="15">
        <v>7</v>
      </c>
      <c r="B54" s="15">
        <v>1</v>
      </c>
      <c r="C54" s="15"/>
      <c r="D54" s="6" t="s">
        <v>121</v>
      </c>
      <c r="E54" s="3" t="s">
        <v>122</v>
      </c>
      <c r="F54" s="6">
        <f t="shared" si="43"/>
        <v>0</v>
      </c>
      <c r="G54" s="6">
        <f t="shared" si="44"/>
        <v>1</v>
      </c>
      <c r="H54" s="6">
        <f t="shared" si="45"/>
        <v>45</v>
      </c>
      <c r="I54" s="6">
        <f t="shared" si="46"/>
        <v>0</v>
      </c>
      <c r="J54" s="6">
        <f t="shared" si="47"/>
        <v>0</v>
      </c>
      <c r="K54" s="6">
        <f t="shared" si="48"/>
        <v>0</v>
      </c>
      <c r="L54" s="6">
        <f t="shared" si="49"/>
        <v>0</v>
      </c>
      <c r="M54" s="6">
        <f t="shared" si="50"/>
        <v>0</v>
      </c>
      <c r="N54" s="6">
        <f t="shared" si="51"/>
        <v>0</v>
      </c>
      <c r="O54" s="6">
        <f t="shared" si="52"/>
        <v>0</v>
      </c>
      <c r="P54" s="6">
        <f t="shared" si="53"/>
        <v>0</v>
      </c>
      <c r="Q54" s="6">
        <f t="shared" si="54"/>
        <v>45</v>
      </c>
      <c r="R54" s="7">
        <f t="shared" si="55"/>
        <v>10</v>
      </c>
      <c r="S54" s="7">
        <f t="shared" si="56"/>
        <v>10</v>
      </c>
      <c r="T54" s="7">
        <v>4.8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57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58"/>
        <v>0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7"/>
      <c r="BV54" s="11"/>
      <c r="BW54" s="10"/>
      <c r="BX54" s="11"/>
      <c r="BY54" s="10"/>
      <c r="BZ54" s="11"/>
      <c r="CA54" s="10"/>
      <c r="CB54" s="11">
        <v>45</v>
      </c>
      <c r="CC54" s="10" t="s">
        <v>54</v>
      </c>
      <c r="CD54" s="7">
        <v>10</v>
      </c>
      <c r="CE54" s="7">
        <f t="shared" si="59"/>
        <v>10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0"/>
        <v>0</v>
      </c>
    </row>
    <row r="55" spans="1:104" x14ac:dyDescent="0.2">
      <c r="A55" s="15">
        <v>7</v>
      </c>
      <c r="B55" s="15">
        <v>1</v>
      </c>
      <c r="C55" s="15"/>
      <c r="D55" s="6" t="s">
        <v>123</v>
      </c>
      <c r="E55" s="3" t="s">
        <v>124</v>
      </c>
      <c r="F55" s="6">
        <f t="shared" si="43"/>
        <v>0</v>
      </c>
      <c r="G55" s="6">
        <f t="shared" si="44"/>
        <v>1</v>
      </c>
      <c r="H55" s="6">
        <f t="shared" si="45"/>
        <v>45</v>
      </c>
      <c r="I55" s="6">
        <f t="shared" si="46"/>
        <v>0</v>
      </c>
      <c r="J55" s="6">
        <f t="shared" si="47"/>
        <v>0</v>
      </c>
      <c r="K55" s="6">
        <f t="shared" si="48"/>
        <v>0</v>
      </c>
      <c r="L55" s="6">
        <f t="shared" si="49"/>
        <v>0</v>
      </c>
      <c r="M55" s="6">
        <f t="shared" si="50"/>
        <v>0</v>
      </c>
      <c r="N55" s="6">
        <f t="shared" si="51"/>
        <v>0</v>
      </c>
      <c r="O55" s="6">
        <f t="shared" si="52"/>
        <v>0</v>
      </c>
      <c r="P55" s="6">
        <f t="shared" si="53"/>
        <v>0</v>
      </c>
      <c r="Q55" s="6">
        <f t="shared" si="54"/>
        <v>45</v>
      </c>
      <c r="R55" s="7">
        <f t="shared" si="55"/>
        <v>10</v>
      </c>
      <c r="S55" s="7">
        <f t="shared" si="56"/>
        <v>10</v>
      </c>
      <c r="T55" s="7">
        <v>4.8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57"/>
        <v>0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58"/>
        <v>0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7"/>
      <c r="BV55" s="11"/>
      <c r="BW55" s="10"/>
      <c r="BX55" s="11"/>
      <c r="BY55" s="10"/>
      <c r="BZ55" s="11"/>
      <c r="CA55" s="10"/>
      <c r="CB55" s="11">
        <v>45</v>
      </c>
      <c r="CC55" s="10" t="s">
        <v>54</v>
      </c>
      <c r="CD55" s="7">
        <v>10</v>
      </c>
      <c r="CE55" s="7">
        <f t="shared" si="59"/>
        <v>10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0"/>
        <v>0</v>
      </c>
    </row>
    <row r="56" spans="1:104" ht="20.100000000000001" customHeight="1" x14ac:dyDescent="0.2">
      <c r="A56" s="12" t="s">
        <v>125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2"/>
      <c r="CZ56" s="13"/>
    </row>
    <row r="57" spans="1:104" x14ac:dyDescent="0.2">
      <c r="A57" s="6"/>
      <c r="B57" s="6"/>
      <c r="C57" s="6"/>
      <c r="D57" s="6" t="s">
        <v>126</v>
      </c>
      <c r="E57" s="3" t="s">
        <v>127</v>
      </c>
      <c r="F57" s="6">
        <f>COUNTIF(U57:CX57,"e")</f>
        <v>0</v>
      </c>
      <c r="G57" s="6">
        <f>COUNTIF(U57:CX57,"z")</f>
        <v>1</v>
      </c>
      <c r="H57" s="6">
        <f>SUM(I57:Q57)</f>
        <v>5</v>
      </c>
      <c r="I57" s="6">
        <f>U57+AP57+BK57+CF57</f>
        <v>5</v>
      </c>
      <c r="J57" s="6">
        <f>W57+AR57+BM57+CH57</f>
        <v>0</v>
      </c>
      <c r="K57" s="6">
        <f>Y57+AT57+BO57+CJ57</f>
        <v>0</v>
      </c>
      <c r="L57" s="6">
        <f>AA57+AV57+BQ57+CL57</f>
        <v>0</v>
      </c>
      <c r="M57" s="6">
        <f>AC57+AX57+BS57+CN57</f>
        <v>0</v>
      </c>
      <c r="N57" s="6">
        <f>AF57+BA57+BV57+CQ57</f>
        <v>0</v>
      </c>
      <c r="O57" s="6">
        <f>AH57+BC57+BX57+CS57</f>
        <v>0</v>
      </c>
      <c r="P57" s="6">
        <f>AJ57+BE57+BZ57+CU57</f>
        <v>0</v>
      </c>
      <c r="Q57" s="6">
        <f>AL57+BG57+CB57+CW57</f>
        <v>0</v>
      </c>
      <c r="R57" s="7">
        <f>AO57+BJ57+CE57+CZ57</f>
        <v>0</v>
      </c>
      <c r="S57" s="7">
        <f>AN57+BI57+CD57+CY57</f>
        <v>0</v>
      </c>
      <c r="T57" s="7">
        <v>0</v>
      </c>
      <c r="U57" s="11">
        <v>5</v>
      </c>
      <c r="V57" s="10" t="s">
        <v>54</v>
      </c>
      <c r="W57" s="11"/>
      <c r="X57" s="10"/>
      <c r="Y57" s="11"/>
      <c r="Z57" s="10"/>
      <c r="AA57" s="11"/>
      <c r="AB57" s="10"/>
      <c r="AC57" s="11"/>
      <c r="AD57" s="10"/>
      <c r="AE57" s="7">
        <v>0</v>
      </c>
      <c r="AF57" s="11"/>
      <c r="AG57" s="10"/>
      <c r="AH57" s="11"/>
      <c r="AI57" s="10"/>
      <c r="AJ57" s="11"/>
      <c r="AK57" s="10"/>
      <c r="AL57" s="11"/>
      <c r="AM57" s="10"/>
      <c r="AN57" s="7"/>
      <c r="AO57" s="7">
        <f>AE57+AN57</f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>AZ57+BI57</f>
        <v>0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>BU57+CD57</f>
        <v>0</v>
      </c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>CP57+CY57</f>
        <v>0</v>
      </c>
    </row>
    <row r="58" spans="1:104" ht="15.95" customHeight="1" x14ac:dyDescent="0.2">
      <c r="A58" s="6"/>
      <c r="B58" s="6"/>
      <c r="C58" s="6"/>
      <c r="D58" s="6"/>
      <c r="E58" s="6" t="s">
        <v>66</v>
      </c>
      <c r="F58" s="6">
        <f t="shared" ref="F58:AK58" si="61">SUM(F57:F57)</f>
        <v>0</v>
      </c>
      <c r="G58" s="6">
        <f t="shared" si="61"/>
        <v>1</v>
      </c>
      <c r="H58" s="6">
        <f t="shared" si="61"/>
        <v>5</v>
      </c>
      <c r="I58" s="6">
        <f t="shared" si="61"/>
        <v>5</v>
      </c>
      <c r="J58" s="6">
        <f t="shared" si="61"/>
        <v>0</v>
      </c>
      <c r="K58" s="6">
        <f t="shared" si="61"/>
        <v>0</v>
      </c>
      <c r="L58" s="6">
        <f t="shared" si="61"/>
        <v>0</v>
      </c>
      <c r="M58" s="6">
        <f t="shared" si="61"/>
        <v>0</v>
      </c>
      <c r="N58" s="6">
        <f t="shared" si="61"/>
        <v>0</v>
      </c>
      <c r="O58" s="6">
        <f t="shared" si="61"/>
        <v>0</v>
      </c>
      <c r="P58" s="6">
        <f t="shared" si="61"/>
        <v>0</v>
      </c>
      <c r="Q58" s="6">
        <f t="shared" si="61"/>
        <v>0</v>
      </c>
      <c r="R58" s="7">
        <f t="shared" si="61"/>
        <v>0</v>
      </c>
      <c r="S58" s="7">
        <f t="shared" si="61"/>
        <v>0</v>
      </c>
      <c r="T58" s="7">
        <f t="shared" si="61"/>
        <v>0</v>
      </c>
      <c r="U58" s="11">
        <f t="shared" si="61"/>
        <v>5</v>
      </c>
      <c r="V58" s="10">
        <f t="shared" si="61"/>
        <v>0</v>
      </c>
      <c r="W58" s="11">
        <f t="shared" si="61"/>
        <v>0</v>
      </c>
      <c r="X58" s="10">
        <f t="shared" si="61"/>
        <v>0</v>
      </c>
      <c r="Y58" s="11">
        <f t="shared" si="61"/>
        <v>0</v>
      </c>
      <c r="Z58" s="10">
        <f t="shared" si="61"/>
        <v>0</v>
      </c>
      <c r="AA58" s="11">
        <f t="shared" si="61"/>
        <v>0</v>
      </c>
      <c r="AB58" s="10">
        <f t="shared" si="61"/>
        <v>0</v>
      </c>
      <c r="AC58" s="11">
        <f t="shared" si="61"/>
        <v>0</v>
      </c>
      <c r="AD58" s="10">
        <f t="shared" si="61"/>
        <v>0</v>
      </c>
      <c r="AE58" s="7">
        <f t="shared" si="61"/>
        <v>0</v>
      </c>
      <c r="AF58" s="11">
        <f t="shared" si="61"/>
        <v>0</v>
      </c>
      <c r="AG58" s="10">
        <f t="shared" si="61"/>
        <v>0</v>
      </c>
      <c r="AH58" s="11">
        <f t="shared" si="61"/>
        <v>0</v>
      </c>
      <c r="AI58" s="10">
        <f t="shared" si="61"/>
        <v>0</v>
      </c>
      <c r="AJ58" s="11">
        <f t="shared" si="61"/>
        <v>0</v>
      </c>
      <c r="AK58" s="10">
        <f t="shared" si="61"/>
        <v>0</v>
      </c>
      <c r="AL58" s="11">
        <f t="shared" ref="AL58:BQ58" si="62">SUM(AL57:AL57)</f>
        <v>0</v>
      </c>
      <c r="AM58" s="10">
        <f t="shared" si="62"/>
        <v>0</v>
      </c>
      <c r="AN58" s="7">
        <f t="shared" si="62"/>
        <v>0</v>
      </c>
      <c r="AO58" s="7">
        <f t="shared" si="62"/>
        <v>0</v>
      </c>
      <c r="AP58" s="11">
        <f t="shared" si="62"/>
        <v>0</v>
      </c>
      <c r="AQ58" s="10">
        <f t="shared" si="62"/>
        <v>0</v>
      </c>
      <c r="AR58" s="11">
        <f t="shared" si="62"/>
        <v>0</v>
      </c>
      <c r="AS58" s="10">
        <f t="shared" si="62"/>
        <v>0</v>
      </c>
      <c r="AT58" s="11">
        <f t="shared" si="62"/>
        <v>0</v>
      </c>
      <c r="AU58" s="10">
        <f t="shared" si="62"/>
        <v>0</v>
      </c>
      <c r="AV58" s="11">
        <f t="shared" si="62"/>
        <v>0</v>
      </c>
      <c r="AW58" s="10">
        <f t="shared" si="62"/>
        <v>0</v>
      </c>
      <c r="AX58" s="11">
        <f t="shared" si="62"/>
        <v>0</v>
      </c>
      <c r="AY58" s="10">
        <f t="shared" si="62"/>
        <v>0</v>
      </c>
      <c r="AZ58" s="7">
        <f t="shared" si="62"/>
        <v>0</v>
      </c>
      <c r="BA58" s="11">
        <f t="shared" si="62"/>
        <v>0</v>
      </c>
      <c r="BB58" s="10">
        <f t="shared" si="62"/>
        <v>0</v>
      </c>
      <c r="BC58" s="11">
        <f t="shared" si="62"/>
        <v>0</v>
      </c>
      <c r="BD58" s="10">
        <f t="shared" si="62"/>
        <v>0</v>
      </c>
      <c r="BE58" s="11">
        <f t="shared" si="62"/>
        <v>0</v>
      </c>
      <c r="BF58" s="10">
        <f t="shared" si="62"/>
        <v>0</v>
      </c>
      <c r="BG58" s="11">
        <f t="shared" si="62"/>
        <v>0</v>
      </c>
      <c r="BH58" s="10">
        <f t="shared" si="62"/>
        <v>0</v>
      </c>
      <c r="BI58" s="7">
        <f t="shared" si="62"/>
        <v>0</v>
      </c>
      <c r="BJ58" s="7">
        <f t="shared" si="62"/>
        <v>0</v>
      </c>
      <c r="BK58" s="11">
        <f t="shared" si="62"/>
        <v>0</v>
      </c>
      <c r="BL58" s="10">
        <f t="shared" si="62"/>
        <v>0</v>
      </c>
      <c r="BM58" s="11">
        <f t="shared" si="62"/>
        <v>0</v>
      </c>
      <c r="BN58" s="10">
        <f t="shared" si="62"/>
        <v>0</v>
      </c>
      <c r="BO58" s="11">
        <f t="shared" si="62"/>
        <v>0</v>
      </c>
      <c r="BP58" s="10">
        <f t="shared" si="62"/>
        <v>0</v>
      </c>
      <c r="BQ58" s="11">
        <f t="shared" si="62"/>
        <v>0</v>
      </c>
      <c r="BR58" s="10">
        <f t="shared" ref="BR58:CW58" si="63">SUM(BR57:BR57)</f>
        <v>0</v>
      </c>
      <c r="BS58" s="11">
        <f t="shared" si="63"/>
        <v>0</v>
      </c>
      <c r="BT58" s="10">
        <f t="shared" si="63"/>
        <v>0</v>
      </c>
      <c r="BU58" s="7">
        <f t="shared" si="63"/>
        <v>0</v>
      </c>
      <c r="BV58" s="11">
        <f t="shared" si="63"/>
        <v>0</v>
      </c>
      <c r="BW58" s="10">
        <f t="shared" si="63"/>
        <v>0</v>
      </c>
      <c r="BX58" s="11">
        <f t="shared" si="63"/>
        <v>0</v>
      </c>
      <c r="BY58" s="10">
        <f t="shared" si="63"/>
        <v>0</v>
      </c>
      <c r="BZ58" s="11">
        <f t="shared" si="63"/>
        <v>0</v>
      </c>
      <c r="CA58" s="10">
        <f t="shared" si="63"/>
        <v>0</v>
      </c>
      <c r="CB58" s="11">
        <f t="shared" si="63"/>
        <v>0</v>
      </c>
      <c r="CC58" s="10">
        <f t="shared" si="63"/>
        <v>0</v>
      </c>
      <c r="CD58" s="7">
        <f t="shared" si="63"/>
        <v>0</v>
      </c>
      <c r="CE58" s="7">
        <f t="shared" si="63"/>
        <v>0</v>
      </c>
      <c r="CF58" s="11">
        <f t="shared" si="63"/>
        <v>0</v>
      </c>
      <c r="CG58" s="10">
        <f t="shared" si="63"/>
        <v>0</v>
      </c>
      <c r="CH58" s="11">
        <f t="shared" si="63"/>
        <v>0</v>
      </c>
      <c r="CI58" s="10">
        <f t="shared" si="63"/>
        <v>0</v>
      </c>
      <c r="CJ58" s="11">
        <f t="shared" si="63"/>
        <v>0</v>
      </c>
      <c r="CK58" s="10">
        <f t="shared" si="63"/>
        <v>0</v>
      </c>
      <c r="CL58" s="11">
        <f t="shared" si="63"/>
        <v>0</v>
      </c>
      <c r="CM58" s="10">
        <f t="shared" si="63"/>
        <v>0</v>
      </c>
      <c r="CN58" s="11">
        <f t="shared" si="63"/>
        <v>0</v>
      </c>
      <c r="CO58" s="10">
        <f t="shared" si="63"/>
        <v>0</v>
      </c>
      <c r="CP58" s="7">
        <f t="shared" si="63"/>
        <v>0</v>
      </c>
      <c r="CQ58" s="11">
        <f t="shared" si="63"/>
        <v>0</v>
      </c>
      <c r="CR58" s="10">
        <f t="shared" si="63"/>
        <v>0</v>
      </c>
      <c r="CS58" s="11">
        <f t="shared" si="63"/>
        <v>0</v>
      </c>
      <c r="CT58" s="10">
        <f t="shared" si="63"/>
        <v>0</v>
      </c>
      <c r="CU58" s="11">
        <f t="shared" si="63"/>
        <v>0</v>
      </c>
      <c r="CV58" s="10">
        <f t="shared" si="63"/>
        <v>0</v>
      </c>
      <c r="CW58" s="11">
        <f t="shared" si="63"/>
        <v>0</v>
      </c>
      <c r="CX58" s="10">
        <f>SUM(CX57:CX57)</f>
        <v>0</v>
      </c>
      <c r="CY58" s="7">
        <f>SUM(CY57:CY57)</f>
        <v>0</v>
      </c>
      <c r="CZ58" s="7">
        <f>SUM(CZ57:CZ57)</f>
        <v>0</v>
      </c>
    </row>
    <row r="59" spans="1:104" ht="20.100000000000001" customHeight="1" x14ac:dyDescent="0.2">
      <c r="A59" s="12" t="s">
        <v>128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2"/>
      <c r="CZ59" s="13"/>
    </row>
    <row r="60" spans="1:104" x14ac:dyDescent="0.2">
      <c r="A60" s="6"/>
      <c r="B60" s="6"/>
      <c r="C60" s="6"/>
      <c r="D60" s="6" t="s">
        <v>129</v>
      </c>
      <c r="E60" s="3" t="s">
        <v>130</v>
      </c>
      <c r="F60" s="6">
        <f>COUNTIF(U60:CX60,"e")</f>
        <v>0</v>
      </c>
      <c r="G60" s="6">
        <f>COUNTIF(U60:CX60,"z")</f>
        <v>1</v>
      </c>
      <c r="H60" s="6">
        <f>SUM(I60:Q60)</f>
        <v>2</v>
      </c>
      <c r="I60" s="6">
        <f>U60+AP60+BK60+CF60</f>
        <v>2</v>
      </c>
      <c r="J60" s="6">
        <f>W60+AR60+BM60+CH60</f>
        <v>0</v>
      </c>
      <c r="K60" s="6">
        <f>Y60+AT60+BO60+CJ60</f>
        <v>0</v>
      </c>
      <c r="L60" s="6">
        <f>AA60+AV60+BQ60+CL60</f>
        <v>0</v>
      </c>
      <c r="M60" s="6">
        <f>AC60+AX60+BS60+CN60</f>
        <v>0</v>
      </c>
      <c r="N60" s="6">
        <f>AF60+BA60+BV60+CQ60</f>
        <v>0</v>
      </c>
      <c r="O60" s="6">
        <f>AH60+BC60+BX60+CS60</f>
        <v>0</v>
      </c>
      <c r="P60" s="6">
        <f>AJ60+BE60+BZ60+CU60</f>
        <v>0</v>
      </c>
      <c r="Q60" s="6">
        <f>AL60+BG60+CB60+CW60</f>
        <v>0</v>
      </c>
      <c r="R60" s="7">
        <f>AO60+BJ60+CE60+CZ60</f>
        <v>0</v>
      </c>
      <c r="S60" s="7">
        <f>AN60+BI60+CD60+CY60</f>
        <v>0</v>
      </c>
      <c r="T60" s="7">
        <v>0</v>
      </c>
      <c r="U60" s="11">
        <v>2</v>
      </c>
      <c r="V60" s="10" t="s">
        <v>54</v>
      </c>
      <c r="W60" s="11"/>
      <c r="X60" s="10"/>
      <c r="Y60" s="11"/>
      <c r="Z60" s="10"/>
      <c r="AA60" s="11"/>
      <c r="AB60" s="10"/>
      <c r="AC60" s="11"/>
      <c r="AD60" s="10"/>
      <c r="AE60" s="7">
        <v>0</v>
      </c>
      <c r="AF60" s="11"/>
      <c r="AG60" s="10"/>
      <c r="AH60" s="11"/>
      <c r="AI60" s="10"/>
      <c r="AJ60" s="11"/>
      <c r="AK60" s="10"/>
      <c r="AL60" s="11"/>
      <c r="AM60" s="10"/>
      <c r="AN60" s="7"/>
      <c r="AO60" s="7">
        <f>AE60+AN60</f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>AZ60+BI60</f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>BU60+CD60</f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>CP60+CY60</f>
        <v>0</v>
      </c>
    </row>
    <row r="61" spans="1:104" ht="15.95" customHeight="1" x14ac:dyDescent="0.2">
      <c r="A61" s="6"/>
      <c r="B61" s="6"/>
      <c r="C61" s="6"/>
      <c r="D61" s="6"/>
      <c r="E61" s="6" t="s">
        <v>66</v>
      </c>
      <c r="F61" s="6">
        <f t="shared" ref="F61:AK61" si="64">SUM(F60:F60)</f>
        <v>0</v>
      </c>
      <c r="G61" s="6">
        <f t="shared" si="64"/>
        <v>1</v>
      </c>
      <c r="H61" s="6">
        <f t="shared" si="64"/>
        <v>2</v>
      </c>
      <c r="I61" s="6">
        <f t="shared" si="64"/>
        <v>2</v>
      </c>
      <c r="J61" s="6">
        <f t="shared" si="64"/>
        <v>0</v>
      </c>
      <c r="K61" s="6">
        <f t="shared" si="64"/>
        <v>0</v>
      </c>
      <c r="L61" s="6">
        <f t="shared" si="64"/>
        <v>0</v>
      </c>
      <c r="M61" s="6">
        <f t="shared" si="64"/>
        <v>0</v>
      </c>
      <c r="N61" s="6">
        <f t="shared" si="64"/>
        <v>0</v>
      </c>
      <c r="O61" s="6">
        <f t="shared" si="64"/>
        <v>0</v>
      </c>
      <c r="P61" s="6">
        <f t="shared" si="64"/>
        <v>0</v>
      </c>
      <c r="Q61" s="6">
        <f t="shared" si="64"/>
        <v>0</v>
      </c>
      <c r="R61" s="7">
        <f t="shared" si="64"/>
        <v>0</v>
      </c>
      <c r="S61" s="7">
        <f t="shared" si="64"/>
        <v>0</v>
      </c>
      <c r="T61" s="7">
        <f t="shared" si="64"/>
        <v>0</v>
      </c>
      <c r="U61" s="11">
        <f t="shared" si="64"/>
        <v>2</v>
      </c>
      <c r="V61" s="10">
        <f t="shared" si="64"/>
        <v>0</v>
      </c>
      <c r="W61" s="11">
        <f t="shared" si="64"/>
        <v>0</v>
      </c>
      <c r="X61" s="10">
        <f t="shared" si="64"/>
        <v>0</v>
      </c>
      <c r="Y61" s="11">
        <f t="shared" si="64"/>
        <v>0</v>
      </c>
      <c r="Z61" s="10">
        <f t="shared" si="64"/>
        <v>0</v>
      </c>
      <c r="AA61" s="11">
        <f t="shared" si="64"/>
        <v>0</v>
      </c>
      <c r="AB61" s="10">
        <f t="shared" si="64"/>
        <v>0</v>
      </c>
      <c r="AC61" s="11">
        <f t="shared" si="64"/>
        <v>0</v>
      </c>
      <c r="AD61" s="10">
        <f t="shared" si="64"/>
        <v>0</v>
      </c>
      <c r="AE61" s="7">
        <f t="shared" si="64"/>
        <v>0</v>
      </c>
      <c r="AF61" s="11">
        <f t="shared" si="64"/>
        <v>0</v>
      </c>
      <c r="AG61" s="10">
        <f t="shared" si="64"/>
        <v>0</v>
      </c>
      <c r="AH61" s="11">
        <f t="shared" si="64"/>
        <v>0</v>
      </c>
      <c r="AI61" s="10">
        <f t="shared" si="64"/>
        <v>0</v>
      </c>
      <c r="AJ61" s="11">
        <f t="shared" si="64"/>
        <v>0</v>
      </c>
      <c r="AK61" s="10">
        <f t="shared" si="64"/>
        <v>0</v>
      </c>
      <c r="AL61" s="11">
        <f t="shared" ref="AL61:BQ61" si="65">SUM(AL60:AL60)</f>
        <v>0</v>
      </c>
      <c r="AM61" s="10">
        <f t="shared" si="65"/>
        <v>0</v>
      </c>
      <c r="AN61" s="7">
        <f t="shared" si="65"/>
        <v>0</v>
      </c>
      <c r="AO61" s="7">
        <f t="shared" si="65"/>
        <v>0</v>
      </c>
      <c r="AP61" s="11">
        <f t="shared" si="65"/>
        <v>0</v>
      </c>
      <c r="AQ61" s="10">
        <f t="shared" si="65"/>
        <v>0</v>
      </c>
      <c r="AR61" s="11">
        <f t="shared" si="65"/>
        <v>0</v>
      </c>
      <c r="AS61" s="10">
        <f t="shared" si="65"/>
        <v>0</v>
      </c>
      <c r="AT61" s="11">
        <f t="shared" si="65"/>
        <v>0</v>
      </c>
      <c r="AU61" s="10">
        <f t="shared" si="65"/>
        <v>0</v>
      </c>
      <c r="AV61" s="11">
        <f t="shared" si="65"/>
        <v>0</v>
      </c>
      <c r="AW61" s="10">
        <f t="shared" si="65"/>
        <v>0</v>
      </c>
      <c r="AX61" s="11">
        <f t="shared" si="65"/>
        <v>0</v>
      </c>
      <c r="AY61" s="10">
        <f t="shared" si="65"/>
        <v>0</v>
      </c>
      <c r="AZ61" s="7">
        <f t="shared" si="65"/>
        <v>0</v>
      </c>
      <c r="BA61" s="11">
        <f t="shared" si="65"/>
        <v>0</v>
      </c>
      <c r="BB61" s="10">
        <f t="shared" si="65"/>
        <v>0</v>
      </c>
      <c r="BC61" s="11">
        <f t="shared" si="65"/>
        <v>0</v>
      </c>
      <c r="BD61" s="10">
        <f t="shared" si="65"/>
        <v>0</v>
      </c>
      <c r="BE61" s="11">
        <f t="shared" si="65"/>
        <v>0</v>
      </c>
      <c r="BF61" s="10">
        <f t="shared" si="65"/>
        <v>0</v>
      </c>
      <c r="BG61" s="11">
        <f t="shared" si="65"/>
        <v>0</v>
      </c>
      <c r="BH61" s="10">
        <f t="shared" si="65"/>
        <v>0</v>
      </c>
      <c r="BI61" s="7">
        <f t="shared" si="65"/>
        <v>0</v>
      </c>
      <c r="BJ61" s="7">
        <f t="shared" si="65"/>
        <v>0</v>
      </c>
      <c r="BK61" s="11">
        <f t="shared" si="65"/>
        <v>0</v>
      </c>
      <c r="BL61" s="10">
        <f t="shared" si="65"/>
        <v>0</v>
      </c>
      <c r="BM61" s="11">
        <f t="shared" si="65"/>
        <v>0</v>
      </c>
      <c r="BN61" s="10">
        <f t="shared" si="65"/>
        <v>0</v>
      </c>
      <c r="BO61" s="11">
        <f t="shared" si="65"/>
        <v>0</v>
      </c>
      <c r="BP61" s="10">
        <f t="shared" si="65"/>
        <v>0</v>
      </c>
      <c r="BQ61" s="11">
        <f t="shared" si="65"/>
        <v>0</v>
      </c>
      <c r="BR61" s="10">
        <f t="shared" ref="BR61:CW61" si="66">SUM(BR60:BR60)</f>
        <v>0</v>
      </c>
      <c r="BS61" s="11">
        <f t="shared" si="66"/>
        <v>0</v>
      </c>
      <c r="BT61" s="10">
        <f t="shared" si="66"/>
        <v>0</v>
      </c>
      <c r="BU61" s="7">
        <f t="shared" si="66"/>
        <v>0</v>
      </c>
      <c r="BV61" s="11">
        <f t="shared" si="66"/>
        <v>0</v>
      </c>
      <c r="BW61" s="10">
        <f t="shared" si="66"/>
        <v>0</v>
      </c>
      <c r="BX61" s="11">
        <f t="shared" si="66"/>
        <v>0</v>
      </c>
      <c r="BY61" s="10">
        <f t="shared" si="66"/>
        <v>0</v>
      </c>
      <c r="BZ61" s="11">
        <f t="shared" si="66"/>
        <v>0</v>
      </c>
      <c r="CA61" s="10">
        <f t="shared" si="66"/>
        <v>0</v>
      </c>
      <c r="CB61" s="11">
        <f t="shared" si="66"/>
        <v>0</v>
      </c>
      <c r="CC61" s="10">
        <f t="shared" si="66"/>
        <v>0</v>
      </c>
      <c r="CD61" s="7">
        <f t="shared" si="66"/>
        <v>0</v>
      </c>
      <c r="CE61" s="7">
        <f t="shared" si="66"/>
        <v>0</v>
      </c>
      <c r="CF61" s="11">
        <f t="shared" si="66"/>
        <v>0</v>
      </c>
      <c r="CG61" s="10">
        <f t="shared" si="66"/>
        <v>0</v>
      </c>
      <c r="CH61" s="11">
        <f t="shared" si="66"/>
        <v>0</v>
      </c>
      <c r="CI61" s="10">
        <f t="shared" si="66"/>
        <v>0</v>
      </c>
      <c r="CJ61" s="11">
        <f t="shared" si="66"/>
        <v>0</v>
      </c>
      <c r="CK61" s="10">
        <f t="shared" si="66"/>
        <v>0</v>
      </c>
      <c r="CL61" s="11">
        <f t="shared" si="66"/>
        <v>0</v>
      </c>
      <c r="CM61" s="10">
        <f t="shared" si="66"/>
        <v>0</v>
      </c>
      <c r="CN61" s="11">
        <f t="shared" si="66"/>
        <v>0</v>
      </c>
      <c r="CO61" s="10">
        <f t="shared" si="66"/>
        <v>0</v>
      </c>
      <c r="CP61" s="7">
        <f t="shared" si="66"/>
        <v>0</v>
      </c>
      <c r="CQ61" s="11">
        <f t="shared" si="66"/>
        <v>0</v>
      </c>
      <c r="CR61" s="10">
        <f t="shared" si="66"/>
        <v>0</v>
      </c>
      <c r="CS61" s="11">
        <f t="shared" si="66"/>
        <v>0</v>
      </c>
      <c r="CT61" s="10">
        <f t="shared" si="66"/>
        <v>0</v>
      </c>
      <c r="CU61" s="11">
        <f t="shared" si="66"/>
        <v>0</v>
      </c>
      <c r="CV61" s="10">
        <f t="shared" si="66"/>
        <v>0</v>
      </c>
      <c r="CW61" s="11">
        <f t="shared" si="66"/>
        <v>0</v>
      </c>
      <c r="CX61" s="10">
        <f>SUM(CX60:CX60)</f>
        <v>0</v>
      </c>
      <c r="CY61" s="7">
        <f>SUM(CY60:CY60)</f>
        <v>0</v>
      </c>
      <c r="CZ61" s="7">
        <f>SUM(CZ60:CZ60)</f>
        <v>0</v>
      </c>
    </row>
    <row r="62" spans="1:104" ht="20.100000000000001" customHeight="1" x14ac:dyDescent="0.2">
      <c r="A62" s="6"/>
      <c r="B62" s="6"/>
      <c r="C62" s="6"/>
      <c r="D62" s="6"/>
      <c r="E62" s="8" t="s">
        <v>131</v>
      </c>
      <c r="F62" s="6">
        <f t="shared" ref="F62:AK62" si="67">F23+F30+F48+F58</f>
        <v>9</v>
      </c>
      <c r="G62" s="6">
        <f t="shared" si="67"/>
        <v>32</v>
      </c>
      <c r="H62" s="6">
        <f t="shared" si="67"/>
        <v>1140</v>
      </c>
      <c r="I62" s="6">
        <f t="shared" si="67"/>
        <v>380</v>
      </c>
      <c r="J62" s="6">
        <f t="shared" si="67"/>
        <v>75</v>
      </c>
      <c r="K62" s="6">
        <f t="shared" si="67"/>
        <v>30</v>
      </c>
      <c r="L62" s="6">
        <f t="shared" si="67"/>
        <v>0</v>
      </c>
      <c r="M62" s="6">
        <f t="shared" si="67"/>
        <v>0</v>
      </c>
      <c r="N62" s="6">
        <f t="shared" si="67"/>
        <v>580</v>
      </c>
      <c r="O62" s="6">
        <f t="shared" si="67"/>
        <v>30</v>
      </c>
      <c r="P62" s="6">
        <f t="shared" si="67"/>
        <v>0</v>
      </c>
      <c r="Q62" s="6">
        <f t="shared" si="67"/>
        <v>45</v>
      </c>
      <c r="R62" s="7">
        <f t="shared" si="67"/>
        <v>90</v>
      </c>
      <c r="S62" s="7">
        <f t="shared" si="67"/>
        <v>57.5</v>
      </c>
      <c r="T62" s="7">
        <f t="shared" si="67"/>
        <v>56.900000000000006</v>
      </c>
      <c r="U62" s="11">
        <f t="shared" si="67"/>
        <v>245</v>
      </c>
      <c r="V62" s="10">
        <f t="shared" si="67"/>
        <v>0</v>
      </c>
      <c r="W62" s="11">
        <f t="shared" si="67"/>
        <v>30</v>
      </c>
      <c r="X62" s="10">
        <f t="shared" si="67"/>
        <v>0</v>
      </c>
      <c r="Y62" s="11">
        <f t="shared" si="67"/>
        <v>30</v>
      </c>
      <c r="Z62" s="10">
        <f t="shared" si="67"/>
        <v>0</v>
      </c>
      <c r="AA62" s="11">
        <f t="shared" si="67"/>
        <v>0</v>
      </c>
      <c r="AB62" s="10">
        <f t="shared" si="67"/>
        <v>0</v>
      </c>
      <c r="AC62" s="11">
        <f t="shared" si="67"/>
        <v>0</v>
      </c>
      <c r="AD62" s="10">
        <f t="shared" si="67"/>
        <v>0</v>
      </c>
      <c r="AE62" s="7">
        <f t="shared" si="67"/>
        <v>18.5</v>
      </c>
      <c r="AF62" s="11">
        <f t="shared" si="67"/>
        <v>185</v>
      </c>
      <c r="AG62" s="10">
        <f t="shared" si="67"/>
        <v>0</v>
      </c>
      <c r="AH62" s="11">
        <f t="shared" si="67"/>
        <v>30</v>
      </c>
      <c r="AI62" s="10">
        <f t="shared" si="67"/>
        <v>0</v>
      </c>
      <c r="AJ62" s="11">
        <f t="shared" si="67"/>
        <v>0</v>
      </c>
      <c r="AK62" s="10">
        <f t="shared" si="67"/>
        <v>0</v>
      </c>
      <c r="AL62" s="11">
        <f t="shared" ref="AL62:BQ62" si="68">AL23+AL30+AL48+AL58</f>
        <v>0</v>
      </c>
      <c r="AM62" s="10">
        <f t="shared" si="68"/>
        <v>0</v>
      </c>
      <c r="AN62" s="7">
        <f t="shared" si="68"/>
        <v>11.5</v>
      </c>
      <c r="AO62" s="7">
        <f t="shared" si="68"/>
        <v>30</v>
      </c>
      <c r="AP62" s="11">
        <f t="shared" si="68"/>
        <v>135</v>
      </c>
      <c r="AQ62" s="10">
        <f t="shared" si="68"/>
        <v>0</v>
      </c>
      <c r="AR62" s="11">
        <f t="shared" si="68"/>
        <v>45</v>
      </c>
      <c r="AS62" s="10">
        <f t="shared" si="68"/>
        <v>0</v>
      </c>
      <c r="AT62" s="11">
        <f t="shared" si="68"/>
        <v>0</v>
      </c>
      <c r="AU62" s="10">
        <f t="shared" si="68"/>
        <v>0</v>
      </c>
      <c r="AV62" s="11">
        <f t="shared" si="68"/>
        <v>0</v>
      </c>
      <c r="AW62" s="10">
        <f t="shared" si="68"/>
        <v>0</v>
      </c>
      <c r="AX62" s="11">
        <f t="shared" si="68"/>
        <v>0</v>
      </c>
      <c r="AY62" s="10">
        <f t="shared" si="68"/>
        <v>0</v>
      </c>
      <c r="AZ62" s="7">
        <f t="shared" si="68"/>
        <v>14</v>
      </c>
      <c r="BA62" s="11">
        <f t="shared" si="68"/>
        <v>395</v>
      </c>
      <c r="BB62" s="10">
        <f t="shared" si="68"/>
        <v>0</v>
      </c>
      <c r="BC62" s="11">
        <f t="shared" si="68"/>
        <v>0</v>
      </c>
      <c r="BD62" s="10">
        <f t="shared" si="68"/>
        <v>0</v>
      </c>
      <c r="BE62" s="11">
        <f t="shared" si="68"/>
        <v>0</v>
      </c>
      <c r="BF62" s="10">
        <f t="shared" si="68"/>
        <v>0</v>
      </c>
      <c r="BG62" s="11">
        <f t="shared" si="68"/>
        <v>0</v>
      </c>
      <c r="BH62" s="10">
        <f t="shared" si="68"/>
        <v>0</v>
      </c>
      <c r="BI62" s="7">
        <f t="shared" si="68"/>
        <v>16</v>
      </c>
      <c r="BJ62" s="7">
        <f t="shared" si="68"/>
        <v>30</v>
      </c>
      <c r="BK62" s="11">
        <f t="shared" si="68"/>
        <v>0</v>
      </c>
      <c r="BL62" s="10">
        <f t="shared" si="68"/>
        <v>0</v>
      </c>
      <c r="BM62" s="11">
        <f t="shared" si="68"/>
        <v>0</v>
      </c>
      <c r="BN62" s="10">
        <f t="shared" si="68"/>
        <v>0</v>
      </c>
      <c r="BO62" s="11">
        <f t="shared" si="68"/>
        <v>0</v>
      </c>
      <c r="BP62" s="10">
        <f t="shared" si="68"/>
        <v>0</v>
      </c>
      <c r="BQ62" s="11">
        <f t="shared" si="68"/>
        <v>0</v>
      </c>
      <c r="BR62" s="10">
        <f t="shared" ref="BR62:CZ62" si="69">BR23+BR30+BR48+BR58</f>
        <v>0</v>
      </c>
      <c r="BS62" s="11">
        <f t="shared" si="69"/>
        <v>0</v>
      </c>
      <c r="BT62" s="10">
        <f t="shared" si="69"/>
        <v>0</v>
      </c>
      <c r="BU62" s="7">
        <f t="shared" si="69"/>
        <v>0</v>
      </c>
      <c r="BV62" s="11">
        <f t="shared" si="69"/>
        <v>0</v>
      </c>
      <c r="BW62" s="10">
        <f t="shared" si="69"/>
        <v>0</v>
      </c>
      <c r="BX62" s="11">
        <f t="shared" si="69"/>
        <v>0</v>
      </c>
      <c r="BY62" s="10">
        <f t="shared" si="69"/>
        <v>0</v>
      </c>
      <c r="BZ62" s="11">
        <f t="shared" si="69"/>
        <v>0</v>
      </c>
      <c r="CA62" s="10">
        <f t="shared" si="69"/>
        <v>0</v>
      </c>
      <c r="CB62" s="11">
        <f t="shared" si="69"/>
        <v>45</v>
      </c>
      <c r="CC62" s="10">
        <f t="shared" si="69"/>
        <v>0</v>
      </c>
      <c r="CD62" s="7">
        <f t="shared" si="69"/>
        <v>30</v>
      </c>
      <c r="CE62" s="7">
        <f t="shared" si="69"/>
        <v>30</v>
      </c>
      <c r="CF62" s="11">
        <f t="shared" si="69"/>
        <v>0</v>
      </c>
      <c r="CG62" s="10">
        <f t="shared" si="69"/>
        <v>0</v>
      </c>
      <c r="CH62" s="11">
        <f t="shared" si="69"/>
        <v>0</v>
      </c>
      <c r="CI62" s="10">
        <f t="shared" si="69"/>
        <v>0</v>
      </c>
      <c r="CJ62" s="11">
        <f t="shared" si="69"/>
        <v>0</v>
      </c>
      <c r="CK62" s="10">
        <f t="shared" si="69"/>
        <v>0</v>
      </c>
      <c r="CL62" s="11">
        <f t="shared" si="69"/>
        <v>0</v>
      </c>
      <c r="CM62" s="10">
        <f t="shared" si="69"/>
        <v>0</v>
      </c>
      <c r="CN62" s="11">
        <f t="shared" si="69"/>
        <v>0</v>
      </c>
      <c r="CO62" s="10">
        <f t="shared" si="69"/>
        <v>0</v>
      </c>
      <c r="CP62" s="7">
        <f t="shared" si="69"/>
        <v>0</v>
      </c>
      <c r="CQ62" s="11">
        <f t="shared" si="69"/>
        <v>0</v>
      </c>
      <c r="CR62" s="10">
        <f t="shared" si="69"/>
        <v>0</v>
      </c>
      <c r="CS62" s="11">
        <f t="shared" si="69"/>
        <v>0</v>
      </c>
      <c r="CT62" s="10">
        <f t="shared" si="69"/>
        <v>0</v>
      </c>
      <c r="CU62" s="11">
        <f t="shared" si="69"/>
        <v>0</v>
      </c>
      <c r="CV62" s="10">
        <f t="shared" si="69"/>
        <v>0</v>
      </c>
      <c r="CW62" s="11">
        <f t="shared" si="69"/>
        <v>0</v>
      </c>
      <c r="CX62" s="10">
        <f t="shared" si="69"/>
        <v>0</v>
      </c>
      <c r="CY62" s="7">
        <f t="shared" si="69"/>
        <v>0</v>
      </c>
      <c r="CZ62" s="7">
        <f t="shared" si="69"/>
        <v>0</v>
      </c>
    </row>
    <row r="64" spans="1:104" x14ac:dyDescent="0.2">
      <c r="D64" s="3" t="s">
        <v>22</v>
      </c>
      <c r="E64" s="3" t="s">
        <v>132</v>
      </c>
    </row>
    <row r="65" spans="4:29" x14ac:dyDescent="0.2">
      <c r="D65" s="3" t="s">
        <v>26</v>
      </c>
      <c r="E65" s="3" t="s">
        <v>133</v>
      </c>
    </row>
    <row r="66" spans="4:29" x14ac:dyDescent="0.2">
      <c r="D66" s="14" t="s">
        <v>32</v>
      </c>
      <c r="E66" s="14"/>
    </row>
    <row r="67" spans="4:29" x14ac:dyDescent="0.2">
      <c r="D67" s="3" t="s">
        <v>34</v>
      </c>
      <c r="E67" s="3" t="s">
        <v>134</v>
      </c>
    </row>
    <row r="68" spans="4:29" x14ac:dyDescent="0.2">
      <c r="D68" s="3" t="s">
        <v>35</v>
      </c>
      <c r="E68" s="3" t="s">
        <v>135</v>
      </c>
    </row>
    <row r="69" spans="4:29" x14ac:dyDescent="0.2">
      <c r="D69" s="3" t="s">
        <v>36</v>
      </c>
      <c r="E69" s="3" t="s">
        <v>136</v>
      </c>
    </row>
    <row r="70" spans="4:29" x14ac:dyDescent="0.2">
      <c r="D70" s="3" t="s">
        <v>37</v>
      </c>
      <c r="E70" s="3" t="s">
        <v>137</v>
      </c>
      <c r="M70" s="9"/>
      <c r="U70" s="9"/>
      <c r="AC70" s="9"/>
    </row>
    <row r="71" spans="4:29" x14ac:dyDescent="0.2">
      <c r="D71" s="3" t="s">
        <v>38</v>
      </c>
      <c r="E71" s="3" t="s">
        <v>138</v>
      </c>
    </row>
    <row r="72" spans="4:29" x14ac:dyDescent="0.2">
      <c r="D72" s="14" t="s">
        <v>33</v>
      </c>
      <c r="E72" s="14"/>
    </row>
    <row r="73" spans="4:29" x14ac:dyDescent="0.2">
      <c r="D73" s="3" t="s">
        <v>39</v>
      </c>
      <c r="E73" s="3" t="s">
        <v>139</v>
      </c>
    </row>
    <row r="74" spans="4:29" x14ac:dyDescent="0.2">
      <c r="D74" s="3" t="s">
        <v>37</v>
      </c>
      <c r="E74" s="3" t="s">
        <v>137</v>
      </c>
    </row>
    <row r="75" spans="4:29" x14ac:dyDescent="0.2">
      <c r="D75" s="3" t="s">
        <v>40</v>
      </c>
      <c r="E75" s="3" t="s">
        <v>140</v>
      </c>
    </row>
    <row r="76" spans="4:29" x14ac:dyDescent="0.2">
      <c r="D76" s="3" t="s">
        <v>41</v>
      </c>
      <c r="E76" s="3" t="s">
        <v>141</v>
      </c>
    </row>
  </sheetData>
  <mergeCells count="94"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CQ15:CR15"/>
    <mergeCell ref="CS15:CT15"/>
    <mergeCell ref="CU15:CV15"/>
    <mergeCell ref="CW15:CX15"/>
    <mergeCell ref="CY14:CY15"/>
    <mergeCell ref="CZ14:CZ15"/>
    <mergeCell ref="A16:CZ16"/>
    <mergeCell ref="A24:CZ24"/>
    <mergeCell ref="A31:CZ31"/>
    <mergeCell ref="A49:CZ49"/>
    <mergeCell ref="C50:C51"/>
    <mergeCell ref="A50:A51"/>
    <mergeCell ref="B50:B51"/>
    <mergeCell ref="A56:CZ56"/>
    <mergeCell ref="A59:CZ59"/>
    <mergeCell ref="D66:E66"/>
    <mergeCell ref="D72:E72"/>
    <mergeCell ref="C52:C53"/>
    <mergeCell ref="A52:A53"/>
    <mergeCell ref="B52:B53"/>
    <mergeCell ref="C54:C55"/>
    <mergeCell ref="A54:A55"/>
    <mergeCell ref="B54:B5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4"/>
  <sheetViews>
    <sheetView workbookViewId="0">
      <selection activeCell="AQ9" sqref="AQ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1.85546875" customWidth="1"/>
    <col min="23" max="23" width="3.5703125" customWidth="1"/>
    <col min="24" max="24" width="1.85546875" customWidth="1"/>
    <col min="25" max="25" width="3.5703125" customWidth="1"/>
    <col min="26" max="26" width="1.85546875" customWidth="1"/>
    <col min="27" max="27" width="3.5703125" customWidth="1"/>
    <col min="28" max="28" width="1.85546875" customWidth="1"/>
    <col min="29" max="29" width="3.5703125" customWidth="1"/>
    <col min="30" max="30" width="1.85546875" customWidth="1"/>
    <col min="31" max="31" width="3.85546875" customWidth="1"/>
    <col min="32" max="32" width="3.5703125" customWidth="1"/>
    <col min="33" max="33" width="1.85546875" customWidth="1"/>
    <col min="34" max="34" width="3.5703125" customWidth="1"/>
    <col min="35" max="35" width="1.85546875" customWidth="1"/>
    <col min="36" max="36" width="3.5703125" customWidth="1"/>
    <col min="37" max="37" width="1.85546875" customWidth="1"/>
    <col min="38" max="38" width="3.5703125" customWidth="1"/>
    <col min="39" max="39" width="1.85546875" customWidth="1"/>
    <col min="40" max="41" width="3.85546875" customWidth="1"/>
    <col min="42" max="42" width="3.5703125" customWidth="1"/>
    <col min="43" max="43" width="1.85546875" customWidth="1"/>
    <col min="44" max="44" width="3.5703125" customWidth="1"/>
    <col min="45" max="45" width="1.85546875" customWidth="1"/>
    <col min="46" max="46" width="3.5703125" customWidth="1"/>
    <col min="47" max="47" width="1.85546875" customWidth="1"/>
    <col min="48" max="48" width="3.5703125" customWidth="1"/>
    <col min="49" max="49" width="1.85546875" customWidth="1"/>
    <col min="50" max="50" width="3.5703125" customWidth="1"/>
    <col min="51" max="51" width="1.85546875" customWidth="1"/>
    <col min="52" max="52" width="3.85546875" customWidth="1"/>
    <col min="53" max="53" width="3.5703125" customWidth="1"/>
    <col min="54" max="54" width="1.85546875" customWidth="1"/>
    <col min="55" max="55" width="3.5703125" customWidth="1"/>
    <col min="56" max="56" width="1.85546875" customWidth="1"/>
    <col min="57" max="57" width="3.5703125" customWidth="1"/>
    <col min="58" max="58" width="1.85546875" customWidth="1"/>
    <col min="59" max="59" width="3.5703125" customWidth="1"/>
    <col min="60" max="60" width="1.85546875" customWidth="1"/>
    <col min="61" max="62" width="3.85546875" customWidth="1"/>
    <col min="63" max="63" width="3.5703125" customWidth="1"/>
    <col min="64" max="64" width="1.85546875" customWidth="1"/>
    <col min="65" max="65" width="3.5703125" customWidth="1"/>
    <col min="66" max="66" width="1.85546875" customWidth="1"/>
    <col min="67" max="67" width="3.5703125" customWidth="1"/>
    <col min="68" max="68" width="1.85546875" customWidth="1"/>
    <col min="69" max="69" width="3.5703125" customWidth="1"/>
    <col min="70" max="70" width="1.85546875" customWidth="1"/>
    <col min="71" max="71" width="3.5703125" customWidth="1"/>
    <col min="72" max="72" width="1.85546875" customWidth="1"/>
    <col min="73" max="73" width="3.85546875" customWidth="1"/>
    <col min="74" max="74" width="3.5703125" customWidth="1"/>
    <col min="75" max="75" width="1.85546875" customWidth="1"/>
    <col min="76" max="76" width="3.5703125" customWidth="1"/>
    <col min="77" max="77" width="1.85546875" customWidth="1"/>
    <col min="78" max="78" width="3.5703125" customWidth="1"/>
    <col min="79" max="79" width="1.85546875" customWidth="1"/>
    <col min="80" max="80" width="3.5703125" customWidth="1"/>
    <col min="81" max="81" width="1.85546875" customWidth="1"/>
    <col min="82" max="83" width="3.85546875" customWidth="1"/>
    <col min="84" max="84" width="3.5703125" hidden="1" customWidth="1"/>
    <col min="85" max="85" width="1.85546875" hidden="1" customWidth="1"/>
    <col min="86" max="86" width="3.5703125" hidden="1" customWidth="1"/>
    <col min="87" max="87" width="1.85546875" hidden="1" customWidth="1"/>
    <col min="88" max="88" width="3.5703125" hidden="1" customWidth="1"/>
    <col min="89" max="89" width="1.85546875" hidden="1" customWidth="1"/>
    <col min="90" max="90" width="3.5703125" hidden="1" customWidth="1"/>
    <col min="91" max="91" width="1.85546875" hidden="1" customWidth="1"/>
    <col min="92" max="92" width="3.5703125" hidden="1" customWidth="1"/>
    <col min="93" max="93" width="1.85546875" hidden="1" customWidth="1"/>
    <col min="94" max="94" width="3.85546875" hidden="1" customWidth="1"/>
    <col min="95" max="95" width="3.5703125" hidden="1" customWidth="1"/>
    <col min="96" max="96" width="1.85546875" hidden="1" customWidth="1"/>
    <col min="97" max="97" width="3.5703125" hidden="1" customWidth="1"/>
    <col min="98" max="98" width="1.85546875" hidden="1" customWidth="1"/>
    <col min="99" max="99" width="3.5703125" hidden="1" customWidth="1"/>
    <col min="100" max="100" width="1.85546875" hidden="1" customWidth="1"/>
    <col min="101" max="101" width="3.5703125" hidden="1" customWidth="1"/>
    <col min="102" max="102" width="1.85546875" hidden="1" customWidth="1"/>
    <col min="103" max="104" width="3.85546875" hidden="1" customWidth="1"/>
  </cols>
  <sheetData>
    <row r="1" spans="1:104" ht="15.75" x14ac:dyDescent="0.2">
      <c r="E1" s="2" t="s">
        <v>0</v>
      </c>
    </row>
    <row r="2" spans="1:104" x14ac:dyDescent="0.2">
      <c r="E2" t="s">
        <v>1</v>
      </c>
      <c r="F2" s="1" t="s">
        <v>2</v>
      </c>
    </row>
    <row r="3" spans="1:104" x14ac:dyDescent="0.2">
      <c r="E3" t="s">
        <v>3</v>
      </c>
      <c r="F3" s="1" t="s">
        <v>4</v>
      </c>
    </row>
    <row r="4" spans="1:104" x14ac:dyDescent="0.2">
      <c r="E4" t="s">
        <v>5</v>
      </c>
      <c r="F4" s="1" t="s">
        <v>6</v>
      </c>
    </row>
    <row r="5" spans="1:104" x14ac:dyDescent="0.2">
      <c r="E5" t="s">
        <v>7</v>
      </c>
      <c r="F5" s="1" t="s">
        <v>8</v>
      </c>
    </row>
    <row r="6" spans="1:104" x14ac:dyDescent="0.2">
      <c r="E6" t="s">
        <v>9</v>
      </c>
      <c r="F6" s="1" t="s">
        <v>10</v>
      </c>
    </row>
    <row r="7" spans="1:104" x14ac:dyDescent="0.2">
      <c r="E7" t="s">
        <v>11</v>
      </c>
      <c r="F7" s="1" t="s">
        <v>12</v>
      </c>
      <c r="AQ7" t="s">
        <v>13</v>
      </c>
    </row>
    <row r="8" spans="1:104" x14ac:dyDescent="0.2">
      <c r="E8" t="s">
        <v>14</v>
      </c>
      <c r="F8" s="1" t="s">
        <v>79</v>
      </c>
      <c r="AQ8" t="s">
        <v>16</v>
      </c>
    </row>
    <row r="9" spans="1:104" x14ac:dyDescent="0.2">
      <c r="E9" t="s">
        <v>17</v>
      </c>
      <c r="F9" s="1" t="s">
        <v>18</v>
      </c>
      <c r="AQ9" t="s">
        <v>221</v>
      </c>
    </row>
    <row r="11" spans="1:104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4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</row>
    <row r="13" spans="1:104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</row>
    <row r="14" spans="1:104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</row>
    <row r="15" spans="1:104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37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39</v>
      </c>
      <c r="AG15" s="16"/>
      <c r="AH15" s="16" t="s">
        <v>37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39</v>
      </c>
      <c r="BB15" s="16"/>
      <c r="BC15" s="16" t="s">
        <v>37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39</v>
      </c>
      <c r="BW15" s="16"/>
      <c r="BX15" s="16" t="s">
        <v>37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39</v>
      </c>
      <c r="CR15" s="16"/>
      <c r="CS15" s="16" t="s">
        <v>37</v>
      </c>
      <c r="CT15" s="16"/>
      <c r="CU15" s="16" t="s">
        <v>40</v>
      </c>
      <c r="CV15" s="16"/>
      <c r="CW15" s="16" t="s">
        <v>41</v>
      </c>
      <c r="CX15" s="16"/>
      <c r="CY15" s="17"/>
      <c r="CZ15" s="17"/>
    </row>
    <row r="16" spans="1:104" ht="20.100000000000001" customHeight="1" x14ac:dyDescent="0.2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2"/>
      <c r="CZ16" s="13"/>
    </row>
    <row r="17" spans="1:104" x14ac:dyDescent="0.2">
      <c r="A17" s="6"/>
      <c r="B17" s="6"/>
      <c r="C17" s="6"/>
      <c r="D17" s="6" t="s">
        <v>56</v>
      </c>
      <c r="E17" s="3" t="s">
        <v>57</v>
      </c>
      <c r="F17" s="6">
        <f>COUNTIF(U17:CX17,"e")</f>
        <v>1</v>
      </c>
      <c r="G17" s="6">
        <f>COUNTIF(U17:CX17,"z")</f>
        <v>1</v>
      </c>
      <c r="H17" s="6">
        <f t="shared" ref="H17:H22" si="0">SUM(I17:Q17)</f>
        <v>30</v>
      </c>
      <c r="I17" s="6">
        <f t="shared" ref="I17:I22" si="1">U17+AP17+BK17+CF17</f>
        <v>15</v>
      </c>
      <c r="J17" s="6">
        <f t="shared" ref="J17:J22" si="2">W17+AR17+BM17+CH17</f>
        <v>0</v>
      </c>
      <c r="K17" s="6">
        <f t="shared" ref="K17:K22" si="3">Y17+AT17+BO17+CJ17</f>
        <v>0</v>
      </c>
      <c r="L17" s="6">
        <f t="shared" ref="L17:L22" si="4">AA17+AV17+BQ17+CL17</f>
        <v>0</v>
      </c>
      <c r="M17" s="6">
        <f t="shared" ref="M17:M22" si="5">AC17+AX17+BS17+CN17</f>
        <v>0</v>
      </c>
      <c r="N17" s="6">
        <f t="shared" ref="N17:N22" si="6">AF17+BA17+BV17+CQ17</f>
        <v>15</v>
      </c>
      <c r="O17" s="6">
        <f t="shared" ref="O17:O22" si="7">AH17+BC17+BX17+CS17</f>
        <v>0</v>
      </c>
      <c r="P17" s="6">
        <f t="shared" ref="P17:P22" si="8">AJ17+BE17+BZ17+CU17</f>
        <v>0</v>
      </c>
      <c r="Q17" s="6">
        <f t="shared" ref="Q17:Q22" si="9">AL17+BG17+CB17+CW17</f>
        <v>0</v>
      </c>
      <c r="R17" s="7">
        <f t="shared" ref="R17:R22" si="10">AO17+BJ17+CE17+CZ17</f>
        <v>2</v>
      </c>
      <c r="S17" s="7">
        <f t="shared" ref="S17:S22" si="11">AN17+BI17+CD17+CY17</f>
        <v>1</v>
      </c>
      <c r="T17" s="7">
        <v>1.1399999999999999</v>
      </c>
      <c r="U17" s="11">
        <v>15</v>
      </c>
      <c r="V17" s="10" t="s">
        <v>55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>
        <v>15</v>
      </c>
      <c r="AG17" s="10" t="s">
        <v>54</v>
      </c>
      <c r="AH17" s="11"/>
      <c r="AI17" s="10"/>
      <c r="AJ17" s="11"/>
      <c r="AK17" s="10"/>
      <c r="AL17" s="11"/>
      <c r="AM17" s="10"/>
      <c r="AN17" s="7">
        <v>1</v>
      </c>
      <c r="AO17" s="7">
        <f t="shared" ref="AO17:AO22" si="12">AE17+AN17</f>
        <v>2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2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2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2" si="15">CP17+CY17</f>
        <v>0</v>
      </c>
    </row>
    <row r="18" spans="1:104" x14ac:dyDescent="0.2">
      <c r="A18" s="6">
        <v>50</v>
      </c>
      <c r="B18" s="6">
        <v>1</v>
      </c>
      <c r="C18" s="6"/>
      <c r="D18" s="6"/>
      <c r="E18" s="3" t="s">
        <v>58</v>
      </c>
      <c r="F18" s="6">
        <f>$B$18*COUNTIF(U18:CX18,"e")</f>
        <v>1</v>
      </c>
      <c r="G18" s="6">
        <f>$B$18*COUNTIF(U18:CX18,"z")</f>
        <v>0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30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0</v>
      </c>
      <c r="T18" s="7">
        <f>$B$18*1.2</f>
        <v>1.2</v>
      </c>
      <c r="U18" s="11"/>
      <c r="V18" s="10"/>
      <c r="W18" s="11"/>
      <c r="X18" s="10"/>
      <c r="Y18" s="11">
        <f>$B$18*30</f>
        <v>30</v>
      </c>
      <c r="Z18" s="10" t="s">
        <v>55</v>
      </c>
      <c r="AA18" s="11"/>
      <c r="AB18" s="10"/>
      <c r="AC18" s="11"/>
      <c r="AD18" s="10"/>
      <c r="AE18" s="7">
        <f>$B$18*3</f>
        <v>3</v>
      </c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3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">
      <c r="A19" s="6"/>
      <c r="B19" s="6"/>
      <c r="C19" s="6"/>
      <c r="D19" s="6" t="s">
        <v>59</v>
      </c>
      <c r="E19" s="3" t="s">
        <v>60</v>
      </c>
      <c r="F19" s="6">
        <f>COUNTIF(U19:CX19,"e")</f>
        <v>0</v>
      </c>
      <c r="G19" s="6">
        <f>COUNTIF(U19:CX19,"z")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0</v>
      </c>
      <c r="S19" s="7">
        <f t="shared" si="11"/>
        <v>0</v>
      </c>
      <c r="T19" s="7">
        <v>0</v>
      </c>
      <c r="U19" s="11">
        <v>15</v>
      </c>
      <c r="V19" s="10" t="s">
        <v>54</v>
      </c>
      <c r="W19" s="11"/>
      <c r="X19" s="10"/>
      <c r="Y19" s="11"/>
      <c r="Z19" s="10"/>
      <c r="AA19" s="11"/>
      <c r="AB19" s="10"/>
      <c r="AC19" s="11"/>
      <c r="AD19" s="10"/>
      <c r="AE19" s="7">
        <v>0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">
      <c r="A20" s="6"/>
      <c r="B20" s="6"/>
      <c r="C20" s="6"/>
      <c r="D20" s="6" t="s">
        <v>61</v>
      </c>
      <c r="E20" s="3" t="s">
        <v>62</v>
      </c>
      <c r="F20" s="6">
        <f>COUNTIF(U20:CX20,"e")</f>
        <v>0</v>
      </c>
      <c r="G20" s="6">
        <f>COUNTIF(U20:CX20,"z")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0.56999999999999995</v>
      </c>
      <c r="U20" s="11">
        <v>15</v>
      </c>
      <c r="V20" s="10" t="s">
        <v>54</v>
      </c>
      <c r="W20" s="11"/>
      <c r="X20" s="10"/>
      <c r="Y20" s="11"/>
      <c r="Z20" s="10"/>
      <c r="AA20" s="11"/>
      <c r="AB20" s="10"/>
      <c r="AC20" s="11"/>
      <c r="AD20" s="10"/>
      <c r="AE20" s="7">
        <v>1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1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</row>
    <row r="21" spans="1:104" x14ac:dyDescent="0.2">
      <c r="A21" s="6">
        <v>1</v>
      </c>
      <c r="B21" s="6">
        <v>1</v>
      </c>
      <c r="C21" s="6"/>
      <c r="D21" s="6"/>
      <c r="E21" s="3" t="s">
        <v>63</v>
      </c>
      <c r="F21" s="6">
        <f>$B$21*COUNTIF(U21:CX21,"e")</f>
        <v>0</v>
      </c>
      <c r="G21" s="6">
        <f>$B$21*COUNTIF(U21:CX21,"z")</f>
        <v>2</v>
      </c>
      <c r="H21" s="6">
        <f t="shared" si="0"/>
        <v>30</v>
      </c>
      <c r="I21" s="6">
        <f t="shared" si="1"/>
        <v>15</v>
      </c>
      <c r="J21" s="6">
        <f t="shared" si="2"/>
        <v>15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f>$B$21*1.17</f>
        <v>1.17</v>
      </c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7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>
        <f>$B$21*15</f>
        <v>15</v>
      </c>
      <c r="AQ21" s="10" t="s">
        <v>54</v>
      </c>
      <c r="AR21" s="11">
        <f>$B$21*15</f>
        <v>15</v>
      </c>
      <c r="AS21" s="10" t="s">
        <v>54</v>
      </c>
      <c r="AT21" s="11"/>
      <c r="AU21" s="10"/>
      <c r="AV21" s="11"/>
      <c r="AW21" s="10"/>
      <c r="AX21" s="11"/>
      <c r="AY21" s="10"/>
      <c r="AZ21" s="7">
        <f>$B$21*2</f>
        <v>2</v>
      </c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2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</row>
    <row r="22" spans="1:104" x14ac:dyDescent="0.2">
      <c r="A22" s="6"/>
      <c r="B22" s="6"/>
      <c r="C22" s="6"/>
      <c r="D22" s="6" t="s">
        <v>64</v>
      </c>
      <c r="E22" s="3" t="s">
        <v>65</v>
      </c>
      <c r="F22" s="6">
        <f>COUNTIF(U22:CX22,"e")</f>
        <v>0</v>
      </c>
      <c r="G22" s="6">
        <f>COUNTIF(U22:CX22,"z")</f>
        <v>2</v>
      </c>
      <c r="H22" s="6">
        <f t="shared" si="0"/>
        <v>45</v>
      </c>
      <c r="I22" s="6">
        <f t="shared" si="1"/>
        <v>30</v>
      </c>
      <c r="J22" s="6">
        <f t="shared" si="2"/>
        <v>15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0</v>
      </c>
      <c r="T22" s="7">
        <v>1.67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>
        <v>30</v>
      </c>
      <c r="AQ22" s="10" t="s">
        <v>54</v>
      </c>
      <c r="AR22" s="11">
        <v>15</v>
      </c>
      <c r="AS22" s="10" t="s">
        <v>54</v>
      </c>
      <c r="AT22" s="11"/>
      <c r="AU22" s="10"/>
      <c r="AV22" s="11"/>
      <c r="AW22" s="10"/>
      <c r="AX22" s="11"/>
      <c r="AY22" s="10"/>
      <c r="AZ22" s="7">
        <v>3</v>
      </c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3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ht="15.95" customHeight="1" x14ac:dyDescent="0.2">
      <c r="A23" s="6"/>
      <c r="B23" s="6"/>
      <c r="C23" s="6"/>
      <c r="D23" s="6"/>
      <c r="E23" s="6" t="s">
        <v>66</v>
      </c>
      <c r="F23" s="6">
        <f t="shared" ref="F23:AK23" si="16">SUM(F17:F22)</f>
        <v>2</v>
      </c>
      <c r="G23" s="6">
        <f t="shared" si="16"/>
        <v>7</v>
      </c>
      <c r="H23" s="6">
        <f t="shared" si="16"/>
        <v>165</v>
      </c>
      <c r="I23" s="6">
        <f t="shared" si="16"/>
        <v>90</v>
      </c>
      <c r="J23" s="6">
        <f t="shared" si="16"/>
        <v>30</v>
      </c>
      <c r="K23" s="6">
        <f t="shared" si="16"/>
        <v>30</v>
      </c>
      <c r="L23" s="6">
        <f t="shared" si="16"/>
        <v>0</v>
      </c>
      <c r="M23" s="6">
        <f t="shared" si="16"/>
        <v>0</v>
      </c>
      <c r="N23" s="6">
        <f t="shared" si="16"/>
        <v>15</v>
      </c>
      <c r="O23" s="6">
        <f t="shared" si="16"/>
        <v>0</v>
      </c>
      <c r="P23" s="6">
        <f t="shared" si="16"/>
        <v>0</v>
      </c>
      <c r="Q23" s="6">
        <f t="shared" si="16"/>
        <v>0</v>
      </c>
      <c r="R23" s="7">
        <f t="shared" si="16"/>
        <v>11</v>
      </c>
      <c r="S23" s="7">
        <f t="shared" si="16"/>
        <v>1</v>
      </c>
      <c r="T23" s="7">
        <f t="shared" si="16"/>
        <v>5.75</v>
      </c>
      <c r="U23" s="11">
        <f t="shared" si="16"/>
        <v>45</v>
      </c>
      <c r="V23" s="10">
        <f t="shared" si="16"/>
        <v>0</v>
      </c>
      <c r="W23" s="11">
        <f t="shared" si="16"/>
        <v>0</v>
      </c>
      <c r="X23" s="10">
        <f t="shared" si="16"/>
        <v>0</v>
      </c>
      <c r="Y23" s="11">
        <f t="shared" si="16"/>
        <v>30</v>
      </c>
      <c r="Z23" s="10">
        <f t="shared" si="16"/>
        <v>0</v>
      </c>
      <c r="AA23" s="11">
        <f t="shared" si="16"/>
        <v>0</v>
      </c>
      <c r="AB23" s="10">
        <f t="shared" si="16"/>
        <v>0</v>
      </c>
      <c r="AC23" s="11">
        <f t="shared" si="16"/>
        <v>0</v>
      </c>
      <c r="AD23" s="10">
        <f t="shared" si="16"/>
        <v>0</v>
      </c>
      <c r="AE23" s="7">
        <f t="shared" si="16"/>
        <v>5</v>
      </c>
      <c r="AF23" s="11">
        <f t="shared" si="16"/>
        <v>15</v>
      </c>
      <c r="AG23" s="10">
        <f t="shared" si="16"/>
        <v>0</v>
      </c>
      <c r="AH23" s="11">
        <f t="shared" si="16"/>
        <v>0</v>
      </c>
      <c r="AI23" s="10">
        <f t="shared" si="16"/>
        <v>0</v>
      </c>
      <c r="AJ23" s="11">
        <f t="shared" si="16"/>
        <v>0</v>
      </c>
      <c r="AK23" s="10">
        <f t="shared" si="16"/>
        <v>0</v>
      </c>
      <c r="AL23" s="11">
        <f t="shared" ref="AL23:BQ23" si="17">SUM(AL17:AL22)</f>
        <v>0</v>
      </c>
      <c r="AM23" s="10">
        <f t="shared" si="17"/>
        <v>0</v>
      </c>
      <c r="AN23" s="7">
        <f t="shared" si="17"/>
        <v>1</v>
      </c>
      <c r="AO23" s="7">
        <f t="shared" si="17"/>
        <v>6</v>
      </c>
      <c r="AP23" s="11">
        <f t="shared" si="17"/>
        <v>45</v>
      </c>
      <c r="AQ23" s="10">
        <f t="shared" si="17"/>
        <v>0</v>
      </c>
      <c r="AR23" s="11">
        <f t="shared" si="17"/>
        <v>30</v>
      </c>
      <c r="AS23" s="10">
        <f t="shared" si="17"/>
        <v>0</v>
      </c>
      <c r="AT23" s="11">
        <f t="shared" si="17"/>
        <v>0</v>
      </c>
      <c r="AU23" s="10">
        <f t="shared" si="17"/>
        <v>0</v>
      </c>
      <c r="AV23" s="11">
        <f t="shared" si="17"/>
        <v>0</v>
      </c>
      <c r="AW23" s="10">
        <f t="shared" si="17"/>
        <v>0</v>
      </c>
      <c r="AX23" s="11">
        <f t="shared" si="17"/>
        <v>0</v>
      </c>
      <c r="AY23" s="10">
        <f t="shared" si="17"/>
        <v>0</v>
      </c>
      <c r="AZ23" s="7">
        <f t="shared" si="17"/>
        <v>5</v>
      </c>
      <c r="BA23" s="11">
        <f t="shared" si="17"/>
        <v>0</v>
      </c>
      <c r="BB23" s="10">
        <f t="shared" si="17"/>
        <v>0</v>
      </c>
      <c r="BC23" s="11">
        <f t="shared" si="17"/>
        <v>0</v>
      </c>
      <c r="BD23" s="10">
        <f t="shared" si="17"/>
        <v>0</v>
      </c>
      <c r="BE23" s="11">
        <f t="shared" si="17"/>
        <v>0</v>
      </c>
      <c r="BF23" s="10">
        <f t="shared" si="17"/>
        <v>0</v>
      </c>
      <c r="BG23" s="11">
        <f t="shared" si="17"/>
        <v>0</v>
      </c>
      <c r="BH23" s="10">
        <f t="shared" si="17"/>
        <v>0</v>
      </c>
      <c r="BI23" s="7">
        <f t="shared" si="17"/>
        <v>0</v>
      </c>
      <c r="BJ23" s="7">
        <f t="shared" si="17"/>
        <v>5</v>
      </c>
      <c r="BK23" s="11">
        <f t="shared" si="17"/>
        <v>0</v>
      </c>
      <c r="BL23" s="10">
        <f t="shared" si="17"/>
        <v>0</v>
      </c>
      <c r="BM23" s="11">
        <f t="shared" si="17"/>
        <v>0</v>
      </c>
      <c r="BN23" s="10">
        <f t="shared" si="17"/>
        <v>0</v>
      </c>
      <c r="BO23" s="11">
        <f t="shared" si="17"/>
        <v>0</v>
      </c>
      <c r="BP23" s="10">
        <f t="shared" si="17"/>
        <v>0</v>
      </c>
      <c r="BQ23" s="11">
        <f t="shared" si="17"/>
        <v>0</v>
      </c>
      <c r="BR23" s="10">
        <f t="shared" ref="BR23:CW23" si="18">SUM(BR17:BR22)</f>
        <v>0</v>
      </c>
      <c r="BS23" s="11">
        <f t="shared" si="18"/>
        <v>0</v>
      </c>
      <c r="BT23" s="10">
        <f t="shared" si="18"/>
        <v>0</v>
      </c>
      <c r="BU23" s="7">
        <f t="shared" si="18"/>
        <v>0</v>
      </c>
      <c r="BV23" s="11">
        <f t="shared" si="18"/>
        <v>0</v>
      </c>
      <c r="BW23" s="10">
        <f t="shared" si="18"/>
        <v>0</v>
      </c>
      <c r="BX23" s="11">
        <f t="shared" si="18"/>
        <v>0</v>
      </c>
      <c r="BY23" s="10">
        <f t="shared" si="18"/>
        <v>0</v>
      </c>
      <c r="BZ23" s="11">
        <f t="shared" si="18"/>
        <v>0</v>
      </c>
      <c r="CA23" s="10">
        <f t="shared" si="18"/>
        <v>0</v>
      </c>
      <c r="CB23" s="11">
        <f t="shared" si="18"/>
        <v>0</v>
      </c>
      <c r="CC23" s="10">
        <f t="shared" si="18"/>
        <v>0</v>
      </c>
      <c r="CD23" s="7">
        <f t="shared" si="18"/>
        <v>0</v>
      </c>
      <c r="CE23" s="7">
        <f t="shared" si="18"/>
        <v>0</v>
      </c>
      <c r="CF23" s="11">
        <f t="shared" si="18"/>
        <v>0</v>
      </c>
      <c r="CG23" s="10">
        <f t="shared" si="18"/>
        <v>0</v>
      </c>
      <c r="CH23" s="11">
        <f t="shared" si="18"/>
        <v>0</v>
      </c>
      <c r="CI23" s="10">
        <f t="shared" si="18"/>
        <v>0</v>
      </c>
      <c r="CJ23" s="11">
        <f t="shared" si="18"/>
        <v>0</v>
      </c>
      <c r="CK23" s="10">
        <f t="shared" si="18"/>
        <v>0</v>
      </c>
      <c r="CL23" s="11">
        <f t="shared" si="18"/>
        <v>0</v>
      </c>
      <c r="CM23" s="10">
        <f t="shared" si="18"/>
        <v>0</v>
      </c>
      <c r="CN23" s="11">
        <f t="shared" si="18"/>
        <v>0</v>
      </c>
      <c r="CO23" s="10">
        <f t="shared" si="18"/>
        <v>0</v>
      </c>
      <c r="CP23" s="7">
        <f t="shared" si="18"/>
        <v>0</v>
      </c>
      <c r="CQ23" s="11">
        <f t="shared" si="18"/>
        <v>0</v>
      </c>
      <c r="CR23" s="10">
        <f t="shared" si="18"/>
        <v>0</v>
      </c>
      <c r="CS23" s="11">
        <f t="shared" si="18"/>
        <v>0</v>
      </c>
      <c r="CT23" s="10">
        <f t="shared" si="18"/>
        <v>0</v>
      </c>
      <c r="CU23" s="11">
        <f t="shared" si="18"/>
        <v>0</v>
      </c>
      <c r="CV23" s="10">
        <f t="shared" si="18"/>
        <v>0</v>
      </c>
      <c r="CW23" s="11">
        <f t="shared" si="18"/>
        <v>0</v>
      </c>
      <c r="CX23" s="10">
        <f>SUM(CX17:CX22)</f>
        <v>0</v>
      </c>
      <c r="CY23" s="7">
        <f>SUM(CY17:CY22)</f>
        <v>0</v>
      </c>
      <c r="CZ23" s="7">
        <f>SUM(CZ17:CZ22)</f>
        <v>0</v>
      </c>
    </row>
    <row r="24" spans="1:104" ht="20.100000000000001" customHeight="1" x14ac:dyDescent="0.2">
      <c r="A24" s="12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2"/>
      <c r="CZ24" s="13"/>
    </row>
    <row r="25" spans="1:104" x14ac:dyDescent="0.2">
      <c r="A25" s="6"/>
      <c r="B25" s="6"/>
      <c r="C25" s="6"/>
      <c r="D25" s="6" t="s">
        <v>68</v>
      </c>
      <c r="E25" s="3" t="s">
        <v>69</v>
      </c>
      <c r="F25" s="6">
        <f>COUNTIF(U25:CX25,"e")</f>
        <v>1</v>
      </c>
      <c r="G25" s="6">
        <f>COUNTIF(U25:CX25,"z")</f>
        <v>2</v>
      </c>
      <c r="H25" s="6">
        <f>SUM(I25:Q25)</f>
        <v>65</v>
      </c>
      <c r="I25" s="6">
        <f>U25+AP25+BK25+CF25</f>
        <v>15</v>
      </c>
      <c r="J25" s="6">
        <f>W25+AR25+BM25+CH25</f>
        <v>15</v>
      </c>
      <c r="K25" s="6">
        <f>Y25+AT25+BO25+CJ25</f>
        <v>0</v>
      </c>
      <c r="L25" s="6">
        <f>AA25+AV25+BQ25+CL25</f>
        <v>0</v>
      </c>
      <c r="M25" s="6">
        <f>AC25+AX25+BS25+CN25</f>
        <v>0</v>
      </c>
      <c r="N25" s="6">
        <f>AF25+BA25+BV25+CQ25</f>
        <v>35</v>
      </c>
      <c r="O25" s="6">
        <f>AH25+BC25+BX25+CS25</f>
        <v>0</v>
      </c>
      <c r="P25" s="6">
        <f>AJ25+BE25+BZ25+CU25</f>
        <v>0</v>
      </c>
      <c r="Q25" s="6">
        <f>AL25+BG25+CB25+CW25</f>
        <v>0</v>
      </c>
      <c r="R25" s="7">
        <f>AO25+BJ25+CE25+CZ25</f>
        <v>3</v>
      </c>
      <c r="S25" s="7">
        <f>AN25+BI25+CD25+CY25</f>
        <v>1.5</v>
      </c>
      <c r="T25" s="7">
        <v>2.37</v>
      </c>
      <c r="U25" s="11">
        <v>15</v>
      </c>
      <c r="V25" s="10" t="s">
        <v>55</v>
      </c>
      <c r="W25" s="11">
        <v>15</v>
      </c>
      <c r="X25" s="10" t="s">
        <v>54</v>
      </c>
      <c r="Y25" s="11"/>
      <c r="Z25" s="10"/>
      <c r="AA25" s="11"/>
      <c r="AB25" s="10"/>
      <c r="AC25" s="11"/>
      <c r="AD25" s="10"/>
      <c r="AE25" s="7">
        <v>1.5</v>
      </c>
      <c r="AF25" s="11">
        <v>35</v>
      </c>
      <c r="AG25" s="10" t="s">
        <v>54</v>
      </c>
      <c r="AH25" s="11"/>
      <c r="AI25" s="10"/>
      <c r="AJ25" s="11"/>
      <c r="AK25" s="10"/>
      <c r="AL25" s="11"/>
      <c r="AM25" s="10"/>
      <c r="AN25" s="7">
        <v>1.5</v>
      </c>
      <c r="AO25" s="7">
        <f>AE25+AN25</f>
        <v>3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>AZ25+BI25</f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>BU25+CD25</f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>CP25+CY25</f>
        <v>0</v>
      </c>
    </row>
    <row r="26" spans="1:104" x14ac:dyDescent="0.2">
      <c r="A26" s="6"/>
      <c r="B26" s="6"/>
      <c r="C26" s="6"/>
      <c r="D26" s="6" t="s">
        <v>70</v>
      </c>
      <c r="E26" s="3" t="s">
        <v>71</v>
      </c>
      <c r="F26" s="6">
        <f>COUNTIF(U26:CX26,"e")</f>
        <v>1</v>
      </c>
      <c r="G26" s="6">
        <f>COUNTIF(U26:CX26,"z")</f>
        <v>1</v>
      </c>
      <c r="H26" s="6">
        <f>SUM(I26:Q26)</f>
        <v>30</v>
      </c>
      <c r="I26" s="6">
        <f>U26+AP26+BK26+CF26</f>
        <v>15</v>
      </c>
      <c r="J26" s="6">
        <f>W26+AR26+BM26+CH26</f>
        <v>0</v>
      </c>
      <c r="K26" s="6">
        <f>Y26+AT26+BO26+CJ26</f>
        <v>0</v>
      </c>
      <c r="L26" s="6">
        <f>AA26+AV26+BQ26+CL26</f>
        <v>0</v>
      </c>
      <c r="M26" s="6">
        <f>AC26+AX26+BS26+CN26</f>
        <v>0</v>
      </c>
      <c r="N26" s="6">
        <f>AF26+BA26+BV26+CQ26</f>
        <v>15</v>
      </c>
      <c r="O26" s="6">
        <f>AH26+BC26+BX26+CS26</f>
        <v>0</v>
      </c>
      <c r="P26" s="6">
        <f>AJ26+BE26+BZ26+CU26</f>
        <v>0</v>
      </c>
      <c r="Q26" s="6">
        <f>AL26+BG26+CB26+CW26</f>
        <v>0</v>
      </c>
      <c r="R26" s="7">
        <f>AO26+BJ26+CE26+CZ26</f>
        <v>2</v>
      </c>
      <c r="S26" s="7">
        <f>AN26+BI26+CD26+CY26</f>
        <v>1</v>
      </c>
      <c r="T26" s="7">
        <v>1.2</v>
      </c>
      <c r="U26" s="11">
        <v>15</v>
      </c>
      <c r="V26" s="10" t="s">
        <v>55</v>
      </c>
      <c r="W26" s="11"/>
      <c r="X26" s="10"/>
      <c r="Y26" s="11"/>
      <c r="Z26" s="10"/>
      <c r="AA26" s="11"/>
      <c r="AB26" s="10"/>
      <c r="AC26" s="11"/>
      <c r="AD26" s="10"/>
      <c r="AE26" s="7">
        <v>1</v>
      </c>
      <c r="AF26" s="11">
        <v>15</v>
      </c>
      <c r="AG26" s="10" t="s">
        <v>54</v>
      </c>
      <c r="AH26" s="11"/>
      <c r="AI26" s="10"/>
      <c r="AJ26" s="11"/>
      <c r="AK26" s="10"/>
      <c r="AL26" s="11"/>
      <c r="AM26" s="10"/>
      <c r="AN26" s="7">
        <v>1</v>
      </c>
      <c r="AO26" s="7">
        <f>AE26+AN26</f>
        <v>2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>AZ26+BI26</f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>BU26+CD26</f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>CP26+CY26</f>
        <v>0</v>
      </c>
    </row>
    <row r="27" spans="1:104" x14ac:dyDescent="0.2">
      <c r="A27" s="6"/>
      <c r="B27" s="6"/>
      <c r="C27" s="6"/>
      <c r="D27" s="6" t="s">
        <v>72</v>
      </c>
      <c r="E27" s="3" t="s">
        <v>73</v>
      </c>
      <c r="F27" s="6">
        <f>COUNTIF(U27:CX27,"e")</f>
        <v>1</v>
      </c>
      <c r="G27" s="6">
        <f>COUNTIF(U27:CX27,"z")</f>
        <v>1</v>
      </c>
      <c r="H27" s="6">
        <f>SUM(I27:Q27)</f>
        <v>30</v>
      </c>
      <c r="I27" s="6">
        <f>U27+AP27+BK27+CF27</f>
        <v>15</v>
      </c>
      <c r="J27" s="6">
        <f>W27+AR27+BM27+CH27</f>
        <v>15</v>
      </c>
      <c r="K27" s="6">
        <f>Y27+AT27+BO27+CJ27</f>
        <v>0</v>
      </c>
      <c r="L27" s="6">
        <f>AA27+AV27+BQ27+CL27</f>
        <v>0</v>
      </c>
      <c r="M27" s="6">
        <f>AC27+AX27+BS27+CN27</f>
        <v>0</v>
      </c>
      <c r="N27" s="6">
        <f>AF27+BA27+BV27+CQ27</f>
        <v>0</v>
      </c>
      <c r="O27" s="6">
        <f>AH27+BC27+BX27+CS27</f>
        <v>0</v>
      </c>
      <c r="P27" s="6">
        <f>AJ27+BE27+BZ27+CU27</f>
        <v>0</v>
      </c>
      <c r="Q27" s="6">
        <f>AL27+BG27+CB27+CW27</f>
        <v>0</v>
      </c>
      <c r="R27" s="7">
        <f>AO27+BJ27+CE27+CZ27</f>
        <v>3</v>
      </c>
      <c r="S27" s="7">
        <f>AN27+BI27+CD27+CY27</f>
        <v>0</v>
      </c>
      <c r="T27" s="7">
        <v>1.26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>AE27+AN27</f>
        <v>0</v>
      </c>
      <c r="AP27" s="11">
        <v>15</v>
      </c>
      <c r="AQ27" s="10" t="s">
        <v>55</v>
      </c>
      <c r="AR27" s="11">
        <v>15</v>
      </c>
      <c r="AS27" s="10" t="s">
        <v>54</v>
      </c>
      <c r="AT27" s="11"/>
      <c r="AU27" s="10"/>
      <c r="AV27" s="11"/>
      <c r="AW27" s="10"/>
      <c r="AX27" s="11"/>
      <c r="AY27" s="10"/>
      <c r="AZ27" s="7">
        <v>3</v>
      </c>
      <c r="BA27" s="11"/>
      <c r="BB27" s="10"/>
      <c r="BC27" s="11"/>
      <c r="BD27" s="10"/>
      <c r="BE27" s="11"/>
      <c r="BF27" s="10"/>
      <c r="BG27" s="11"/>
      <c r="BH27" s="10"/>
      <c r="BI27" s="7"/>
      <c r="BJ27" s="7">
        <f>AZ27+BI27</f>
        <v>3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>BU27+CD27</f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>CP27+CY27</f>
        <v>0</v>
      </c>
    </row>
    <row r="28" spans="1:104" x14ac:dyDescent="0.2">
      <c r="A28" s="6"/>
      <c r="B28" s="6"/>
      <c r="C28" s="6"/>
      <c r="D28" s="6" t="s">
        <v>74</v>
      </c>
      <c r="E28" s="3" t="s">
        <v>75</v>
      </c>
      <c r="F28" s="6">
        <f>COUNTIF(U28:CX28,"e")</f>
        <v>1</v>
      </c>
      <c r="G28" s="6">
        <f>COUNTIF(U28:CX28,"z")</f>
        <v>1</v>
      </c>
      <c r="H28" s="6">
        <f>SUM(I28:Q28)</f>
        <v>30</v>
      </c>
      <c r="I28" s="6">
        <f>U28+AP28+BK28+CF28</f>
        <v>15</v>
      </c>
      <c r="J28" s="6">
        <f>W28+AR28+BM28+CH28</f>
        <v>0</v>
      </c>
      <c r="K28" s="6">
        <f>Y28+AT28+BO28+CJ28</f>
        <v>0</v>
      </c>
      <c r="L28" s="6">
        <f>AA28+AV28+BQ28+CL28</f>
        <v>0</v>
      </c>
      <c r="M28" s="6">
        <f>AC28+AX28+BS28+CN28</f>
        <v>0</v>
      </c>
      <c r="N28" s="6">
        <f>AF28+BA28+BV28+CQ28</f>
        <v>15</v>
      </c>
      <c r="O28" s="6">
        <f>AH28+BC28+BX28+CS28</f>
        <v>0</v>
      </c>
      <c r="P28" s="6">
        <f>AJ28+BE28+BZ28+CU28</f>
        <v>0</v>
      </c>
      <c r="Q28" s="6">
        <f>AL28+BG28+CB28+CW28</f>
        <v>0</v>
      </c>
      <c r="R28" s="7">
        <f>AO28+BJ28+CE28+CZ28</f>
        <v>3</v>
      </c>
      <c r="S28" s="7">
        <f>AN28+BI28+CD28+CY28</f>
        <v>2</v>
      </c>
      <c r="T28" s="7">
        <v>1.2</v>
      </c>
      <c r="U28" s="11">
        <v>15</v>
      </c>
      <c r="V28" s="10" t="s">
        <v>55</v>
      </c>
      <c r="W28" s="11"/>
      <c r="X28" s="10"/>
      <c r="Y28" s="11"/>
      <c r="Z28" s="10"/>
      <c r="AA28" s="11"/>
      <c r="AB28" s="10"/>
      <c r="AC28" s="11"/>
      <c r="AD28" s="10"/>
      <c r="AE28" s="7">
        <v>1</v>
      </c>
      <c r="AF28" s="11">
        <v>15</v>
      </c>
      <c r="AG28" s="10" t="s">
        <v>54</v>
      </c>
      <c r="AH28" s="11"/>
      <c r="AI28" s="10"/>
      <c r="AJ28" s="11"/>
      <c r="AK28" s="10"/>
      <c r="AL28" s="11"/>
      <c r="AM28" s="10"/>
      <c r="AN28" s="7">
        <v>2</v>
      </c>
      <c r="AO28" s="7">
        <f>AE28+AN28</f>
        <v>3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>AZ28+BI28</f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>BU28+CD28</f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>CP28+CY28</f>
        <v>0</v>
      </c>
    </row>
    <row r="29" spans="1:104" x14ac:dyDescent="0.2">
      <c r="A29" s="6"/>
      <c r="B29" s="6"/>
      <c r="C29" s="6"/>
      <c r="D29" s="6" t="s">
        <v>76</v>
      </c>
      <c r="E29" s="3" t="s">
        <v>77</v>
      </c>
      <c r="F29" s="6">
        <f>COUNTIF(U29:CX29,"e")</f>
        <v>0</v>
      </c>
      <c r="G29" s="6">
        <f>COUNTIF(U29:CX29,"z")</f>
        <v>1</v>
      </c>
      <c r="H29" s="6">
        <f>SUM(I29:Q29)</f>
        <v>80</v>
      </c>
      <c r="I29" s="6">
        <f>U29+AP29+BK29+CF29</f>
        <v>0</v>
      </c>
      <c r="J29" s="6">
        <f>W29+AR29+BM29+CH29</f>
        <v>0</v>
      </c>
      <c r="K29" s="6">
        <f>Y29+AT29+BO29+CJ29</f>
        <v>0</v>
      </c>
      <c r="L29" s="6">
        <f>AA29+AV29+BQ29+CL29</f>
        <v>0</v>
      </c>
      <c r="M29" s="6">
        <f>AC29+AX29+BS29+CN29</f>
        <v>0</v>
      </c>
      <c r="N29" s="6">
        <f>AF29+BA29+BV29+CQ29</f>
        <v>80</v>
      </c>
      <c r="O29" s="6">
        <f>AH29+BC29+BX29+CS29</f>
        <v>0</v>
      </c>
      <c r="P29" s="6">
        <f>AJ29+BE29+BZ29+CU29</f>
        <v>0</v>
      </c>
      <c r="Q29" s="6">
        <f>AL29+BG29+CB29+CW29</f>
        <v>0</v>
      </c>
      <c r="R29" s="7">
        <f>AO29+BJ29+CE29+CZ29</f>
        <v>3</v>
      </c>
      <c r="S29" s="7">
        <f>AN29+BI29+CD29+CY29</f>
        <v>3</v>
      </c>
      <c r="T29" s="7">
        <v>2.7</v>
      </c>
      <c r="U29" s="11"/>
      <c r="V29" s="10"/>
      <c r="W29" s="11"/>
      <c r="X29" s="10"/>
      <c r="Y29" s="11"/>
      <c r="Z29" s="10"/>
      <c r="AA29" s="11"/>
      <c r="AB29" s="10"/>
      <c r="AC29" s="11"/>
      <c r="AD29" s="10"/>
      <c r="AE29" s="7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>AE29+AN29</f>
        <v>0</v>
      </c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7"/>
      <c r="BA29" s="11">
        <v>80</v>
      </c>
      <c r="BB29" s="10" t="s">
        <v>54</v>
      </c>
      <c r="BC29" s="11"/>
      <c r="BD29" s="10"/>
      <c r="BE29" s="11"/>
      <c r="BF29" s="10"/>
      <c r="BG29" s="11"/>
      <c r="BH29" s="10"/>
      <c r="BI29" s="7">
        <v>3</v>
      </c>
      <c r="BJ29" s="7">
        <f>AZ29+BI29</f>
        <v>3</v>
      </c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7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>BU29+CD29</f>
        <v>0</v>
      </c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>CP29+CY29</f>
        <v>0</v>
      </c>
    </row>
    <row r="30" spans="1:104" ht="15.95" customHeight="1" x14ac:dyDescent="0.2">
      <c r="A30" s="6"/>
      <c r="B30" s="6"/>
      <c r="C30" s="6"/>
      <c r="D30" s="6"/>
      <c r="E30" s="6" t="s">
        <v>66</v>
      </c>
      <c r="F30" s="6">
        <f t="shared" ref="F30:AK30" si="19">SUM(F25:F29)</f>
        <v>4</v>
      </c>
      <c r="G30" s="6">
        <f t="shared" si="19"/>
        <v>6</v>
      </c>
      <c r="H30" s="6">
        <f t="shared" si="19"/>
        <v>235</v>
      </c>
      <c r="I30" s="6">
        <f t="shared" si="19"/>
        <v>60</v>
      </c>
      <c r="J30" s="6">
        <f t="shared" si="19"/>
        <v>30</v>
      </c>
      <c r="K30" s="6">
        <f t="shared" si="19"/>
        <v>0</v>
      </c>
      <c r="L30" s="6">
        <f t="shared" si="19"/>
        <v>0</v>
      </c>
      <c r="M30" s="6">
        <f t="shared" si="19"/>
        <v>0</v>
      </c>
      <c r="N30" s="6">
        <f t="shared" si="19"/>
        <v>145</v>
      </c>
      <c r="O30" s="6">
        <f t="shared" si="19"/>
        <v>0</v>
      </c>
      <c r="P30" s="6">
        <f t="shared" si="19"/>
        <v>0</v>
      </c>
      <c r="Q30" s="6">
        <f t="shared" si="19"/>
        <v>0</v>
      </c>
      <c r="R30" s="7">
        <f t="shared" si="19"/>
        <v>14</v>
      </c>
      <c r="S30" s="7">
        <f t="shared" si="19"/>
        <v>7.5</v>
      </c>
      <c r="T30" s="7">
        <f t="shared" si="19"/>
        <v>8.73</v>
      </c>
      <c r="U30" s="11">
        <f t="shared" si="19"/>
        <v>45</v>
      </c>
      <c r="V30" s="10">
        <f t="shared" si="19"/>
        <v>0</v>
      </c>
      <c r="W30" s="11">
        <f t="shared" si="19"/>
        <v>15</v>
      </c>
      <c r="X30" s="10">
        <f t="shared" si="19"/>
        <v>0</v>
      </c>
      <c r="Y30" s="11">
        <f t="shared" si="19"/>
        <v>0</v>
      </c>
      <c r="Z30" s="10">
        <f t="shared" si="19"/>
        <v>0</v>
      </c>
      <c r="AA30" s="11">
        <f t="shared" si="19"/>
        <v>0</v>
      </c>
      <c r="AB30" s="10">
        <f t="shared" si="19"/>
        <v>0</v>
      </c>
      <c r="AC30" s="11">
        <f t="shared" si="19"/>
        <v>0</v>
      </c>
      <c r="AD30" s="10">
        <f t="shared" si="19"/>
        <v>0</v>
      </c>
      <c r="AE30" s="7">
        <f t="shared" si="19"/>
        <v>3.5</v>
      </c>
      <c r="AF30" s="11">
        <f t="shared" si="19"/>
        <v>65</v>
      </c>
      <c r="AG30" s="10">
        <f t="shared" si="19"/>
        <v>0</v>
      </c>
      <c r="AH30" s="11">
        <f t="shared" si="19"/>
        <v>0</v>
      </c>
      <c r="AI30" s="10">
        <f t="shared" si="19"/>
        <v>0</v>
      </c>
      <c r="AJ30" s="11">
        <f t="shared" si="19"/>
        <v>0</v>
      </c>
      <c r="AK30" s="10">
        <f t="shared" si="19"/>
        <v>0</v>
      </c>
      <c r="AL30" s="11">
        <f t="shared" ref="AL30:BQ30" si="20">SUM(AL25:AL29)</f>
        <v>0</v>
      </c>
      <c r="AM30" s="10">
        <f t="shared" si="20"/>
        <v>0</v>
      </c>
      <c r="AN30" s="7">
        <f t="shared" si="20"/>
        <v>4.5</v>
      </c>
      <c r="AO30" s="7">
        <f t="shared" si="20"/>
        <v>8</v>
      </c>
      <c r="AP30" s="11">
        <f t="shared" si="20"/>
        <v>15</v>
      </c>
      <c r="AQ30" s="10">
        <f t="shared" si="20"/>
        <v>0</v>
      </c>
      <c r="AR30" s="11">
        <f t="shared" si="20"/>
        <v>15</v>
      </c>
      <c r="AS30" s="10">
        <f t="shared" si="20"/>
        <v>0</v>
      </c>
      <c r="AT30" s="11">
        <f t="shared" si="20"/>
        <v>0</v>
      </c>
      <c r="AU30" s="10">
        <f t="shared" si="20"/>
        <v>0</v>
      </c>
      <c r="AV30" s="11">
        <f t="shared" si="20"/>
        <v>0</v>
      </c>
      <c r="AW30" s="10">
        <f t="shared" si="20"/>
        <v>0</v>
      </c>
      <c r="AX30" s="11">
        <f t="shared" si="20"/>
        <v>0</v>
      </c>
      <c r="AY30" s="10">
        <f t="shared" si="20"/>
        <v>0</v>
      </c>
      <c r="AZ30" s="7">
        <f t="shared" si="20"/>
        <v>3</v>
      </c>
      <c r="BA30" s="11">
        <f t="shared" si="20"/>
        <v>80</v>
      </c>
      <c r="BB30" s="10">
        <f t="shared" si="20"/>
        <v>0</v>
      </c>
      <c r="BC30" s="11">
        <f t="shared" si="20"/>
        <v>0</v>
      </c>
      <c r="BD30" s="10">
        <f t="shared" si="20"/>
        <v>0</v>
      </c>
      <c r="BE30" s="11">
        <f t="shared" si="20"/>
        <v>0</v>
      </c>
      <c r="BF30" s="10">
        <f t="shared" si="20"/>
        <v>0</v>
      </c>
      <c r="BG30" s="11">
        <f t="shared" si="20"/>
        <v>0</v>
      </c>
      <c r="BH30" s="10">
        <f t="shared" si="20"/>
        <v>0</v>
      </c>
      <c r="BI30" s="7">
        <f t="shared" si="20"/>
        <v>3</v>
      </c>
      <c r="BJ30" s="7">
        <f t="shared" si="20"/>
        <v>6</v>
      </c>
      <c r="BK30" s="11">
        <f t="shared" si="20"/>
        <v>0</v>
      </c>
      <c r="BL30" s="10">
        <f t="shared" si="20"/>
        <v>0</v>
      </c>
      <c r="BM30" s="11">
        <f t="shared" si="20"/>
        <v>0</v>
      </c>
      <c r="BN30" s="10">
        <f t="shared" si="20"/>
        <v>0</v>
      </c>
      <c r="BO30" s="11">
        <f t="shared" si="20"/>
        <v>0</v>
      </c>
      <c r="BP30" s="10">
        <f t="shared" si="20"/>
        <v>0</v>
      </c>
      <c r="BQ30" s="11">
        <f t="shared" si="20"/>
        <v>0</v>
      </c>
      <c r="BR30" s="10">
        <f t="shared" ref="BR30:CW30" si="21">SUM(BR25:BR29)</f>
        <v>0</v>
      </c>
      <c r="BS30" s="11">
        <f t="shared" si="21"/>
        <v>0</v>
      </c>
      <c r="BT30" s="10">
        <f t="shared" si="21"/>
        <v>0</v>
      </c>
      <c r="BU30" s="7">
        <f t="shared" si="21"/>
        <v>0</v>
      </c>
      <c r="BV30" s="11">
        <f t="shared" si="21"/>
        <v>0</v>
      </c>
      <c r="BW30" s="10">
        <f t="shared" si="21"/>
        <v>0</v>
      </c>
      <c r="BX30" s="11">
        <f t="shared" si="21"/>
        <v>0</v>
      </c>
      <c r="BY30" s="10">
        <f t="shared" si="21"/>
        <v>0</v>
      </c>
      <c r="BZ30" s="11">
        <f t="shared" si="21"/>
        <v>0</v>
      </c>
      <c r="CA30" s="10">
        <f t="shared" si="21"/>
        <v>0</v>
      </c>
      <c r="CB30" s="11">
        <f t="shared" si="21"/>
        <v>0</v>
      </c>
      <c r="CC30" s="10">
        <f t="shared" si="21"/>
        <v>0</v>
      </c>
      <c r="CD30" s="7">
        <f t="shared" si="21"/>
        <v>0</v>
      </c>
      <c r="CE30" s="7">
        <f t="shared" si="21"/>
        <v>0</v>
      </c>
      <c r="CF30" s="11">
        <f t="shared" si="21"/>
        <v>0</v>
      </c>
      <c r="CG30" s="10">
        <f t="shared" si="21"/>
        <v>0</v>
      </c>
      <c r="CH30" s="11">
        <f t="shared" si="21"/>
        <v>0</v>
      </c>
      <c r="CI30" s="10">
        <f t="shared" si="21"/>
        <v>0</v>
      </c>
      <c r="CJ30" s="11">
        <f t="shared" si="21"/>
        <v>0</v>
      </c>
      <c r="CK30" s="10">
        <f t="shared" si="21"/>
        <v>0</v>
      </c>
      <c r="CL30" s="11">
        <f t="shared" si="21"/>
        <v>0</v>
      </c>
      <c r="CM30" s="10">
        <f t="shared" si="21"/>
        <v>0</v>
      </c>
      <c r="CN30" s="11">
        <f t="shared" si="21"/>
        <v>0</v>
      </c>
      <c r="CO30" s="10">
        <f t="shared" si="21"/>
        <v>0</v>
      </c>
      <c r="CP30" s="7">
        <f t="shared" si="21"/>
        <v>0</v>
      </c>
      <c r="CQ30" s="11">
        <f t="shared" si="21"/>
        <v>0</v>
      </c>
      <c r="CR30" s="10">
        <f t="shared" si="21"/>
        <v>0</v>
      </c>
      <c r="CS30" s="11">
        <f t="shared" si="21"/>
        <v>0</v>
      </c>
      <c r="CT30" s="10">
        <f t="shared" si="21"/>
        <v>0</v>
      </c>
      <c r="CU30" s="11">
        <f t="shared" si="21"/>
        <v>0</v>
      </c>
      <c r="CV30" s="10">
        <f t="shared" si="21"/>
        <v>0</v>
      </c>
      <c r="CW30" s="11">
        <f t="shared" si="21"/>
        <v>0</v>
      </c>
      <c r="CX30" s="10">
        <f>SUM(CX25:CX29)</f>
        <v>0</v>
      </c>
      <c r="CY30" s="7">
        <f>SUM(CY25:CY29)</f>
        <v>0</v>
      </c>
      <c r="CZ30" s="7">
        <f>SUM(CZ25:CZ29)</f>
        <v>0</v>
      </c>
    </row>
    <row r="31" spans="1:104" ht="20.100000000000001" customHeight="1" x14ac:dyDescent="0.2">
      <c r="A31" s="12" t="s">
        <v>78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2"/>
      <c r="CZ31" s="13"/>
    </row>
    <row r="32" spans="1:104" x14ac:dyDescent="0.2">
      <c r="A32" s="6"/>
      <c r="B32" s="6"/>
      <c r="C32" s="6"/>
      <c r="D32" s="6" t="s">
        <v>142</v>
      </c>
      <c r="E32" s="3" t="s">
        <v>143</v>
      </c>
      <c r="F32" s="6">
        <f t="shared" ref="F32:F42" si="22">COUNTIF(U32:CX32,"e")</f>
        <v>1</v>
      </c>
      <c r="G32" s="6">
        <f t="shared" ref="G32:G42" si="23">COUNTIF(U32:CX32,"z")</f>
        <v>1</v>
      </c>
      <c r="H32" s="6">
        <f t="shared" ref="H32:H51" si="24">SUM(I32:Q32)</f>
        <v>40</v>
      </c>
      <c r="I32" s="6">
        <f t="shared" ref="I32:I51" si="25">U32+AP32+BK32+CF32</f>
        <v>25</v>
      </c>
      <c r="J32" s="6">
        <f t="shared" ref="J32:J51" si="26">W32+AR32+BM32+CH32</f>
        <v>0</v>
      </c>
      <c r="K32" s="6">
        <f t="shared" ref="K32:K51" si="27">Y32+AT32+BO32+CJ32</f>
        <v>0</v>
      </c>
      <c r="L32" s="6">
        <f t="shared" ref="L32:L51" si="28">AA32+AV32+BQ32+CL32</f>
        <v>0</v>
      </c>
      <c r="M32" s="6">
        <f t="shared" ref="M32:M51" si="29">AC32+AX32+BS32+CN32</f>
        <v>0</v>
      </c>
      <c r="N32" s="6">
        <f t="shared" ref="N32:N51" si="30">AF32+BA32+BV32+CQ32</f>
        <v>15</v>
      </c>
      <c r="O32" s="6">
        <f t="shared" ref="O32:O51" si="31">AH32+BC32+BX32+CS32</f>
        <v>0</v>
      </c>
      <c r="P32" s="6">
        <f t="shared" ref="P32:P51" si="32">AJ32+BE32+BZ32+CU32</f>
        <v>0</v>
      </c>
      <c r="Q32" s="6">
        <f t="shared" ref="Q32:Q51" si="33">AL32+BG32+CB32+CW32</f>
        <v>0</v>
      </c>
      <c r="R32" s="7">
        <f t="shared" ref="R32:R51" si="34">AO32+BJ32+CE32+CZ32</f>
        <v>2</v>
      </c>
      <c r="S32" s="7">
        <f t="shared" ref="S32:S51" si="35">AN32+BI32+CD32+CY32</f>
        <v>0.8</v>
      </c>
      <c r="T32" s="7">
        <v>1.47</v>
      </c>
      <c r="U32" s="11">
        <v>25</v>
      </c>
      <c r="V32" s="10" t="s">
        <v>55</v>
      </c>
      <c r="W32" s="11"/>
      <c r="X32" s="10"/>
      <c r="Y32" s="11"/>
      <c r="Z32" s="10"/>
      <c r="AA32" s="11"/>
      <c r="AB32" s="10"/>
      <c r="AC32" s="11"/>
      <c r="AD32" s="10"/>
      <c r="AE32" s="7">
        <v>1.2</v>
      </c>
      <c r="AF32" s="11">
        <v>15</v>
      </c>
      <c r="AG32" s="10" t="s">
        <v>54</v>
      </c>
      <c r="AH32" s="11"/>
      <c r="AI32" s="10"/>
      <c r="AJ32" s="11"/>
      <c r="AK32" s="10"/>
      <c r="AL32" s="11"/>
      <c r="AM32" s="10"/>
      <c r="AN32" s="7">
        <v>0.8</v>
      </c>
      <c r="AO32" s="7">
        <f t="shared" ref="AO32:AO51" si="36">AE32+AN32</f>
        <v>2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ref="BJ32:BJ51" si="37">AZ32+BI32</f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ref="CE32:CE51" si="38">BU32+CD32</f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ref="CZ32:CZ51" si="39">CP32+CY32</f>
        <v>0</v>
      </c>
    </row>
    <row r="33" spans="1:104" x14ac:dyDescent="0.2">
      <c r="A33" s="6"/>
      <c r="B33" s="6"/>
      <c r="C33" s="6"/>
      <c r="D33" s="6" t="s">
        <v>144</v>
      </c>
      <c r="E33" s="3" t="s">
        <v>145</v>
      </c>
      <c r="F33" s="6">
        <f t="shared" si="22"/>
        <v>0</v>
      </c>
      <c r="G33" s="6">
        <f t="shared" si="23"/>
        <v>2</v>
      </c>
      <c r="H33" s="6">
        <f t="shared" si="24"/>
        <v>35</v>
      </c>
      <c r="I33" s="6">
        <f t="shared" si="25"/>
        <v>15</v>
      </c>
      <c r="J33" s="6">
        <f t="shared" si="26"/>
        <v>0</v>
      </c>
      <c r="K33" s="6">
        <f t="shared" si="27"/>
        <v>0</v>
      </c>
      <c r="L33" s="6">
        <f t="shared" si="28"/>
        <v>0</v>
      </c>
      <c r="M33" s="6">
        <f t="shared" si="29"/>
        <v>0</v>
      </c>
      <c r="N33" s="6">
        <f t="shared" si="30"/>
        <v>20</v>
      </c>
      <c r="O33" s="6">
        <f t="shared" si="31"/>
        <v>0</v>
      </c>
      <c r="P33" s="6">
        <f t="shared" si="32"/>
        <v>0</v>
      </c>
      <c r="Q33" s="6">
        <f t="shared" si="33"/>
        <v>0</v>
      </c>
      <c r="R33" s="7">
        <f t="shared" si="34"/>
        <v>2</v>
      </c>
      <c r="S33" s="7">
        <f t="shared" si="35"/>
        <v>1</v>
      </c>
      <c r="T33" s="7">
        <v>1.3</v>
      </c>
      <c r="U33" s="11">
        <v>15</v>
      </c>
      <c r="V33" s="10" t="s">
        <v>54</v>
      </c>
      <c r="W33" s="11"/>
      <c r="X33" s="10"/>
      <c r="Y33" s="11"/>
      <c r="Z33" s="10"/>
      <c r="AA33" s="11"/>
      <c r="AB33" s="10"/>
      <c r="AC33" s="11"/>
      <c r="AD33" s="10"/>
      <c r="AE33" s="7">
        <v>1</v>
      </c>
      <c r="AF33" s="11">
        <v>20</v>
      </c>
      <c r="AG33" s="10" t="s">
        <v>54</v>
      </c>
      <c r="AH33" s="11"/>
      <c r="AI33" s="10"/>
      <c r="AJ33" s="11"/>
      <c r="AK33" s="10"/>
      <c r="AL33" s="11"/>
      <c r="AM33" s="10"/>
      <c r="AN33" s="7">
        <v>1</v>
      </c>
      <c r="AO33" s="7">
        <f t="shared" si="36"/>
        <v>2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37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8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9"/>
        <v>0</v>
      </c>
    </row>
    <row r="34" spans="1:104" x14ac:dyDescent="0.2">
      <c r="A34" s="6"/>
      <c r="B34" s="6"/>
      <c r="C34" s="6"/>
      <c r="D34" s="6" t="s">
        <v>146</v>
      </c>
      <c r="E34" s="3" t="s">
        <v>147</v>
      </c>
      <c r="F34" s="6">
        <f t="shared" si="22"/>
        <v>1</v>
      </c>
      <c r="G34" s="6">
        <f t="shared" si="23"/>
        <v>0</v>
      </c>
      <c r="H34" s="6">
        <f t="shared" si="24"/>
        <v>30</v>
      </c>
      <c r="I34" s="6">
        <f t="shared" si="25"/>
        <v>30</v>
      </c>
      <c r="J34" s="6">
        <f t="shared" si="26"/>
        <v>0</v>
      </c>
      <c r="K34" s="6">
        <f t="shared" si="27"/>
        <v>0</v>
      </c>
      <c r="L34" s="6">
        <f t="shared" si="28"/>
        <v>0</v>
      </c>
      <c r="M34" s="6">
        <f t="shared" si="29"/>
        <v>0</v>
      </c>
      <c r="N34" s="6">
        <f t="shared" si="30"/>
        <v>0</v>
      </c>
      <c r="O34" s="6">
        <f t="shared" si="31"/>
        <v>0</v>
      </c>
      <c r="P34" s="6">
        <f t="shared" si="32"/>
        <v>0</v>
      </c>
      <c r="Q34" s="6">
        <f t="shared" si="33"/>
        <v>0</v>
      </c>
      <c r="R34" s="7">
        <f t="shared" si="34"/>
        <v>2</v>
      </c>
      <c r="S34" s="7">
        <f t="shared" si="35"/>
        <v>0</v>
      </c>
      <c r="T34" s="7">
        <v>1.2</v>
      </c>
      <c r="U34" s="11">
        <v>30</v>
      </c>
      <c r="V34" s="10" t="s">
        <v>55</v>
      </c>
      <c r="W34" s="11"/>
      <c r="X34" s="10"/>
      <c r="Y34" s="11"/>
      <c r="Z34" s="10"/>
      <c r="AA34" s="11"/>
      <c r="AB34" s="10"/>
      <c r="AC34" s="11"/>
      <c r="AD34" s="10"/>
      <c r="AE34" s="7">
        <v>2</v>
      </c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6"/>
        <v>2</v>
      </c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7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7"/>
        <v>0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8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39"/>
        <v>0</v>
      </c>
    </row>
    <row r="35" spans="1:104" x14ac:dyDescent="0.2">
      <c r="A35" s="6"/>
      <c r="B35" s="6"/>
      <c r="C35" s="6"/>
      <c r="D35" s="6" t="s">
        <v>148</v>
      </c>
      <c r="E35" s="3" t="s">
        <v>149</v>
      </c>
      <c r="F35" s="6">
        <f t="shared" si="22"/>
        <v>0</v>
      </c>
      <c r="G35" s="6">
        <f t="shared" si="23"/>
        <v>2</v>
      </c>
      <c r="H35" s="6">
        <f t="shared" si="24"/>
        <v>45</v>
      </c>
      <c r="I35" s="6">
        <f t="shared" si="25"/>
        <v>0</v>
      </c>
      <c r="J35" s="6">
        <f t="shared" si="26"/>
        <v>0</v>
      </c>
      <c r="K35" s="6">
        <f t="shared" si="27"/>
        <v>0</v>
      </c>
      <c r="L35" s="6">
        <f t="shared" si="28"/>
        <v>0</v>
      </c>
      <c r="M35" s="6">
        <f t="shared" si="29"/>
        <v>15</v>
      </c>
      <c r="N35" s="6">
        <f t="shared" si="30"/>
        <v>30</v>
      </c>
      <c r="O35" s="6">
        <f t="shared" si="31"/>
        <v>0</v>
      </c>
      <c r="P35" s="6">
        <f t="shared" si="32"/>
        <v>0</v>
      </c>
      <c r="Q35" s="6">
        <f t="shared" si="33"/>
        <v>0</v>
      </c>
      <c r="R35" s="7">
        <f t="shared" si="34"/>
        <v>3</v>
      </c>
      <c r="S35" s="7">
        <f t="shared" si="35"/>
        <v>2</v>
      </c>
      <c r="T35" s="7">
        <v>1.67</v>
      </c>
      <c r="U35" s="11"/>
      <c r="V35" s="10"/>
      <c r="W35" s="11"/>
      <c r="X35" s="10"/>
      <c r="Y35" s="11"/>
      <c r="Z35" s="10"/>
      <c r="AA35" s="11"/>
      <c r="AB35" s="10"/>
      <c r="AC35" s="11">
        <v>15</v>
      </c>
      <c r="AD35" s="10" t="s">
        <v>54</v>
      </c>
      <c r="AE35" s="7">
        <v>1</v>
      </c>
      <c r="AF35" s="11">
        <v>30</v>
      </c>
      <c r="AG35" s="10" t="s">
        <v>54</v>
      </c>
      <c r="AH35" s="11"/>
      <c r="AI35" s="10"/>
      <c r="AJ35" s="11"/>
      <c r="AK35" s="10"/>
      <c r="AL35" s="11"/>
      <c r="AM35" s="10"/>
      <c r="AN35" s="7">
        <v>2</v>
      </c>
      <c r="AO35" s="7">
        <f t="shared" si="36"/>
        <v>3</v>
      </c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7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37"/>
        <v>0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8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9"/>
        <v>0</v>
      </c>
    </row>
    <row r="36" spans="1:104" x14ac:dyDescent="0.2">
      <c r="A36" s="6"/>
      <c r="B36" s="6"/>
      <c r="C36" s="6"/>
      <c r="D36" s="6" t="s">
        <v>150</v>
      </c>
      <c r="E36" s="3" t="s">
        <v>151</v>
      </c>
      <c r="F36" s="6">
        <f t="shared" si="22"/>
        <v>0</v>
      </c>
      <c r="G36" s="6">
        <f t="shared" si="23"/>
        <v>1</v>
      </c>
      <c r="H36" s="6">
        <f t="shared" si="24"/>
        <v>15</v>
      </c>
      <c r="I36" s="6">
        <f t="shared" si="25"/>
        <v>15</v>
      </c>
      <c r="J36" s="6">
        <f t="shared" si="26"/>
        <v>0</v>
      </c>
      <c r="K36" s="6">
        <f t="shared" si="27"/>
        <v>0</v>
      </c>
      <c r="L36" s="6">
        <f t="shared" si="28"/>
        <v>0</v>
      </c>
      <c r="M36" s="6">
        <f t="shared" si="29"/>
        <v>0</v>
      </c>
      <c r="N36" s="6">
        <f t="shared" si="30"/>
        <v>0</v>
      </c>
      <c r="O36" s="6">
        <f t="shared" si="31"/>
        <v>0</v>
      </c>
      <c r="P36" s="6">
        <f t="shared" si="32"/>
        <v>0</v>
      </c>
      <c r="Q36" s="6">
        <f t="shared" si="33"/>
        <v>0</v>
      </c>
      <c r="R36" s="7">
        <f t="shared" si="34"/>
        <v>1</v>
      </c>
      <c r="S36" s="7">
        <f t="shared" si="35"/>
        <v>0</v>
      </c>
      <c r="T36" s="7">
        <v>0.6</v>
      </c>
      <c r="U36" s="11">
        <v>15</v>
      </c>
      <c r="V36" s="10" t="s">
        <v>54</v>
      </c>
      <c r="W36" s="11"/>
      <c r="X36" s="10"/>
      <c r="Y36" s="11"/>
      <c r="Z36" s="10"/>
      <c r="AA36" s="11"/>
      <c r="AB36" s="10"/>
      <c r="AC36" s="11"/>
      <c r="AD36" s="10"/>
      <c r="AE36" s="7">
        <v>1</v>
      </c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6"/>
        <v>1</v>
      </c>
      <c r="AP36" s="11"/>
      <c r="AQ36" s="10"/>
      <c r="AR36" s="11"/>
      <c r="AS36" s="10"/>
      <c r="AT36" s="11"/>
      <c r="AU36" s="10"/>
      <c r="AV36" s="11"/>
      <c r="AW36" s="10"/>
      <c r="AX36" s="11"/>
      <c r="AY36" s="10"/>
      <c r="AZ36" s="7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7"/>
        <v>0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38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9"/>
        <v>0</v>
      </c>
    </row>
    <row r="37" spans="1:104" x14ac:dyDescent="0.2">
      <c r="A37" s="6"/>
      <c r="B37" s="6"/>
      <c r="C37" s="6"/>
      <c r="D37" s="6" t="s">
        <v>152</v>
      </c>
      <c r="E37" s="3" t="s">
        <v>153</v>
      </c>
      <c r="F37" s="6">
        <f t="shared" si="22"/>
        <v>0</v>
      </c>
      <c r="G37" s="6">
        <f t="shared" si="23"/>
        <v>2</v>
      </c>
      <c r="H37" s="6">
        <f t="shared" si="24"/>
        <v>30</v>
      </c>
      <c r="I37" s="6">
        <f t="shared" si="25"/>
        <v>15</v>
      </c>
      <c r="J37" s="6">
        <f t="shared" si="26"/>
        <v>15</v>
      </c>
      <c r="K37" s="6">
        <f t="shared" si="27"/>
        <v>0</v>
      </c>
      <c r="L37" s="6">
        <f t="shared" si="28"/>
        <v>0</v>
      </c>
      <c r="M37" s="6">
        <f t="shared" si="29"/>
        <v>0</v>
      </c>
      <c r="N37" s="6">
        <f t="shared" si="30"/>
        <v>0</v>
      </c>
      <c r="O37" s="6">
        <f t="shared" si="31"/>
        <v>0</v>
      </c>
      <c r="P37" s="6">
        <f t="shared" si="32"/>
        <v>0</v>
      </c>
      <c r="Q37" s="6">
        <f t="shared" si="33"/>
        <v>0</v>
      </c>
      <c r="R37" s="7">
        <f t="shared" si="34"/>
        <v>2</v>
      </c>
      <c r="S37" s="7">
        <f t="shared" si="35"/>
        <v>0</v>
      </c>
      <c r="T37" s="7">
        <v>1.1399999999999999</v>
      </c>
      <c r="U37" s="11">
        <v>15</v>
      </c>
      <c r="V37" s="10" t="s">
        <v>54</v>
      </c>
      <c r="W37" s="11">
        <v>15</v>
      </c>
      <c r="X37" s="10" t="s">
        <v>54</v>
      </c>
      <c r="Y37" s="11"/>
      <c r="Z37" s="10"/>
      <c r="AA37" s="11"/>
      <c r="AB37" s="10"/>
      <c r="AC37" s="11"/>
      <c r="AD37" s="10"/>
      <c r="AE37" s="7">
        <v>2</v>
      </c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6"/>
        <v>2</v>
      </c>
      <c r="AP37" s="11"/>
      <c r="AQ37" s="10"/>
      <c r="AR37" s="11"/>
      <c r="AS37" s="10"/>
      <c r="AT37" s="11"/>
      <c r="AU37" s="10"/>
      <c r="AV37" s="11"/>
      <c r="AW37" s="10"/>
      <c r="AX37" s="11"/>
      <c r="AY37" s="10"/>
      <c r="AZ37" s="7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37"/>
        <v>0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8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9"/>
        <v>0</v>
      </c>
    </row>
    <row r="38" spans="1:104" x14ac:dyDescent="0.2">
      <c r="A38" s="6"/>
      <c r="B38" s="6"/>
      <c r="C38" s="6"/>
      <c r="D38" s="6" t="s">
        <v>154</v>
      </c>
      <c r="E38" s="3" t="s">
        <v>155</v>
      </c>
      <c r="F38" s="6">
        <f t="shared" si="22"/>
        <v>0</v>
      </c>
      <c r="G38" s="6">
        <f t="shared" si="23"/>
        <v>1</v>
      </c>
      <c r="H38" s="6">
        <f t="shared" si="24"/>
        <v>30</v>
      </c>
      <c r="I38" s="6">
        <f t="shared" si="25"/>
        <v>0</v>
      </c>
      <c r="J38" s="6">
        <f t="shared" si="26"/>
        <v>0</v>
      </c>
      <c r="K38" s="6">
        <f t="shared" si="27"/>
        <v>0</v>
      </c>
      <c r="L38" s="6">
        <f t="shared" si="28"/>
        <v>30</v>
      </c>
      <c r="M38" s="6">
        <f t="shared" si="29"/>
        <v>0</v>
      </c>
      <c r="N38" s="6">
        <f t="shared" si="30"/>
        <v>0</v>
      </c>
      <c r="O38" s="6">
        <f t="shared" si="31"/>
        <v>0</v>
      </c>
      <c r="P38" s="6">
        <f t="shared" si="32"/>
        <v>0</v>
      </c>
      <c r="Q38" s="6">
        <f t="shared" si="33"/>
        <v>0</v>
      </c>
      <c r="R38" s="7">
        <f t="shared" si="34"/>
        <v>2</v>
      </c>
      <c r="S38" s="7">
        <f t="shared" si="35"/>
        <v>0</v>
      </c>
      <c r="T38" s="7">
        <v>1.1000000000000001</v>
      </c>
      <c r="U38" s="11"/>
      <c r="V38" s="10"/>
      <c r="W38" s="11"/>
      <c r="X38" s="10"/>
      <c r="Y38" s="11"/>
      <c r="Z38" s="10"/>
      <c r="AA38" s="11">
        <v>30</v>
      </c>
      <c r="AB38" s="10" t="s">
        <v>54</v>
      </c>
      <c r="AC38" s="11"/>
      <c r="AD38" s="10"/>
      <c r="AE38" s="7">
        <v>2</v>
      </c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6"/>
        <v>2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37"/>
        <v>0</v>
      </c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7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8"/>
        <v>0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9"/>
        <v>0</v>
      </c>
    </row>
    <row r="39" spans="1:104" x14ac:dyDescent="0.2">
      <c r="A39" s="6"/>
      <c r="B39" s="6"/>
      <c r="C39" s="6"/>
      <c r="D39" s="6" t="s">
        <v>156</v>
      </c>
      <c r="E39" s="3" t="s">
        <v>157</v>
      </c>
      <c r="F39" s="6">
        <f t="shared" si="22"/>
        <v>0</v>
      </c>
      <c r="G39" s="6">
        <f t="shared" si="23"/>
        <v>3</v>
      </c>
      <c r="H39" s="6">
        <f t="shared" si="24"/>
        <v>40</v>
      </c>
      <c r="I39" s="6">
        <f t="shared" si="25"/>
        <v>15</v>
      </c>
      <c r="J39" s="6">
        <f t="shared" si="26"/>
        <v>15</v>
      </c>
      <c r="K39" s="6">
        <f t="shared" si="27"/>
        <v>0</v>
      </c>
      <c r="L39" s="6">
        <f t="shared" si="28"/>
        <v>0</v>
      </c>
      <c r="M39" s="6">
        <f t="shared" si="29"/>
        <v>0</v>
      </c>
      <c r="N39" s="6">
        <f t="shared" si="30"/>
        <v>10</v>
      </c>
      <c r="O39" s="6">
        <f t="shared" si="31"/>
        <v>0</v>
      </c>
      <c r="P39" s="6">
        <f t="shared" si="32"/>
        <v>0</v>
      </c>
      <c r="Q39" s="6">
        <f t="shared" si="33"/>
        <v>0</v>
      </c>
      <c r="R39" s="7">
        <f t="shared" si="34"/>
        <v>2</v>
      </c>
      <c r="S39" s="7">
        <f t="shared" si="35"/>
        <v>0.5</v>
      </c>
      <c r="T39" s="7">
        <v>1.46</v>
      </c>
      <c r="U39" s="11">
        <v>15</v>
      </c>
      <c r="V39" s="10" t="s">
        <v>54</v>
      </c>
      <c r="W39" s="11">
        <v>15</v>
      </c>
      <c r="X39" s="10" t="s">
        <v>54</v>
      </c>
      <c r="Y39" s="11"/>
      <c r="Z39" s="10"/>
      <c r="AA39" s="11"/>
      <c r="AB39" s="10"/>
      <c r="AC39" s="11"/>
      <c r="AD39" s="10"/>
      <c r="AE39" s="7">
        <v>1.5</v>
      </c>
      <c r="AF39" s="11">
        <v>10</v>
      </c>
      <c r="AG39" s="10" t="s">
        <v>54</v>
      </c>
      <c r="AH39" s="11"/>
      <c r="AI39" s="10"/>
      <c r="AJ39" s="11"/>
      <c r="AK39" s="10"/>
      <c r="AL39" s="11"/>
      <c r="AM39" s="10"/>
      <c r="AN39" s="7">
        <v>0.5</v>
      </c>
      <c r="AO39" s="7">
        <f t="shared" si="36"/>
        <v>2</v>
      </c>
      <c r="AP39" s="11"/>
      <c r="AQ39" s="10"/>
      <c r="AR39" s="11"/>
      <c r="AS39" s="10"/>
      <c r="AT39" s="11"/>
      <c r="AU39" s="10"/>
      <c r="AV39" s="11"/>
      <c r="AW39" s="10"/>
      <c r="AX39" s="11"/>
      <c r="AY39" s="10"/>
      <c r="AZ39" s="7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37"/>
        <v>0</v>
      </c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7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38"/>
        <v>0</v>
      </c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39"/>
        <v>0</v>
      </c>
    </row>
    <row r="40" spans="1:104" x14ac:dyDescent="0.2">
      <c r="A40" s="6"/>
      <c r="B40" s="6"/>
      <c r="C40" s="6"/>
      <c r="D40" s="6" t="s">
        <v>158</v>
      </c>
      <c r="E40" s="3" t="s">
        <v>159</v>
      </c>
      <c r="F40" s="6">
        <f t="shared" si="22"/>
        <v>0</v>
      </c>
      <c r="G40" s="6">
        <f t="shared" si="23"/>
        <v>1</v>
      </c>
      <c r="H40" s="6">
        <f t="shared" si="24"/>
        <v>15</v>
      </c>
      <c r="I40" s="6">
        <f t="shared" si="25"/>
        <v>15</v>
      </c>
      <c r="J40" s="6">
        <f t="shared" si="26"/>
        <v>0</v>
      </c>
      <c r="K40" s="6">
        <f t="shared" si="27"/>
        <v>0</v>
      </c>
      <c r="L40" s="6">
        <f t="shared" si="28"/>
        <v>0</v>
      </c>
      <c r="M40" s="6">
        <f t="shared" si="29"/>
        <v>0</v>
      </c>
      <c r="N40" s="6">
        <f t="shared" si="30"/>
        <v>0</v>
      </c>
      <c r="O40" s="6">
        <f t="shared" si="31"/>
        <v>0</v>
      </c>
      <c r="P40" s="6">
        <f t="shared" si="32"/>
        <v>0</v>
      </c>
      <c r="Q40" s="6">
        <f t="shared" si="33"/>
        <v>0</v>
      </c>
      <c r="R40" s="7">
        <f t="shared" si="34"/>
        <v>1</v>
      </c>
      <c r="S40" s="7">
        <f t="shared" si="35"/>
        <v>0</v>
      </c>
      <c r="T40" s="7">
        <v>0.6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7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36"/>
        <v>0</v>
      </c>
      <c r="AP40" s="11">
        <v>15</v>
      </c>
      <c r="AQ40" s="10" t="s">
        <v>54</v>
      </c>
      <c r="AR40" s="11"/>
      <c r="AS40" s="10"/>
      <c r="AT40" s="11"/>
      <c r="AU40" s="10"/>
      <c r="AV40" s="11"/>
      <c r="AW40" s="10"/>
      <c r="AX40" s="11"/>
      <c r="AY40" s="10"/>
      <c r="AZ40" s="7">
        <v>1</v>
      </c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37"/>
        <v>1</v>
      </c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7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38"/>
        <v>0</v>
      </c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39"/>
        <v>0</v>
      </c>
    </row>
    <row r="41" spans="1:104" x14ac:dyDescent="0.2">
      <c r="A41" s="6"/>
      <c r="B41" s="6"/>
      <c r="C41" s="6"/>
      <c r="D41" s="6" t="s">
        <v>160</v>
      </c>
      <c r="E41" s="3" t="s">
        <v>161</v>
      </c>
      <c r="F41" s="6">
        <f t="shared" si="22"/>
        <v>0</v>
      </c>
      <c r="G41" s="6">
        <f t="shared" si="23"/>
        <v>2</v>
      </c>
      <c r="H41" s="6">
        <f t="shared" si="24"/>
        <v>30</v>
      </c>
      <c r="I41" s="6">
        <f t="shared" si="25"/>
        <v>15</v>
      </c>
      <c r="J41" s="6">
        <f t="shared" si="26"/>
        <v>0</v>
      </c>
      <c r="K41" s="6">
        <f t="shared" si="27"/>
        <v>0</v>
      </c>
      <c r="L41" s="6">
        <f t="shared" si="28"/>
        <v>0</v>
      </c>
      <c r="M41" s="6">
        <f t="shared" si="29"/>
        <v>0</v>
      </c>
      <c r="N41" s="6">
        <f t="shared" si="30"/>
        <v>15</v>
      </c>
      <c r="O41" s="6">
        <f t="shared" si="31"/>
        <v>0</v>
      </c>
      <c r="P41" s="6">
        <f t="shared" si="32"/>
        <v>0</v>
      </c>
      <c r="Q41" s="6">
        <f t="shared" si="33"/>
        <v>0</v>
      </c>
      <c r="R41" s="7">
        <f t="shared" si="34"/>
        <v>2</v>
      </c>
      <c r="S41" s="7">
        <f t="shared" si="35"/>
        <v>1</v>
      </c>
      <c r="T41" s="7">
        <v>1.07</v>
      </c>
      <c r="U41" s="11"/>
      <c r="V41" s="10"/>
      <c r="W41" s="11"/>
      <c r="X41" s="10"/>
      <c r="Y41" s="11"/>
      <c r="Z41" s="10"/>
      <c r="AA41" s="11"/>
      <c r="AB41" s="10"/>
      <c r="AC41" s="11"/>
      <c r="AD41" s="10"/>
      <c r="AE41" s="7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36"/>
        <v>0</v>
      </c>
      <c r="AP41" s="11">
        <v>15</v>
      </c>
      <c r="AQ41" s="10" t="s">
        <v>54</v>
      </c>
      <c r="AR41" s="11"/>
      <c r="AS41" s="10"/>
      <c r="AT41" s="11"/>
      <c r="AU41" s="10"/>
      <c r="AV41" s="11"/>
      <c r="AW41" s="10"/>
      <c r="AX41" s="11"/>
      <c r="AY41" s="10"/>
      <c r="AZ41" s="7">
        <v>1</v>
      </c>
      <c r="BA41" s="11">
        <v>15</v>
      </c>
      <c r="BB41" s="10" t="s">
        <v>54</v>
      </c>
      <c r="BC41" s="11"/>
      <c r="BD41" s="10"/>
      <c r="BE41" s="11"/>
      <c r="BF41" s="10"/>
      <c r="BG41" s="11"/>
      <c r="BH41" s="10"/>
      <c r="BI41" s="7">
        <v>1</v>
      </c>
      <c r="BJ41" s="7">
        <f t="shared" si="37"/>
        <v>2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38"/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39"/>
        <v>0</v>
      </c>
    </row>
    <row r="42" spans="1:104" x14ac:dyDescent="0.2">
      <c r="A42" s="6"/>
      <c r="B42" s="6"/>
      <c r="C42" s="6"/>
      <c r="D42" s="6" t="s">
        <v>162</v>
      </c>
      <c r="E42" s="3" t="s">
        <v>163</v>
      </c>
      <c r="F42" s="6">
        <f t="shared" si="22"/>
        <v>0</v>
      </c>
      <c r="G42" s="6">
        <f t="shared" si="23"/>
        <v>1</v>
      </c>
      <c r="H42" s="6">
        <f t="shared" si="24"/>
        <v>15</v>
      </c>
      <c r="I42" s="6">
        <f t="shared" si="25"/>
        <v>0</v>
      </c>
      <c r="J42" s="6">
        <f t="shared" si="26"/>
        <v>15</v>
      </c>
      <c r="K42" s="6">
        <f t="shared" si="27"/>
        <v>0</v>
      </c>
      <c r="L42" s="6">
        <f t="shared" si="28"/>
        <v>0</v>
      </c>
      <c r="M42" s="6">
        <f t="shared" si="29"/>
        <v>0</v>
      </c>
      <c r="N42" s="6">
        <f t="shared" si="30"/>
        <v>0</v>
      </c>
      <c r="O42" s="6">
        <f t="shared" si="31"/>
        <v>0</v>
      </c>
      <c r="P42" s="6">
        <f t="shared" si="32"/>
        <v>0</v>
      </c>
      <c r="Q42" s="6">
        <f t="shared" si="33"/>
        <v>0</v>
      </c>
      <c r="R42" s="7">
        <f t="shared" si="34"/>
        <v>1</v>
      </c>
      <c r="S42" s="7">
        <f t="shared" si="35"/>
        <v>0</v>
      </c>
      <c r="T42" s="7">
        <v>0.56999999999999995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7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36"/>
        <v>0</v>
      </c>
      <c r="AP42" s="11"/>
      <c r="AQ42" s="10"/>
      <c r="AR42" s="11">
        <v>15</v>
      </c>
      <c r="AS42" s="10" t="s">
        <v>54</v>
      </c>
      <c r="AT42" s="11"/>
      <c r="AU42" s="10"/>
      <c r="AV42" s="11"/>
      <c r="AW42" s="10"/>
      <c r="AX42" s="11"/>
      <c r="AY42" s="10"/>
      <c r="AZ42" s="7">
        <v>1</v>
      </c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37"/>
        <v>1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38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39"/>
        <v>0</v>
      </c>
    </row>
    <row r="43" spans="1:104" x14ac:dyDescent="0.2">
      <c r="A43" s="6">
        <v>4</v>
      </c>
      <c r="B43" s="6">
        <v>1</v>
      </c>
      <c r="C43" s="6"/>
      <c r="D43" s="6"/>
      <c r="E43" s="3" t="s">
        <v>164</v>
      </c>
      <c r="F43" s="6">
        <f>$B$43*COUNTIF(U43:CX43,"e")</f>
        <v>0</v>
      </c>
      <c r="G43" s="6">
        <f>$B$43*COUNTIF(U43:CX43,"z")</f>
        <v>2</v>
      </c>
      <c r="H43" s="6">
        <f t="shared" si="24"/>
        <v>35</v>
      </c>
      <c r="I43" s="6">
        <f t="shared" si="25"/>
        <v>15</v>
      </c>
      <c r="J43" s="6">
        <f t="shared" si="26"/>
        <v>0</v>
      </c>
      <c r="K43" s="6">
        <f t="shared" si="27"/>
        <v>0</v>
      </c>
      <c r="L43" s="6">
        <f t="shared" si="28"/>
        <v>0</v>
      </c>
      <c r="M43" s="6">
        <f t="shared" si="29"/>
        <v>0</v>
      </c>
      <c r="N43" s="6">
        <f t="shared" si="30"/>
        <v>20</v>
      </c>
      <c r="O43" s="6">
        <f t="shared" si="31"/>
        <v>0</v>
      </c>
      <c r="P43" s="6">
        <f t="shared" si="32"/>
        <v>0</v>
      </c>
      <c r="Q43" s="6">
        <f t="shared" si="33"/>
        <v>0</v>
      </c>
      <c r="R43" s="7">
        <f t="shared" si="34"/>
        <v>2</v>
      </c>
      <c r="S43" s="7">
        <f t="shared" si="35"/>
        <v>1</v>
      </c>
      <c r="T43" s="7">
        <f>$B$43*1.3</f>
        <v>1.3</v>
      </c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7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36"/>
        <v>0</v>
      </c>
      <c r="AP43" s="11">
        <f>$B$43*15</f>
        <v>15</v>
      </c>
      <c r="AQ43" s="10" t="s">
        <v>54</v>
      </c>
      <c r="AR43" s="11"/>
      <c r="AS43" s="10"/>
      <c r="AT43" s="11"/>
      <c r="AU43" s="10"/>
      <c r="AV43" s="11"/>
      <c r="AW43" s="10"/>
      <c r="AX43" s="11"/>
      <c r="AY43" s="10"/>
      <c r="AZ43" s="7">
        <f>$B$43*1</f>
        <v>1</v>
      </c>
      <c r="BA43" s="11">
        <f>$B$43*20</f>
        <v>20</v>
      </c>
      <c r="BB43" s="10" t="s">
        <v>54</v>
      </c>
      <c r="BC43" s="11"/>
      <c r="BD43" s="10"/>
      <c r="BE43" s="11"/>
      <c r="BF43" s="10"/>
      <c r="BG43" s="11"/>
      <c r="BH43" s="10"/>
      <c r="BI43" s="7">
        <f>$B$43*1</f>
        <v>1</v>
      </c>
      <c r="BJ43" s="7">
        <f t="shared" si="37"/>
        <v>2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38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39"/>
        <v>0</v>
      </c>
    </row>
    <row r="44" spans="1:104" x14ac:dyDescent="0.2">
      <c r="A44" s="6"/>
      <c r="B44" s="6"/>
      <c r="C44" s="6"/>
      <c r="D44" s="6" t="s">
        <v>165</v>
      </c>
      <c r="E44" s="3" t="s">
        <v>166</v>
      </c>
      <c r="F44" s="6">
        <f>COUNTIF(U44:CX44,"e")</f>
        <v>1</v>
      </c>
      <c r="G44" s="6">
        <f>COUNTIF(U44:CX44,"z")</f>
        <v>1</v>
      </c>
      <c r="H44" s="6">
        <f t="shared" si="24"/>
        <v>50</v>
      </c>
      <c r="I44" s="6">
        <f t="shared" si="25"/>
        <v>15</v>
      </c>
      <c r="J44" s="6">
        <f t="shared" si="26"/>
        <v>0</v>
      </c>
      <c r="K44" s="6">
        <f t="shared" si="27"/>
        <v>0</v>
      </c>
      <c r="L44" s="6">
        <f t="shared" si="28"/>
        <v>0</v>
      </c>
      <c r="M44" s="6">
        <f t="shared" si="29"/>
        <v>0</v>
      </c>
      <c r="N44" s="6">
        <f t="shared" si="30"/>
        <v>35</v>
      </c>
      <c r="O44" s="6">
        <f t="shared" si="31"/>
        <v>0</v>
      </c>
      <c r="P44" s="6">
        <f t="shared" si="32"/>
        <v>0</v>
      </c>
      <c r="Q44" s="6">
        <f t="shared" si="33"/>
        <v>0</v>
      </c>
      <c r="R44" s="7">
        <f t="shared" si="34"/>
        <v>3</v>
      </c>
      <c r="S44" s="7">
        <f t="shared" si="35"/>
        <v>2</v>
      </c>
      <c r="T44" s="7">
        <v>1.83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36"/>
        <v>0</v>
      </c>
      <c r="AP44" s="11">
        <v>15</v>
      </c>
      <c r="AQ44" s="10" t="s">
        <v>55</v>
      </c>
      <c r="AR44" s="11"/>
      <c r="AS44" s="10"/>
      <c r="AT44" s="11"/>
      <c r="AU44" s="10"/>
      <c r="AV44" s="11"/>
      <c r="AW44" s="10"/>
      <c r="AX44" s="11"/>
      <c r="AY44" s="10"/>
      <c r="AZ44" s="7">
        <v>1</v>
      </c>
      <c r="BA44" s="11">
        <v>35</v>
      </c>
      <c r="BB44" s="10" t="s">
        <v>54</v>
      </c>
      <c r="BC44" s="11"/>
      <c r="BD44" s="10"/>
      <c r="BE44" s="11"/>
      <c r="BF44" s="10"/>
      <c r="BG44" s="11"/>
      <c r="BH44" s="10"/>
      <c r="BI44" s="7">
        <v>2</v>
      </c>
      <c r="BJ44" s="7">
        <f t="shared" si="37"/>
        <v>3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38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39"/>
        <v>0</v>
      </c>
    </row>
    <row r="45" spans="1:104" x14ac:dyDescent="0.2">
      <c r="A45" s="6"/>
      <c r="B45" s="6"/>
      <c r="C45" s="6"/>
      <c r="D45" s="6" t="s">
        <v>167</v>
      </c>
      <c r="E45" s="3" t="s">
        <v>168</v>
      </c>
      <c r="F45" s="6">
        <f>COUNTIF(U45:CX45,"e")</f>
        <v>0</v>
      </c>
      <c r="G45" s="6">
        <f>COUNTIF(U45:CX45,"z")</f>
        <v>1</v>
      </c>
      <c r="H45" s="6">
        <f t="shared" si="24"/>
        <v>25</v>
      </c>
      <c r="I45" s="6">
        <f t="shared" si="25"/>
        <v>0</v>
      </c>
      <c r="J45" s="6">
        <f t="shared" si="26"/>
        <v>0</v>
      </c>
      <c r="K45" s="6">
        <f t="shared" si="27"/>
        <v>0</v>
      </c>
      <c r="L45" s="6">
        <f t="shared" si="28"/>
        <v>0</v>
      </c>
      <c r="M45" s="6">
        <f t="shared" si="29"/>
        <v>0</v>
      </c>
      <c r="N45" s="6">
        <f t="shared" si="30"/>
        <v>25</v>
      </c>
      <c r="O45" s="6">
        <f t="shared" si="31"/>
        <v>0</v>
      </c>
      <c r="P45" s="6">
        <f t="shared" si="32"/>
        <v>0</v>
      </c>
      <c r="Q45" s="6">
        <f t="shared" si="33"/>
        <v>0</v>
      </c>
      <c r="R45" s="7">
        <f t="shared" si="34"/>
        <v>1</v>
      </c>
      <c r="S45" s="7">
        <f t="shared" si="35"/>
        <v>1</v>
      </c>
      <c r="T45" s="7">
        <v>0.83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36"/>
        <v>0</v>
      </c>
      <c r="AP45" s="11"/>
      <c r="AQ45" s="10"/>
      <c r="AR45" s="11"/>
      <c r="AS45" s="10"/>
      <c r="AT45" s="11"/>
      <c r="AU45" s="10"/>
      <c r="AV45" s="11"/>
      <c r="AW45" s="10"/>
      <c r="AX45" s="11"/>
      <c r="AY45" s="10"/>
      <c r="AZ45" s="7"/>
      <c r="BA45" s="11">
        <v>25</v>
      </c>
      <c r="BB45" s="10" t="s">
        <v>54</v>
      </c>
      <c r="BC45" s="11"/>
      <c r="BD45" s="10"/>
      <c r="BE45" s="11"/>
      <c r="BF45" s="10"/>
      <c r="BG45" s="11"/>
      <c r="BH45" s="10"/>
      <c r="BI45" s="7">
        <v>1</v>
      </c>
      <c r="BJ45" s="7">
        <f t="shared" si="37"/>
        <v>1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38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39"/>
        <v>0</v>
      </c>
    </row>
    <row r="46" spans="1:104" x14ac:dyDescent="0.2">
      <c r="A46" s="6">
        <v>5</v>
      </c>
      <c r="B46" s="6">
        <v>1</v>
      </c>
      <c r="C46" s="6"/>
      <c r="D46" s="6"/>
      <c r="E46" s="3" t="s">
        <v>169</v>
      </c>
      <c r="F46" s="6">
        <f>$B$46*COUNTIF(U46:CX46,"e")</f>
        <v>0</v>
      </c>
      <c r="G46" s="6">
        <f>$B$46*COUNTIF(U46:CX46,"z")</f>
        <v>2</v>
      </c>
      <c r="H46" s="6">
        <f t="shared" si="24"/>
        <v>30</v>
      </c>
      <c r="I46" s="6">
        <f t="shared" si="25"/>
        <v>15</v>
      </c>
      <c r="J46" s="6">
        <f t="shared" si="26"/>
        <v>0</v>
      </c>
      <c r="K46" s="6">
        <f t="shared" si="27"/>
        <v>0</v>
      </c>
      <c r="L46" s="6">
        <f t="shared" si="28"/>
        <v>0</v>
      </c>
      <c r="M46" s="6">
        <f t="shared" si="29"/>
        <v>0</v>
      </c>
      <c r="N46" s="6">
        <f t="shared" si="30"/>
        <v>15</v>
      </c>
      <c r="O46" s="6">
        <f t="shared" si="31"/>
        <v>0</v>
      </c>
      <c r="P46" s="6">
        <f t="shared" si="32"/>
        <v>0</v>
      </c>
      <c r="Q46" s="6">
        <f t="shared" si="33"/>
        <v>0</v>
      </c>
      <c r="R46" s="7">
        <f t="shared" si="34"/>
        <v>2</v>
      </c>
      <c r="S46" s="7">
        <f t="shared" si="35"/>
        <v>1</v>
      </c>
      <c r="T46" s="7">
        <f>$B$46*1.14</f>
        <v>1.1399999999999999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36"/>
        <v>0</v>
      </c>
      <c r="AP46" s="11">
        <f>$B$46*15</f>
        <v>15</v>
      </c>
      <c r="AQ46" s="10" t="s">
        <v>54</v>
      </c>
      <c r="AR46" s="11"/>
      <c r="AS46" s="10"/>
      <c r="AT46" s="11"/>
      <c r="AU46" s="10"/>
      <c r="AV46" s="11"/>
      <c r="AW46" s="10"/>
      <c r="AX46" s="11"/>
      <c r="AY46" s="10"/>
      <c r="AZ46" s="7">
        <f>$B$46*1</f>
        <v>1</v>
      </c>
      <c r="BA46" s="11">
        <f>$B$46*15</f>
        <v>15</v>
      </c>
      <c r="BB46" s="10" t="s">
        <v>54</v>
      </c>
      <c r="BC46" s="11"/>
      <c r="BD46" s="10"/>
      <c r="BE46" s="11"/>
      <c r="BF46" s="10"/>
      <c r="BG46" s="11"/>
      <c r="BH46" s="10"/>
      <c r="BI46" s="7">
        <f>$B$46*1</f>
        <v>1</v>
      </c>
      <c r="BJ46" s="7">
        <f t="shared" si="37"/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38"/>
        <v>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39"/>
        <v>0</v>
      </c>
    </row>
    <row r="47" spans="1:104" x14ac:dyDescent="0.2">
      <c r="A47" s="6">
        <v>6</v>
      </c>
      <c r="B47" s="6">
        <v>1</v>
      </c>
      <c r="C47" s="6"/>
      <c r="D47" s="6"/>
      <c r="E47" s="3" t="s">
        <v>170</v>
      </c>
      <c r="F47" s="6">
        <f>$B$47*COUNTIF(U47:CX47,"e")</f>
        <v>0</v>
      </c>
      <c r="G47" s="6">
        <f>$B$47*COUNTIF(U47:CX47,"z")</f>
        <v>1</v>
      </c>
      <c r="H47" s="6">
        <f t="shared" si="24"/>
        <v>15</v>
      </c>
      <c r="I47" s="6">
        <f t="shared" si="25"/>
        <v>15</v>
      </c>
      <c r="J47" s="6">
        <f t="shared" si="26"/>
        <v>0</v>
      </c>
      <c r="K47" s="6">
        <f t="shared" si="27"/>
        <v>0</v>
      </c>
      <c r="L47" s="6">
        <f t="shared" si="28"/>
        <v>0</v>
      </c>
      <c r="M47" s="6">
        <f t="shared" si="29"/>
        <v>0</v>
      </c>
      <c r="N47" s="6">
        <f t="shared" si="30"/>
        <v>0</v>
      </c>
      <c r="O47" s="6">
        <f t="shared" si="31"/>
        <v>0</v>
      </c>
      <c r="P47" s="6">
        <f t="shared" si="32"/>
        <v>0</v>
      </c>
      <c r="Q47" s="6">
        <f t="shared" si="33"/>
        <v>0</v>
      </c>
      <c r="R47" s="7">
        <f t="shared" si="34"/>
        <v>1</v>
      </c>
      <c r="S47" s="7">
        <f t="shared" si="35"/>
        <v>0</v>
      </c>
      <c r="T47" s="7">
        <f>$B$47*0.57</f>
        <v>0.56999999999999995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36"/>
        <v>0</v>
      </c>
      <c r="AP47" s="11">
        <f>$B$47*15</f>
        <v>15</v>
      </c>
      <c r="AQ47" s="10" t="s">
        <v>54</v>
      </c>
      <c r="AR47" s="11"/>
      <c r="AS47" s="10"/>
      <c r="AT47" s="11"/>
      <c r="AU47" s="10"/>
      <c r="AV47" s="11"/>
      <c r="AW47" s="10"/>
      <c r="AX47" s="11"/>
      <c r="AY47" s="10"/>
      <c r="AZ47" s="7">
        <f>$B$47*1</f>
        <v>1</v>
      </c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37"/>
        <v>1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38"/>
        <v>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39"/>
        <v>0</v>
      </c>
    </row>
    <row r="48" spans="1:104" x14ac:dyDescent="0.2">
      <c r="A48" s="6"/>
      <c r="B48" s="6"/>
      <c r="C48" s="6"/>
      <c r="D48" s="6" t="s">
        <v>171</v>
      </c>
      <c r="E48" s="3" t="s">
        <v>104</v>
      </c>
      <c r="F48" s="6">
        <f>COUNTIF(U48:CX48,"e")</f>
        <v>0</v>
      </c>
      <c r="G48" s="6">
        <f>COUNTIF(U48:CX48,"z")</f>
        <v>1</v>
      </c>
      <c r="H48" s="6">
        <f t="shared" si="24"/>
        <v>90</v>
      </c>
      <c r="I48" s="6">
        <f t="shared" si="25"/>
        <v>0</v>
      </c>
      <c r="J48" s="6">
        <f t="shared" si="26"/>
        <v>0</v>
      </c>
      <c r="K48" s="6">
        <f t="shared" si="27"/>
        <v>0</v>
      </c>
      <c r="L48" s="6">
        <f t="shared" si="28"/>
        <v>0</v>
      </c>
      <c r="M48" s="6">
        <f t="shared" si="29"/>
        <v>0</v>
      </c>
      <c r="N48" s="6">
        <f t="shared" si="30"/>
        <v>90</v>
      </c>
      <c r="O48" s="6">
        <f t="shared" si="31"/>
        <v>0</v>
      </c>
      <c r="P48" s="6">
        <f t="shared" si="32"/>
        <v>0</v>
      </c>
      <c r="Q48" s="6">
        <f t="shared" si="33"/>
        <v>0</v>
      </c>
      <c r="R48" s="7">
        <f t="shared" si="34"/>
        <v>6</v>
      </c>
      <c r="S48" s="7">
        <f t="shared" si="35"/>
        <v>6</v>
      </c>
      <c r="T48" s="7">
        <v>4.3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36"/>
        <v>0</v>
      </c>
      <c r="AP48" s="11"/>
      <c r="AQ48" s="10"/>
      <c r="AR48" s="11"/>
      <c r="AS48" s="10"/>
      <c r="AT48" s="11"/>
      <c r="AU48" s="10"/>
      <c r="AV48" s="11"/>
      <c r="AW48" s="10"/>
      <c r="AX48" s="11"/>
      <c r="AY48" s="10"/>
      <c r="AZ48" s="7"/>
      <c r="BA48" s="11">
        <v>90</v>
      </c>
      <c r="BB48" s="10" t="s">
        <v>54</v>
      </c>
      <c r="BC48" s="11"/>
      <c r="BD48" s="10"/>
      <c r="BE48" s="11"/>
      <c r="BF48" s="10"/>
      <c r="BG48" s="11"/>
      <c r="BH48" s="10"/>
      <c r="BI48" s="7">
        <v>6</v>
      </c>
      <c r="BJ48" s="7">
        <f t="shared" si="37"/>
        <v>6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7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38"/>
        <v>0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39"/>
        <v>0</v>
      </c>
    </row>
    <row r="49" spans="1:104" x14ac:dyDescent="0.2">
      <c r="A49" s="6"/>
      <c r="B49" s="6"/>
      <c r="C49" s="6"/>
      <c r="D49" s="6" t="s">
        <v>172</v>
      </c>
      <c r="E49" s="3" t="s">
        <v>173</v>
      </c>
      <c r="F49" s="6">
        <f>COUNTIF(U49:CX49,"e")</f>
        <v>0</v>
      </c>
      <c r="G49" s="6">
        <f>COUNTIF(U49:CX49,"z")</f>
        <v>1</v>
      </c>
      <c r="H49" s="6">
        <f t="shared" si="24"/>
        <v>120</v>
      </c>
      <c r="I49" s="6">
        <f t="shared" si="25"/>
        <v>0</v>
      </c>
      <c r="J49" s="6">
        <f t="shared" si="26"/>
        <v>0</v>
      </c>
      <c r="K49" s="6">
        <f t="shared" si="27"/>
        <v>0</v>
      </c>
      <c r="L49" s="6">
        <f t="shared" si="28"/>
        <v>0</v>
      </c>
      <c r="M49" s="6">
        <f t="shared" si="29"/>
        <v>0</v>
      </c>
      <c r="N49" s="6">
        <f t="shared" si="30"/>
        <v>120</v>
      </c>
      <c r="O49" s="6">
        <f t="shared" si="31"/>
        <v>0</v>
      </c>
      <c r="P49" s="6">
        <f t="shared" si="32"/>
        <v>0</v>
      </c>
      <c r="Q49" s="6">
        <f t="shared" si="33"/>
        <v>0</v>
      </c>
      <c r="R49" s="7">
        <f t="shared" si="34"/>
        <v>7</v>
      </c>
      <c r="S49" s="7">
        <f t="shared" si="35"/>
        <v>7</v>
      </c>
      <c r="T49" s="7">
        <v>4.7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36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37"/>
        <v>0</v>
      </c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7"/>
      <c r="BV49" s="11">
        <v>120</v>
      </c>
      <c r="BW49" s="10" t="s">
        <v>54</v>
      </c>
      <c r="BX49" s="11"/>
      <c r="BY49" s="10"/>
      <c r="BZ49" s="11"/>
      <c r="CA49" s="10"/>
      <c r="CB49" s="11"/>
      <c r="CC49" s="10"/>
      <c r="CD49" s="7">
        <v>7</v>
      </c>
      <c r="CE49" s="7">
        <f t="shared" si="38"/>
        <v>7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39"/>
        <v>0</v>
      </c>
    </row>
    <row r="50" spans="1:104" x14ac:dyDescent="0.2">
      <c r="A50" s="6"/>
      <c r="B50" s="6"/>
      <c r="C50" s="6"/>
      <c r="D50" s="6" t="s">
        <v>174</v>
      </c>
      <c r="E50" s="3" t="s">
        <v>175</v>
      </c>
      <c r="F50" s="6">
        <f>COUNTIF(U50:CX50,"e")</f>
        <v>0</v>
      </c>
      <c r="G50" s="6">
        <f>COUNTIF(U50:CX50,"z")</f>
        <v>1</v>
      </c>
      <c r="H50" s="6">
        <f t="shared" si="24"/>
        <v>45</v>
      </c>
      <c r="I50" s="6">
        <f t="shared" si="25"/>
        <v>0</v>
      </c>
      <c r="J50" s="6">
        <f t="shared" si="26"/>
        <v>0</v>
      </c>
      <c r="K50" s="6">
        <f t="shared" si="27"/>
        <v>0</v>
      </c>
      <c r="L50" s="6">
        <f t="shared" si="28"/>
        <v>0</v>
      </c>
      <c r="M50" s="6">
        <f t="shared" si="29"/>
        <v>0</v>
      </c>
      <c r="N50" s="6">
        <f t="shared" si="30"/>
        <v>0</v>
      </c>
      <c r="O50" s="6">
        <f t="shared" si="31"/>
        <v>0</v>
      </c>
      <c r="P50" s="6">
        <f t="shared" si="32"/>
        <v>0</v>
      </c>
      <c r="Q50" s="6">
        <f t="shared" si="33"/>
        <v>45</v>
      </c>
      <c r="R50" s="7">
        <f t="shared" si="34"/>
        <v>3</v>
      </c>
      <c r="S50" s="7">
        <f t="shared" si="35"/>
        <v>3</v>
      </c>
      <c r="T50" s="7">
        <v>2.2000000000000002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36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37"/>
        <v>0</v>
      </c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7"/>
      <c r="BV50" s="11"/>
      <c r="BW50" s="10"/>
      <c r="BX50" s="11"/>
      <c r="BY50" s="10"/>
      <c r="BZ50" s="11"/>
      <c r="CA50" s="10"/>
      <c r="CB50" s="11">
        <v>45</v>
      </c>
      <c r="CC50" s="10" t="s">
        <v>54</v>
      </c>
      <c r="CD50" s="7">
        <v>3</v>
      </c>
      <c r="CE50" s="7">
        <f t="shared" si="38"/>
        <v>3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39"/>
        <v>0</v>
      </c>
    </row>
    <row r="51" spans="1:104" x14ac:dyDescent="0.2">
      <c r="A51" s="6"/>
      <c r="B51" s="6"/>
      <c r="C51" s="6"/>
      <c r="D51" s="6" t="s">
        <v>176</v>
      </c>
      <c r="E51" s="3" t="s">
        <v>111</v>
      </c>
      <c r="F51" s="6">
        <f>COUNTIF(U51:CX51,"e")</f>
        <v>0</v>
      </c>
      <c r="G51" s="6">
        <f>COUNTIF(U51:CX51,"z")</f>
        <v>1</v>
      </c>
      <c r="H51" s="6">
        <f t="shared" si="24"/>
        <v>0</v>
      </c>
      <c r="I51" s="6">
        <f t="shared" si="25"/>
        <v>0</v>
      </c>
      <c r="J51" s="6">
        <f t="shared" si="26"/>
        <v>0</v>
      </c>
      <c r="K51" s="6">
        <f t="shared" si="27"/>
        <v>0</v>
      </c>
      <c r="L51" s="6">
        <f t="shared" si="28"/>
        <v>0</v>
      </c>
      <c r="M51" s="6">
        <f t="shared" si="29"/>
        <v>0</v>
      </c>
      <c r="N51" s="6">
        <f t="shared" si="30"/>
        <v>0</v>
      </c>
      <c r="O51" s="6">
        <f t="shared" si="31"/>
        <v>0</v>
      </c>
      <c r="P51" s="6">
        <f t="shared" si="32"/>
        <v>0</v>
      </c>
      <c r="Q51" s="6">
        <f t="shared" si="33"/>
        <v>0</v>
      </c>
      <c r="R51" s="7">
        <f t="shared" si="34"/>
        <v>20</v>
      </c>
      <c r="S51" s="7">
        <f t="shared" si="35"/>
        <v>20</v>
      </c>
      <c r="T51" s="7">
        <v>6.7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36"/>
        <v>0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37"/>
        <v>0</v>
      </c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7"/>
      <c r="BV51" s="11"/>
      <c r="BW51" s="10"/>
      <c r="BX51" s="11"/>
      <c r="BY51" s="10"/>
      <c r="BZ51" s="11">
        <v>0</v>
      </c>
      <c r="CA51" s="10" t="s">
        <v>54</v>
      </c>
      <c r="CB51" s="11"/>
      <c r="CC51" s="10"/>
      <c r="CD51" s="7">
        <v>20</v>
      </c>
      <c r="CE51" s="7">
        <f t="shared" si="38"/>
        <v>20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39"/>
        <v>0</v>
      </c>
    </row>
    <row r="52" spans="1:104" ht="15.95" customHeight="1" x14ac:dyDescent="0.2">
      <c r="A52" s="6"/>
      <c r="B52" s="6"/>
      <c r="C52" s="6"/>
      <c r="D52" s="6"/>
      <c r="E52" s="6" t="s">
        <v>66</v>
      </c>
      <c r="F52" s="6">
        <f t="shared" ref="F52:AK52" si="40">SUM(F32:F51)</f>
        <v>3</v>
      </c>
      <c r="G52" s="6">
        <f t="shared" si="40"/>
        <v>27</v>
      </c>
      <c r="H52" s="6">
        <f t="shared" si="40"/>
        <v>735</v>
      </c>
      <c r="I52" s="6">
        <f t="shared" si="40"/>
        <v>205</v>
      </c>
      <c r="J52" s="6">
        <f t="shared" si="40"/>
        <v>45</v>
      </c>
      <c r="K52" s="6">
        <f t="shared" si="40"/>
        <v>0</v>
      </c>
      <c r="L52" s="6">
        <f t="shared" si="40"/>
        <v>30</v>
      </c>
      <c r="M52" s="6">
        <f t="shared" si="40"/>
        <v>15</v>
      </c>
      <c r="N52" s="6">
        <f t="shared" si="40"/>
        <v>395</v>
      </c>
      <c r="O52" s="6">
        <f t="shared" si="40"/>
        <v>0</v>
      </c>
      <c r="P52" s="6">
        <f t="shared" si="40"/>
        <v>0</v>
      </c>
      <c r="Q52" s="6">
        <f t="shared" si="40"/>
        <v>45</v>
      </c>
      <c r="R52" s="7">
        <f t="shared" si="40"/>
        <v>65</v>
      </c>
      <c r="S52" s="7">
        <f t="shared" si="40"/>
        <v>46.3</v>
      </c>
      <c r="T52" s="7">
        <f t="shared" si="40"/>
        <v>35.75</v>
      </c>
      <c r="U52" s="11">
        <f t="shared" si="40"/>
        <v>115</v>
      </c>
      <c r="V52" s="10">
        <f t="shared" si="40"/>
        <v>0</v>
      </c>
      <c r="W52" s="11">
        <f t="shared" si="40"/>
        <v>30</v>
      </c>
      <c r="X52" s="10">
        <f t="shared" si="40"/>
        <v>0</v>
      </c>
      <c r="Y52" s="11">
        <f t="shared" si="40"/>
        <v>0</v>
      </c>
      <c r="Z52" s="10">
        <f t="shared" si="40"/>
        <v>0</v>
      </c>
      <c r="AA52" s="11">
        <f t="shared" si="40"/>
        <v>30</v>
      </c>
      <c r="AB52" s="10">
        <f t="shared" si="40"/>
        <v>0</v>
      </c>
      <c r="AC52" s="11">
        <f t="shared" si="40"/>
        <v>15</v>
      </c>
      <c r="AD52" s="10">
        <f t="shared" si="40"/>
        <v>0</v>
      </c>
      <c r="AE52" s="7">
        <f t="shared" si="40"/>
        <v>11.7</v>
      </c>
      <c r="AF52" s="11">
        <f t="shared" si="40"/>
        <v>75</v>
      </c>
      <c r="AG52" s="10">
        <f t="shared" si="40"/>
        <v>0</v>
      </c>
      <c r="AH52" s="11">
        <f t="shared" si="40"/>
        <v>0</v>
      </c>
      <c r="AI52" s="10">
        <f t="shared" si="40"/>
        <v>0</v>
      </c>
      <c r="AJ52" s="11">
        <f t="shared" si="40"/>
        <v>0</v>
      </c>
      <c r="AK52" s="10">
        <f t="shared" si="40"/>
        <v>0</v>
      </c>
      <c r="AL52" s="11">
        <f t="shared" ref="AL52:BQ52" si="41">SUM(AL32:AL51)</f>
        <v>0</v>
      </c>
      <c r="AM52" s="10">
        <f t="shared" si="41"/>
        <v>0</v>
      </c>
      <c r="AN52" s="7">
        <f t="shared" si="41"/>
        <v>4.3</v>
      </c>
      <c r="AO52" s="7">
        <f t="shared" si="41"/>
        <v>16</v>
      </c>
      <c r="AP52" s="11">
        <f t="shared" si="41"/>
        <v>90</v>
      </c>
      <c r="AQ52" s="10">
        <f t="shared" si="41"/>
        <v>0</v>
      </c>
      <c r="AR52" s="11">
        <f t="shared" si="41"/>
        <v>15</v>
      </c>
      <c r="AS52" s="10">
        <f t="shared" si="41"/>
        <v>0</v>
      </c>
      <c r="AT52" s="11">
        <f t="shared" si="41"/>
        <v>0</v>
      </c>
      <c r="AU52" s="10">
        <f t="shared" si="41"/>
        <v>0</v>
      </c>
      <c r="AV52" s="11">
        <f t="shared" si="41"/>
        <v>0</v>
      </c>
      <c r="AW52" s="10">
        <f t="shared" si="41"/>
        <v>0</v>
      </c>
      <c r="AX52" s="11">
        <f t="shared" si="41"/>
        <v>0</v>
      </c>
      <c r="AY52" s="10">
        <f t="shared" si="41"/>
        <v>0</v>
      </c>
      <c r="AZ52" s="7">
        <f t="shared" si="41"/>
        <v>7</v>
      </c>
      <c r="BA52" s="11">
        <f t="shared" si="41"/>
        <v>200</v>
      </c>
      <c r="BB52" s="10">
        <f t="shared" si="41"/>
        <v>0</v>
      </c>
      <c r="BC52" s="11">
        <f t="shared" si="41"/>
        <v>0</v>
      </c>
      <c r="BD52" s="10">
        <f t="shared" si="41"/>
        <v>0</v>
      </c>
      <c r="BE52" s="11">
        <f t="shared" si="41"/>
        <v>0</v>
      </c>
      <c r="BF52" s="10">
        <f t="shared" si="41"/>
        <v>0</v>
      </c>
      <c r="BG52" s="11">
        <f t="shared" si="41"/>
        <v>0</v>
      </c>
      <c r="BH52" s="10">
        <f t="shared" si="41"/>
        <v>0</v>
      </c>
      <c r="BI52" s="7">
        <f t="shared" si="41"/>
        <v>12</v>
      </c>
      <c r="BJ52" s="7">
        <f t="shared" si="41"/>
        <v>19</v>
      </c>
      <c r="BK52" s="11">
        <f t="shared" si="41"/>
        <v>0</v>
      </c>
      <c r="BL52" s="10">
        <f t="shared" si="41"/>
        <v>0</v>
      </c>
      <c r="BM52" s="11">
        <f t="shared" si="41"/>
        <v>0</v>
      </c>
      <c r="BN52" s="10">
        <f t="shared" si="41"/>
        <v>0</v>
      </c>
      <c r="BO52" s="11">
        <f t="shared" si="41"/>
        <v>0</v>
      </c>
      <c r="BP52" s="10">
        <f t="shared" si="41"/>
        <v>0</v>
      </c>
      <c r="BQ52" s="11">
        <f t="shared" si="41"/>
        <v>0</v>
      </c>
      <c r="BR52" s="10">
        <f t="shared" ref="BR52:CW52" si="42">SUM(BR32:BR51)</f>
        <v>0</v>
      </c>
      <c r="BS52" s="11">
        <f t="shared" si="42"/>
        <v>0</v>
      </c>
      <c r="BT52" s="10">
        <f t="shared" si="42"/>
        <v>0</v>
      </c>
      <c r="BU52" s="7">
        <f t="shared" si="42"/>
        <v>0</v>
      </c>
      <c r="BV52" s="11">
        <f t="shared" si="42"/>
        <v>120</v>
      </c>
      <c r="BW52" s="10">
        <f t="shared" si="42"/>
        <v>0</v>
      </c>
      <c r="BX52" s="11">
        <f t="shared" si="42"/>
        <v>0</v>
      </c>
      <c r="BY52" s="10">
        <f t="shared" si="42"/>
        <v>0</v>
      </c>
      <c r="BZ52" s="11">
        <f t="shared" si="42"/>
        <v>0</v>
      </c>
      <c r="CA52" s="10">
        <f t="shared" si="42"/>
        <v>0</v>
      </c>
      <c r="CB52" s="11">
        <f t="shared" si="42"/>
        <v>45</v>
      </c>
      <c r="CC52" s="10">
        <f t="shared" si="42"/>
        <v>0</v>
      </c>
      <c r="CD52" s="7">
        <f t="shared" si="42"/>
        <v>30</v>
      </c>
      <c r="CE52" s="7">
        <f t="shared" si="42"/>
        <v>30</v>
      </c>
      <c r="CF52" s="11">
        <f t="shared" si="42"/>
        <v>0</v>
      </c>
      <c r="CG52" s="10">
        <f t="shared" si="42"/>
        <v>0</v>
      </c>
      <c r="CH52" s="11">
        <f t="shared" si="42"/>
        <v>0</v>
      </c>
      <c r="CI52" s="10">
        <f t="shared" si="42"/>
        <v>0</v>
      </c>
      <c r="CJ52" s="11">
        <f t="shared" si="42"/>
        <v>0</v>
      </c>
      <c r="CK52" s="10">
        <f t="shared" si="42"/>
        <v>0</v>
      </c>
      <c r="CL52" s="11">
        <f t="shared" si="42"/>
        <v>0</v>
      </c>
      <c r="CM52" s="10">
        <f t="shared" si="42"/>
        <v>0</v>
      </c>
      <c r="CN52" s="11">
        <f t="shared" si="42"/>
        <v>0</v>
      </c>
      <c r="CO52" s="10">
        <f t="shared" si="42"/>
        <v>0</v>
      </c>
      <c r="CP52" s="7">
        <f t="shared" si="42"/>
        <v>0</v>
      </c>
      <c r="CQ52" s="11">
        <f t="shared" si="42"/>
        <v>0</v>
      </c>
      <c r="CR52" s="10">
        <f t="shared" si="42"/>
        <v>0</v>
      </c>
      <c r="CS52" s="11">
        <f t="shared" si="42"/>
        <v>0</v>
      </c>
      <c r="CT52" s="10">
        <f t="shared" si="42"/>
        <v>0</v>
      </c>
      <c r="CU52" s="11">
        <f t="shared" si="42"/>
        <v>0</v>
      </c>
      <c r="CV52" s="10">
        <f t="shared" si="42"/>
        <v>0</v>
      </c>
      <c r="CW52" s="11">
        <f t="shared" si="42"/>
        <v>0</v>
      </c>
      <c r="CX52" s="10">
        <f>SUM(CX32:CX51)</f>
        <v>0</v>
      </c>
      <c r="CY52" s="7">
        <f>SUM(CY32:CY51)</f>
        <v>0</v>
      </c>
      <c r="CZ52" s="7">
        <f>SUM(CZ32:CZ51)</f>
        <v>0</v>
      </c>
    </row>
    <row r="53" spans="1:104" ht="20.100000000000001" customHeight="1" x14ac:dyDescent="0.2">
      <c r="A53" s="12" t="s">
        <v>112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2"/>
      <c r="CZ53" s="13"/>
    </row>
    <row r="54" spans="1:104" x14ac:dyDescent="0.2">
      <c r="A54" s="15">
        <v>50</v>
      </c>
      <c r="B54" s="15">
        <v>1</v>
      </c>
      <c r="C54" s="15"/>
      <c r="D54" s="6" t="s">
        <v>113</v>
      </c>
      <c r="E54" s="3" t="s">
        <v>114</v>
      </c>
      <c r="F54" s="6">
        <f t="shared" ref="F54:F63" si="43">COUNTIF(U54:CX54,"e")</f>
        <v>1</v>
      </c>
      <c r="G54" s="6">
        <f t="shared" ref="G54:G63" si="44">COUNTIF(U54:CX54,"z")</f>
        <v>0</v>
      </c>
      <c r="H54" s="6">
        <f t="shared" ref="H54:H63" si="45">SUM(I54:Q54)</f>
        <v>30</v>
      </c>
      <c r="I54" s="6">
        <f t="shared" ref="I54:I63" si="46">U54+AP54+BK54+CF54</f>
        <v>0</v>
      </c>
      <c r="J54" s="6">
        <f t="shared" ref="J54:J63" si="47">W54+AR54+BM54+CH54</f>
        <v>0</v>
      </c>
      <c r="K54" s="6">
        <f t="shared" ref="K54:K63" si="48">Y54+AT54+BO54+CJ54</f>
        <v>30</v>
      </c>
      <c r="L54" s="6">
        <f t="shared" ref="L54:L63" si="49">AA54+AV54+BQ54+CL54</f>
        <v>0</v>
      </c>
      <c r="M54" s="6">
        <f t="shared" ref="M54:M63" si="50">AC54+AX54+BS54+CN54</f>
        <v>0</v>
      </c>
      <c r="N54" s="6">
        <f t="shared" ref="N54:N63" si="51">AF54+BA54+BV54+CQ54</f>
        <v>0</v>
      </c>
      <c r="O54" s="6">
        <f t="shared" ref="O54:O63" si="52">AH54+BC54+BX54+CS54</f>
        <v>0</v>
      </c>
      <c r="P54" s="6">
        <f t="shared" ref="P54:P63" si="53">AJ54+BE54+BZ54+CU54</f>
        <v>0</v>
      </c>
      <c r="Q54" s="6">
        <f t="shared" ref="Q54:Q63" si="54">AL54+BG54+CB54+CW54</f>
        <v>0</v>
      </c>
      <c r="R54" s="7">
        <f t="shared" ref="R54:R63" si="55">AO54+BJ54+CE54+CZ54</f>
        <v>3</v>
      </c>
      <c r="S54" s="7">
        <f t="shared" ref="S54:S63" si="56">AN54+BI54+CD54+CY54</f>
        <v>0</v>
      </c>
      <c r="T54" s="7">
        <v>1.2</v>
      </c>
      <c r="U54" s="11"/>
      <c r="V54" s="10"/>
      <c r="W54" s="11"/>
      <c r="X54" s="10"/>
      <c r="Y54" s="11">
        <v>30</v>
      </c>
      <c r="Z54" s="10" t="s">
        <v>55</v>
      </c>
      <c r="AA54" s="11"/>
      <c r="AB54" s="10"/>
      <c r="AC54" s="11"/>
      <c r="AD54" s="10"/>
      <c r="AE54" s="7">
        <v>3</v>
      </c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ref="AO54:AO63" si="57">AE54+AN54</f>
        <v>3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ref="BJ54:BJ63" si="58">AZ54+BI54</f>
        <v>0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7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ref="CE54:CE63" si="59">BU54+CD54</f>
        <v>0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ref="CZ54:CZ63" si="60">CP54+CY54</f>
        <v>0</v>
      </c>
    </row>
    <row r="55" spans="1:104" x14ac:dyDescent="0.2">
      <c r="A55" s="15">
        <v>50</v>
      </c>
      <c r="B55" s="15">
        <v>1</v>
      </c>
      <c r="C55" s="15"/>
      <c r="D55" s="6" t="s">
        <v>115</v>
      </c>
      <c r="E55" s="3" t="s">
        <v>116</v>
      </c>
      <c r="F55" s="6">
        <f t="shared" si="43"/>
        <v>1</v>
      </c>
      <c r="G55" s="6">
        <f t="shared" si="44"/>
        <v>0</v>
      </c>
      <c r="H55" s="6">
        <f t="shared" si="45"/>
        <v>30</v>
      </c>
      <c r="I55" s="6">
        <f t="shared" si="46"/>
        <v>0</v>
      </c>
      <c r="J55" s="6">
        <f t="shared" si="47"/>
        <v>0</v>
      </c>
      <c r="K55" s="6">
        <f t="shared" si="48"/>
        <v>30</v>
      </c>
      <c r="L55" s="6">
        <f t="shared" si="49"/>
        <v>0</v>
      </c>
      <c r="M55" s="6">
        <f t="shared" si="50"/>
        <v>0</v>
      </c>
      <c r="N55" s="6">
        <f t="shared" si="51"/>
        <v>0</v>
      </c>
      <c r="O55" s="6">
        <f t="shared" si="52"/>
        <v>0</v>
      </c>
      <c r="P55" s="6">
        <f t="shared" si="53"/>
        <v>0</v>
      </c>
      <c r="Q55" s="6">
        <f t="shared" si="54"/>
        <v>0</v>
      </c>
      <c r="R55" s="7">
        <f t="shared" si="55"/>
        <v>3</v>
      </c>
      <c r="S55" s="7">
        <f t="shared" si="56"/>
        <v>0</v>
      </c>
      <c r="T55" s="7">
        <v>1.2</v>
      </c>
      <c r="U55" s="11"/>
      <c r="V55" s="10"/>
      <c r="W55" s="11"/>
      <c r="X55" s="10"/>
      <c r="Y55" s="11">
        <v>30</v>
      </c>
      <c r="Z55" s="10" t="s">
        <v>55</v>
      </c>
      <c r="AA55" s="11"/>
      <c r="AB55" s="10"/>
      <c r="AC55" s="11"/>
      <c r="AD55" s="10"/>
      <c r="AE55" s="7">
        <v>3</v>
      </c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57"/>
        <v>3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58"/>
        <v>0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7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59"/>
        <v>0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0"/>
        <v>0</v>
      </c>
    </row>
    <row r="56" spans="1:104" x14ac:dyDescent="0.2">
      <c r="A56" s="15">
        <v>1</v>
      </c>
      <c r="B56" s="15">
        <v>1</v>
      </c>
      <c r="C56" s="15"/>
      <c r="D56" s="6" t="s">
        <v>117</v>
      </c>
      <c r="E56" s="3" t="s">
        <v>118</v>
      </c>
      <c r="F56" s="6">
        <f t="shared" si="43"/>
        <v>0</v>
      </c>
      <c r="G56" s="6">
        <f t="shared" si="44"/>
        <v>2</v>
      </c>
      <c r="H56" s="6">
        <f t="shared" si="45"/>
        <v>30</v>
      </c>
      <c r="I56" s="6">
        <f t="shared" si="46"/>
        <v>15</v>
      </c>
      <c r="J56" s="6">
        <f t="shared" si="47"/>
        <v>15</v>
      </c>
      <c r="K56" s="6">
        <f t="shared" si="48"/>
        <v>0</v>
      </c>
      <c r="L56" s="6">
        <f t="shared" si="49"/>
        <v>0</v>
      </c>
      <c r="M56" s="6">
        <f t="shared" si="50"/>
        <v>0</v>
      </c>
      <c r="N56" s="6">
        <f t="shared" si="51"/>
        <v>0</v>
      </c>
      <c r="O56" s="6">
        <f t="shared" si="52"/>
        <v>0</v>
      </c>
      <c r="P56" s="6">
        <f t="shared" si="53"/>
        <v>0</v>
      </c>
      <c r="Q56" s="6">
        <f t="shared" si="54"/>
        <v>0</v>
      </c>
      <c r="R56" s="7">
        <f t="shared" si="55"/>
        <v>2</v>
      </c>
      <c r="S56" s="7">
        <f t="shared" si="56"/>
        <v>0</v>
      </c>
      <c r="T56" s="7">
        <v>1.17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57"/>
        <v>0</v>
      </c>
      <c r="AP56" s="11">
        <v>15</v>
      </c>
      <c r="AQ56" s="10" t="s">
        <v>54</v>
      </c>
      <c r="AR56" s="11">
        <v>15</v>
      </c>
      <c r="AS56" s="10" t="s">
        <v>54</v>
      </c>
      <c r="AT56" s="11"/>
      <c r="AU56" s="10"/>
      <c r="AV56" s="11"/>
      <c r="AW56" s="10"/>
      <c r="AX56" s="11"/>
      <c r="AY56" s="10"/>
      <c r="AZ56" s="7">
        <v>2</v>
      </c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58"/>
        <v>2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59"/>
        <v>0</v>
      </c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0"/>
        <v>0</v>
      </c>
    </row>
    <row r="57" spans="1:104" x14ac:dyDescent="0.2">
      <c r="A57" s="15">
        <v>1</v>
      </c>
      <c r="B57" s="15">
        <v>1</v>
      </c>
      <c r="C57" s="15"/>
      <c r="D57" s="6" t="s">
        <v>119</v>
      </c>
      <c r="E57" s="3" t="s">
        <v>120</v>
      </c>
      <c r="F57" s="6">
        <f t="shared" si="43"/>
        <v>0</v>
      </c>
      <c r="G57" s="6">
        <f t="shared" si="44"/>
        <v>2</v>
      </c>
      <c r="H57" s="6">
        <f t="shared" si="45"/>
        <v>30</v>
      </c>
      <c r="I57" s="6">
        <f t="shared" si="46"/>
        <v>15</v>
      </c>
      <c r="J57" s="6">
        <f t="shared" si="47"/>
        <v>15</v>
      </c>
      <c r="K57" s="6">
        <f t="shared" si="48"/>
        <v>0</v>
      </c>
      <c r="L57" s="6">
        <f t="shared" si="49"/>
        <v>0</v>
      </c>
      <c r="M57" s="6">
        <f t="shared" si="50"/>
        <v>0</v>
      </c>
      <c r="N57" s="6">
        <f t="shared" si="51"/>
        <v>0</v>
      </c>
      <c r="O57" s="6">
        <f t="shared" si="52"/>
        <v>0</v>
      </c>
      <c r="P57" s="6">
        <f t="shared" si="53"/>
        <v>0</v>
      </c>
      <c r="Q57" s="6">
        <f t="shared" si="54"/>
        <v>0</v>
      </c>
      <c r="R57" s="7">
        <f t="shared" si="55"/>
        <v>2</v>
      </c>
      <c r="S57" s="7">
        <f t="shared" si="56"/>
        <v>0</v>
      </c>
      <c r="T57" s="7">
        <v>1.17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57"/>
        <v>0</v>
      </c>
      <c r="AP57" s="11">
        <v>15</v>
      </c>
      <c r="AQ57" s="10" t="s">
        <v>54</v>
      </c>
      <c r="AR57" s="11">
        <v>15</v>
      </c>
      <c r="AS57" s="10" t="s">
        <v>54</v>
      </c>
      <c r="AT57" s="11"/>
      <c r="AU57" s="10"/>
      <c r="AV57" s="11"/>
      <c r="AW57" s="10"/>
      <c r="AX57" s="11"/>
      <c r="AY57" s="10"/>
      <c r="AZ57" s="7">
        <v>2</v>
      </c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58"/>
        <v>2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59"/>
        <v>0</v>
      </c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60"/>
        <v>0</v>
      </c>
    </row>
    <row r="58" spans="1:104" x14ac:dyDescent="0.2">
      <c r="A58" s="15">
        <v>4</v>
      </c>
      <c r="B58" s="15">
        <v>1</v>
      </c>
      <c r="C58" s="15"/>
      <c r="D58" s="6" t="s">
        <v>177</v>
      </c>
      <c r="E58" s="3" t="s">
        <v>178</v>
      </c>
      <c r="F58" s="6">
        <f t="shared" si="43"/>
        <v>0</v>
      </c>
      <c r="G58" s="6">
        <f t="shared" si="44"/>
        <v>2</v>
      </c>
      <c r="H58" s="6">
        <f t="shared" si="45"/>
        <v>35</v>
      </c>
      <c r="I58" s="6">
        <f t="shared" si="46"/>
        <v>15</v>
      </c>
      <c r="J58" s="6">
        <f t="shared" si="47"/>
        <v>0</v>
      </c>
      <c r="K58" s="6">
        <f t="shared" si="48"/>
        <v>0</v>
      </c>
      <c r="L58" s="6">
        <f t="shared" si="49"/>
        <v>0</v>
      </c>
      <c r="M58" s="6">
        <f t="shared" si="50"/>
        <v>0</v>
      </c>
      <c r="N58" s="6">
        <f t="shared" si="51"/>
        <v>20</v>
      </c>
      <c r="O58" s="6">
        <f t="shared" si="52"/>
        <v>0</v>
      </c>
      <c r="P58" s="6">
        <f t="shared" si="53"/>
        <v>0</v>
      </c>
      <c r="Q58" s="6">
        <f t="shared" si="54"/>
        <v>0</v>
      </c>
      <c r="R58" s="7">
        <f t="shared" si="55"/>
        <v>2</v>
      </c>
      <c r="S58" s="7">
        <f t="shared" si="56"/>
        <v>1</v>
      </c>
      <c r="T58" s="7">
        <v>1.3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57"/>
        <v>0</v>
      </c>
      <c r="AP58" s="11">
        <v>15</v>
      </c>
      <c r="AQ58" s="10" t="s">
        <v>54</v>
      </c>
      <c r="AR58" s="11"/>
      <c r="AS58" s="10"/>
      <c r="AT58" s="11"/>
      <c r="AU58" s="10"/>
      <c r="AV58" s="11"/>
      <c r="AW58" s="10"/>
      <c r="AX58" s="11"/>
      <c r="AY58" s="10"/>
      <c r="AZ58" s="7">
        <v>1</v>
      </c>
      <c r="BA58" s="11">
        <v>20</v>
      </c>
      <c r="BB58" s="10" t="s">
        <v>54</v>
      </c>
      <c r="BC58" s="11"/>
      <c r="BD58" s="10"/>
      <c r="BE58" s="11"/>
      <c r="BF58" s="10"/>
      <c r="BG58" s="11"/>
      <c r="BH58" s="10"/>
      <c r="BI58" s="7">
        <v>1</v>
      </c>
      <c r="BJ58" s="7">
        <f t="shared" si="58"/>
        <v>2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59"/>
        <v>0</v>
      </c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0"/>
        <v>0</v>
      </c>
    </row>
    <row r="59" spans="1:104" x14ac:dyDescent="0.2">
      <c r="A59" s="15">
        <v>4</v>
      </c>
      <c r="B59" s="15">
        <v>1</v>
      </c>
      <c r="C59" s="15"/>
      <c r="D59" s="6" t="s">
        <v>179</v>
      </c>
      <c r="E59" s="3" t="s">
        <v>180</v>
      </c>
      <c r="F59" s="6">
        <f t="shared" si="43"/>
        <v>0</v>
      </c>
      <c r="G59" s="6">
        <f t="shared" si="44"/>
        <v>2</v>
      </c>
      <c r="H59" s="6">
        <f t="shared" si="45"/>
        <v>35</v>
      </c>
      <c r="I59" s="6">
        <f t="shared" si="46"/>
        <v>15</v>
      </c>
      <c r="J59" s="6">
        <f t="shared" si="47"/>
        <v>0</v>
      </c>
      <c r="K59" s="6">
        <f t="shared" si="48"/>
        <v>0</v>
      </c>
      <c r="L59" s="6">
        <f t="shared" si="49"/>
        <v>0</v>
      </c>
      <c r="M59" s="6">
        <f t="shared" si="50"/>
        <v>0</v>
      </c>
      <c r="N59" s="6">
        <f t="shared" si="51"/>
        <v>20</v>
      </c>
      <c r="O59" s="6">
        <f t="shared" si="52"/>
        <v>0</v>
      </c>
      <c r="P59" s="6">
        <f t="shared" si="53"/>
        <v>0</v>
      </c>
      <c r="Q59" s="6">
        <f t="shared" si="54"/>
        <v>0</v>
      </c>
      <c r="R59" s="7">
        <f t="shared" si="55"/>
        <v>2</v>
      </c>
      <c r="S59" s="7">
        <f t="shared" si="56"/>
        <v>1</v>
      </c>
      <c r="T59" s="7">
        <v>1.3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57"/>
        <v>0</v>
      </c>
      <c r="AP59" s="11">
        <v>15</v>
      </c>
      <c r="AQ59" s="10" t="s">
        <v>54</v>
      </c>
      <c r="AR59" s="11"/>
      <c r="AS59" s="10"/>
      <c r="AT59" s="11"/>
      <c r="AU59" s="10"/>
      <c r="AV59" s="11"/>
      <c r="AW59" s="10"/>
      <c r="AX59" s="11"/>
      <c r="AY59" s="10"/>
      <c r="AZ59" s="7">
        <v>1</v>
      </c>
      <c r="BA59" s="11">
        <v>20</v>
      </c>
      <c r="BB59" s="10" t="s">
        <v>54</v>
      </c>
      <c r="BC59" s="11"/>
      <c r="BD59" s="10"/>
      <c r="BE59" s="11"/>
      <c r="BF59" s="10"/>
      <c r="BG59" s="11"/>
      <c r="BH59" s="10"/>
      <c r="BI59" s="7">
        <v>1</v>
      </c>
      <c r="BJ59" s="7">
        <f t="shared" si="58"/>
        <v>2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59"/>
        <v>0</v>
      </c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0"/>
        <v>0</v>
      </c>
    </row>
    <row r="60" spans="1:104" x14ac:dyDescent="0.2">
      <c r="A60" s="15">
        <v>5</v>
      </c>
      <c r="B60" s="15">
        <v>1</v>
      </c>
      <c r="C60" s="15"/>
      <c r="D60" s="6" t="s">
        <v>181</v>
      </c>
      <c r="E60" s="3" t="s">
        <v>182</v>
      </c>
      <c r="F60" s="6">
        <f t="shared" si="43"/>
        <v>0</v>
      </c>
      <c r="G60" s="6">
        <f t="shared" si="44"/>
        <v>2</v>
      </c>
      <c r="H60" s="6">
        <f t="shared" si="45"/>
        <v>30</v>
      </c>
      <c r="I60" s="6">
        <f t="shared" si="46"/>
        <v>15</v>
      </c>
      <c r="J60" s="6">
        <f t="shared" si="47"/>
        <v>0</v>
      </c>
      <c r="K60" s="6">
        <f t="shared" si="48"/>
        <v>0</v>
      </c>
      <c r="L60" s="6">
        <f t="shared" si="49"/>
        <v>0</v>
      </c>
      <c r="M60" s="6">
        <f t="shared" si="50"/>
        <v>0</v>
      </c>
      <c r="N60" s="6">
        <f t="shared" si="51"/>
        <v>15</v>
      </c>
      <c r="O60" s="6">
        <f t="shared" si="52"/>
        <v>0</v>
      </c>
      <c r="P60" s="6">
        <f t="shared" si="53"/>
        <v>0</v>
      </c>
      <c r="Q60" s="6">
        <f t="shared" si="54"/>
        <v>0</v>
      </c>
      <c r="R60" s="7">
        <f t="shared" si="55"/>
        <v>2</v>
      </c>
      <c r="S60" s="7">
        <f t="shared" si="56"/>
        <v>1</v>
      </c>
      <c r="T60" s="7">
        <v>1.1399999999999999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57"/>
        <v>0</v>
      </c>
      <c r="AP60" s="11">
        <v>15</v>
      </c>
      <c r="AQ60" s="10" t="s">
        <v>54</v>
      </c>
      <c r="AR60" s="11"/>
      <c r="AS60" s="10"/>
      <c r="AT60" s="11"/>
      <c r="AU60" s="10"/>
      <c r="AV60" s="11"/>
      <c r="AW60" s="10"/>
      <c r="AX60" s="11"/>
      <c r="AY60" s="10"/>
      <c r="AZ60" s="7">
        <v>1</v>
      </c>
      <c r="BA60" s="11">
        <v>15</v>
      </c>
      <c r="BB60" s="10" t="s">
        <v>54</v>
      </c>
      <c r="BC60" s="11"/>
      <c r="BD60" s="10"/>
      <c r="BE60" s="11"/>
      <c r="BF60" s="10"/>
      <c r="BG60" s="11"/>
      <c r="BH60" s="10"/>
      <c r="BI60" s="7">
        <v>1</v>
      </c>
      <c r="BJ60" s="7">
        <f t="shared" si="58"/>
        <v>2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59"/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0"/>
        <v>0</v>
      </c>
    </row>
    <row r="61" spans="1:104" x14ac:dyDescent="0.2">
      <c r="A61" s="15">
        <v>5</v>
      </c>
      <c r="B61" s="15">
        <v>1</v>
      </c>
      <c r="C61" s="15"/>
      <c r="D61" s="6" t="s">
        <v>183</v>
      </c>
      <c r="E61" s="3" t="s">
        <v>184</v>
      </c>
      <c r="F61" s="6">
        <f t="shared" si="43"/>
        <v>0</v>
      </c>
      <c r="G61" s="6">
        <f t="shared" si="44"/>
        <v>2</v>
      </c>
      <c r="H61" s="6">
        <f t="shared" si="45"/>
        <v>30</v>
      </c>
      <c r="I61" s="6">
        <f t="shared" si="46"/>
        <v>15</v>
      </c>
      <c r="J61" s="6">
        <f t="shared" si="47"/>
        <v>0</v>
      </c>
      <c r="K61" s="6">
        <f t="shared" si="48"/>
        <v>0</v>
      </c>
      <c r="L61" s="6">
        <f t="shared" si="49"/>
        <v>0</v>
      </c>
      <c r="M61" s="6">
        <f t="shared" si="50"/>
        <v>0</v>
      </c>
      <c r="N61" s="6">
        <f t="shared" si="51"/>
        <v>15</v>
      </c>
      <c r="O61" s="6">
        <f t="shared" si="52"/>
        <v>0</v>
      </c>
      <c r="P61" s="6">
        <f t="shared" si="53"/>
        <v>0</v>
      </c>
      <c r="Q61" s="6">
        <f t="shared" si="54"/>
        <v>0</v>
      </c>
      <c r="R61" s="7">
        <f t="shared" si="55"/>
        <v>2</v>
      </c>
      <c r="S61" s="7">
        <f t="shared" si="56"/>
        <v>1</v>
      </c>
      <c r="T61" s="7">
        <v>1.1399999999999999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57"/>
        <v>0</v>
      </c>
      <c r="AP61" s="11">
        <v>15</v>
      </c>
      <c r="AQ61" s="10" t="s">
        <v>54</v>
      </c>
      <c r="AR61" s="11"/>
      <c r="AS61" s="10"/>
      <c r="AT61" s="11"/>
      <c r="AU61" s="10"/>
      <c r="AV61" s="11"/>
      <c r="AW61" s="10"/>
      <c r="AX61" s="11"/>
      <c r="AY61" s="10"/>
      <c r="AZ61" s="7">
        <v>1</v>
      </c>
      <c r="BA61" s="11">
        <v>15</v>
      </c>
      <c r="BB61" s="10" t="s">
        <v>54</v>
      </c>
      <c r="BC61" s="11"/>
      <c r="BD61" s="10"/>
      <c r="BE61" s="11"/>
      <c r="BF61" s="10"/>
      <c r="BG61" s="11"/>
      <c r="BH61" s="10"/>
      <c r="BI61" s="7">
        <v>1</v>
      </c>
      <c r="BJ61" s="7">
        <f t="shared" si="58"/>
        <v>2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59"/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0"/>
        <v>0</v>
      </c>
    </row>
    <row r="62" spans="1:104" x14ac:dyDescent="0.2">
      <c r="A62" s="15">
        <v>6</v>
      </c>
      <c r="B62" s="15">
        <v>1</v>
      </c>
      <c r="C62" s="15"/>
      <c r="D62" s="6" t="s">
        <v>185</v>
      </c>
      <c r="E62" s="3" t="s">
        <v>186</v>
      </c>
      <c r="F62" s="6">
        <f t="shared" si="43"/>
        <v>0</v>
      </c>
      <c r="G62" s="6">
        <f t="shared" si="44"/>
        <v>1</v>
      </c>
      <c r="H62" s="6">
        <f t="shared" si="45"/>
        <v>15</v>
      </c>
      <c r="I62" s="6">
        <f t="shared" si="46"/>
        <v>15</v>
      </c>
      <c r="J62" s="6">
        <f t="shared" si="47"/>
        <v>0</v>
      </c>
      <c r="K62" s="6">
        <f t="shared" si="48"/>
        <v>0</v>
      </c>
      <c r="L62" s="6">
        <f t="shared" si="49"/>
        <v>0</v>
      </c>
      <c r="M62" s="6">
        <f t="shared" si="50"/>
        <v>0</v>
      </c>
      <c r="N62" s="6">
        <f t="shared" si="51"/>
        <v>0</v>
      </c>
      <c r="O62" s="6">
        <f t="shared" si="52"/>
        <v>0</v>
      </c>
      <c r="P62" s="6">
        <f t="shared" si="53"/>
        <v>0</v>
      </c>
      <c r="Q62" s="6">
        <f t="shared" si="54"/>
        <v>0</v>
      </c>
      <c r="R62" s="7">
        <f t="shared" si="55"/>
        <v>1</v>
      </c>
      <c r="S62" s="7">
        <f t="shared" si="56"/>
        <v>0</v>
      </c>
      <c r="T62" s="7">
        <v>0.56999999999999995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57"/>
        <v>0</v>
      </c>
      <c r="AP62" s="11">
        <v>15</v>
      </c>
      <c r="AQ62" s="10" t="s">
        <v>54</v>
      </c>
      <c r="AR62" s="11"/>
      <c r="AS62" s="10"/>
      <c r="AT62" s="11"/>
      <c r="AU62" s="10"/>
      <c r="AV62" s="11"/>
      <c r="AW62" s="10"/>
      <c r="AX62" s="11"/>
      <c r="AY62" s="10"/>
      <c r="AZ62" s="7">
        <v>1</v>
      </c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58"/>
        <v>1</v>
      </c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7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59"/>
        <v>0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0"/>
        <v>0</v>
      </c>
    </row>
    <row r="63" spans="1:104" x14ac:dyDescent="0.2">
      <c r="A63" s="15">
        <v>6</v>
      </c>
      <c r="B63" s="15">
        <v>1</v>
      </c>
      <c r="C63" s="15"/>
      <c r="D63" s="6" t="s">
        <v>187</v>
      </c>
      <c r="E63" s="3" t="s">
        <v>188</v>
      </c>
      <c r="F63" s="6">
        <f t="shared" si="43"/>
        <v>0</v>
      </c>
      <c r="G63" s="6">
        <f t="shared" si="44"/>
        <v>1</v>
      </c>
      <c r="H63" s="6">
        <f t="shared" si="45"/>
        <v>15</v>
      </c>
      <c r="I63" s="6">
        <f t="shared" si="46"/>
        <v>15</v>
      </c>
      <c r="J63" s="6">
        <f t="shared" si="47"/>
        <v>0</v>
      </c>
      <c r="K63" s="6">
        <f t="shared" si="48"/>
        <v>0</v>
      </c>
      <c r="L63" s="6">
        <f t="shared" si="49"/>
        <v>0</v>
      </c>
      <c r="M63" s="6">
        <f t="shared" si="50"/>
        <v>0</v>
      </c>
      <c r="N63" s="6">
        <f t="shared" si="51"/>
        <v>0</v>
      </c>
      <c r="O63" s="6">
        <f t="shared" si="52"/>
        <v>0</v>
      </c>
      <c r="P63" s="6">
        <f t="shared" si="53"/>
        <v>0</v>
      </c>
      <c r="Q63" s="6">
        <f t="shared" si="54"/>
        <v>0</v>
      </c>
      <c r="R63" s="7">
        <f t="shared" si="55"/>
        <v>1</v>
      </c>
      <c r="S63" s="7">
        <f t="shared" si="56"/>
        <v>0</v>
      </c>
      <c r="T63" s="7">
        <v>0.56999999999999995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57"/>
        <v>0</v>
      </c>
      <c r="AP63" s="11">
        <v>15</v>
      </c>
      <c r="AQ63" s="10" t="s">
        <v>54</v>
      </c>
      <c r="AR63" s="11"/>
      <c r="AS63" s="10"/>
      <c r="AT63" s="11"/>
      <c r="AU63" s="10"/>
      <c r="AV63" s="11"/>
      <c r="AW63" s="10"/>
      <c r="AX63" s="11"/>
      <c r="AY63" s="10"/>
      <c r="AZ63" s="7">
        <v>1</v>
      </c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58"/>
        <v>1</v>
      </c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7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59"/>
        <v>0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0"/>
        <v>0</v>
      </c>
    </row>
    <row r="64" spans="1:104" ht="20.100000000000001" customHeight="1" x14ac:dyDescent="0.2">
      <c r="A64" s="12" t="s">
        <v>125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2"/>
      <c r="CZ64" s="13"/>
    </row>
    <row r="65" spans="1:104" x14ac:dyDescent="0.2">
      <c r="A65" s="6"/>
      <c r="B65" s="6"/>
      <c r="C65" s="6"/>
      <c r="D65" s="6" t="s">
        <v>126</v>
      </c>
      <c r="E65" s="3" t="s">
        <v>127</v>
      </c>
      <c r="F65" s="6">
        <f>COUNTIF(U65:CX65,"e")</f>
        <v>0</v>
      </c>
      <c r="G65" s="6">
        <f>COUNTIF(U65:CX65,"z")</f>
        <v>1</v>
      </c>
      <c r="H65" s="6">
        <f>SUM(I65:Q65)</f>
        <v>5</v>
      </c>
      <c r="I65" s="6">
        <f>U65+AP65+BK65+CF65</f>
        <v>5</v>
      </c>
      <c r="J65" s="6">
        <f>W65+AR65+BM65+CH65</f>
        <v>0</v>
      </c>
      <c r="K65" s="6">
        <f>Y65+AT65+BO65+CJ65</f>
        <v>0</v>
      </c>
      <c r="L65" s="6">
        <f>AA65+AV65+BQ65+CL65</f>
        <v>0</v>
      </c>
      <c r="M65" s="6">
        <f>AC65+AX65+BS65+CN65</f>
        <v>0</v>
      </c>
      <c r="N65" s="6">
        <f>AF65+BA65+BV65+CQ65</f>
        <v>0</v>
      </c>
      <c r="O65" s="6">
        <f>AH65+BC65+BX65+CS65</f>
        <v>0</v>
      </c>
      <c r="P65" s="6">
        <f>AJ65+BE65+BZ65+CU65</f>
        <v>0</v>
      </c>
      <c r="Q65" s="6">
        <f>AL65+BG65+CB65+CW65</f>
        <v>0</v>
      </c>
      <c r="R65" s="7">
        <f>AO65+BJ65+CE65+CZ65</f>
        <v>0</v>
      </c>
      <c r="S65" s="7">
        <f>AN65+BI65+CD65+CY65</f>
        <v>0</v>
      </c>
      <c r="T65" s="7">
        <v>0</v>
      </c>
      <c r="U65" s="11">
        <v>5</v>
      </c>
      <c r="V65" s="10" t="s">
        <v>54</v>
      </c>
      <c r="W65" s="11"/>
      <c r="X65" s="10"/>
      <c r="Y65" s="11"/>
      <c r="Z65" s="10"/>
      <c r="AA65" s="11"/>
      <c r="AB65" s="10"/>
      <c r="AC65" s="11"/>
      <c r="AD65" s="10"/>
      <c r="AE65" s="7">
        <v>0</v>
      </c>
      <c r="AF65" s="11"/>
      <c r="AG65" s="10"/>
      <c r="AH65" s="11"/>
      <c r="AI65" s="10"/>
      <c r="AJ65" s="11"/>
      <c r="AK65" s="10"/>
      <c r="AL65" s="11"/>
      <c r="AM65" s="10"/>
      <c r="AN65" s="7"/>
      <c r="AO65" s="7">
        <f>AE65+AN65</f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>AZ65+BI65</f>
        <v>0</v>
      </c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7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>BU65+CD65</f>
        <v>0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>CP65+CY65</f>
        <v>0</v>
      </c>
    </row>
    <row r="66" spans="1:104" ht="15.95" customHeight="1" x14ac:dyDescent="0.2">
      <c r="A66" s="6"/>
      <c r="B66" s="6"/>
      <c r="C66" s="6"/>
      <c r="D66" s="6"/>
      <c r="E66" s="6" t="s">
        <v>66</v>
      </c>
      <c r="F66" s="6">
        <f t="shared" ref="F66:AK66" si="61">SUM(F65:F65)</f>
        <v>0</v>
      </c>
      <c r="G66" s="6">
        <f t="shared" si="61"/>
        <v>1</v>
      </c>
      <c r="H66" s="6">
        <f t="shared" si="61"/>
        <v>5</v>
      </c>
      <c r="I66" s="6">
        <f t="shared" si="61"/>
        <v>5</v>
      </c>
      <c r="J66" s="6">
        <f t="shared" si="61"/>
        <v>0</v>
      </c>
      <c r="K66" s="6">
        <f t="shared" si="61"/>
        <v>0</v>
      </c>
      <c r="L66" s="6">
        <f t="shared" si="61"/>
        <v>0</v>
      </c>
      <c r="M66" s="6">
        <f t="shared" si="61"/>
        <v>0</v>
      </c>
      <c r="N66" s="6">
        <f t="shared" si="61"/>
        <v>0</v>
      </c>
      <c r="O66" s="6">
        <f t="shared" si="61"/>
        <v>0</v>
      </c>
      <c r="P66" s="6">
        <f t="shared" si="61"/>
        <v>0</v>
      </c>
      <c r="Q66" s="6">
        <f t="shared" si="61"/>
        <v>0</v>
      </c>
      <c r="R66" s="7">
        <f t="shared" si="61"/>
        <v>0</v>
      </c>
      <c r="S66" s="7">
        <f t="shared" si="61"/>
        <v>0</v>
      </c>
      <c r="T66" s="7">
        <f t="shared" si="61"/>
        <v>0</v>
      </c>
      <c r="U66" s="11">
        <f t="shared" si="61"/>
        <v>5</v>
      </c>
      <c r="V66" s="10">
        <f t="shared" si="61"/>
        <v>0</v>
      </c>
      <c r="W66" s="11">
        <f t="shared" si="61"/>
        <v>0</v>
      </c>
      <c r="X66" s="10">
        <f t="shared" si="61"/>
        <v>0</v>
      </c>
      <c r="Y66" s="11">
        <f t="shared" si="61"/>
        <v>0</v>
      </c>
      <c r="Z66" s="10">
        <f t="shared" si="61"/>
        <v>0</v>
      </c>
      <c r="AA66" s="11">
        <f t="shared" si="61"/>
        <v>0</v>
      </c>
      <c r="AB66" s="10">
        <f t="shared" si="61"/>
        <v>0</v>
      </c>
      <c r="AC66" s="11">
        <f t="shared" si="61"/>
        <v>0</v>
      </c>
      <c r="AD66" s="10">
        <f t="shared" si="61"/>
        <v>0</v>
      </c>
      <c r="AE66" s="7">
        <f t="shared" si="61"/>
        <v>0</v>
      </c>
      <c r="AF66" s="11">
        <f t="shared" si="61"/>
        <v>0</v>
      </c>
      <c r="AG66" s="10">
        <f t="shared" si="61"/>
        <v>0</v>
      </c>
      <c r="AH66" s="11">
        <f t="shared" si="61"/>
        <v>0</v>
      </c>
      <c r="AI66" s="10">
        <f t="shared" si="61"/>
        <v>0</v>
      </c>
      <c r="AJ66" s="11">
        <f t="shared" si="61"/>
        <v>0</v>
      </c>
      <c r="AK66" s="10">
        <f t="shared" si="61"/>
        <v>0</v>
      </c>
      <c r="AL66" s="11">
        <f t="shared" ref="AL66:BQ66" si="62">SUM(AL65:AL65)</f>
        <v>0</v>
      </c>
      <c r="AM66" s="10">
        <f t="shared" si="62"/>
        <v>0</v>
      </c>
      <c r="AN66" s="7">
        <f t="shared" si="62"/>
        <v>0</v>
      </c>
      <c r="AO66" s="7">
        <f t="shared" si="62"/>
        <v>0</v>
      </c>
      <c r="AP66" s="11">
        <f t="shared" si="62"/>
        <v>0</v>
      </c>
      <c r="AQ66" s="10">
        <f t="shared" si="62"/>
        <v>0</v>
      </c>
      <c r="AR66" s="11">
        <f t="shared" si="62"/>
        <v>0</v>
      </c>
      <c r="AS66" s="10">
        <f t="shared" si="62"/>
        <v>0</v>
      </c>
      <c r="AT66" s="11">
        <f t="shared" si="62"/>
        <v>0</v>
      </c>
      <c r="AU66" s="10">
        <f t="shared" si="62"/>
        <v>0</v>
      </c>
      <c r="AV66" s="11">
        <f t="shared" si="62"/>
        <v>0</v>
      </c>
      <c r="AW66" s="10">
        <f t="shared" si="62"/>
        <v>0</v>
      </c>
      <c r="AX66" s="11">
        <f t="shared" si="62"/>
        <v>0</v>
      </c>
      <c r="AY66" s="10">
        <f t="shared" si="62"/>
        <v>0</v>
      </c>
      <c r="AZ66" s="7">
        <f t="shared" si="62"/>
        <v>0</v>
      </c>
      <c r="BA66" s="11">
        <f t="shared" si="62"/>
        <v>0</v>
      </c>
      <c r="BB66" s="10">
        <f t="shared" si="62"/>
        <v>0</v>
      </c>
      <c r="BC66" s="11">
        <f t="shared" si="62"/>
        <v>0</v>
      </c>
      <c r="BD66" s="10">
        <f t="shared" si="62"/>
        <v>0</v>
      </c>
      <c r="BE66" s="11">
        <f t="shared" si="62"/>
        <v>0</v>
      </c>
      <c r="BF66" s="10">
        <f t="shared" si="62"/>
        <v>0</v>
      </c>
      <c r="BG66" s="11">
        <f t="shared" si="62"/>
        <v>0</v>
      </c>
      <c r="BH66" s="10">
        <f t="shared" si="62"/>
        <v>0</v>
      </c>
      <c r="BI66" s="7">
        <f t="shared" si="62"/>
        <v>0</v>
      </c>
      <c r="BJ66" s="7">
        <f t="shared" si="62"/>
        <v>0</v>
      </c>
      <c r="BK66" s="11">
        <f t="shared" si="62"/>
        <v>0</v>
      </c>
      <c r="BL66" s="10">
        <f t="shared" si="62"/>
        <v>0</v>
      </c>
      <c r="BM66" s="11">
        <f t="shared" si="62"/>
        <v>0</v>
      </c>
      <c r="BN66" s="10">
        <f t="shared" si="62"/>
        <v>0</v>
      </c>
      <c r="BO66" s="11">
        <f t="shared" si="62"/>
        <v>0</v>
      </c>
      <c r="BP66" s="10">
        <f t="shared" si="62"/>
        <v>0</v>
      </c>
      <c r="BQ66" s="11">
        <f t="shared" si="62"/>
        <v>0</v>
      </c>
      <c r="BR66" s="10">
        <f t="shared" ref="BR66:CW66" si="63">SUM(BR65:BR65)</f>
        <v>0</v>
      </c>
      <c r="BS66" s="11">
        <f t="shared" si="63"/>
        <v>0</v>
      </c>
      <c r="BT66" s="10">
        <f t="shared" si="63"/>
        <v>0</v>
      </c>
      <c r="BU66" s="7">
        <f t="shared" si="63"/>
        <v>0</v>
      </c>
      <c r="BV66" s="11">
        <f t="shared" si="63"/>
        <v>0</v>
      </c>
      <c r="BW66" s="10">
        <f t="shared" si="63"/>
        <v>0</v>
      </c>
      <c r="BX66" s="11">
        <f t="shared" si="63"/>
        <v>0</v>
      </c>
      <c r="BY66" s="10">
        <f t="shared" si="63"/>
        <v>0</v>
      </c>
      <c r="BZ66" s="11">
        <f t="shared" si="63"/>
        <v>0</v>
      </c>
      <c r="CA66" s="10">
        <f t="shared" si="63"/>
        <v>0</v>
      </c>
      <c r="CB66" s="11">
        <f t="shared" si="63"/>
        <v>0</v>
      </c>
      <c r="CC66" s="10">
        <f t="shared" si="63"/>
        <v>0</v>
      </c>
      <c r="CD66" s="7">
        <f t="shared" si="63"/>
        <v>0</v>
      </c>
      <c r="CE66" s="7">
        <f t="shared" si="63"/>
        <v>0</v>
      </c>
      <c r="CF66" s="11">
        <f t="shared" si="63"/>
        <v>0</v>
      </c>
      <c r="CG66" s="10">
        <f t="shared" si="63"/>
        <v>0</v>
      </c>
      <c r="CH66" s="11">
        <f t="shared" si="63"/>
        <v>0</v>
      </c>
      <c r="CI66" s="10">
        <f t="shared" si="63"/>
        <v>0</v>
      </c>
      <c r="CJ66" s="11">
        <f t="shared" si="63"/>
        <v>0</v>
      </c>
      <c r="CK66" s="10">
        <f t="shared" si="63"/>
        <v>0</v>
      </c>
      <c r="CL66" s="11">
        <f t="shared" si="63"/>
        <v>0</v>
      </c>
      <c r="CM66" s="10">
        <f t="shared" si="63"/>
        <v>0</v>
      </c>
      <c r="CN66" s="11">
        <f t="shared" si="63"/>
        <v>0</v>
      </c>
      <c r="CO66" s="10">
        <f t="shared" si="63"/>
        <v>0</v>
      </c>
      <c r="CP66" s="7">
        <f t="shared" si="63"/>
        <v>0</v>
      </c>
      <c r="CQ66" s="11">
        <f t="shared" si="63"/>
        <v>0</v>
      </c>
      <c r="CR66" s="10">
        <f t="shared" si="63"/>
        <v>0</v>
      </c>
      <c r="CS66" s="11">
        <f t="shared" si="63"/>
        <v>0</v>
      </c>
      <c r="CT66" s="10">
        <f t="shared" si="63"/>
        <v>0</v>
      </c>
      <c r="CU66" s="11">
        <f t="shared" si="63"/>
        <v>0</v>
      </c>
      <c r="CV66" s="10">
        <f t="shared" si="63"/>
        <v>0</v>
      </c>
      <c r="CW66" s="11">
        <f t="shared" si="63"/>
        <v>0</v>
      </c>
      <c r="CX66" s="10">
        <f>SUM(CX65:CX65)</f>
        <v>0</v>
      </c>
      <c r="CY66" s="7">
        <f>SUM(CY65:CY65)</f>
        <v>0</v>
      </c>
      <c r="CZ66" s="7">
        <f>SUM(CZ65:CZ65)</f>
        <v>0</v>
      </c>
    </row>
    <row r="67" spans="1:104" ht="20.100000000000001" customHeight="1" x14ac:dyDescent="0.2">
      <c r="A67" s="12" t="s">
        <v>128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2"/>
      <c r="CZ67" s="13"/>
    </row>
    <row r="68" spans="1:104" x14ac:dyDescent="0.2">
      <c r="A68" s="6"/>
      <c r="B68" s="6"/>
      <c r="C68" s="6"/>
      <c r="D68" s="6" t="s">
        <v>129</v>
      </c>
      <c r="E68" s="3" t="s">
        <v>130</v>
      </c>
      <c r="F68" s="6">
        <f>COUNTIF(U68:CX68,"e")</f>
        <v>0</v>
      </c>
      <c r="G68" s="6">
        <f>COUNTIF(U68:CX68,"z")</f>
        <v>1</v>
      </c>
      <c r="H68" s="6">
        <f>SUM(I68:Q68)</f>
        <v>2</v>
      </c>
      <c r="I68" s="6">
        <f>U68+AP68+BK68+CF68</f>
        <v>2</v>
      </c>
      <c r="J68" s="6">
        <f>W68+AR68+BM68+CH68</f>
        <v>0</v>
      </c>
      <c r="K68" s="6">
        <f>Y68+AT68+BO68+CJ68</f>
        <v>0</v>
      </c>
      <c r="L68" s="6">
        <f>AA68+AV68+BQ68+CL68</f>
        <v>0</v>
      </c>
      <c r="M68" s="6">
        <f>AC68+AX68+BS68+CN68</f>
        <v>0</v>
      </c>
      <c r="N68" s="6">
        <f>AF68+BA68+BV68+CQ68</f>
        <v>0</v>
      </c>
      <c r="O68" s="6">
        <f>AH68+BC68+BX68+CS68</f>
        <v>0</v>
      </c>
      <c r="P68" s="6">
        <f>AJ68+BE68+BZ68+CU68</f>
        <v>0</v>
      </c>
      <c r="Q68" s="6">
        <f>AL68+BG68+CB68+CW68</f>
        <v>0</v>
      </c>
      <c r="R68" s="7">
        <f>AO68+BJ68+CE68+CZ68</f>
        <v>0</v>
      </c>
      <c r="S68" s="7">
        <f>AN68+BI68+CD68+CY68</f>
        <v>0</v>
      </c>
      <c r="T68" s="7">
        <v>0</v>
      </c>
      <c r="U68" s="11">
        <v>2</v>
      </c>
      <c r="V68" s="10" t="s">
        <v>54</v>
      </c>
      <c r="W68" s="11"/>
      <c r="X68" s="10"/>
      <c r="Y68" s="11"/>
      <c r="Z68" s="10"/>
      <c r="AA68" s="11"/>
      <c r="AB68" s="10"/>
      <c r="AC68" s="11"/>
      <c r="AD68" s="10"/>
      <c r="AE68" s="7">
        <v>0</v>
      </c>
      <c r="AF68" s="11"/>
      <c r="AG68" s="10"/>
      <c r="AH68" s="11"/>
      <c r="AI68" s="10"/>
      <c r="AJ68" s="11"/>
      <c r="AK68" s="10"/>
      <c r="AL68" s="11"/>
      <c r="AM68" s="10"/>
      <c r="AN68" s="7"/>
      <c r="AO68" s="7">
        <f>AE68+AN68</f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>AZ68+BI68</f>
        <v>0</v>
      </c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7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>BU68+CD68</f>
        <v>0</v>
      </c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>CP68+CY68</f>
        <v>0</v>
      </c>
    </row>
    <row r="69" spans="1:104" ht="15.95" customHeight="1" x14ac:dyDescent="0.2">
      <c r="A69" s="6"/>
      <c r="B69" s="6"/>
      <c r="C69" s="6"/>
      <c r="D69" s="6"/>
      <c r="E69" s="6" t="s">
        <v>66</v>
      </c>
      <c r="F69" s="6">
        <f t="shared" ref="F69:AK69" si="64">SUM(F68:F68)</f>
        <v>0</v>
      </c>
      <c r="G69" s="6">
        <f t="shared" si="64"/>
        <v>1</v>
      </c>
      <c r="H69" s="6">
        <f t="shared" si="64"/>
        <v>2</v>
      </c>
      <c r="I69" s="6">
        <f t="shared" si="64"/>
        <v>2</v>
      </c>
      <c r="J69" s="6">
        <f t="shared" si="64"/>
        <v>0</v>
      </c>
      <c r="K69" s="6">
        <f t="shared" si="64"/>
        <v>0</v>
      </c>
      <c r="L69" s="6">
        <f t="shared" si="64"/>
        <v>0</v>
      </c>
      <c r="M69" s="6">
        <f t="shared" si="64"/>
        <v>0</v>
      </c>
      <c r="N69" s="6">
        <f t="shared" si="64"/>
        <v>0</v>
      </c>
      <c r="O69" s="6">
        <f t="shared" si="64"/>
        <v>0</v>
      </c>
      <c r="P69" s="6">
        <f t="shared" si="64"/>
        <v>0</v>
      </c>
      <c r="Q69" s="6">
        <f t="shared" si="64"/>
        <v>0</v>
      </c>
      <c r="R69" s="7">
        <f t="shared" si="64"/>
        <v>0</v>
      </c>
      <c r="S69" s="7">
        <f t="shared" si="64"/>
        <v>0</v>
      </c>
      <c r="T69" s="7">
        <f t="shared" si="64"/>
        <v>0</v>
      </c>
      <c r="U69" s="11">
        <f t="shared" si="64"/>
        <v>2</v>
      </c>
      <c r="V69" s="10">
        <f t="shared" si="64"/>
        <v>0</v>
      </c>
      <c r="W69" s="11">
        <f t="shared" si="64"/>
        <v>0</v>
      </c>
      <c r="X69" s="10">
        <f t="shared" si="64"/>
        <v>0</v>
      </c>
      <c r="Y69" s="11">
        <f t="shared" si="64"/>
        <v>0</v>
      </c>
      <c r="Z69" s="10">
        <f t="shared" si="64"/>
        <v>0</v>
      </c>
      <c r="AA69" s="11">
        <f t="shared" si="64"/>
        <v>0</v>
      </c>
      <c r="AB69" s="10">
        <f t="shared" si="64"/>
        <v>0</v>
      </c>
      <c r="AC69" s="11">
        <f t="shared" si="64"/>
        <v>0</v>
      </c>
      <c r="AD69" s="10">
        <f t="shared" si="64"/>
        <v>0</v>
      </c>
      <c r="AE69" s="7">
        <f t="shared" si="64"/>
        <v>0</v>
      </c>
      <c r="AF69" s="11">
        <f t="shared" si="64"/>
        <v>0</v>
      </c>
      <c r="AG69" s="10">
        <f t="shared" si="64"/>
        <v>0</v>
      </c>
      <c r="AH69" s="11">
        <f t="shared" si="64"/>
        <v>0</v>
      </c>
      <c r="AI69" s="10">
        <f t="shared" si="64"/>
        <v>0</v>
      </c>
      <c r="AJ69" s="11">
        <f t="shared" si="64"/>
        <v>0</v>
      </c>
      <c r="AK69" s="10">
        <f t="shared" si="64"/>
        <v>0</v>
      </c>
      <c r="AL69" s="11">
        <f t="shared" ref="AL69:BQ69" si="65">SUM(AL68:AL68)</f>
        <v>0</v>
      </c>
      <c r="AM69" s="10">
        <f t="shared" si="65"/>
        <v>0</v>
      </c>
      <c r="AN69" s="7">
        <f t="shared" si="65"/>
        <v>0</v>
      </c>
      <c r="AO69" s="7">
        <f t="shared" si="65"/>
        <v>0</v>
      </c>
      <c r="AP69" s="11">
        <f t="shared" si="65"/>
        <v>0</v>
      </c>
      <c r="AQ69" s="10">
        <f t="shared" si="65"/>
        <v>0</v>
      </c>
      <c r="AR69" s="11">
        <f t="shared" si="65"/>
        <v>0</v>
      </c>
      <c r="AS69" s="10">
        <f t="shared" si="65"/>
        <v>0</v>
      </c>
      <c r="AT69" s="11">
        <f t="shared" si="65"/>
        <v>0</v>
      </c>
      <c r="AU69" s="10">
        <f t="shared" si="65"/>
        <v>0</v>
      </c>
      <c r="AV69" s="11">
        <f t="shared" si="65"/>
        <v>0</v>
      </c>
      <c r="AW69" s="10">
        <f t="shared" si="65"/>
        <v>0</v>
      </c>
      <c r="AX69" s="11">
        <f t="shared" si="65"/>
        <v>0</v>
      </c>
      <c r="AY69" s="10">
        <f t="shared" si="65"/>
        <v>0</v>
      </c>
      <c r="AZ69" s="7">
        <f t="shared" si="65"/>
        <v>0</v>
      </c>
      <c r="BA69" s="11">
        <f t="shared" si="65"/>
        <v>0</v>
      </c>
      <c r="BB69" s="10">
        <f t="shared" si="65"/>
        <v>0</v>
      </c>
      <c r="BC69" s="11">
        <f t="shared" si="65"/>
        <v>0</v>
      </c>
      <c r="BD69" s="10">
        <f t="shared" si="65"/>
        <v>0</v>
      </c>
      <c r="BE69" s="11">
        <f t="shared" si="65"/>
        <v>0</v>
      </c>
      <c r="BF69" s="10">
        <f t="shared" si="65"/>
        <v>0</v>
      </c>
      <c r="BG69" s="11">
        <f t="shared" si="65"/>
        <v>0</v>
      </c>
      <c r="BH69" s="10">
        <f t="shared" si="65"/>
        <v>0</v>
      </c>
      <c r="BI69" s="7">
        <f t="shared" si="65"/>
        <v>0</v>
      </c>
      <c r="BJ69" s="7">
        <f t="shared" si="65"/>
        <v>0</v>
      </c>
      <c r="BK69" s="11">
        <f t="shared" si="65"/>
        <v>0</v>
      </c>
      <c r="BL69" s="10">
        <f t="shared" si="65"/>
        <v>0</v>
      </c>
      <c r="BM69" s="11">
        <f t="shared" si="65"/>
        <v>0</v>
      </c>
      <c r="BN69" s="10">
        <f t="shared" si="65"/>
        <v>0</v>
      </c>
      <c r="BO69" s="11">
        <f t="shared" si="65"/>
        <v>0</v>
      </c>
      <c r="BP69" s="10">
        <f t="shared" si="65"/>
        <v>0</v>
      </c>
      <c r="BQ69" s="11">
        <f t="shared" si="65"/>
        <v>0</v>
      </c>
      <c r="BR69" s="10">
        <f t="shared" ref="BR69:CW69" si="66">SUM(BR68:BR68)</f>
        <v>0</v>
      </c>
      <c r="BS69" s="11">
        <f t="shared" si="66"/>
        <v>0</v>
      </c>
      <c r="BT69" s="10">
        <f t="shared" si="66"/>
        <v>0</v>
      </c>
      <c r="BU69" s="7">
        <f t="shared" si="66"/>
        <v>0</v>
      </c>
      <c r="BV69" s="11">
        <f t="shared" si="66"/>
        <v>0</v>
      </c>
      <c r="BW69" s="10">
        <f t="shared" si="66"/>
        <v>0</v>
      </c>
      <c r="BX69" s="11">
        <f t="shared" si="66"/>
        <v>0</v>
      </c>
      <c r="BY69" s="10">
        <f t="shared" si="66"/>
        <v>0</v>
      </c>
      <c r="BZ69" s="11">
        <f t="shared" si="66"/>
        <v>0</v>
      </c>
      <c r="CA69" s="10">
        <f t="shared" si="66"/>
        <v>0</v>
      </c>
      <c r="CB69" s="11">
        <f t="shared" si="66"/>
        <v>0</v>
      </c>
      <c r="CC69" s="10">
        <f t="shared" si="66"/>
        <v>0</v>
      </c>
      <c r="CD69" s="7">
        <f t="shared" si="66"/>
        <v>0</v>
      </c>
      <c r="CE69" s="7">
        <f t="shared" si="66"/>
        <v>0</v>
      </c>
      <c r="CF69" s="11">
        <f t="shared" si="66"/>
        <v>0</v>
      </c>
      <c r="CG69" s="10">
        <f t="shared" si="66"/>
        <v>0</v>
      </c>
      <c r="CH69" s="11">
        <f t="shared" si="66"/>
        <v>0</v>
      </c>
      <c r="CI69" s="10">
        <f t="shared" si="66"/>
        <v>0</v>
      </c>
      <c r="CJ69" s="11">
        <f t="shared" si="66"/>
        <v>0</v>
      </c>
      <c r="CK69" s="10">
        <f t="shared" si="66"/>
        <v>0</v>
      </c>
      <c r="CL69" s="11">
        <f t="shared" si="66"/>
        <v>0</v>
      </c>
      <c r="CM69" s="10">
        <f t="shared" si="66"/>
        <v>0</v>
      </c>
      <c r="CN69" s="11">
        <f t="shared" si="66"/>
        <v>0</v>
      </c>
      <c r="CO69" s="10">
        <f t="shared" si="66"/>
        <v>0</v>
      </c>
      <c r="CP69" s="7">
        <f t="shared" si="66"/>
        <v>0</v>
      </c>
      <c r="CQ69" s="11">
        <f t="shared" si="66"/>
        <v>0</v>
      </c>
      <c r="CR69" s="10">
        <f t="shared" si="66"/>
        <v>0</v>
      </c>
      <c r="CS69" s="11">
        <f t="shared" si="66"/>
        <v>0</v>
      </c>
      <c r="CT69" s="10">
        <f t="shared" si="66"/>
        <v>0</v>
      </c>
      <c r="CU69" s="11">
        <f t="shared" si="66"/>
        <v>0</v>
      </c>
      <c r="CV69" s="10">
        <f t="shared" si="66"/>
        <v>0</v>
      </c>
      <c r="CW69" s="11">
        <f t="shared" si="66"/>
        <v>0</v>
      </c>
      <c r="CX69" s="10">
        <f>SUM(CX68:CX68)</f>
        <v>0</v>
      </c>
      <c r="CY69" s="7">
        <f>SUM(CY68:CY68)</f>
        <v>0</v>
      </c>
      <c r="CZ69" s="7">
        <f>SUM(CZ68:CZ68)</f>
        <v>0</v>
      </c>
    </row>
    <row r="70" spans="1:104" ht="20.100000000000001" customHeight="1" x14ac:dyDescent="0.2">
      <c r="A70" s="6"/>
      <c r="B70" s="6"/>
      <c r="C70" s="6"/>
      <c r="D70" s="6"/>
      <c r="E70" s="8" t="s">
        <v>131</v>
      </c>
      <c r="F70" s="6">
        <f t="shared" ref="F70:AK70" si="67">F23+F30+F52+F66</f>
        <v>9</v>
      </c>
      <c r="G70" s="6">
        <f t="shared" si="67"/>
        <v>41</v>
      </c>
      <c r="H70" s="6">
        <f t="shared" si="67"/>
        <v>1140</v>
      </c>
      <c r="I70" s="6">
        <f t="shared" si="67"/>
        <v>360</v>
      </c>
      <c r="J70" s="6">
        <f t="shared" si="67"/>
        <v>105</v>
      </c>
      <c r="K70" s="6">
        <f t="shared" si="67"/>
        <v>30</v>
      </c>
      <c r="L70" s="6">
        <f t="shared" si="67"/>
        <v>30</v>
      </c>
      <c r="M70" s="6">
        <f t="shared" si="67"/>
        <v>15</v>
      </c>
      <c r="N70" s="6">
        <f t="shared" si="67"/>
        <v>555</v>
      </c>
      <c r="O70" s="6">
        <f t="shared" si="67"/>
        <v>0</v>
      </c>
      <c r="P70" s="6">
        <f t="shared" si="67"/>
        <v>0</v>
      </c>
      <c r="Q70" s="6">
        <f t="shared" si="67"/>
        <v>45</v>
      </c>
      <c r="R70" s="7">
        <f t="shared" si="67"/>
        <v>90</v>
      </c>
      <c r="S70" s="7">
        <f t="shared" si="67"/>
        <v>54.8</v>
      </c>
      <c r="T70" s="7">
        <f t="shared" si="67"/>
        <v>50.230000000000004</v>
      </c>
      <c r="U70" s="11">
        <f t="shared" si="67"/>
        <v>210</v>
      </c>
      <c r="V70" s="10">
        <f t="shared" si="67"/>
        <v>0</v>
      </c>
      <c r="W70" s="11">
        <f t="shared" si="67"/>
        <v>45</v>
      </c>
      <c r="X70" s="10">
        <f t="shared" si="67"/>
        <v>0</v>
      </c>
      <c r="Y70" s="11">
        <f t="shared" si="67"/>
        <v>30</v>
      </c>
      <c r="Z70" s="10">
        <f t="shared" si="67"/>
        <v>0</v>
      </c>
      <c r="AA70" s="11">
        <f t="shared" si="67"/>
        <v>30</v>
      </c>
      <c r="AB70" s="10">
        <f t="shared" si="67"/>
        <v>0</v>
      </c>
      <c r="AC70" s="11">
        <f t="shared" si="67"/>
        <v>15</v>
      </c>
      <c r="AD70" s="10">
        <f t="shared" si="67"/>
        <v>0</v>
      </c>
      <c r="AE70" s="7">
        <f t="shared" si="67"/>
        <v>20.2</v>
      </c>
      <c r="AF70" s="11">
        <f t="shared" si="67"/>
        <v>155</v>
      </c>
      <c r="AG70" s="10">
        <f t="shared" si="67"/>
        <v>0</v>
      </c>
      <c r="AH70" s="11">
        <f t="shared" si="67"/>
        <v>0</v>
      </c>
      <c r="AI70" s="10">
        <f t="shared" si="67"/>
        <v>0</v>
      </c>
      <c r="AJ70" s="11">
        <f t="shared" si="67"/>
        <v>0</v>
      </c>
      <c r="AK70" s="10">
        <f t="shared" si="67"/>
        <v>0</v>
      </c>
      <c r="AL70" s="11">
        <f t="shared" ref="AL70:BQ70" si="68">AL23+AL30+AL52+AL66</f>
        <v>0</v>
      </c>
      <c r="AM70" s="10">
        <f t="shared" si="68"/>
        <v>0</v>
      </c>
      <c r="AN70" s="7">
        <f t="shared" si="68"/>
        <v>9.8000000000000007</v>
      </c>
      <c r="AO70" s="7">
        <f t="shared" si="68"/>
        <v>30</v>
      </c>
      <c r="AP70" s="11">
        <f t="shared" si="68"/>
        <v>150</v>
      </c>
      <c r="AQ70" s="10">
        <f t="shared" si="68"/>
        <v>0</v>
      </c>
      <c r="AR70" s="11">
        <f t="shared" si="68"/>
        <v>60</v>
      </c>
      <c r="AS70" s="10">
        <f t="shared" si="68"/>
        <v>0</v>
      </c>
      <c r="AT70" s="11">
        <f t="shared" si="68"/>
        <v>0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0</v>
      </c>
      <c r="AY70" s="10">
        <f t="shared" si="68"/>
        <v>0</v>
      </c>
      <c r="AZ70" s="7">
        <f t="shared" si="68"/>
        <v>15</v>
      </c>
      <c r="BA70" s="11">
        <f t="shared" si="68"/>
        <v>280</v>
      </c>
      <c r="BB70" s="10">
        <f t="shared" si="68"/>
        <v>0</v>
      </c>
      <c r="BC70" s="11">
        <f t="shared" si="68"/>
        <v>0</v>
      </c>
      <c r="BD70" s="10">
        <f t="shared" si="68"/>
        <v>0</v>
      </c>
      <c r="BE70" s="11">
        <f t="shared" si="68"/>
        <v>0</v>
      </c>
      <c r="BF70" s="10">
        <f t="shared" si="68"/>
        <v>0</v>
      </c>
      <c r="BG70" s="11">
        <f t="shared" si="68"/>
        <v>0</v>
      </c>
      <c r="BH70" s="10">
        <f t="shared" si="68"/>
        <v>0</v>
      </c>
      <c r="BI70" s="7">
        <f t="shared" si="68"/>
        <v>15</v>
      </c>
      <c r="BJ70" s="7">
        <f t="shared" si="68"/>
        <v>30</v>
      </c>
      <c r="BK70" s="11">
        <f t="shared" si="68"/>
        <v>0</v>
      </c>
      <c r="BL70" s="10">
        <f t="shared" si="68"/>
        <v>0</v>
      </c>
      <c r="BM70" s="11">
        <f t="shared" si="68"/>
        <v>0</v>
      </c>
      <c r="BN70" s="10">
        <f t="shared" si="68"/>
        <v>0</v>
      </c>
      <c r="BO70" s="11">
        <f t="shared" si="68"/>
        <v>0</v>
      </c>
      <c r="BP70" s="10">
        <f t="shared" si="68"/>
        <v>0</v>
      </c>
      <c r="BQ70" s="11">
        <f t="shared" si="68"/>
        <v>0</v>
      </c>
      <c r="BR70" s="10">
        <f t="shared" ref="BR70:CZ70" si="69">BR23+BR30+BR52+BR66</f>
        <v>0</v>
      </c>
      <c r="BS70" s="11">
        <f t="shared" si="69"/>
        <v>0</v>
      </c>
      <c r="BT70" s="10">
        <f t="shared" si="69"/>
        <v>0</v>
      </c>
      <c r="BU70" s="7">
        <f t="shared" si="69"/>
        <v>0</v>
      </c>
      <c r="BV70" s="11">
        <f t="shared" si="69"/>
        <v>120</v>
      </c>
      <c r="BW70" s="10">
        <f t="shared" si="69"/>
        <v>0</v>
      </c>
      <c r="BX70" s="11">
        <f t="shared" si="69"/>
        <v>0</v>
      </c>
      <c r="BY70" s="10">
        <f t="shared" si="69"/>
        <v>0</v>
      </c>
      <c r="BZ70" s="11">
        <f t="shared" si="69"/>
        <v>0</v>
      </c>
      <c r="CA70" s="10">
        <f t="shared" si="69"/>
        <v>0</v>
      </c>
      <c r="CB70" s="11">
        <f t="shared" si="69"/>
        <v>45</v>
      </c>
      <c r="CC70" s="10">
        <f t="shared" si="69"/>
        <v>0</v>
      </c>
      <c r="CD70" s="7">
        <f t="shared" si="69"/>
        <v>30</v>
      </c>
      <c r="CE70" s="7">
        <f t="shared" si="69"/>
        <v>30</v>
      </c>
      <c r="CF70" s="11">
        <f t="shared" si="69"/>
        <v>0</v>
      </c>
      <c r="CG70" s="10">
        <f t="shared" si="69"/>
        <v>0</v>
      </c>
      <c r="CH70" s="11">
        <f t="shared" si="69"/>
        <v>0</v>
      </c>
      <c r="CI70" s="10">
        <f t="shared" si="69"/>
        <v>0</v>
      </c>
      <c r="CJ70" s="11">
        <f t="shared" si="69"/>
        <v>0</v>
      </c>
      <c r="CK70" s="10">
        <f t="shared" si="69"/>
        <v>0</v>
      </c>
      <c r="CL70" s="11">
        <f t="shared" si="69"/>
        <v>0</v>
      </c>
      <c r="CM70" s="10">
        <f t="shared" si="69"/>
        <v>0</v>
      </c>
      <c r="CN70" s="11">
        <f t="shared" si="69"/>
        <v>0</v>
      </c>
      <c r="CO70" s="10">
        <f t="shared" si="69"/>
        <v>0</v>
      </c>
      <c r="CP70" s="7">
        <f t="shared" si="69"/>
        <v>0</v>
      </c>
      <c r="CQ70" s="11">
        <f t="shared" si="69"/>
        <v>0</v>
      </c>
      <c r="CR70" s="10">
        <f t="shared" si="69"/>
        <v>0</v>
      </c>
      <c r="CS70" s="11">
        <f t="shared" si="69"/>
        <v>0</v>
      </c>
      <c r="CT70" s="10">
        <f t="shared" si="69"/>
        <v>0</v>
      </c>
      <c r="CU70" s="11">
        <f t="shared" si="69"/>
        <v>0</v>
      </c>
      <c r="CV70" s="10">
        <f t="shared" si="69"/>
        <v>0</v>
      </c>
      <c r="CW70" s="11">
        <f t="shared" si="69"/>
        <v>0</v>
      </c>
      <c r="CX70" s="10">
        <f t="shared" si="69"/>
        <v>0</v>
      </c>
      <c r="CY70" s="7">
        <f t="shared" si="69"/>
        <v>0</v>
      </c>
      <c r="CZ70" s="7">
        <f t="shared" si="69"/>
        <v>0</v>
      </c>
    </row>
    <row r="72" spans="1:104" x14ac:dyDescent="0.2">
      <c r="D72" s="3" t="s">
        <v>22</v>
      </c>
      <c r="E72" s="3" t="s">
        <v>132</v>
      </c>
    </row>
    <row r="73" spans="1:104" x14ac:dyDescent="0.2">
      <c r="D73" s="3" t="s">
        <v>26</v>
      </c>
      <c r="E73" s="3" t="s">
        <v>133</v>
      </c>
    </row>
    <row r="74" spans="1:104" x14ac:dyDescent="0.2">
      <c r="D74" s="14" t="s">
        <v>32</v>
      </c>
      <c r="E74" s="14"/>
    </row>
    <row r="75" spans="1:104" x14ac:dyDescent="0.2">
      <c r="D75" s="3" t="s">
        <v>34</v>
      </c>
      <c r="E75" s="3" t="s">
        <v>134</v>
      </c>
    </row>
    <row r="76" spans="1:104" x14ac:dyDescent="0.2">
      <c r="D76" s="3" t="s">
        <v>35</v>
      </c>
      <c r="E76" s="3" t="s">
        <v>135</v>
      </c>
    </row>
    <row r="77" spans="1:104" x14ac:dyDescent="0.2">
      <c r="D77" s="3" t="s">
        <v>36</v>
      </c>
      <c r="E77" s="3" t="s">
        <v>136</v>
      </c>
    </row>
    <row r="78" spans="1:104" x14ac:dyDescent="0.2">
      <c r="D78" s="3" t="s">
        <v>37</v>
      </c>
      <c r="E78" s="3" t="s">
        <v>137</v>
      </c>
      <c r="M78" s="9"/>
      <c r="U78" s="9"/>
      <c r="AC78" s="9"/>
    </row>
    <row r="79" spans="1:104" x14ac:dyDescent="0.2">
      <c r="D79" s="3" t="s">
        <v>38</v>
      </c>
      <c r="E79" s="3" t="s">
        <v>138</v>
      </c>
    </row>
    <row r="80" spans="1:104" x14ac:dyDescent="0.2">
      <c r="D80" s="14" t="s">
        <v>33</v>
      </c>
      <c r="E80" s="14"/>
    </row>
    <row r="81" spans="4:5" x14ac:dyDescent="0.2">
      <c r="D81" s="3" t="s">
        <v>39</v>
      </c>
      <c r="E81" s="3" t="s">
        <v>139</v>
      </c>
    </row>
    <row r="82" spans="4:5" x14ac:dyDescent="0.2">
      <c r="D82" s="3" t="s">
        <v>37</v>
      </c>
      <c r="E82" s="3" t="s">
        <v>137</v>
      </c>
    </row>
    <row r="83" spans="4:5" x14ac:dyDescent="0.2">
      <c r="D83" s="3" t="s">
        <v>40</v>
      </c>
      <c r="E83" s="3" t="s">
        <v>140</v>
      </c>
    </row>
    <row r="84" spans="4:5" x14ac:dyDescent="0.2">
      <c r="D84" s="3" t="s">
        <v>41</v>
      </c>
      <c r="E84" s="3" t="s">
        <v>141</v>
      </c>
    </row>
  </sheetData>
  <mergeCells count="100"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CQ15:CR15"/>
    <mergeCell ref="CS15:CT15"/>
    <mergeCell ref="CU15:CV15"/>
    <mergeCell ref="CW15:CX15"/>
    <mergeCell ref="CY14:CY15"/>
    <mergeCell ref="CZ14:CZ15"/>
    <mergeCell ref="A16:CZ16"/>
    <mergeCell ref="A24:CZ24"/>
    <mergeCell ref="A31:CZ31"/>
    <mergeCell ref="A53:CZ53"/>
    <mergeCell ref="C54:C55"/>
    <mergeCell ref="A54:A55"/>
    <mergeCell ref="B54:B55"/>
    <mergeCell ref="C56:C57"/>
    <mergeCell ref="A56:A57"/>
    <mergeCell ref="B56:B57"/>
    <mergeCell ref="C58:C59"/>
    <mergeCell ref="A58:A59"/>
    <mergeCell ref="B58:B59"/>
    <mergeCell ref="A64:CZ64"/>
    <mergeCell ref="A67:CZ67"/>
    <mergeCell ref="D74:E74"/>
    <mergeCell ref="D80:E80"/>
    <mergeCell ref="C60:C61"/>
    <mergeCell ref="A60:A61"/>
    <mergeCell ref="B60:B61"/>
    <mergeCell ref="C62:C63"/>
    <mergeCell ref="A62:A63"/>
    <mergeCell ref="B62:B6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7"/>
  <sheetViews>
    <sheetView tabSelected="1" workbookViewId="0">
      <selection activeCell="AQ9" sqref="AQ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1.85546875" customWidth="1"/>
    <col min="23" max="23" width="3.5703125" customWidth="1"/>
    <col min="24" max="24" width="1.85546875" customWidth="1"/>
    <col min="25" max="25" width="3.5703125" customWidth="1"/>
    <col min="26" max="26" width="1.85546875" customWidth="1"/>
    <col min="27" max="27" width="3.5703125" customWidth="1"/>
    <col min="28" max="28" width="1.85546875" customWidth="1"/>
    <col min="29" max="29" width="3.5703125" customWidth="1"/>
    <col min="30" max="30" width="1.85546875" customWidth="1"/>
    <col min="31" max="31" width="3.85546875" customWidth="1"/>
    <col min="32" max="32" width="3.5703125" customWidth="1"/>
    <col min="33" max="33" width="1.85546875" customWidth="1"/>
    <col min="34" max="34" width="3.5703125" customWidth="1"/>
    <col min="35" max="35" width="1.85546875" customWidth="1"/>
    <col min="36" max="36" width="3.5703125" customWidth="1"/>
    <col min="37" max="37" width="1.85546875" customWidth="1"/>
    <col min="38" max="38" width="3.5703125" customWidth="1"/>
    <col min="39" max="39" width="1.85546875" customWidth="1"/>
    <col min="40" max="41" width="3.85546875" customWidth="1"/>
    <col min="42" max="42" width="3.5703125" customWidth="1"/>
    <col min="43" max="43" width="1.85546875" customWidth="1"/>
    <col min="44" max="44" width="3.5703125" customWidth="1"/>
    <col min="45" max="45" width="1.85546875" customWidth="1"/>
    <col min="46" max="46" width="3.5703125" customWidth="1"/>
    <col min="47" max="47" width="1.85546875" customWidth="1"/>
    <col min="48" max="48" width="3.5703125" customWidth="1"/>
    <col min="49" max="49" width="1.85546875" customWidth="1"/>
    <col min="50" max="50" width="3.5703125" customWidth="1"/>
    <col min="51" max="51" width="1.85546875" customWidth="1"/>
    <col min="52" max="52" width="3.85546875" customWidth="1"/>
    <col min="53" max="53" width="3.5703125" customWidth="1"/>
    <col min="54" max="54" width="1.85546875" customWidth="1"/>
    <col min="55" max="55" width="3.5703125" customWidth="1"/>
    <col min="56" max="56" width="1.85546875" customWidth="1"/>
    <col min="57" max="57" width="3.5703125" customWidth="1"/>
    <col min="58" max="58" width="1.85546875" customWidth="1"/>
    <col min="59" max="59" width="3.5703125" customWidth="1"/>
    <col min="60" max="60" width="1.85546875" customWidth="1"/>
    <col min="61" max="62" width="3.85546875" customWidth="1"/>
    <col min="63" max="63" width="3.5703125" customWidth="1"/>
    <col min="64" max="64" width="1.85546875" customWidth="1"/>
    <col min="65" max="65" width="3.5703125" customWidth="1"/>
    <col min="66" max="66" width="1.85546875" customWidth="1"/>
    <col min="67" max="67" width="3.5703125" customWidth="1"/>
    <col min="68" max="68" width="1.85546875" customWidth="1"/>
    <col min="69" max="69" width="3.5703125" customWidth="1"/>
    <col min="70" max="70" width="1.85546875" customWidth="1"/>
    <col min="71" max="71" width="3.5703125" customWidth="1"/>
    <col min="72" max="72" width="1.85546875" customWidth="1"/>
    <col min="73" max="73" width="3.85546875" customWidth="1"/>
    <col min="74" max="74" width="3.5703125" customWidth="1"/>
    <col min="75" max="75" width="1.85546875" customWidth="1"/>
    <col min="76" max="76" width="3.5703125" customWidth="1"/>
    <col min="77" max="77" width="1.85546875" customWidth="1"/>
    <col min="78" max="78" width="3.5703125" customWidth="1"/>
    <col min="79" max="79" width="1.85546875" customWidth="1"/>
    <col min="80" max="80" width="3.5703125" customWidth="1"/>
    <col min="81" max="81" width="1.85546875" customWidth="1"/>
    <col min="82" max="83" width="3.85546875" customWidth="1"/>
    <col min="84" max="84" width="3.5703125" hidden="1" customWidth="1"/>
    <col min="85" max="85" width="1.85546875" hidden="1" customWidth="1"/>
    <col min="86" max="86" width="3.5703125" hidden="1" customWidth="1"/>
    <col min="87" max="87" width="1.85546875" hidden="1" customWidth="1"/>
    <col min="88" max="88" width="3.5703125" hidden="1" customWidth="1"/>
    <col min="89" max="89" width="1.85546875" hidden="1" customWidth="1"/>
    <col min="90" max="90" width="3.5703125" hidden="1" customWidth="1"/>
    <col min="91" max="91" width="1.85546875" hidden="1" customWidth="1"/>
    <col min="92" max="92" width="3.5703125" hidden="1" customWidth="1"/>
    <col min="93" max="93" width="1.85546875" hidden="1" customWidth="1"/>
    <col min="94" max="94" width="3.85546875" hidden="1" customWidth="1"/>
    <col min="95" max="95" width="3.5703125" hidden="1" customWidth="1"/>
    <col min="96" max="96" width="1.85546875" hidden="1" customWidth="1"/>
    <col min="97" max="97" width="3.5703125" hidden="1" customWidth="1"/>
    <col min="98" max="98" width="1.85546875" hidden="1" customWidth="1"/>
    <col min="99" max="99" width="3.5703125" hidden="1" customWidth="1"/>
    <col min="100" max="100" width="1.85546875" hidden="1" customWidth="1"/>
    <col min="101" max="101" width="3.5703125" hidden="1" customWidth="1"/>
    <col min="102" max="102" width="1.85546875" hidden="1" customWidth="1"/>
    <col min="103" max="104" width="3.85546875" hidden="1" customWidth="1"/>
  </cols>
  <sheetData>
    <row r="1" spans="1:104" ht="15.75" x14ac:dyDescent="0.2">
      <c r="E1" s="2" t="s">
        <v>0</v>
      </c>
    </row>
    <row r="2" spans="1:104" x14ac:dyDescent="0.2">
      <c r="E2" t="s">
        <v>1</v>
      </c>
      <c r="F2" s="1" t="s">
        <v>2</v>
      </c>
    </row>
    <row r="3" spans="1:104" x14ac:dyDescent="0.2">
      <c r="E3" t="s">
        <v>3</v>
      </c>
      <c r="F3" s="1" t="s">
        <v>4</v>
      </c>
    </row>
    <row r="4" spans="1:104" x14ac:dyDescent="0.2">
      <c r="E4" t="s">
        <v>5</v>
      </c>
      <c r="F4" s="1" t="s">
        <v>6</v>
      </c>
    </row>
    <row r="5" spans="1:104" x14ac:dyDescent="0.2">
      <c r="E5" t="s">
        <v>7</v>
      </c>
      <c r="F5" s="1" t="s">
        <v>8</v>
      </c>
    </row>
    <row r="6" spans="1:104" x14ac:dyDescent="0.2">
      <c r="E6" t="s">
        <v>9</v>
      </c>
      <c r="F6" s="1" t="s">
        <v>10</v>
      </c>
    </row>
    <row r="7" spans="1:104" x14ac:dyDescent="0.2">
      <c r="E7" t="s">
        <v>11</v>
      </c>
      <c r="F7" s="1" t="s">
        <v>12</v>
      </c>
      <c r="AQ7" t="s">
        <v>13</v>
      </c>
    </row>
    <row r="8" spans="1:104" x14ac:dyDescent="0.2">
      <c r="E8" t="s">
        <v>14</v>
      </c>
      <c r="F8" s="1" t="s">
        <v>80</v>
      </c>
      <c r="AQ8" t="s">
        <v>16</v>
      </c>
    </row>
    <row r="9" spans="1:104" x14ac:dyDescent="0.2">
      <c r="E9" t="s">
        <v>17</v>
      </c>
      <c r="F9" s="1" t="s">
        <v>18</v>
      </c>
      <c r="AQ9" t="s">
        <v>221</v>
      </c>
    </row>
    <row r="11" spans="1:104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4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</row>
    <row r="13" spans="1:104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</row>
    <row r="14" spans="1:104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</row>
    <row r="15" spans="1:104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37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39</v>
      </c>
      <c r="AG15" s="16"/>
      <c r="AH15" s="16" t="s">
        <v>37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39</v>
      </c>
      <c r="BB15" s="16"/>
      <c r="BC15" s="16" t="s">
        <v>37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39</v>
      </c>
      <c r="BW15" s="16"/>
      <c r="BX15" s="16" t="s">
        <v>37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39</v>
      </c>
      <c r="CR15" s="16"/>
      <c r="CS15" s="16" t="s">
        <v>37</v>
      </c>
      <c r="CT15" s="16"/>
      <c r="CU15" s="16" t="s">
        <v>40</v>
      </c>
      <c r="CV15" s="16"/>
      <c r="CW15" s="16" t="s">
        <v>41</v>
      </c>
      <c r="CX15" s="16"/>
      <c r="CY15" s="17"/>
      <c r="CZ15" s="17"/>
    </row>
    <row r="16" spans="1:104" ht="20.100000000000001" customHeight="1" x14ac:dyDescent="0.2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2"/>
      <c r="CZ16" s="13"/>
    </row>
    <row r="17" spans="1:104" x14ac:dyDescent="0.2">
      <c r="A17" s="6"/>
      <c r="B17" s="6"/>
      <c r="C17" s="6"/>
      <c r="D17" s="6" t="s">
        <v>56</v>
      </c>
      <c r="E17" s="3" t="s">
        <v>57</v>
      </c>
      <c r="F17" s="6">
        <f>COUNTIF(U17:CX17,"e")</f>
        <v>1</v>
      </c>
      <c r="G17" s="6">
        <f>COUNTIF(U17:CX17,"z")</f>
        <v>1</v>
      </c>
      <c r="H17" s="6">
        <f t="shared" ref="H17:H22" si="0">SUM(I17:Q17)</f>
        <v>30</v>
      </c>
      <c r="I17" s="6">
        <f t="shared" ref="I17:I22" si="1">U17+AP17+BK17+CF17</f>
        <v>15</v>
      </c>
      <c r="J17" s="6">
        <f t="shared" ref="J17:J22" si="2">W17+AR17+BM17+CH17</f>
        <v>0</v>
      </c>
      <c r="K17" s="6">
        <f t="shared" ref="K17:K22" si="3">Y17+AT17+BO17+CJ17</f>
        <v>0</v>
      </c>
      <c r="L17" s="6">
        <f t="shared" ref="L17:L22" si="4">AA17+AV17+BQ17+CL17</f>
        <v>0</v>
      </c>
      <c r="M17" s="6">
        <f t="shared" ref="M17:M22" si="5">AC17+AX17+BS17+CN17</f>
        <v>0</v>
      </c>
      <c r="N17" s="6">
        <f t="shared" ref="N17:N22" si="6">AF17+BA17+BV17+CQ17</f>
        <v>15</v>
      </c>
      <c r="O17" s="6">
        <f t="shared" ref="O17:O22" si="7">AH17+BC17+BX17+CS17</f>
        <v>0</v>
      </c>
      <c r="P17" s="6">
        <f t="shared" ref="P17:P22" si="8">AJ17+BE17+BZ17+CU17</f>
        <v>0</v>
      </c>
      <c r="Q17" s="6">
        <f t="shared" ref="Q17:Q22" si="9">AL17+BG17+CB17+CW17</f>
        <v>0</v>
      </c>
      <c r="R17" s="7">
        <f t="shared" ref="R17:R22" si="10">AO17+BJ17+CE17+CZ17</f>
        <v>2</v>
      </c>
      <c r="S17" s="7">
        <f t="shared" ref="S17:S22" si="11">AN17+BI17+CD17+CY17</f>
        <v>1</v>
      </c>
      <c r="T17" s="7">
        <v>1.1399999999999999</v>
      </c>
      <c r="U17" s="11">
        <v>15</v>
      </c>
      <c r="V17" s="10" t="s">
        <v>55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>
        <v>15</v>
      </c>
      <c r="AG17" s="10" t="s">
        <v>54</v>
      </c>
      <c r="AH17" s="11"/>
      <c r="AI17" s="10"/>
      <c r="AJ17" s="11"/>
      <c r="AK17" s="10"/>
      <c r="AL17" s="11"/>
      <c r="AM17" s="10"/>
      <c r="AN17" s="7">
        <v>1</v>
      </c>
      <c r="AO17" s="7">
        <f t="shared" ref="AO17:AO22" si="12">AE17+AN17</f>
        <v>2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2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2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2" si="15">CP17+CY17</f>
        <v>0</v>
      </c>
    </row>
    <row r="18" spans="1:104" x14ac:dyDescent="0.2">
      <c r="A18" s="6">
        <v>50</v>
      </c>
      <c r="B18" s="6">
        <v>1</v>
      </c>
      <c r="C18" s="6"/>
      <c r="D18" s="6"/>
      <c r="E18" s="3" t="s">
        <v>58</v>
      </c>
      <c r="F18" s="6">
        <f>$B$18*COUNTIF(U18:CX18,"e")</f>
        <v>1</v>
      </c>
      <c r="G18" s="6">
        <f>$B$18*COUNTIF(U18:CX18,"z")</f>
        <v>0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30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0</v>
      </c>
      <c r="T18" s="7">
        <f>$B$18*1.2</f>
        <v>1.2</v>
      </c>
      <c r="U18" s="11"/>
      <c r="V18" s="10"/>
      <c r="W18" s="11"/>
      <c r="X18" s="10"/>
      <c r="Y18" s="11">
        <f>$B$18*30</f>
        <v>30</v>
      </c>
      <c r="Z18" s="10" t="s">
        <v>55</v>
      </c>
      <c r="AA18" s="11"/>
      <c r="AB18" s="10"/>
      <c r="AC18" s="11"/>
      <c r="AD18" s="10"/>
      <c r="AE18" s="7">
        <f>$B$18*3</f>
        <v>3</v>
      </c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3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">
      <c r="A19" s="6"/>
      <c r="B19" s="6"/>
      <c r="C19" s="6"/>
      <c r="D19" s="6" t="s">
        <v>59</v>
      </c>
      <c r="E19" s="3" t="s">
        <v>60</v>
      </c>
      <c r="F19" s="6">
        <f>COUNTIF(U19:CX19,"e")</f>
        <v>0</v>
      </c>
      <c r="G19" s="6">
        <f>COUNTIF(U19:CX19,"z")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0</v>
      </c>
      <c r="S19" s="7">
        <f t="shared" si="11"/>
        <v>0</v>
      </c>
      <c r="T19" s="7">
        <v>0</v>
      </c>
      <c r="U19" s="11">
        <v>15</v>
      </c>
      <c r="V19" s="10" t="s">
        <v>54</v>
      </c>
      <c r="W19" s="11"/>
      <c r="X19" s="10"/>
      <c r="Y19" s="11"/>
      <c r="Z19" s="10"/>
      <c r="AA19" s="11"/>
      <c r="AB19" s="10"/>
      <c r="AC19" s="11"/>
      <c r="AD19" s="10"/>
      <c r="AE19" s="7">
        <v>0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">
      <c r="A20" s="6"/>
      <c r="B20" s="6"/>
      <c r="C20" s="6"/>
      <c r="D20" s="6" t="s">
        <v>61</v>
      </c>
      <c r="E20" s="3" t="s">
        <v>62</v>
      </c>
      <c r="F20" s="6">
        <f>COUNTIF(U20:CX20,"e")</f>
        <v>0</v>
      </c>
      <c r="G20" s="6">
        <f>COUNTIF(U20:CX20,"z")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0.56999999999999995</v>
      </c>
      <c r="U20" s="11">
        <v>15</v>
      </c>
      <c r="V20" s="10" t="s">
        <v>54</v>
      </c>
      <c r="W20" s="11"/>
      <c r="X20" s="10"/>
      <c r="Y20" s="11"/>
      <c r="Z20" s="10"/>
      <c r="AA20" s="11"/>
      <c r="AB20" s="10"/>
      <c r="AC20" s="11"/>
      <c r="AD20" s="10"/>
      <c r="AE20" s="7">
        <v>1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1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</row>
    <row r="21" spans="1:104" x14ac:dyDescent="0.2">
      <c r="A21" s="6">
        <v>1</v>
      </c>
      <c r="B21" s="6">
        <v>1</v>
      </c>
      <c r="C21" s="6"/>
      <c r="D21" s="6"/>
      <c r="E21" s="3" t="s">
        <v>63</v>
      </c>
      <c r="F21" s="6">
        <f>$B$21*COUNTIF(U21:CX21,"e")</f>
        <v>0</v>
      </c>
      <c r="G21" s="6">
        <f>$B$21*COUNTIF(U21:CX21,"z")</f>
        <v>2</v>
      </c>
      <c r="H21" s="6">
        <f t="shared" si="0"/>
        <v>30</v>
      </c>
      <c r="I21" s="6">
        <f t="shared" si="1"/>
        <v>15</v>
      </c>
      <c r="J21" s="6">
        <f t="shared" si="2"/>
        <v>15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f>$B$21*1.17</f>
        <v>1.17</v>
      </c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7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>
        <f>$B$21*15</f>
        <v>15</v>
      </c>
      <c r="AQ21" s="10" t="s">
        <v>54</v>
      </c>
      <c r="AR21" s="11">
        <f>$B$21*15</f>
        <v>15</v>
      </c>
      <c r="AS21" s="10" t="s">
        <v>54</v>
      </c>
      <c r="AT21" s="11"/>
      <c r="AU21" s="10"/>
      <c r="AV21" s="11"/>
      <c r="AW21" s="10"/>
      <c r="AX21" s="11"/>
      <c r="AY21" s="10"/>
      <c r="AZ21" s="7">
        <f>$B$21*2</f>
        <v>2</v>
      </c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2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</row>
    <row r="22" spans="1:104" x14ac:dyDescent="0.2">
      <c r="A22" s="6"/>
      <c r="B22" s="6"/>
      <c r="C22" s="6"/>
      <c r="D22" s="6" t="s">
        <v>64</v>
      </c>
      <c r="E22" s="3" t="s">
        <v>65</v>
      </c>
      <c r="F22" s="6">
        <f>COUNTIF(U22:CX22,"e")</f>
        <v>0</v>
      </c>
      <c r="G22" s="6">
        <f>COUNTIF(U22:CX22,"z")</f>
        <v>2</v>
      </c>
      <c r="H22" s="6">
        <f t="shared" si="0"/>
        <v>45</v>
      </c>
      <c r="I22" s="6">
        <f t="shared" si="1"/>
        <v>30</v>
      </c>
      <c r="J22" s="6">
        <f t="shared" si="2"/>
        <v>15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0</v>
      </c>
      <c r="T22" s="7">
        <v>1.67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>
        <v>30</v>
      </c>
      <c r="AQ22" s="10" t="s">
        <v>54</v>
      </c>
      <c r="AR22" s="11">
        <v>15</v>
      </c>
      <c r="AS22" s="10" t="s">
        <v>54</v>
      </c>
      <c r="AT22" s="11"/>
      <c r="AU22" s="10"/>
      <c r="AV22" s="11"/>
      <c r="AW22" s="10"/>
      <c r="AX22" s="11"/>
      <c r="AY22" s="10"/>
      <c r="AZ22" s="7">
        <v>3</v>
      </c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3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ht="15.95" customHeight="1" x14ac:dyDescent="0.2">
      <c r="A23" s="6"/>
      <c r="B23" s="6"/>
      <c r="C23" s="6"/>
      <c r="D23" s="6"/>
      <c r="E23" s="6" t="s">
        <v>66</v>
      </c>
      <c r="F23" s="6">
        <f t="shared" ref="F23:AK23" si="16">SUM(F17:F22)</f>
        <v>2</v>
      </c>
      <c r="G23" s="6">
        <f t="shared" si="16"/>
        <v>7</v>
      </c>
      <c r="H23" s="6">
        <f t="shared" si="16"/>
        <v>165</v>
      </c>
      <c r="I23" s="6">
        <f t="shared" si="16"/>
        <v>90</v>
      </c>
      <c r="J23" s="6">
        <f t="shared" si="16"/>
        <v>30</v>
      </c>
      <c r="K23" s="6">
        <f t="shared" si="16"/>
        <v>30</v>
      </c>
      <c r="L23" s="6">
        <f t="shared" si="16"/>
        <v>0</v>
      </c>
      <c r="M23" s="6">
        <f t="shared" si="16"/>
        <v>0</v>
      </c>
      <c r="N23" s="6">
        <f t="shared" si="16"/>
        <v>15</v>
      </c>
      <c r="O23" s="6">
        <f t="shared" si="16"/>
        <v>0</v>
      </c>
      <c r="P23" s="6">
        <f t="shared" si="16"/>
        <v>0</v>
      </c>
      <c r="Q23" s="6">
        <f t="shared" si="16"/>
        <v>0</v>
      </c>
      <c r="R23" s="7">
        <f t="shared" si="16"/>
        <v>11</v>
      </c>
      <c r="S23" s="7">
        <f t="shared" si="16"/>
        <v>1</v>
      </c>
      <c r="T23" s="7">
        <f t="shared" si="16"/>
        <v>5.75</v>
      </c>
      <c r="U23" s="11">
        <f t="shared" si="16"/>
        <v>45</v>
      </c>
      <c r="V23" s="10">
        <f t="shared" si="16"/>
        <v>0</v>
      </c>
      <c r="W23" s="11">
        <f t="shared" si="16"/>
        <v>0</v>
      </c>
      <c r="X23" s="10">
        <f t="shared" si="16"/>
        <v>0</v>
      </c>
      <c r="Y23" s="11">
        <f t="shared" si="16"/>
        <v>30</v>
      </c>
      <c r="Z23" s="10">
        <f t="shared" si="16"/>
        <v>0</v>
      </c>
      <c r="AA23" s="11">
        <f t="shared" si="16"/>
        <v>0</v>
      </c>
      <c r="AB23" s="10">
        <f t="shared" si="16"/>
        <v>0</v>
      </c>
      <c r="AC23" s="11">
        <f t="shared" si="16"/>
        <v>0</v>
      </c>
      <c r="AD23" s="10">
        <f t="shared" si="16"/>
        <v>0</v>
      </c>
      <c r="AE23" s="7">
        <f t="shared" si="16"/>
        <v>5</v>
      </c>
      <c r="AF23" s="11">
        <f t="shared" si="16"/>
        <v>15</v>
      </c>
      <c r="AG23" s="10">
        <f t="shared" si="16"/>
        <v>0</v>
      </c>
      <c r="AH23" s="11">
        <f t="shared" si="16"/>
        <v>0</v>
      </c>
      <c r="AI23" s="10">
        <f t="shared" si="16"/>
        <v>0</v>
      </c>
      <c r="AJ23" s="11">
        <f t="shared" si="16"/>
        <v>0</v>
      </c>
      <c r="AK23" s="10">
        <f t="shared" si="16"/>
        <v>0</v>
      </c>
      <c r="AL23" s="11">
        <f t="shared" ref="AL23:BQ23" si="17">SUM(AL17:AL22)</f>
        <v>0</v>
      </c>
      <c r="AM23" s="10">
        <f t="shared" si="17"/>
        <v>0</v>
      </c>
      <c r="AN23" s="7">
        <f t="shared" si="17"/>
        <v>1</v>
      </c>
      <c r="AO23" s="7">
        <f t="shared" si="17"/>
        <v>6</v>
      </c>
      <c r="AP23" s="11">
        <f t="shared" si="17"/>
        <v>45</v>
      </c>
      <c r="AQ23" s="10">
        <f t="shared" si="17"/>
        <v>0</v>
      </c>
      <c r="AR23" s="11">
        <f t="shared" si="17"/>
        <v>30</v>
      </c>
      <c r="AS23" s="10">
        <f t="shared" si="17"/>
        <v>0</v>
      </c>
      <c r="AT23" s="11">
        <f t="shared" si="17"/>
        <v>0</v>
      </c>
      <c r="AU23" s="10">
        <f t="shared" si="17"/>
        <v>0</v>
      </c>
      <c r="AV23" s="11">
        <f t="shared" si="17"/>
        <v>0</v>
      </c>
      <c r="AW23" s="10">
        <f t="shared" si="17"/>
        <v>0</v>
      </c>
      <c r="AX23" s="11">
        <f t="shared" si="17"/>
        <v>0</v>
      </c>
      <c r="AY23" s="10">
        <f t="shared" si="17"/>
        <v>0</v>
      </c>
      <c r="AZ23" s="7">
        <f t="shared" si="17"/>
        <v>5</v>
      </c>
      <c r="BA23" s="11">
        <f t="shared" si="17"/>
        <v>0</v>
      </c>
      <c r="BB23" s="10">
        <f t="shared" si="17"/>
        <v>0</v>
      </c>
      <c r="BC23" s="11">
        <f t="shared" si="17"/>
        <v>0</v>
      </c>
      <c r="BD23" s="10">
        <f t="shared" si="17"/>
        <v>0</v>
      </c>
      <c r="BE23" s="11">
        <f t="shared" si="17"/>
        <v>0</v>
      </c>
      <c r="BF23" s="10">
        <f t="shared" si="17"/>
        <v>0</v>
      </c>
      <c r="BG23" s="11">
        <f t="shared" si="17"/>
        <v>0</v>
      </c>
      <c r="BH23" s="10">
        <f t="shared" si="17"/>
        <v>0</v>
      </c>
      <c r="BI23" s="7">
        <f t="shared" si="17"/>
        <v>0</v>
      </c>
      <c r="BJ23" s="7">
        <f t="shared" si="17"/>
        <v>5</v>
      </c>
      <c r="BK23" s="11">
        <f t="shared" si="17"/>
        <v>0</v>
      </c>
      <c r="BL23" s="10">
        <f t="shared" si="17"/>
        <v>0</v>
      </c>
      <c r="BM23" s="11">
        <f t="shared" si="17"/>
        <v>0</v>
      </c>
      <c r="BN23" s="10">
        <f t="shared" si="17"/>
        <v>0</v>
      </c>
      <c r="BO23" s="11">
        <f t="shared" si="17"/>
        <v>0</v>
      </c>
      <c r="BP23" s="10">
        <f t="shared" si="17"/>
        <v>0</v>
      </c>
      <c r="BQ23" s="11">
        <f t="shared" si="17"/>
        <v>0</v>
      </c>
      <c r="BR23" s="10">
        <f t="shared" ref="BR23:CW23" si="18">SUM(BR17:BR22)</f>
        <v>0</v>
      </c>
      <c r="BS23" s="11">
        <f t="shared" si="18"/>
        <v>0</v>
      </c>
      <c r="BT23" s="10">
        <f t="shared" si="18"/>
        <v>0</v>
      </c>
      <c r="BU23" s="7">
        <f t="shared" si="18"/>
        <v>0</v>
      </c>
      <c r="BV23" s="11">
        <f t="shared" si="18"/>
        <v>0</v>
      </c>
      <c r="BW23" s="10">
        <f t="shared" si="18"/>
        <v>0</v>
      </c>
      <c r="BX23" s="11">
        <f t="shared" si="18"/>
        <v>0</v>
      </c>
      <c r="BY23" s="10">
        <f t="shared" si="18"/>
        <v>0</v>
      </c>
      <c r="BZ23" s="11">
        <f t="shared" si="18"/>
        <v>0</v>
      </c>
      <c r="CA23" s="10">
        <f t="shared" si="18"/>
        <v>0</v>
      </c>
      <c r="CB23" s="11">
        <f t="shared" si="18"/>
        <v>0</v>
      </c>
      <c r="CC23" s="10">
        <f t="shared" si="18"/>
        <v>0</v>
      </c>
      <c r="CD23" s="7">
        <f t="shared" si="18"/>
        <v>0</v>
      </c>
      <c r="CE23" s="7">
        <f t="shared" si="18"/>
        <v>0</v>
      </c>
      <c r="CF23" s="11">
        <f t="shared" si="18"/>
        <v>0</v>
      </c>
      <c r="CG23" s="10">
        <f t="shared" si="18"/>
        <v>0</v>
      </c>
      <c r="CH23" s="11">
        <f t="shared" si="18"/>
        <v>0</v>
      </c>
      <c r="CI23" s="10">
        <f t="shared" si="18"/>
        <v>0</v>
      </c>
      <c r="CJ23" s="11">
        <f t="shared" si="18"/>
        <v>0</v>
      </c>
      <c r="CK23" s="10">
        <f t="shared" si="18"/>
        <v>0</v>
      </c>
      <c r="CL23" s="11">
        <f t="shared" si="18"/>
        <v>0</v>
      </c>
      <c r="CM23" s="10">
        <f t="shared" si="18"/>
        <v>0</v>
      </c>
      <c r="CN23" s="11">
        <f t="shared" si="18"/>
        <v>0</v>
      </c>
      <c r="CO23" s="10">
        <f t="shared" si="18"/>
        <v>0</v>
      </c>
      <c r="CP23" s="7">
        <f t="shared" si="18"/>
        <v>0</v>
      </c>
      <c r="CQ23" s="11">
        <f t="shared" si="18"/>
        <v>0</v>
      </c>
      <c r="CR23" s="10">
        <f t="shared" si="18"/>
        <v>0</v>
      </c>
      <c r="CS23" s="11">
        <f t="shared" si="18"/>
        <v>0</v>
      </c>
      <c r="CT23" s="10">
        <f t="shared" si="18"/>
        <v>0</v>
      </c>
      <c r="CU23" s="11">
        <f t="shared" si="18"/>
        <v>0</v>
      </c>
      <c r="CV23" s="10">
        <f t="shared" si="18"/>
        <v>0</v>
      </c>
      <c r="CW23" s="11">
        <f t="shared" si="18"/>
        <v>0</v>
      </c>
      <c r="CX23" s="10">
        <f>SUM(CX17:CX22)</f>
        <v>0</v>
      </c>
      <c r="CY23" s="7">
        <f>SUM(CY17:CY22)</f>
        <v>0</v>
      </c>
      <c r="CZ23" s="7">
        <f>SUM(CZ17:CZ22)</f>
        <v>0</v>
      </c>
    </row>
    <row r="24" spans="1:104" ht="20.100000000000001" customHeight="1" x14ac:dyDescent="0.2">
      <c r="A24" s="12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2"/>
      <c r="CZ24" s="13"/>
    </row>
    <row r="25" spans="1:104" x14ac:dyDescent="0.2">
      <c r="A25" s="6"/>
      <c r="B25" s="6"/>
      <c r="C25" s="6"/>
      <c r="D25" s="6" t="s">
        <v>68</v>
      </c>
      <c r="E25" s="3" t="s">
        <v>69</v>
      </c>
      <c r="F25" s="6">
        <f>COUNTIF(U25:CX25,"e")</f>
        <v>1</v>
      </c>
      <c r="G25" s="6">
        <f>COUNTIF(U25:CX25,"z")</f>
        <v>2</v>
      </c>
      <c r="H25" s="6">
        <f>SUM(I25:Q25)</f>
        <v>65</v>
      </c>
      <c r="I25" s="6">
        <f>U25+AP25+BK25+CF25</f>
        <v>15</v>
      </c>
      <c r="J25" s="6">
        <f>W25+AR25+BM25+CH25</f>
        <v>15</v>
      </c>
      <c r="K25" s="6">
        <f>Y25+AT25+BO25+CJ25</f>
        <v>0</v>
      </c>
      <c r="L25" s="6">
        <f>AA25+AV25+BQ25+CL25</f>
        <v>0</v>
      </c>
      <c r="M25" s="6">
        <f>AC25+AX25+BS25+CN25</f>
        <v>0</v>
      </c>
      <c r="N25" s="6">
        <f>AF25+BA25+BV25+CQ25</f>
        <v>35</v>
      </c>
      <c r="O25" s="6">
        <f>AH25+BC25+BX25+CS25</f>
        <v>0</v>
      </c>
      <c r="P25" s="6">
        <f>AJ25+BE25+BZ25+CU25</f>
        <v>0</v>
      </c>
      <c r="Q25" s="6">
        <f>AL25+BG25+CB25+CW25</f>
        <v>0</v>
      </c>
      <c r="R25" s="7">
        <f>AO25+BJ25+CE25+CZ25</f>
        <v>3</v>
      </c>
      <c r="S25" s="7">
        <f>AN25+BI25+CD25+CY25</f>
        <v>1.5</v>
      </c>
      <c r="T25" s="7">
        <v>2.37</v>
      </c>
      <c r="U25" s="11">
        <v>15</v>
      </c>
      <c r="V25" s="10" t="s">
        <v>55</v>
      </c>
      <c r="W25" s="11">
        <v>15</v>
      </c>
      <c r="X25" s="10" t="s">
        <v>54</v>
      </c>
      <c r="Y25" s="11"/>
      <c r="Z25" s="10"/>
      <c r="AA25" s="11"/>
      <c r="AB25" s="10"/>
      <c r="AC25" s="11"/>
      <c r="AD25" s="10"/>
      <c r="AE25" s="7">
        <v>1.5</v>
      </c>
      <c r="AF25" s="11">
        <v>35</v>
      </c>
      <c r="AG25" s="10" t="s">
        <v>54</v>
      </c>
      <c r="AH25" s="11"/>
      <c r="AI25" s="10"/>
      <c r="AJ25" s="11"/>
      <c r="AK25" s="10"/>
      <c r="AL25" s="11"/>
      <c r="AM25" s="10"/>
      <c r="AN25" s="7">
        <v>1.5</v>
      </c>
      <c r="AO25" s="7">
        <f>AE25+AN25</f>
        <v>3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>AZ25+BI25</f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>BU25+CD25</f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>CP25+CY25</f>
        <v>0</v>
      </c>
    </row>
    <row r="26" spans="1:104" x14ac:dyDescent="0.2">
      <c r="A26" s="6"/>
      <c r="B26" s="6"/>
      <c r="C26" s="6"/>
      <c r="D26" s="6" t="s">
        <v>70</v>
      </c>
      <c r="E26" s="3" t="s">
        <v>71</v>
      </c>
      <c r="F26" s="6">
        <f>COUNTIF(U26:CX26,"e")</f>
        <v>1</v>
      </c>
      <c r="G26" s="6">
        <f>COUNTIF(U26:CX26,"z")</f>
        <v>1</v>
      </c>
      <c r="H26" s="6">
        <f>SUM(I26:Q26)</f>
        <v>30</v>
      </c>
      <c r="I26" s="6">
        <f>U26+AP26+BK26+CF26</f>
        <v>15</v>
      </c>
      <c r="J26" s="6">
        <f>W26+AR26+BM26+CH26</f>
        <v>0</v>
      </c>
      <c r="K26" s="6">
        <f>Y26+AT26+BO26+CJ26</f>
        <v>0</v>
      </c>
      <c r="L26" s="6">
        <f>AA26+AV26+BQ26+CL26</f>
        <v>0</v>
      </c>
      <c r="M26" s="6">
        <f>AC26+AX26+BS26+CN26</f>
        <v>0</v>
      </c>
      <c r="N26" s="6">
        <f>AF26+BA26+BV26+CQ26</f>
        <v>15</v>
      </c>
      <c r="O26" s="6">
        <f>AH26+BC26+BX26+CS26</f>
        <v>0</v>
      </c>
      <c r="P26" s="6">
        <f>AJ26+BE26+BZ26+CU26</f>
        <v>0</v>
      </c>
      <c r="Q26" s="6">
        <f>AL26+BG26+CB26+CW26</f>
        <v>0</v>
      </c>
      <c r="R26" s="7">
        <f>AO26+BJ26+CE26+CZ26</f>
        <v>2</v>
      </c>
      <c r="S26" s="7">
        <f>AN26+BI26+CD26+CY26</f>
        <v>1</v>
      </c>
      <c r="T26" s="7">
        <v>1.2</v>
      </c>
      <c r="U26" s="11">
        <v>15</v>
      </c>
      <c r="V26" s="10" t="s">
        <v>55</v>
      </c>
      <c r="W26" s="11"/>
      <c r="X26" s="10"/>
      <c r="Y26" s="11"/>
      <c r="Z26" s="10"/>
      <c r="AA26" s="11"/>
      <c r="AB26" s="10"/>
      <c r="AC26" s="11"/>
      <c r="AD26" s="10"/>
      <c r="AE26" s="7">
        <v>1</v>
      </c>
      <c r="AF26" s="11">
        <v>15</v>
      </c>
      <c r="AG26" s="10" t="s">
        <v>54</v>
      </c>
      <c r="AH26" s="11"/>
      <c r="AI26" s="10"/>
      <c r="AJ26" s="11"/>
      <c r="AK26" s="10"/>
      <c r="AL26" s="11"/>
      <c r="AM26" s="10"/>
      <c r="AN26" s="7">
        <v>1</v>
      </c>
      <c r="AO26" s="7">
        <f>AE26+AN26</f>
        <v>2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>AZ26+BI26</f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>BU26+CD26</f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>CP26+CY26</f>
        <v>0</v>
      </c>
    </row>
    <row r="27" spans="1:104" x14ac:dyDescent="0.2">
      <c r="A27" s="6"/>
      <c r="B27" s="6"/>
      <c r="C27" s="6"/>
      <c r="D27" s="6" t="s">
        <v>72</v>
      </c>
      <c r="E27" s="3" t="s">
        <v>73</v>
      </c>
      <c r="F27" s="6">
        <f>COUNTIF(U27:CX27,"e")</f>
        <v>1</v>
      </c>
      <c r="G27" s="6">
        <f>COUNTIF(U27:CX27,"z")</f>
        <v>1</v>
      </c>
      <c r="H27" s="6">
        <f>SUM(I27:Q27)</f>
        <v>30</v>
      </c>
      <c r="I27" s="6">
        <f>U27+AP27+BK27+CF27</f>
        <v>15</v>
      </c>
      <c r="J27" s="6">
        <f>W27+AR27+BM27+CH27</f>
        <v>15</v>
      </c>
      <c r="K27" s="6">
        <f>Y27+AT27+BO27+CJ27</f>
        <v>0</v>
      </c>
      <c r="L27" s="6">
        <f>AA27+AV27+BQ27+CL27</f>
        <v>0</v>
      </c>
      <c r="M27" s="6">
        <f>AC27+AX27+BS27+CN27</f>
        <v>0</v>
      </c>
      <c r="N27" s="6">
        <f>AF27+BA27+BV27+CQ27</f>
        <v>0</v>
      </c>
      <c r="O27" s="6">
        <f>AH27+BC27+BX27+CS27</f>
        <v>0</v>
      </c>
      <c r="P27" s="6">
        <f>AJ27+BE27+BZ27+CU27</f>
        <v>0</v>
      </c>
      <c r="Q27" s="6">
        <f>AL27+BG27+CB27+CW27</f>
        <v>0</v>
      </c>
      <c r="R27" s="7">
        <f>AO27+BJ27+CE27+CZ27</f>
        <v>3</v>
      </c>
      <c r="S27" s="7">
        <f>AN27+BI27+CD27+CY27</f>
        <v>0</v>
      </c>
      <c r="T27" s="7">
        <v>1.26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>AE27+AN27</f>
        <v>0</v>
      </c>
      <c r="AP27" s="11">
        <v>15</v>
      </c>
      <c r="AQ27" s="10" t="s">
        <v>55</v>
      </c>
      <c r="AR27" s="11">
        <v>15</v>
      </c>
      <c r="AS27" s="10" t="s">
        <v>54</v>
      </c>
      <c r="AT27" s="11"/>
      <c r="AU27" s="10"/>
      <c r="AV27" s="11"/>
      <c r="AW27" s="10"/>
      <c r="AX27" s="11"/>
      <c r="AY27" s="10"/>
      <c r="AZ27" s="7">
        <v>3</v>
      </c>
      <c r="BA27" s="11"/>
      <c r="BB27" s="10"/>
      <c r="BC27" s="11"/>
      <c r="BD27" s="10"/>
      <c r="BE27" s="11"/>
      <c r="BF27" s="10"/>
      <c r="BG27" s="11"/>
      <c r="BH27" s="10"/>
      <c r="BI27" s="7"/>
      <c r="BJ27" s="7">
        <f>AZ27+BI27</f>
        <v>3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>BU27+CD27</f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>CP27+CY27</f>
        <v>0</v>
      </c>
    </row>
    <row r="28" spans="1:104" x14ac:dyDescent="0.2">
      <c r="A28" s="6"/>
      <c r="B28" s="6"/>
      <c r="C28" s="6"/>
      <c r="D28" s="6" t="s">
        <v>74</v>
      </c>
      <c r="E28" s="3" t="s">
        <v>75</v>
      </c>
      <c r="F28" s="6">
        <f>COUNTIF(U28:CX28,"e")</f>
        <v>1</v>
      </c>
      <c r="G28" s="6">
        <f>COUNTIF(U28:CX28,"z")</f>
        <v>1</v>
      </c>
      <c r="H28" s="6">
        <f>SUM(I28:Q28)</f>
        <v>30</v>
      </c>
      <c r="I28" s="6">
        <f>U28+AP28+BK28+CF28</f>
        <v>15</v>
      </c>
      <c r="J28" s="6">
        <f>W28+AR28+BM28+CH28</f>
        <v>0</v>
      </c>
      <c r="K28" s="6">
        <f>Y28+AT28+BO28+CJ28</f>
        <v>0</v>
      </c>
      <c r="L28" s="6">
        <f>AA28+AV28+BQ28+CL28</f>
        <v>0</v>
      </c>
      <c r="M28" s="6">
        <f>AC28+AX28+BS28+CN28</f>
        <v>0</v>
      </c>
      <c r="N28" s="6">
        <f>AF28+BA28+BV28+CQ28</f>
        <v>15</v>
      </c>
      <c r="O28" s="6">
        <f>AH28+BC28+BX28+CS28</f>
        <v>0</v>
      </c>
      <c r="P28" s="6">
        <f>AJ28+BE28+BZ28+CU28</f>
        <v>0</v>
      </c>
      <c r="Q28" s="6">
        <f>AL28+BG28+CB28+CW28</f>
        <v>0</v>
      </c>
      <c r="R28" s="7">
        <f>AO28+BJ28+CE28+CZ28</f>
        <v>3</v>
      </c>
      <c r="S28" s="7">
        <f>AN28+BI28+CD28+CY28</f>
        <v>2</v>
      </c>
      <c r="T28" s="7">
        <v>1.2</v>
      </c>
      <c r="U28" s="11">
        <v>15</v>
      </c>
      <c r="V28" s="10" t="s">
        <v>55</v>
      </c>
      <c r="W28" s="11"/>
      <c r="X28" s="10"/>
      <c r="Y28" s="11"/>
      <c r="Z28" s="10"/>
      <c r="AA28" s="11"/>
      <c r="AB28" s="10"/>
      <c r="AC28" s="11"/>
      <c r="AD28" s="10"/>
      <c r="AE28" s="7">
        <v>1</v>
      </c>
      <c r="AF28" s="11">
        <v>15</v>
      </c>
      <c r="AG28" s="10" t="s">
        <v>54</v>
      </c>
      <c r="AH28" s="11"/>
      <c r="AI28" s="10"/>
      <c r="AJ28" s="11"/>
      <c r="AK28" s="10"/>
      <c r="AL28" s="11"/>
      <c r="AM28" s="10"/>
      <c r="AN28" s="7">
        <v>2</v>
      </c>
      <c r="AO28" s="7">
        <f>AE28+AN28</f>
        <v>3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>AZ28+BI28</f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>BU28+CD28</f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>CP28+CY28</f>
        <v>0</v>
      </c>
    </row>
    <row r="29" spans="1:104" x14ac:dyDescent="0.2">
      <c r="A29" s="6"/>
      <c r="B29" s="6"/>
      <c r="C29" s="6"/>
      <c r="D29" s="6" t="s">
        <v>76</v>
      </c>
      <c r="E29" s="3" t="s">
        <v>77</v>
      </c>
      <c r="F29" s="6">
        <f>COUNTIF(U29:CX29,"e")</f>
        <v>0</v>
      </c>
      <c r="G29" s="6">
        <f>COUNTIF(U29:CX29,"z")</f>
        <v>1</v>
      </c>
      <c r="H29" s="6">
        <f>SUM(I29:Q29)</f>
        <v>80</v>
      </c>
      <c r="I29" s="6">
        <f>U29+AP29+BK29+CF29</f>
        <v>0</v>
      </c>
      <c r="J29" s="6">
        <f>W29+AR29+BM29+CH29</f>
        <v>0</v>
      </c>
      <c r="K29" s="6">
        <f>Y29+AT29+BO29+CJ29</f>
        <v>0</v>
      </c>
      <c r="L29" s="6">
        <f>AA29+AV29+BQ29+CL29</f>
        <v>0</v>
      </c>
      <c r="M29" s="6">
        <f>AC29+AX29+BS29+CN29</f>
        <v>0</v>
      </c>
      <c r="N29" s="6">
        <f>AF29+BA29+BV29+CQ29</f>
        <v>80</v>
      </c>
      <c r="O29" s="6">
        <f>AH29+BC29+BX29+CS29</f>
        <v>0</v>
      </c>
      <c r="P29" s="6">
        <f>AJ29+BE29+BZ29+CU29</f>
        <v>0</v>
      </c>
      <c r="Q29" s="6">
        <f>AL29+BG29+CB29+CW29</f>
        <v>0</v>
      </c>
      <c r="R29" s="7">
        <f>AO29+BJ29+CE29+CZ29</f>
        <v>3</v>
      </c>
      <c r="S29" s="7">
        <f>AN29+BI29+CD29+CY29</f>
        <v>3</v>
      </c>
      <c r="T29" s="7">
        <v>2.7</v>
      </c>
      <c r="U29" s="11"/>
      <c r="V29" s="10"/>
      <c r="W29" s="11"/>
      <c r="X29" s="10"/>
      <c r="Y29" s="11"/>
      <c r="Z29" s="10"/>
      <c r="AA29" s="11"/>
      <c r="AB29" s="10"/>
      <c r="AC29" s="11"/>
      <c r="AD29" s="10"/>
      <c r="AE29" s="7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>AE29+AN29</f>
        <v>0</v>
      </c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7"/>
      <c r="BA29" s="11">
        <v>80</v>
      </c>
      <c r="BB29" s="10" t="s">
        <v>54</v>
      </c>
      <c r="BC29" s="11"/>
      <c r="BD29" s="10"/>
      <c r="BE29" s="11"/>
      <c r="BF29" s="10"/>
      <c r="BG29" s="11"/>
      <c r="BH29" s="10"/>
      <c r="BI29" s="7">
        <v>3</v>
      </c>
      <c r="BJ29" s="7">
        <f>AZ29+BI29</f>
        <v>3</v>
      </c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7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>BU29+CD29</f>
        <v>0</v>
      </c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>CP29+CY29</f>
        <v>0</v>
      </c>
    </row>
    <row r="30" spans="1:104" ht="15.95" customHeight="1" x14ac:dyDescent="0.2">
      <c r="A30" s="6"/>
      <c r="B30" s="6"/>
      <c r="C30" s="6"/>
      <c r="D30" s="6"/>
      <c r="E30" s="6" t="s">
        <v>66</v>
      </c>
      <c r="F30" s="6">
        <f t="shared" ref="F30:AK30" si="19">SUM(F25:F29)</f>
        <v>4</v>
      </c>
      <c r="G30" s="6">
        <f t="shared" si="19"/>
        <v>6</v>
      </c>
      <c r="H30" s="6">
        <f t="shared" si="19"/>
        <v>235</v>
      </c>
      <c r="I30" s="6">
        <f t="shared" si="19"/>
        <v>60</v>
      </c>
      <c r="J30" s="6">
        <f t="shared" si="19"/>
        <v>30</v>
      </c>
      <c r="K30" s="6">
        <f t="shared" si="19"/>
        <v>0</v>
      </c>
      <c r="L30" s="6">
        <f t="shared" si="19"/>
        <v>0</v>
      </c>
      <c r="M30" s="6">
        <f t="shared" si="19"/>
        <v>0</v>
      </c>
      <c r="N30" s="6">
        <f t="shared" si="19"/>
        <v>145</v>
      </c>
      <c r="O30" s="6">
        <f t="shared" si="19"/>
        <v>0</v>
      </c>
      <c r="P30" s="6">
        <f t="shared" si="19"/>
        <v>0</v>
      </c>
      <c r="Q30" s="6">
        <f t="shared" si="19"/>
        <v>0</v>
      </c>
      <c r="R30" s="7">
        <f t="shared" si="19"/>
        <v>14</v>
      </c>
      <c r="S30" s="7">
        <f t="shared" si="19"/>
        <v>7.5</v>
      </c>
      <c r="T30" s="7">
        <f t="shared" si="19"/>
        <v>8.73</v>
      </c>
      <c r="U30" s="11">
        <f t="shared" si="19"/>
        <v>45</v>
      </c>
      <c r="V30" s="10">
        <f t="shared" si="19"/>
        <v>0</v>
      </c>
      <c r="W30" s="11">
        <f t="shared" si="19"/>
        <v>15</v>
      </c>
      <c r="X30" s="10">
        <f t="shared" si="19"/>
        <v>0</v>
      </c>
      <c r="Y30" s="11">
        <f t="shared" si="19"/>
        <v>0</v>
      </c>
      <c r="Z30" s="10">
        <f t="shared" si="19"/>
        <v>0</v>
      </c>
      <c r="AA30" s="11">
        <f t="shared" si="19"/>
        <v>0</v>
      </c>
      <c r="AB30" s="10">
        <f t="shared" si="19"/>
        <v>0</v>
      </c>
      <c r="AC30" s="11">
        <f t="shared" si="19"/>
        <v>0</v>
      </c>
      <c r="AD30" s="10">
        <f t="shared" si="19"/>
        <v>0</v>
      </c>
      <c r="AE30" s="7">
        <f t="shared" si="19"/>
        <v>3.5</v>
      </c>
      <c r="AF30" s="11">
        <f t="shared" si="19"/>
        <v>65</v>
      </c>
      <c r="AG30" s="10">
        <f t="shared" si="19"/>
        <v>0</v>
      </c>
      <c r="AH30" s="11">
        <f t="shared" si="19"/>
        <v>0</v>
      </c>
      <c r="AI30" s="10">
        <f t="shared" si="19"/>
        <v>0</v>
      </c>
      <c r="AJ30" s="11">
        <f t="shared" si="19"/>
        <v>0</v>
      </c>
      <c r="AK30" s="10">
        <f t="shared" si="19"/>
        <v>0</v>
      </c>
      <c r="AL30" s="11">
        <f t="shared" ref="AL30:BQ30" si="20">SUM(AL25:AL29)</f>
        <v>0</v>
      </c>
      <c r="AM30" s="10">
        <f t="shared" si="20"/>
        <v>0</v>
      </c>
      <c r="AN30" s="7">
        <f t="shared" si="20"/>
        <v>4.5</v>
      </c>
      <c r="AO30" s="7">
        <f t="shared" si="20"/>
        <v>8</v>
      </c>
      <c r="AP30" s="11">
        <f t="shared" si="20"/>
        <v>15</v>
      </c>
      <c r="AQ30" s="10">
        <f t="shared" si="20"/>
        <v>0</v>
      </c>
      <c r="AR30" s="11">
        <f t="shared" si="20"/>
        <v>15</v>
      </c>
      <c r="AS30" s="10">
        <f t="shared" si="20"/>
        <v>0</v>
      </c>
      <c r="AT30" s="11">
        <f t="shared" si="20"/>
        <v>0</v>
      </c>
      <c r="AU30" s="10">
        <f t="shared" si="20"/>
        <v>0</v>
      </c>
      <c r="AV30" s="11">
        <f t="shared" si="20"/>
        <v>0</v>
      </c>
      <c r="AW30" s="10">
        <f t="shared" si="20"/>
        <v>0</v>
      </c>
      <c r="AX30" s="11">
        <f t="shared" si="20"/>
        <v>0</v>
      </c>
      <c r="AY30" s="10">
        <f t="shared" si="20"/>
        <v>0</v>
      </c>
      <c r="AZ30" s="7">
        <f t="shared" si="20"/>
        <v>3</v>
      </c>
      <c r="BA30" s="11">
        <f t="shared" si="20"/>
        <v>80</v>
      </c>
      <c r="BB30" s="10">
        <f t="shared" si="20"/>
        <v>0</v>
      </c>
      <c r="BC30" s="11">
        <f t="shared" si="20"/>
        <v>0</v>
      </c>
      <c r="BD30" s="10">
        <f t="shared" si="20"/>
        <v>0</v>
      </c>
      <c r="BE30" s="11">
        <f t="shared" si="20"/>
        <v>0</v>
      </c>
      <c r="BF30" s="10">
        <f t="shared" si="20"/>
        <v>0</v>
      </c>
      <c r="BG30" s="11">
        <f t="shared" si="20"/>
        <v>0</v>
      </c>
      <c r="BH30" s="10">
        <f t="shared" si="20"/>
        <v>0</v>
      </c>
      <c r="BI30" s="7">
        <f t="shared" si="20"/>
        <v>3</v>
      </c>
      <c r="BJ30" s="7">
        <f t="shared" si="20"/>
        <v>6</v>
      </c>
      <c r="BK30" s="11">
        <f t="shared" si="20"/>
        <v>0</v>
      </c>
      <c r="BL30" s="10">
        <f t="shared" si="20"/>
        <v>0</v>
      </c>
      <c r="BM30" s="11">
        <f t="shared" si="20"/>
        <v>0</v>
      </c>
      <c r="BN30" s="10">
        <f t="shared" si="20"/>
        <v>0</v>
      </c>
      <c r="BO30" s="11">
        <f t="shared" si="20"/>
        <v>0</v>
      </c>
      <c r="BP30" s="10">
        <f t="shared" si="20"/>
        <v>0</v>
      </c>
      <c r="BQ30" s="11">
        <f t="shared" si="20"/>
        <v>0</v>
      </c>
      <c r="BR30" s="10">
        <f t="shared" ref="BR30:CW30" si="21">SUM(BR25:BR29)</f>
        <v>0</v>
      </c>
      <c r="BS30" s="11">
        <f t="shared" si="21"/>
        <v>0</v>
      </c>
      <c r="BT30" s="10">
        <f t="shared" si="21"/>
        <v>0</v>
      </c>
      <c r="BU30" s="7">
        <f t="shared" si="21"/>
        <v>0</v>
      </c>
      <c r="BV30" s="11">
        <f t="shared" si="21"/>
        <v>0</v>
      </c>
      <c r="BW30" s="10">
        <f t="shared" si="21"/>
        <v>0</v>
      </c>
      <c r="BX30" s="11">
        <f t="shared" si="21"/>
        <v>0</v>
      </c>
      <c r="BY30" s="10">
        <f t="shared" si="21"/>
        <v>0</v>
      </c>
      <c r="BZ30" s="11">
        <f t="shared" si="21"/>
        <v>0</v>
      </c>
      <c r="CA30" s="10">
        <f t="shared" si="21"/>
        <v>0</v>
      </c>
      <c r="CB30" s="11">
        <f t="shared" si="21"/>
        <v>0</v>
      </c>
      <c r="CC30" s="10">
        <f t="shared" si="21"/>
        <v>0</v>
      </c>
      <c r="CD30" s="7">
        <f t="shared" si="21"/>
        <v>0</v>
      </c>
      <c r="CE30" s="7">
        <f t="shared" si="21"/>
        <v>0</v>
      </c>
      <c r="CF30" s="11">
        <f t="shared" si="21"/>
        <v>0</v>
      </c>
      <c r="CG30" s="10">
        <f t="shared" si="21"/>
        <v>0</v>
      </c>
      <c r="CH30" s="11">
        <f t="shared" si="21"/>
        <v>0</v>
      </c>
      <c r="CI30" s="10">
        <f t="shared" si="21"/>
        <v>0</v>
      </c>
      <c r="CJ30" s="11">
        <f t="shared" si="21"/>
        <v>0</v>
      </c>
      <c r="CK30" s="10">
        <f t="shared" si="21"/>
        <v>0</v>
      </c>
      <c r="CL30" s="11">
        <f t="shared" si="21"/>
        <v>0</v>
      </c>
      <c r="CM30" s="10">
        <f t="shared" si="21"/>
        <v>0</v>
      </c>
      <c r="CN30" s="11">
        <f t="shared" si="21"/>
        <v>0</v>
      </c>
      <c r="CO30" s="10">
        <f t="shared" si="21"/>
        <v>0</v>
      </c>
      <c r="CP30" s="7">
        <f t="shared" si="21"/>
        <v>0</v>
      </c>
      <c r="CQ30" s="11">
        <f t="shared" si="21"/>
        <v>0</v>
      </c>
      <c r="CR30" s="10">
        <f t="shared" si="21"/>
        <v>0</v>
      </c>
      <c r="CS30" s="11">
        <f t="shared" si="21"/>
        <v>0</v>
      </c>
      <c r="CT30" s="10">
        <f t="shared" si="21"/>
        <v>0</v>
      </c>
      <c r="CU30" s="11">
        <f t="shared" si="21"/>
        <v>0</v>
      </c>
      <c r="CV30" s="10">
        <f t="shared" si="21"/>
        <v>0</v>
      </c>
      <c r="CW30" s="11">
        <f t="shared" si="21"/>
        <v>0</v>
      </c>
      <c r="CX30" s="10">
        <f>SUM(CX25:CX29)</f>
        <v>0</v>
      </c>
      <c r="CY30" s="7">
        <f>SUM(CY25:CY29)</f>
        <v>0</v>
      </c>
      <c r="CZ30" s="7">
        <f>SUM(CZ25:CZ29)</f>
        <v>0</v>
      </c>
    </row>
    <row r="31" spans="1:104" ht="20.100000000000001" customHeight="1" x14ac:dyDescent="0.2">
      <c r="A31" s="12" t="s">
        <v>78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2"/>
      <c r="CZ31" s="13"/>
    </row>
    <row r="32" spans="1:104" x14ac:dyDescent="0.2">
      <c r="A32" s="6">
        <v>2</v>
      </c>
      <c r="B32" s="6">
        <v>1</v>
      </c>
      <c r="C32" s="6"/>
      <c r="D32" s="6"/>
      <c r="E32" s="3" t="s">
        <v>189</v>
      </c>
      <c r="F32" s="6">
        <f>$B$32*COUNTIF(U32:CX32,"e")</f>
        <v>0</v>
      </c>
      <c r="G32" s="6">
        <f>$B$32*COUNTIF(U32:CX32,"z")</f>
        <v>1</v>
      </c>
      <c r="H32" s="6">
        <f t="shared" ref="H32:H46" si="22">SUM(I32:Q32)</f>
        <v>30</v>
      </c>
      <c r="I32" s="6">
        <f t="shared" ref="I32:I46" si="23">U32+AP32+BK32+CF32</f>
        <v>30</v>
      </c>
      <c r="J32" s="6">
        <f t="shared" ref="J32:J46" si="24">W32+AR32+BM32+CH32</f>
        <v>0</v>
      </c>
      <c r="K32" s="6">
        <f t="shared" ref="K32:K46" si="25">Y32+AT32+BO32+CJ32</f>
        <v>0</v>
      </c>
      <c r="L32" s="6">
        <f t="shared" ref="L32:L46" si="26">AA32+AV32+BQ32+CL32</f>
        <v>0</v>
      </c>
      <c r="M32" s="6">
        <f t="shared" ref="M32:M46" si="27">AC32+AX32+BS32+CN32</f>
        <v>0</v>
      </c>
      <c r="N32" s="6">
        <f t="shared" ref="N32:N46" si="28">AF32+BA32+BV32+CQ32</f>
        <v>0</v>
      </c>
      <c r="O32" s="6">
        <f t="shared" ref="O32:O46" si="29">AH32+BC32+BX32+CS32</f>
        <v>0</v>
      </c>
      <c r="P32" s="6">
        <f t="shared" ref="P32:P46" si="30">AJ32+BE32+BZ32+CU32</f>
        <v>0</v>
      </c>
      <c r="Q32" s="6">
        <f t="shared" ref="Q32:Q46" si="31">AL32+BG32+CB32+CW32</f>
        <v>0</v>
      </c>
      <c r="R32" s="7">
        <f t="shared" ref="R32:R46" si="32">AO32+BJ32+CE32+CZ32</f>
        <v>2</v>
      </c>
      <c r="S32" s="7">
        <f t="shared" ref="S32:S46" si="33">AN32+BI32+CD32+CY32</f>
        <v>0</v>
      </c>
      <c r="T32" s="7">
        <f>$B$32*1.2</f>
        <v>1.2</v>
      </c>
      <c r="U32" s="11">
        <f>$B$32*30</f>
        <v>30</v>
      </c>
      <c r="V32" s="10" t="s">
        <v>54</v>
      </c>
      <c r="W32" s="11"/>
      <c r="X32" s="10"/>
      <c r="Y32" s="11"/>
      <c r="Z32" s="10"/>
      <c r="AA32" s="11"/>
      <c r="AB32" s="10"/>
      <c r="AC32" s="11"/>
      <c r="AD32" s="10"/>
      <c r="AE32" s="7">
        <f>$B$32*2</f>
        <v>2</v>
      </c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ref="AO32:AO46" si="34">AE32+AN32</f>
        <v>2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ref="BJ32:BJ46" si="35">AZ32+BI32</f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ref="CE32:CE46" si="36">BU32+CD32</f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ref="CZ32:CZ46" si="37">CP32+CY32</f>
        <v>0</v>
      </c>
    </row>
    <row r="33" spans="1:104" x14ac:dyDescent="0.2">
      <c r="A33" s="6">
        <v>3</v>
      </c>
      <c r="B33" s="6">
        <v>1</v>
      </c>
      <c r="C33" s="6"/>
      <c r="D33" s="6"/>
      <c r="E33" s="3" t="s">
        <v>190</v>
      </c>
      <c r="F33" s="6">
        <f>$B$33*COUNTIF(U33:CX33,"e")</f>
        <v>0</v>
      </c>
      <c r="G33" s="6">
        <f>$B$33*COUNTIF(U33:CX33,"z")</f>
        <v>1</v>
      </c>
      <c r="H33" s="6">
        <f t="shared" si="22"/>
        <v>30</v>
      </c>
      <c r="I33" s="6">
        <f t="shared" si="23"/>
        <v>30</v>
      </c>
      <c r="J33" s="6">
        <f t="shared" si="24"/>
        <v>0</v>
      </c>
      <c r="K33" s="6">
        <f t="shared" si="25"/>
        <v>0</v>
      </c>
      <c r="L33" s="6">
        <f t="shared" si="26"/>
        <v>0</v>
      </c>
      <c r="M33" s="6">
        <f t="shared" si="27"/>
        <v>0</v>
      </c>
      <c r="N33" s="6">
        <f t="shared" si="28"/>
        <v>0</v>
      </c>
      <c r="O33" s="6">
        <f t="shared" si="29"/>
        <v>0</v>
      </c>
      <c r="P33" s="6">
        <f t="shared" si="30"/>
        <v>0</v>
      </c>
      <c r="Q33" s="6">
        <f t="shared" si="31"/>
        <v>0</v>
      </c>
      <c r="R33" s="7">
        <f t="shared" si="32"/>
        <v>2</v>
      </c>
      <c r="S33" s="7">
        <f t="shared" si="33"/>
        <v>0</v>
      </c>
      <c r="T33" s="7">
        <f>$B$33*1.1</f>
        <v>1.1000000000000001</v>
      </c>
      <c r="U33" s="11">
        <f>$B$33*30</f>
        <v>30</v>
      </c>
      <c r="V33" s="10" t="s">
        <v>54</v>
      </c>
      <c r="W33" s="11"/>
      <c r="X33" s="10"/>
      <c r="Y33" s="11"/>
      <c r="Z33" s="10"/>
      <c r="AA33" s="11"/>
      <c r="AB33" s="10"/>
      <c r="AC33" s="11"/>
      <c r="AD33" s="10"/>
      <c r="AE33" s="7">
        <f>$B$33*2</f>
        <v>2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4"/>
        <v>2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35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6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7"/>
        <v>0</v>
      </c>
    </row>
    <row r="34" spans="1:104" x14ac:dyDescent="0.2">
      <c r="A34" s="6"/>
      <c r="B34" s="6"/>
      <c r="C34" s="6"/>
      <c r="D34" s="6" t="s">
        <v>191</v>
      </c>
      <c r="E34" s="3" t="s">
        <v>192</v>
      </c>
      <c r="F34" s="6">
        <f t="shared" ref="F34:F46" si="38">COUNTIF(U34:CX34,"e")</f>
        <v>1</v>
      </c>
      <c r="G34" s="6">
        <f t="shared" ref="G34:G46" si="39">COUNTIF(U34:CX34,"z")</f>
        <v>1</v>
      </c>
      <c r="H34" s="6">
        <f t="shared" si="22"/>
        <v>45</v>
      </c>
      <c r="I34" s="6">
        <f t="shared" si="23"/>
        <v>30</v>
      </c>
      <c r="J34" s="6">
        <f t="shared" si="24"/>
        <v>15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6">
        <f t="shared" si="30"/>
        <v>0</v>
      </c>
      <c r="Q34" s="6">
        <f t="shared" si="31"/>
        <v>0</v>
      </c>
      <c r="R34" s="7">
        <f t="shared" si="32"/>
        <v>3</v>
      </c>
      <c r="S34" s="7">
        <f t="shared" si="33"/>
        <v>0</v>
      </c>
      <c r="T34" s="7">
        <v>0</v>
      </c>
      <c r="U34" s="11">
        <v>30</v>
      </c>
      <c r="V34" s="10" t="s">
        <v>55</v>
      </c>
      <c r="W34" s="11">
        <v>15</v>
      </c>
      <c r="X34" s="10" t="s">
        <v>54</v>
      </c>
      <c r="Y34" s="11"/>
      <c r="Z34" s="10"/>
      <c r="AA34" s="11"/>
      <c r="AB34" s="10"/>
      <c r="AC34" s="11"/>
      <c r="AD34" s="10"/>
      <c r="AE34" s="7">
        <v>3</v>
      </c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4"/>
        <v>3</v>
      </c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7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5"/>
        <v>0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6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37"/>
        <v>0</v>
      </c>
    </row>
    <row r="35" spans="1:104" x14ac:dyDescent="0.2">
      <c r="A35" s="6"/>
      <c r="B35" s="6"/>
      <c r="C35" s="6"/>
      <c r="D35" s="6" t="s">
        <v>193</v>
      </c>
      <c r="E35" s="3" t="s">
        <v>194</v>
      </c>
      <c r="F35" s="6">
        <f t="shared" si="38"/>
        <v>1</v>
      </c>
      <c r="G35" s="6">
        <f t="shared" si="39"/>
        <v>1</v>
      </c>
      <c r="H35" s="6">
        <f t="shared" si="22"/>
        <v>60</v>
      </c>
      <c r="I35" s="6">
        <f t="shared" si="23"/>
        <v>15</v>
      </c>
      <c r="J35" s="6">
        <f t="shared" si="24"/>
        <v>0</v>
      </c>
      <c r="K35" s="6">
        <f t="shared" si="25"/>
        <v>0</v>
      </c>
      <c r="L35" s="6">
        <f t="shared" si="26"/>
        <v>0</v>
      </c>
      <c r="M35" s="6">
        <f t="shared" si="27"/>
        <v>0</v>
      </c>
      <c r="N35" s="6">
        <f t="shared" si="28"/>
        <v>45</v>
      </c>
      <c r="O35" s="6">
        <f t="shared" si="29"/>
        <v>0</v>
      </c>
      <c r="P35" s="6">
        <f t="shared" si="30"/>
        <v>0</v>
      </c>
      <c r="Q35" s="6">
        <f t="shared" si="31"/>
        <v>0</v>
      </c>
      <c r="R35" s="7">
        <f t="shared" si="32"/>
        <v>4</v>
      </c>
      <c r="S35" s="7">
        <f t="shared" si="33"/>
        <v>3</v>
      </c>
      <c r="T35" s="7">
        <v>0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4"/>
        <v>0</v>
      </c>
      <c r="AP35" s="11">
        <v>15</v>
      </c>
      <c r="AQ35" s="10" t="s">
        <v>55</v>
      </c>
      <c r="AR35" s="11"/>
      <c r="AS35" s="10"/>
      <c r="AT35" s="11"/>
      <c r="AU35" s="10"/>
      <c r="AV35" s="11"/>
      <c r="AW35" s="10"/>
      <c r="AX35" s="11"/>
      <c r="AY35" s="10"/>
      <c r="AZ35" s="7">
        <v>1</v>
      </c>
      <c r="BA35" s="11">
        <v>45</v>
      </c>
      <c r="BB35" s="10" t="s">
        <v>54</v>
      </c>
      <c r="BC35" s="11"/>
      <c r="BD35" s="10"/>
      <c r="BE35" s="11"/>
      <c r="BF35" s="10"/>
      <c r="BG35" s="11"/>
      <c r="BH35" s="10"/>
      <c r="BI35" s="7">
        <v>3</v>
      </c>
      <c r="BJ35" s="7">
        <f t="shared" si="35"/>
        <v>4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6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7"/>
        <v>0</v>
      </c>
    </row>
    <row r="36" spans="1:104" x14ac:dyDescent="0.2">
      <c r="A36" s="6"/>
      <c r="B36" s="6"/>
      <c r="C36" s="6"/>
      <c r="D36" s="6" t="s">
        <v>195</v>
      </c>
      <c r="E36" s="3" t="s">
        <v>196</v>
      </c>
      <c r="F36" s="6">
        <f t="shared" si="38"/>
        <v>0</v>
      </c>
      <c r="G36" s="6">
        <f t="shared" si="39"/>
        <v>1</v>
      </c>
      <c r="H36" s="6">
        <f t="shared" si="22"/>
        <v>90</v>
      </c>
      <c r="I36" s="6">
        <f t="shared" si="23"/>
        <v>0</v>
      </c>
      <c r="J36" s="6">
        <f t="shared" si="24"/>
        <v>0</v>
      </c>
      <c r="K36" s="6">
        <f t="shared" si="25"/>
        <v>0</v>
      </c>
      <c r="L36" s="6">
        <f t="shared" si="26"/>
        <v>0</v>
      </c>
      <c r="M36" s="6">
        <f t="shared" si="27"/>
        <v>0</v>
      </c>
      <c r="N36" s="6">
        <f t="shared" si="28"/>
        <v>90</v>
      </c>
      <c r="O36" s="6">
        <f t="shared" si="29"/>
        <v>0</v>
      </c>
      <c r="P36" s="6">
        <f t="shared" si="30"/>
        <v>0</v>
      </c>
      <c r="Q36" s="6">
        <f t="shared" si="31"/>
        <v>0</v>
      </c>
      <c r="R36" s="7">
        <f t="shared" si="32"/>
        <v>3</v>
      </c>
      <c r="S36" s="7">
        <f t="shared" si="33"/>
        <v>3</v>
      </c>
      <c r="T36" s="7">
        <v>3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>
        <v>90</v>
      </c>
      <c r="AG36" s="10" t="s">
        <v>54</v>
      </c>
      <c r="AH36" s="11"/>
      <c r="AI36" s="10"/>
      <c r="AJ36" s="11"/>
      <c r="AK36" s="10"/>
      <c r="AL36" s="11"/>
      <c r="AM36" s="10"/>
      <c r="AN36" s="7">
        <v>3</v>
      </c>
      <c r="AO36" s="7">
        <f t="shared" si="34"/>
        <v>3</v>
      </c>
      <c r="AP36" s="11"/>
      <c r="AQ36" s="10"/>
      <c r="AR36" s="11"/>
      <c r="AS36" s="10"/>
      <c r="AT36" s="11"/>
      <c r="AU36" s="10"/>
      <c r="AV36" s="11"/>
      <c r="AW36" s="10"/>
      <c r="AX36" s="11"/>
      <c r="AY36" s="10"/>
      <c r="AZ36" s="7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5"/>
        <v>0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36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7"/>
        <v>0</v>
      </c>
    </row>
    <row r="37" spans="1:104" x14ac:dyDescent="0.2">
      <c r="A37" s="6"/>
      <c r="B37" s="6"/>
      <c r="C37" s="6"/>
      <c r="D37" s="6" t="s">
        <v>197</v>
      </c>
      <c r="E37" s="3" t="s">
        <v>92</v>
      </c>
      <c r="F37" s="6">
        <f t="shared" si="38"/>
        <v>0</v>
      </c>
      <c r="G37" s="6">
        <f t="shared" si="39"/>
        <v>1</v>
      </c>
      <c r="H37" s="6">
        <f t="shared" si="22"/>
        <v>30</v>
      </c>
      <c r="I37" s="6">
        <f t="shared" si="23"/>
        <v>0</v>
      </c>
      <c r="J37" s="6">
        <f t="shared" si="24"/>
        <v>0</v>
      </c>
      <c r="K37" s="6">
        <f t="shared" si="25"/>
        <v>0</v>
      </c>
      <c r="L37" s="6">
        <f t="shared" si="26"/>
        <v>30</v>
      </c>
      <c r="M37" s="6">
        <f t="shared" si="27"/>
        <v>0</v>
      </c>
      <c r="N37" s="6">
        <f t="shared" si="28"/>
        <v>0</v>
      </c>
      <c r="O37" s="6">
        <f t="shared" si="29"/>
        <v>0</v>
      </c>
      <c r="P37" s="6">
        <f t="shared" si="30"/>
        <v>0</v>
      </c>
      <c r="Q37" s="6">
        <f t="shared" si="31"/>
        <v>0</v>
      </c>
      <c r="R37" s="7">
        <f t="shared" si="32"/>
        <v>2</v>
      </c>
      <c r="S37" s="7">
        <f t="shared" si="33"/>
        <v>0</v>
      </c>
      <c r="T37" s="7">
        <v>1.1000000000000001</v>
      </c>
      <c r="U37" s="11"/>
      <c r="V37" s="10"/>
      <c r="W37" s="11"/>
      <c r="X37" s="10"/>
      <c r="Y37" s="11"/>
      <c r="Z37" s="10"/>
      <c r="AA37" s="11">
        <v>30</v>
      </c>
      <c r="AB37" s="10" t="s">
        <v>54</v>
      </c>
      <c r="AC37" s="11"/>
      <c r="AD37" s="10"/>
      <c r="AE37" s="7">
        <v>2</v>
      </c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4"/>
        <v>2</v>
      </c>
      <c r="AP37" s="11"/>
      <c r="AQ37" s="10"/>
      <c r="AR37" s="11"/>
      <c r="AS37" s="10"/>
      <c r="AT37" s="11"/>
      <c r="AU37" s="10"/>
      <c r="AV37" s="11"/>
      <c r="AW37" s="10"/>
      <c r="AX37" s="11"/>
      <c r="AY37" s="10"/>
      <c r="AZ37" s="7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35"/>
        <v>0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6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7"/>
        <v>0</v>
      </c>
    </row>
    <row r="38" spans="1:104" x14ac:dyDescent="0.2">
      <c r="A38" s="6"/>
      <c r="B38" s="6"/>
      <c r="C38" s="6"/>
      <c r="D38" s="6" t="s">
        <v>198</v>
      </c>
      <c r="E38" s="3" t="s">
        <v>199</v>
      </c>
      <c r="F38" s="6">
        <f t="shared" si="38"/>
        <v>0</v>
      </c>
      <c r="G38" s="6">
        <f t="shared" si="39"/>
        <v>2</v>
      </c>
      <c r="H38" s="6">
        <f t="shared" si="22"/>
        <v>45</v>
      </c>
      <c r="I38" s="6">
        <f t="shared" si="23"/>
        <v>15</v>
      </c>
      <c r="J38" s="6">
        <f t="shared" si="24"/>
        <v>0</v>
      </c>
      <c r="K38" s="6">
        <f t="shared" si="25"/>
        <v>0</v>
      </c>
      <c r="L38" s="6">
        <f t="shared" si="26"/>
        <v>0</v>
      </c>
      <c r="M38" s="6">
        <f t="shared" si="27"/>
        <v>0</v>
      </c>
      <c r="N38" s="6">
        <f t="shared" si="28"/>
        <v>30</v>
      </c>
      <c r="O38" s="6">
        <f t="shared" si="29"/>
        <v>0</v>
      </c>
      <c r="P38" s="6">
        <f t="shared" si="30"/>
        <v>0</v>
      </c>
      <c r="Q38" s="6">
        <f t="shared" si="31"/>
        <v>0</v>
      </c>
      <c r="R38" s="7">
        <f t="shared" si="32"/>
        <v>3</v>
      </c>
      <c r="S38" s="7">
        <f t="shared" si="33"/>
        <v>2</v>
      </c>
      <c r="T38" s="7">
        <v>1.9</v>
      </c>
      <c r="U38" s="11">
        <v>15</v>
      </c>
      <c r="V38" s="10" t="s">
        <v>54</v>
      </c>
      <c r="W38" s="11"/>
      <c r="X38" s="10"/>
      <c r="Y38" s="11"/>
      <c r="Z38" s="10"/>
      <c r="AA38" s="11"/>
      <c r="AB38" s="10"/>
      <c r="AC38" s="11"/>
      <c r="AD38" s="10"/>
      <c r="AE38" s="7">
        <v>1</v>
      </c>
      <c r="AF38" s="11">
        <v>30</v>
      </c>
      <c r="AG38" s="10" t="s">
        <v>54</v>
      </c>
      <c r="AH38" s="11"/>
      <c r="AI38" s="10"/>
      <c r="AJ38" s="11"/>
      <c r="AK38" s="10"/>
      <c r="AL38" s="11"/>
      <c r="AM38" s="10"/>
      <c r="AN38" s="7">
        <v>2</v>
      </c>
      <c r="AO38" s="7">
        <f t="shared" si="34"/>
        <v>3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35"/>
        <v>0</v>
      </c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7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6"/>
        <v>0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7"/>
        <v>0</v>
      </c>
    </row>
    <row r="39" spans="1:104" x14ac:dyDescent="0.2">
      <c r="A39" s="6"/>
      <c r="B39" s="6"/>
      <c r="C39" s="6"/>
      <c r="D39" s="6" t="s">
        <v>200</v>
      </c>
      <c r="E39" s="3" t="s">
        <v>201</v>
      </c>
      <c r="F39" s="6">
        <f t="shared" si="38"/>
        <v>1</v>
      </c>
      <c r="G39" s="6">
        <f t="shared" si="39"/>
        <v>1</v>
      </c>
      <c r="H39" s="6">
        <f t="shared" si="22"/>
        <v>60</v>
      </c>
      <c r="I39" s="6">
        <f t="shared" si="23"/>
        <v>30</v>
      </c>
      <c r="J39" s="6">
        <f t="shared" si="24"/>
        <v>0</v>
      </c>
      <c r="K39" s="6">
        <f t="shared" si="25"/>
        <v>0</v>
      </c>
      <c r="L39" s="6">
        <f t="shared" si="26"/>
        <v>0</v>
      </c>
      <c r="M39" s="6">
        <f t="shared" si="27"/>
        <v>0</v>
      </c>
      <c r="N39" s="6">
        <f t="shared" si="28"/>
        <v>30</v>
      </c>
      <c r="O39" s="6">
        <f t="shared" si="29"/>
        <v>0</v>
      </c>
      <c r="P39" s="6">
        <f t="shared" si="30"/>
        <v>0</v>
      </c>
      <c r="Q39" s="6">
        <f t="shared" si="31"/>
        <v>0</v>
      </c>
      <c r="R39" s="7">
        <f t="shared" si="32"/>
        <v>3</v>
      </c>
      <c r="S39" s="7">
        <f t="shared" si="33"/>
        <v>1</v>
      </c>
      <c r="T39" s="7">
        <v>2.1</v>
      </c>
      <c r="U39" s="11"/>
      <c r="V39" s="10"/>
      <c r="W39" s="11"/>
      <c r="X39" s="10"/>
      <c r="Y39" s="11"/>
      <c r="Z39" s="10"/>
      <c r="AA39" s="11"/>
      <c r="AB39" s="10"/>
      <c r="AC39" s="11"/>
      <c r="AD39" s="10"/>
      <c r="AE39" s="7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34"/>
        <v>0</v>
      </c>
      <c r="AP39" s="11">
        <v>30</v>
      </c>
      <c r="AQ39" s="10" t="s">
        <v>55</v>
      </c>
      <c r="AR39" s="11"/>
      <c r="AS39" s="10"/>
      <c r="AT39" s="11"/>
      <c r="AU39" s="10"/>
      <c r="AV39" s="11"/>
      <c r="AW39" s="10"/>
      <c r="AX39" s="11"/>
      <c r="AY39" s="10"/>
      <c r="AZ39" s="7">
        <v>2</v>
      </c>
      <c r="BA39" s="11">
        <v>30</v>
      </c>
      <c r="BB39" s="10" t="s">
        <v>54</v>
      </c>
      <c r="BC39" s="11"/>
      <c r="BD39" s="10"/>
      <c r="BE39" s="11"/>
      <c r="BF39" s="10"/>
      <c r="BG39" s="11"/>
      <c r="BH39" s="10"/>
      <c r="BI39" s="7">
        <v>1</v>
      </c>
      <c r="BJ39" s="7">
        <f t="shared" si="35"/>
        <v>3</v>
      </c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7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36"/>
        <v>0</v>
      </c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37"/>
        <v>0</v>
      </c>
    </row>
    <row r="40" spans="1:104" x14ac:dyDescent="0.2">
      <c r="A40" s="6"/>
      <c r="B40" s="6"/>
      <c r="C40" s="6"/>
      <c r="D40" s="6" t="s">
        <v>202</v>
      </c>
      <c r="E40" s="3" t="s">
        <v>203</v>
      </c>
      <c r="F40" s="6">
        <f t="shared" si="38"/>
        <v>0</v>
      </c>
      <c r="G40" s="6">
        <f t="shared" si="39"/>
        <v>2</v>
      </c>
      <c r="H40" s="6">
        <f t="shared" si="22"/>
        <v>60</v>
      </c>
      <c r="I40" s="6">
        <f t="shared" si="23"/>
        <v>30</v>
      </c>
      <c r="J40" s="6">
        <f t="shared" si="24"/>
        <v>0</v>
      </c>
      <c r="K40" s="6">
        <f t="shared" si="25"/>
        <v>0</v>
      </c>
      <c r="L40" s="6">
        <f t="shared" si="26"/>
        <v>0</v>
      </c>
      <c r="M40" s="6">
        <f t="shared" si="27"/>
        <v>0</v>
      </c>
      <c r="N40" s="6">
        <f t="shared" si="28"/>
        <v>30</v>
      </c>
      <c r="O40" s="6">
        <f t="shared" si="29"/>
        <v>0</v>
      </c>
      <c r="P40" s="6">
        <f t="shared" si="30"/>
        <v>0</v>
      </c>
      <c r="Q40" s="6">
        <f t="shared" si="31"/>
        <v>0</v>
      </c>
      <c r="R40" s="7">
        <f t="shared" si="32"/>
        <v>3</v>
      </c>
      <c r="S40" s="7">
        <f t="shared" si="33"/>
        <v>1.5</v>
      </c>
      <c r="T40" s="7">
        <v>2.1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7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34"/>
        <v>0</v>
      </c>
      <c r="AP40" s="11">
        <v>30</v>
      </c>
      <c r="AQ40" s="10" t="s">
        <v>54</v>
      </c>
      <c r="AR40" s="11"/>
      <c r="AS40" s="10"/>
      <c r="AT40" s="11"/>
      <c r="AU40" s="10"/>
      <c r="AV40" s="11"/>
      <c r="AW40" s="10"/>
      <c r="AX40" s="11"/>
      <c r="AY40" s="10"/>
      <c r="AZ40" s="7">
        <v>1.5</v>
      </c>
      <c r="BA40" s="11">
        <v>30</v>
      </c>
      <c r="BB40" s="10" t="s">
        <v>54</v>
      </c>
      <c r="BC40" s="11"/>
      <c r="BD40" s="10"/>
      <c r="BE40" s="11"/>
      <c r="BF40" s="10"/>
      <c r="BG40" s="11"/>
      <c r="BH40" s="10"/>
      <c r="BI40" s="7">
        <v>1.5</v>
      </c>
      <c r="BJ40" s="7">
        <f t="shared" si="35"/>
        <v>3</v>
      </c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7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36"/>
        <v>0</v>
      </c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37"/>
        <v>0</v>
      </c>
    </row>
    <row r="41" spans="1:104" x14ac:dyDescent="0.2">
      <c r="A41" s="6"/>
      <c r="B41" s="6"/>
      <c r="C41" s="6"/>
      <c r="D41" s="6" t="s">
        <v>204</v>
      </c>
      <c r="E41" s="3" t="s">
        <v>205</v>
      </c>
      <c r="F41" s="6">
        <f t="shared" si="38"/>
        <v>1</v>
      </c>
      <c r="G41" s="6">
        <f t="shared" si="39"/>
        <v>1</v>
      </c>
      <c r="H41" s="6">
        <f t="shared" si="22"/>
        <v>60</v>
      </c>
      <c r="I41" s="6">
        <f t="shared" si="23"/>
        <v>30</v>
      </c>
      <c r="J41" s="6">
        <f t="shared" si="24"/>
        <v>0</v>
      </c>
      <c r="K41" s="6">
        <f t="shared" si="25"/>
        <v>0</v>
      </c>
      <c r="L41" s="6">
        <f t="shared" si="26"/>
        <v>0</v>
      </c>
      <c r="M41" s="6">
        <f t="shared" si="27"/>
        <v>0</v>
      </c>
      <c r="N41" s="6">
        <f t="shared" si="28"/>
        <v>30</v>
      </c>
      <c r="O41" s="6">
        <f t="shared" si="29"/>
        <v>0</v>
      </c>
      <c r="P41" s="6">
        <f t="shared" si="30"/>
        <v>0</v>
      </c>
      <c r="Q41" s="6">
        <f t="shared" si="31"/>
        <v>0</v>
      </c>
      <c r="R41" s="7">
        <f t="shared" si="32"/>
        <v>3</v>
      </c>
      <c r="S41" s="7">
        <f t="shared" si="33"/>
        <v>1</v>
      </c>
      <c r="T41" s="7">
        <v>2.1</v>
      </c>
      <c r="U41" s="11"/>
      <c r="V41" s="10"/>
      <c r="W41" s="11"/>
      <c r="X41" s="10"/>
      <c r="Y41" s="11"/>
      <c r="Z41" s="10"/>
      <c r="AA41" s="11"/>
      <c r="AB41" s="10"/>
      <c r="AC41" s="11"/>
      <c r="AD41" s="10"/>
      <c r="AE41" s="7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34"/>
        <v>0</v>
      </c>
      <c r="AP41" s="11">
        <v>30</v>
      </c>
      <c r="AQ41" s="10" t="s">
        <v>55</v>
      </c>
      <c r="AR41" s="11"/>
      <c r="AS41" s="10"/>
      <c r="AT41" s="11"/>
      <c r="AU41" s="10"/>
      <c r="AV41" s="11"/>
      <c r="AW41" s="10"/>
      <c r="AX41" s="11"/>
      <c r="AY41" s="10"/>
      <c r="AZ41" s="7">
        <v>2</v>
      </c>
      <c r="BA41" s="11">
        <v>30</v>
      </c>
      <c r="BB41" s="10" t="s">
        <v>54</v>
      </c>
      <c r="BC41" s="11"/>
      <c r="BD41" s="10"/>
      <c r="BE41" s="11"/>
      <c r="BF41" s="10"/>
      <c r="BG41" s="11"/>
      <c r="BH41" s="10"/>
      <c r="BI41" s="7">
        <v>1</v>
      </c>
      <c r="BJ41" s="7">
        <f t="shared" si="35"/>
        <v>3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36"/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37"/>
        <v>0</v>
      </c>
    </row>
    <row r="42" spans="1:104" x14ac:dyDescent="0.2">
      <c r="A42" s="6"/>
      <c r="B42" s="6"/>
      <c r="C42" s="6"/>
      <c r="D42" s="6" t="s">
        <v>206</v>
      </c>
      <c r="E42" s="3" t="s">
        <v>207</v>
      </c>
      <c r="F42" s="6">
        <f t="shared" si="38"/>
        <v>0</v>
      </c>
      <c r="G42" s="6">
        <f t="shared" si="39"/>
        <v>1</v>
      </c>
      <c r="H42" s="6">
        <f t="shared" si="22"/>
        <v>15</v>
      </c>
      <c r="I42" s="6">
        <f t="shared" si="23"/>
        <v>0</v>
      </c>
      <c r="J42" s="6">
        <f t="shared" si="24"/>
        <v>0</v>
      </c>
      <c r="K42" s="6">
        <f t="shared" si="25"/>
        <v>0</v>
      </c>
      <c r="L42" s="6">
        <f t="shared" si="26"/>
        <v>15</v>
      </c>
      <c r="M42" s="6">
        <f t="shared" si="27"/>
        <v>0</v>
      </c>
      <c r="N42" s="6">
        <f t="shared" si="28"/>
        <v>0</v>
      </c>
      <c r="O42" s="6">
        <f t="shared" si="29"/>
        <v>0</v>
      </c>
      <c r="P42" s="6">
        <f t="shared" si="30"/>
        <v>0</v>
      </c>
      <c r="Q42" s="6">
        <f t="shared" si="31"/>
        <v>0</v>
      </c>
      <c r="R42" s="7">
        <f t="shared" si="32"/>
        <v>1</v>
      </c>
      <c r="S42" s="7">
        <f t="shared" si="33"/>
        <v>0</v>
      </c>
      <c r="T42" s="7">
        <v>0.6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7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34"/>
        <v>0</v>
      </c>
      <c r="AP42" s="11"/>
      <c r="AQ42" s="10"/>
      <c r="AR42" s="11"/>
      <c r="AS42" s="10"/>
      <c r="AT42" s="11"/>
      <c r="AU42" s="10"/>
      <c r="AV42" s="11">
        <v>15</v>
      </c>
      <c r="AW42" s="10" t="s">
        <v>54</v>
      </c>
      <c r="AX42" s="11"/>
      <c r="AY42" s="10"/>
      <c r="AZ42" s="7">
        <v>1</v>
      </c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35"/>
        <v>1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36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37"/>
        <v>0</v>
      </c>
    </row>
    <row r="43" spans="1:104" x14ac:dyDescent="0.2">
      <c r="A43" s="6"/>
      <c r="B43" s="6"/>
      <c r="C43" s="6"/>
      <c r="D43" s="6" t="s">
        <v>208</v>
      </c>
      <c r="E43" s="3" t="s">
        <v>209</v>
      </c>
      <c r="F43" s="6">
        <f t="shared" si="38"/>
        <v>0</v>
      </c>
      <c r="G43" s="6">
        <f t="shared" si="39"/>
        <v>1</v>
      </c>
      <c r="H43" s="6">
        <f t="shared" si="22"/>
        <v>15</v>
      </c>
      <c r="I43" s="6">
        <f t="shared" si="23"/>
        <v>0</v>
      </c>
      <c r="J43" s="6">
        <f t="shared" si="24"/>
        <v>0</v>
      </c>
      <c r="K43" s="6">
        <f t="shared" si="25"/>
        <v>0</v>
      </c>
      <c r="L43" s="6">
        <f t="shared" si="26"/>
        <v>0</v>
      </c>
      <c r="M43" s="6">
        <f t="shared" si="27"/>
        <v>0</v>
      </c>
      <c r="N43" s="6">
        <f t="shared" si="28"/>
        <v>15</v>
      </c>
      <c r="O43" s="6">
        <f t="shared" si="29"/>
        <v>0</v>
      </c>
      <c r="P43" s="6">
        <f t="shared" si="30"/>
        <v>0</v>
      </c>
      <c r="Q43" s="6">
        <f t="shared" si="31"/>
        <v>0</v>
      </c>
      <c r="R43" s="7">
        <f t="shared" si="32"/>
        <v>1</v>
      </c>
      <c r="S43" s="7">
        <f t="shared" si="33"/>
        <v>1</v>
      </c>
      <c r="T43" s="7">
        <v>0.5</v>
      </c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7"/>
      <c r="AF43" s="11">
        <v>15</v>
      </c>
      <c r="AG43" s="10" t="s">
        <v>54</v>
      </c>
      <c r="AH43" s="11"/>
      <c r="AI43" s="10"/>
      <c r="AJ43" s="11"/>
      <c r="AK43" s="10"/>
      <c r="AL43" s="11"/>
      <c r="AM43" s="10"/>
      <c r="AN43" s="7">
        <v>1</v>
      </c>
      <c r="AO43" s="7">
        <f t="shared" si="34"/>
        <v>1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35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36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37"/>
        <v>0</v>
      </c>
    </row>
    <row r="44" spans="1:104" x14ac:dyDescent="0.2">
      <c r="A44" s="6"/>
      <c r="B44" s="6"/>
      <c r="C44" s="6"/>
      <c r="D44" s="6" t="s">
        <v>210</v>
      </c>
      <c r="E44" s="3" t="s">
        <v>104</v>
      </c>
      <c r="F44" s="6">
        <f t="shared" si="38"/>
        <v>0</v>
      </c>
      <c r="G44" s="6">
        <f t="shared" si="39"/>
        <v>1</v>
      </c>
      <c r="H44" s="6">
        <f t="shared" si="22"/>
        <v>150</v>
      </c>
      <c r="I44" s="6">
        <f t="shared" si="23"/>
        <v>0</v>
      </c>
      <c r="J44" s="6">
        <f t="shared" si="24"/>
        <v>0</v>
      </c>
      <c r="K44" s="6">
        <f t="shared" si="25"/>
        <v>0</v>
      </c>
      <c r="L44" s="6">
        <f t="shared" si="26"/>
        <v>0</v>
      </c>
      <c r="M44" s="6">
        <f t="shared" si="27"/>
        <v>0</v>
      </c>
      <c r="N44" s="6">
        <f t="shared" si="28"/>
        <v>150</v>
      </c>
      <c r="O44" s="6">
        <f t="shared" si="29"/>
        <v>0</v>
      </c>
      <c r="P44" s="6">
        <f t="shared" si="30"/>
        <v>0</v>
      </c>
      <c r="Q44" s="6">
        <f t="shared" si="31"/>
        <v>0</v>
      </c>
      <c r="R44" s="7">
        <f t="shared" si="32"/>
        <v>5</v>
      </c>
      <c r="S44" s="7">
        <f t="shared" si="33"/>
        <v>5</v>
      </c>
      <c r="T44" s="7">
        <v>5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34"/>
        <v>0</v>
      </c>
      <c r="AP44" s="11"/>
      <c r="AQ44" s="10"/>
      <c r="AR44" s="11"/>
      <c r="AS44" s="10"/>
      <c r="AT44" s="11"/>
      <c r="AU44" s="10"/>
      <c r="AV44" s="11"/>
      <c r="AW44" s="10"/>
      <c r="AX44" s="11"/>
      <c r="AY44" s="10"/>
      <c r="AZ44" s="7"/>
      <c r="BA44" s="11">
        <v>150</v>
      </c>
      <c r="BB44" s="10" t="s">
        <v>54</v>
      </c>
      <c r="BC44" s="11"/>
      <c r="BD44" s="10"/>
      <c r="BE44" s="11"/>
      <c r="BF44" s="10"/>
      <c r="BG44" s="11"/>
      <c r="BH44" s="10"/>
      <c r="BI44" s="7">
        <v>5</v>
      </c>
      <c r="BJ44" s="7">
        <f t="shared" si="35"/>
        <v>5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36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37"/>
        <v>0</v>
      </c>
    </row>
    <row r="45" spans="1:104" x14ac:dyDescent="0.2">
      <c r="A45" s="6"/>
      <c r="B45" s="6"/>
      <c r="C45" s="6"/>
      <c r="D45" s="6" t="s">
        <v>211</v>
      </c>
      <c r="E45" s="3" t="s">
        <v>175</v>
      </c>
      <c r="F45" s="6">
        <f t="shared" si="38"/>
        <v>0</v>
      </c>
      <c r="G45" s="6">
        <f t="shared" si="39"/>
        <v>1</v>
      </c>
      <c r="H45" s="6">
        <f t="shared" si="22"/>
        <v>45</v>
      </c>
      <c r="I45" s="6">
        <f t="shared" si="23"/>
        <v>0</v>
      </c>
      <c r="J45" s="6">
        <f t="shared" si="24"/>
        <v>0</v>
      </c>
      <c r="K45" s="6">
        <f t="shared" si="25"/>
        <v>0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6">
        <f t="shared" si="30"/>
        <v>0</v>
      </c>
      <c r="Q45" s="6">
        <f t="shared" si="31"/>
        <v>45</v>
      </c>
      <c r="R45" s="7">
        <f t="shared" si="32"/>
        <v>10</v>
      </c>
      <c r="S45" s="7">
        <f t="shared" si="33"/>
        <v>10</v>
      </c>
      <c r="T45" s="7">
        <v>4.2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34"/>
        <v>0</v>
      </c>
      <c r="AP45" s="11"/>
      <c r="AQ45" s="10"/>
      <c r="AR45" s="11"/>
      <c r="AS45" s="10"/>
      <c r="AT45" s="11"/>
      <c r="AU45" s="10"/>
      <c r="AV45" s="11"/>
      <c r="AW45" s="10"/>
      <c r="AX45" s="11"/>
      <c r="AY45" s="10"/>
      <c r="AZ45" s="7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35"/>
        <v>0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>
        <v>45</v>
      </c>
      <c r="CC45" s="10" t="s">
        <v>54</v>
      </c>
      <c r="CD45" s="7">
        <v>10</v>
      </c>
      <c r="CE45" s="7">
        <f t="shared" si="36"/>
        <v>10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37"/>
        <v>0</v>
      </c>
    </row>
    <row r="46" spans="1:104" x14ac:dyDescent="0.2">
      <c r="A46" s="6"/>
      <c r="B46" s="6"/>
      <c r="C46" s="6"/>
      <c r="D46" s="6" t="s">
        <v>212</v>
      </c>
      <c r="E46" s="3" t="s">
        <v>111</v>
      </c>
      <c r="F46" s="6">
        <f t="shared" si="38"/>
        <v>0</v>
      </c>
      <c r="G46" s="6">
        <f t="shared" si="39"/>
        <v>1</v>
      </c>
      <c r="H46" s="6">
        <f t="shared" si="22"/>
        <v>0</v>
      </c>
      <c r="I46" s="6">
        <f t="shared" si="23"/>
        <v>0</v>
      </c>
      <c r="J46" s="6">
        <f t="shared" si="24"/>
        <v>0</v>
      </c>
      <c r="K46" s="6">
        <f t="shared" si="25"/>
        <v>0</v>
      </c>
      <c r="L46" s="6">
        <f t="shared" si="26"/>
        <v>0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6">
        <f t="shared" si="30"/>
        <v>0</v>
      </c>
      <c r="Q46" s="6">
        <f t="shared" si="31"/>
        <v>0</v>
      </c>
      <c r="R46" s="7">
        <f t="shared" si="32"/>
        <v>20</v>
      </c>
      <c r="S46" s="7">
        <f t="shared" si="33"/>
        <v>20</v>
      </c>
      <c r="T46" s="7">
        <v>14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34"/>
        <v>0</v>
      </c>
      <c r="AP46" s="11"/>
      <c r="AQ46" s="10"/>
      <c r="AR46" s="11"/>
      <c r="AS46" s="10"/>
      <c r="AT46" s="11"/>
      <c r="AU46" s="10"/>
      <c r="AV46" s="11"/>
      <c r="AW46" s="10"/>
      <c r="AX46" s="11"/>
      <c r="AY46" s="10"/>
      <c r="AZ46" s="7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35"/>
        <v>0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>
        <v>0</v>
      </c>
      <c r="CA46" s="10" t="s">
        <v>54</v>
      </c>
      <c r="CB46" s="11"/>
      <c r="CC46" s="10"/>
      <c r="CD46" s="7">
        <v>20</v>
      </c>
      <c r="CE46" s="7">
        <f t="shared" si="36"/>
        <v>20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37"/>
        <v>0</v>
      </c>
    </row>
    <row r="47" spans="1:104" ht="15.95" customHeight="1" x14ac:dyDescent="0.2">
      <c r="A47" s="6"/>
      <c r="B47" s="6"/>
      <c r="C47" s="6"/>
      <c r="D47" s="6"/>
      <c r="E47" s="6" t="s">
        <v>66</v>
      </c>
      <c r="F47" s="6">
        <f t="shared" ref="F47:AK47" si="40">SUM(F32:F46)</f>
        <v>4</v>
      </c>
      <c r="G47" s="6">
        <f t="shared" si="40"/>
        <v>17</v>
      </c>
      <c r="H47" s="6">
        <f t="shared" si="40"/>
        <v>735</v>
      </c>
      <c r="I47" s="6">
        <f t="shared" si="40"/>
        <v>210</v>
      </c>
      <c r="J47" s="6">
        <f t="shared" si="40"/>
        <v>15</v>
      </c>
      <c r="K47" s="6">
        <f t="shared" si="40"/>
        <v>0</v>
      </c>
      <c r="L47" s="6">
        <f t="shared" si="40"/>
        <v>45</v>
      </c>
      <c r="M47" s="6">
        <f t="shared" si="40"/>
        <v>0</v>
      </c>
      <c r="N47" s="6">
        <f t="shared" si="40"/>
        <v>420</v>
      </c>
      <c r="O47" s="6">
        <f t="shared" si="40"/>
        <v>0</v>
      </c>
      <c r="P47" s="6">
        <f t="shared" si="40"/>
        <v>0</v>
      </c>
      <c r="Q47" s="6">
        <f t="shared" si="40"/>
        <v>45</v>
      </c>
      <c r="R47" s="7">
        <f t="shared" si="40"/>
        <v>65</v>
      </c>
      <c r="S47" s="7">
        <f t="shared" si="40"/>
        <v>47.5</v>
      </c>
      <c r="T47" s="7">
        <f t="shared" si="40"/>
        <v>38.9</v>
      </c>
      <c r="U47" s="11">
        <f t="shared" si="40"/>
        <v>105</v>
      </c>
      <c r="V47" s="10">
        <f t="shared" si="40"/>
        <v>0</v>
      </c>
      <c r="W47" s="11">
        <f t="shared" si="40"/>
        <v>15</v>
      </c>
      <c r="X47" s="10">
        <f t="shared" si="40"/>
        <v>0</v>
      </c>
      <c r="Y47" s="11">
        <f t="shared" si="40"/>
        <v>0</v>
      </c>
      <c r="Z47" s="10">
        <f t="shared" si="40"/>
        <v>0</v>
      </c>
      <c r="AA47" s="11">
        <f t="shared" si="40"/>
        <v>30</v>
      </c>
      <c r="AB47" s="10">
        <f t="shared" si="40"/>
        <v>0</v>
      </c>
      <c r="AC47" s="11">
        <f t="shared" si="40"/>
        <v>0</v>
      </c>
      <c r="AD47" s="10">
        <f t="shared" si="40"/>
        <v>0</v>
      </c>
      <c r="AE47" s="7">
        <f t="shared" si="40"/>
        <v>10</v>
      </c>
      <c r="AF47" s="11">
        <f t="shared" si="40"/>
        <v>135</v>
      </c>
      <c r="AG47" s="10">
        <f t="shared" si="40"/>
        <v>0</v>
      </c>
      <c r="AH47" s="11">
        <f t="shared" si="40"/>
        <v>0</v>
      </c>
      <c r="AI47" s="10">
        <f t="shared" si="40"/>
        <v>0</v>
      </c>
      <c r="AJ47" s="11">
        <f t="shared" si="40"/>
        <v>0</v>
      </c>
      <c r="AK47" s="10">
        <f t="shared" si="40"/>
        <v>0</v>
      </c>
      <c r="AL47" s="11">
        <f t="shared" ref="AL47:BQ47" si="41">SUM(AL32:AL46)</f>
        <v>0</v>
      </c>
      <c r="AM47" s="10">
        <f t="shared" si="41"/>
        <v>0</v>
      </c>
      <c r="AN47" s="7">
        <f t="shared" si="41"/>
        <v>6</v>
      </c>
      <c r="AO47" s="7">
        <f t="shared" si="41"/>
        <v>16</v>
      </c>
      <c r="AP47" s="11">
        <f t="shared" si="41"/>
        <v>105</v>
      </c>
      <c r="AQ47" s="10">
        <f t="shared" si="41"/>
        <v>0</v>
      </c>
      <c r="AR47" s="11">
        <f t="shared" si="41"/>
        <v>0</v>
      </c>
      <c r="AS47" s="10">
        <f t="shared" si="41"/>
        <v>0</v>
      </c>
      <c r="AT47" s="11">
        <f t="shared" si="41"/>
        <v>0</v>
      </c>
      <c r="AU47" s="10">
        <f t="shared" si="41"/>
        <v>0</v>
      </c>
      <c r="AV47" s="11">
        <f t="shared" si="41"/>
        <v>15</v>
      </c>
      <c r="AW47" s="10">
        <f t="shared" si="41"/>
        <v>0</v>
      </c>
      <c r="AX47" s="11">
        <f t="shared" si="41"/>
        <v>0</v>
      </c>
      <c r="AY47" s="10">
        <f t="shared" si="41"/>
        <v>0</v>
      </c>
      <c r="AZ47" s="7">
        <f t="shared" si="41"/>
        <v>7.5</v>
      </c>
      <c r="BA47" s="11">
        <f t="shared" si="41"/>
        <v>285</v>
      </c>
      <c r="BB47" s="10">
        <f t="shared" si="41"/>
        <v>0</v>
      </c>
      <c r="BC47" s="11">
        <f t="shared" si="41"/>
        <v>0</v>
      </c>
      <c r="BD47" s="10">
        <f t="shared" si="41"/>
        <v>0</v>
      </c>
      <c r="BE47" s="11">
        <f t="shared" si="41"/>
        <v>0</v>
      </c>
      <c r="BF47" s="10">
        <f t="shared" si="41"/>
        <v>0</v>
      </c>
      <c r="BG47" s="11">
        <f t="shared" si="41"/>
        <v>0</v>
      </c>
      <c r="BH47" s="10">
        <f t="shared" si="41"/>
        <v>0</v>
      </c>
      <c r="BI47" s="7">
        <f t="shared" si="41"/>
        <v>11.5</v>
      </c>
      <c r="BJ47" s="7">
        <f t="shared" si="41"/>
        <v>19</v>
      </c>
      <c r="BK47" s="11">
        <f t="shared" si="41"/>
        <v>0</v>
      </c>
      <c r="BL47" s="10">
        <f t="shared" si="41"/>
        <v>0</v>
      </c>
      <c r="BM47" s="11">
        <f t="shared" si="41"/>
        <v>0</v>
      </c>
      <c r="BN47" s="10">
        <f t="shared" si="41"/>
        <v>0</v>
      </c>
      <c r="BO47" s="11">
        <f t="shared" si="41"/>
        <v>0</v>
      </c>
      <c r="BP47" s="10">
        <f t="shared" si="41"/>
        <v>0</v>
      </c>
      <c r="BQ47" s="11">
        <f t="shared" si="41"/>
        <v>0</v>
      </c>
      <c r="BR47" s="10">
        <f t="shared" ref="BR47:CW47" si="42">SUM(BR32:BR46)</f>
        <v>0</v>
      </c>
      <c r="BS47" s="11">
        <f t="shared" si="42"/>
        <v>0</v>
      </c>
      <c r="BT47" s="10">
        <f t="shared" si="42"/>
        <v>0</v>
      </c>
      <c r="BU47" s="7">
        <f t="shared" si="42"/>
        <v>0</v>
      </c>
      <c r="BV47" s="11">
        <f t="shared" si="42"/>
        <v>0</v>
      </c>
      <c r="BW47" s="10">
        <f t="shared" si="42"/>
        <v>0</v>
      </c>
      <c r="BX47" s="11">
        <f t="shared" si="42"/>
        <v>0</v>
      </c>
      <c r="BY47" s="10">
        <f t="shared" si="42"/>
        <v>0</v>
      </c>
      <c r="BZ47" s="11">
        <f t="shared" si="42"/>
        <v>0</v>
      </c>
      <c r="CA47" s="10">
        <f t="shared" si="42"/>
        <v>0</v>
      </c>
      <c r="CB47" s="11">
        <f t="shared" si="42"/>
        <v>45</v>
      </c>
      <c r="CC47" s="10">
        <f t="shared" si="42"/>
        <v>0</v>
      </c>
      <c r="CD47" s="7">
        <f t="shared" si="42"/>
        <v>30</v>
      </c>
      <c r="CE47" s="7">
        <f t="shared" si="42"/>
        <v>30</v>
      </c>
      <c r="CF47" s="11">
        <f t="shared" si="42"/>
        <v>0</v>
      </c>
      <c r="CG47" s="10">
        <f t="shared" si="42"/>
        <v>0</v>
      </c>
      <c r="CH47" s="11">
        <f t="shared" si="42"/>
        <v>0</v>
      </c>
      <c r="CI47" s="10">
        <f t="shared" si="42"/>
        <v>0</v>
      </c>
      <c r="CJ47" s="11">
        <f t="shared" si="42"/>
        <v>0</v>
      </c>
      <c r="CK47" s="10">
        <f t="shared" si="42"/>
        <v>0</v>
      </c>
      <c r="CL47" s="11">
        <f t="shared" si="42"/>
        <v>0</v>
      </c>
      <c r="CM47" s="10">
        <f t="shared" si="42"/>
        <v>0</v>
      </c>
      <c r="CN47" s="11">
        <f t="shared" si="42"/>
        <v>0</v>
      </c>
      <c r="CO47" s="10">
        <f t="shared" si="42"/>
        <v>0</v>
      </c>
      <c r="CP47" s="7">
        <f t="shared" si="42"/>
        <v>0</v>
      </c>
      <c r="CQ47" s="11">
        <f t="shared" si="42"/>
        <v>0</v>
      </c>
      <c r="CR47" s="10">
        <f t="shared" si="42"/>
        <v>0</v>
      </c>
      <c r="CS47" s="11">
        <f t="shared" si="42"/>
        <v>0</v>
      </c>
      <c r="CT47" s="10">
        <f t="shared" si="42"/>
        <v>0</v>
      </c>
      <c r="CU47" s="11">
        <f t="shared" si="42"/>
        <v>0</v>
      </c>
      <c r="CV47" s="10">
        <f t="shared" si="42"/>
        <v>0</v>
      </c>
      <c r="CW47" s="11">
        <f t="shared" si="42"/>
        <v>0</v>
      </c>
      <c r="CX47" s="10">
        <f>SUM(CX32:CX46)</f>
        <v>0</v>
      </c>
      <c r="CY47" s="7">
        <f>SUM(CY32:CY46)</f>
        <v>0</v>
      </c>
      <c r="CZ47" s="7">
        <f>SUM(CZ32:CZ46)</f>
        <v>0</v>
      </c>
    </row>
    <row r="48" spans="1:104" ht="20.100000000000001" customHeight="1" x14ac:dyDescent="0.2">
      <c r="A48" s="12" t="s">
        <v>112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2"/>
      <c r="CZ48" s="13"/>
    </row>
    <row r="49" spans="1:104" x14ac:dyDescent="0.2">
      <c r="A49" s="15">
        <v>50</v>
      </c>
      <c r="B49" s="15">
        <v>1</v>
      </c>
      <c r="C49" s="15"/>
      <c r="D49" s="6" t="s">
        <v>113</v>
      </c>
      <c r="E49" s="3" t="s">
        <v>114</v>
      </c>
      <c r="F49" s="6">
        <f t="shared" ref="F49:F56" si="43">COUNTIF(U49:CX49,"e")</f>
        <v>1</v>
      </c>
      <c r="G49" s="6">
        <f t="shared" ref="G49:G56" si="44">COUNTIF(U49:CX49,"z")</f>
        <v>0</v>
      </c>
      <c r="H49" s="6">
        <f t="shared" ref="H49:H56" si="45">SUM(I49:Q49)</f>
        <v>30</v>
      </c>
      <c r="I49" s="6">
        <f t="shared" ref="I49:I56" si="46">U49+AP49+BK49+CF49</f>
        <v>0</v>
      </c>
      <c r="J49" s="6">
        <f t="shared" ref="J49:J56" si="47">W49+AR49+BM49+CH49</f>
        <v>0</v>
      </c>
      <c r="K49" s="6">
        <f t="shared" ref="K49:K56" si="48">Y49+AT49+BO49+CJ49</f>
        <v>30</v>
      </c>
      <c r="L49" s="6">
        <f t="shared" ref="L49:L56" si="49">AA49+AV49+BQ49+CL49</f>
        <v>0</v>
      </c>
      <c r="M49" s="6">
        <f t="shared" ref="M49:M56" si="50">AC49+AX49+BS49+CN49</f>
        <v>0</v>
      </c>
      <c r="N49" s="6">
        <f t="shared" ref="N49:N56" si="51">AF49+BA49+BV49+CQ49</f>
        <v>0</v>
      </c>
      <c r="O49" s="6">
        <f t="shared" ref="O49:O56" si="52">AH49+BC49+BX49+CS49</f>
        <v>0</v>
      </c>
      <c r="P49" s="6">
        <f t="shared" ref="P49:P56" si="53">AJ49+BE49+BZ49+CU49</f>
        <v>0</v>
      </c>
      <c r="Q49" s="6">
        <f t="shared" ref="Q49:Q56" si="54">AL49+BG49+CB49+CW49</f>
        <v>0</v>
      </c>
      <c r="R49" s="7">
        <f t="shared" ref="R49:R56" si="55">AO49+BJ49+CE49+CZ49</f>
        <v>3</v>
      </c>
      <c r="S49" s="7">
        <f t="shared" ref="S49:S56" si="56">AN49+BI49+CD49+CY49</f>
        <v>0</v>
      </c>
      <c r="T49" s="7">
        <v>1.2</v>
      </c>
      <c r="U49" s="11"/>
      <c r="V49" s="10"/>
      <c r="W49" s="11"/>
      <c r="X49" s="10"/>
      <c r="Y49" s="11">
        <v>30</v>
      </c>
      <c r="Z49" s="10" t="s">
        <v>55</v>
      </c>
      <c r="AA49" s="11"/>
      <c r="AB49" s="10"/>
      <c r="AC49" s="11"/>
      <c r="AD49" s="10"/>
      <c r="AE49" s="7">
        <v>3</v>
      </c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ref="AO49:AO56" si="57">AE49+AN49</f>
        <v>3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ref="BJ49:BJ56" si="58">AZ49+BI49</f>
        <v>0</v>
      </c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7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ref="CE49:CE56" si="59">BU49+CD49</f>
        <v>0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ref="CZ49:CZ56" si="60">CP49+CY49</f>
        <v>0</v>
      </c>
    </row>
    <row r="50" spans="1:104" x14ac:dyDescent="0.2">
      <c r="A50" s="15">
        <v>50</v>
      </c>
      <c r="B50" s="15">
        <v>1</v>
      </c>
      <c r="C50" s="15"/>
      <c r="D50" s="6" t="s">
        <v>115</v>
      </c>
      <c r="E50" s="3" t="s">
        <v>116</v>
      </c>
      <c r="F50" s="6">
        <f t="shared" si="43"/>
        <v>1</v>
      </c>
      <c r="G50" s="6">
        <f t="shared" si="44"/>
        <v>0</v>
      </c>
      <c r="H50" s="6">
        <f t="shared" si="45"/>
        <v>30</v>
      </c>
      <c r="I50" s="6">
        <f t="shared" si="46"/>
        <v>0</v>
      </c>
      <c r="J50" s="6">
        <f t="shared" si="47"/>
        <v>0</v>
      </c>
      <c r="K50" s="6">
        <f t="shared" si="48"/>
        <v>30</v>
      </c>
      <c r="L50" s="6">
        <f t="shared" si="49"/>
        <v>0</v>
      </c>
      <c r="M50" s="6">
        <f t="shared" si="50"/>
        <v>0</v>
      </c>
      <c r="N50" s="6">
        <f t="shared" si="51"/>
        <v>0</v>
      </c>
      <c r="O50" s="6">
        <f t="shared" si="52"/>
        <v>0</v>
      </c>
      <c r="P50" s="6">
        <f t="shared" si="53"/>
        <v>0</v>
      </c>
      <c r="Q50" s="6">
        <f t="shared" si="54"/>
        <v>0</v>
      </c>
      <c r="R50" s="7">
        <f t="shared" si="55"/>
        <v>3</v>
      </c>
      <c r="S50" s="7">
        <f t="shared" si="56"/>
        <v>0</v>
      </c>
      <c r="T50" s="7">
        <v>1.2</v>
      </c>
      <c r="U50" s="11"/>
      <c r="V50" s="10"/>
      <c r="W50" s="11"/>
      <c r="X50" s="10"/>
      <c r="Y50" s="11">
        <v>30</v>
      </c>
      <c r="Z50" s="10" t="s">
        <v>55</v>
      </c>
      <c r="AA50" s="11"/>
      <c r="AB50" s="10"/>
      <c r="AC50" s="11"/>
      <c r="AD50" s="10"/>
      <c r="AE50" s="7">
        <v>3</v>
      </c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57"/>
        <v>3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58"/>
        <v>0</v>
      </c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7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59"/>
        <v>0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0"/>
        <v>0</v>
      </c>
    </row>
    <row r="51" spans="1:104" x14ac:dyDescent="0.2">
      <c r="A51" s="15">
        <v>1</v>
      </c>
      <c r="B51" s="15">
        <v>1</v>
      </c>
      <c r="C51" s="15"/>
      <c r="D51" s="6" t="s">
        <v>117</v>
      </c>
      <c r="E51" s="3" t="s">
        <v>118</v>
      </c>
      <c r="F51" s="6">
        <f t="shared" si="43"/>
        <v>0</v>
      </c>
      <c r="G51" s="6">
        <f t="shared" si="44"/>
        <v>2</v>
      </c>
      <c r="H51" s="6">
        <f t="shared" si="45"/>
        <v>30</v>
      </c>
      <c r="I51" s="6">
        <f t="shared" si="46"/>
        <v>15</v>
      </c>
      <c r="J51" s="6">
        <f t="shared" si="47"/>
        <v>15</v>
      </c>
      <c r="K51" s="6">
        <f t="shared" si="48"/>
        <v>0</v>
      </c>
      <c r="L51" s="6">
        <f t="shared" si="49"/>
        <v>0</v>
      </c>
      <c r="M51" s="6">
        <f t="shared" si="50"/>
        <v>0</v>
      </c>
      <c r="N51" s="6">
        <f t="shared" si="51"/>
        <v>0</v>
      </c>
      <c r="O51" s="6">
        <f t="shared" si="52"/>
        <v>0</v>
      </c>
      <c r="P51" s="6">
        <f t="shared" si="53"/>
        <v>0</v>
      </c>
      <c r="Q51" s="6">
        <f t="shared" si="54"/>
        <v>0</v>
      </c>
      <c r="R51" s="7">
        <f t="shared" si="55"/>
        <v>2</v>
      </c>
      <c r="S51" s="7">
        <f t="shared" si="56"/>
        <v>0</v>
      </c>
      <c r="T51" s="7">
        <v>1.17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57"/>
        <v>0</v>
      </c>
      <c r="AP51" s="11">
        <v>15</v>
      </c>
      <c r="AQ51" s="10" t="s">
        <v>54</v>
      </c>
      <c r="AR51" s="11">
        <v>15</v>
      </c>
      <c r="AS51" s="10" t="s">
        <v>54</v>
      </c>
      <c r="AT51" s="11"/>
      <c r="AU51" s="10"/>
      <c r="AV51" s="11"/>
      <c r="AW51" s="10"/>
      <c r="AX51" s="11"/>
      <c r="AY51" s="10"/>
      <c r="AZ51" s="7">
        <v>2</v>
      </c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58"/>
        <v>2</v>
      </c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7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59"/>
        <v>0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0"/>
        <v>0</v>
      </c>
    </row>
    <row r="52" spans="1:104" x14ac:dyDescent="0.2">
      <c r="A52" s="15">
        <v>1</v>
      </c>
      <c r="B52" s="15">
        <v>1</v>
      </c>
      <c r="C52" s="15"/>
      <c r="D52" s="6" t="s">
        <v>119</v>
      </c>
      <c r="E52" s="3" t="s">
        <v>120</v>
      </c>
      <c r="F52" s="6">
        <f t="shared" si="43"/>
        <v>0</v>
      </c>
      <c r="G52" s="6">
        <f t="shared" si="44"/>
        <v>2</v>
      </c>
      <c r="H52" s="6">
        <f t="shared" si="45"/>
        <v>30</v>
      </c>
      <c r="I52" s="6">
        <f t="shared" si="46"/>
        <v>15</v>
      </c>
      <c r="J52" s="6">
        <f t="shared" si="47"/>
        <v>15</v>
      </c>
      <c r="K52" s="6">
        <f t="shared" si="48"/>
        <v>0</v>
      </c>
      <c r="L52" s="6">
        <f t="shared" si="49"/>
        <v>0</v>
      </c>
      <c r="M52" s="6">
        <f t="shared" si="50"/>
        <v>0</v>
      </c>
      <c r="N52" s="6">
        <f t="shared" si="51"/>
        <v>0</v>
      </c>
      <c r="O52" s="6">
        <f t="shared" si="52"/>
        <v>0</v>
      </c>
      <c r="P52" s="6">
        <f t="shared" si="53"/>
        <v>0</v>
      </c>
      <c r="Q52" s="6">
        <f t="shared" si="54"/>
        <v>0</v>
      </c>
      <c r="R52" s="7">
        <f t="shared" si="55"/>
        <v>2</v>
      </c>
      <c r="S52" s="7">
        <f t="shared" si="56"/>
        <v>0</v>
      </c>
      <c r="T52" s="7">
        <v>1.17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57"/>
        <v>0</v>
      </c>
      <c r="AP52" s="11">
        <v>15</v>
      </c>
      <c r="AQ52" s="10" t="s">
        <v>54</v>
      </c>
      <c r="AR52" s="11">
        <v>15</v>
      </c>
      <c r="AS52" s="10" t="s">
        <v>54</v>
      </c>
      <c r="AT52" s="11"/>
      <c r="AU52" s="10"/>
      <c r="AV52" s="11"/>
      <c r="AW52" s="10"/>
      <c r="AX52" s="11"/>
      <c r="AY52" s="10"/>
      <c r="AZ52" s="7">
        <v>2</v>
      </c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58"/>
        <v>2</v>
      </c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7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59"/>
        <v>0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0"/>
        <v>0</v>
      </c>
    </row>
    <row r="53" spans="1:104" x14ac:dyDescent="0.2">
      <c r="A53" s="15">
        <v>2</v>
      </c>
      <c r="B53" s="15">
        <v>1</v>
      </c>
      <c r="C53" s="15"/>
      <c r="D53" s="6" t="s">
        <v>213</v>
      </c>
      <c r="E53" s="3" t="s">
        <v>214</v>
      </c>
      <c r="F53" s="6">
        <f t="shared" si="43"/>
        <v>0</v>
      </c>
      <c r="G53" s="6">
        <f t="shared" si="44"/>
        <v>1</v>
      </c>
      <c r="H53" s="6">
        <f t="shared" si="45"/>
        <v>30</v>
      </c>
      <c r="I53" s="6">
        <f t="shared" si="46"/>
        <v>30</v>
      </c>
      <c r="J53" s="6">
        <f t="shared" si="47"/>
        <v>0</v>
      </c>
      <c r="K53" s="6">
        <f t="shared" si="48"/>
        <v>0</v>
      </c>
      <c r="L53" s="6">
        <f t="shared" si="49"/>
        <v>0</v>
      </c>
      <c r="M53" s="6">
        <f t="shared" si="50"/>
        <v>0</v>
      </c>
      <c r="N53" s="6">
        <f t="shared" si="51"/>
        <v>0</v>
      </c>
      <c r="O53" s="6">
        <f t="shared" si="52"/>
        <v>0</v>
      </c>
      <c r="P53" s="6">
        <f t="shared" si="53"/>
        <v>0</v>
      </c>
      <c r="Q53" s="6">
        <f t="shared" si="54"/>
        <v>0</v>
      </c>
      <c r="R53" s="7">
        <f t="shared" si="55"/>
        <v>2</v>
      </c>
      <c r="S53" s="7">
        <f t="shared" si="56"/>
        <v>0</v>
      </c>
      <c r="T53" s="7">
        <v>1.2</v>
      </c>
      <c r="U53" s="11">
        <v>30</v>
      </c>
      <c r="V53" s="10" t="s">
        <v>54</v>
      </c>
      <c r="W53" s="11"/>
      <c r="X53" s="10"/>
      <c r="Y53" s="11"/>
      <c r="Z53" s="10"/>
      <c r="AA53" s="11"/>
      <c r="AB53" s="10"/>
      <c r="AC53" s="11"/>
      <c r="AD53" s="10"/>
      <c r="AE53" s="7">
        <v>2</v>
      </c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57"/>
        <v>2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58"/>
        <v>0</v>
      </c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7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59"/>
        <v>0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0"/>
        <v>0</v>
      </c>
    </row>
    <row r="54" spans="1:104" x14ac:dyDescent="0.2">
      <c r="A54" s="15">
        <v>2</v>
      </c>
      <c r="B54" s="15">
        <v>1</v>
      </c>
      <c r="C54" s="15"/>
      <c r="D54" s="6" t="s">
        <v>215</v>
      </c>
      <c r="E54" s="3" t="s">
        <v>216</v>
      </c>
      <c r="F54" s="6">
        <f t="shared" si="43"/>
        <v>0</v>
      </c>
      <c r="G54" s="6">
        <f t="shared" si="44"/>
        <v>1</v>
      </c>
      <c r="H54" s="6">
        <f t="shared" si="45"/>
        <v>30</v>
      </c>
      <c r="I54" s="6">
        <f t="shared" si="46"/>
        <v>30</v>
      </c>
      <c r="J54" s="6">
        <f t="shared" si="47"/>
        <v>0</v>
      </c>
      <c r="K54" s="6">
        <f t="shared" si="48"/>
        <v>0</v>
      </c>
      <c r="L54" s="6">
        <f t="shared" si="49"/>
        <v>0</v>
      </c>
      <c r="M54" s="6">
        <f t="shared" si="50"/>
        <v>0</v>
      </c>
      <c r="N54" s="6">
        <f t="shared" si="51"/>
        <v>0</v>
      </c>
      <c r="O54" s="6">
        <f t="shared" si="52"/>
        <v>0</v>
      </c>
      <c r="P54" s="6">
        <f t="shared" si="53"/>
        <v>0</v>
      </c>
      <c r="Q54" s="6">
        <f t="shared" si="54"/>
        <v>0</v>
      </c>
      <c r="R54" s="7">
        <f t="shared" si="55"/>
        <v>2</v>
      </c>
      <c r="S54" s="7">
        <f t="shared" si="56"/>
        <v>0</v>
      </c>
      <c r="T54" s="7">
        <v>1.2</v>
      </c>
      <c r="U54" s="11">
        <v>30</v>
      </c>
      <c r="V54" s="10" t="s">
        <v>54</v>
      </c>
      <c r="W54" s="11"/>
      <c r="X54" s="10"/>
      <c r="Y54" s="11"/>
      <c r="Z54" s="10"/>
      <c r="AA54" s="11"/>
      <c r="AB54" s="10"/>
      <c r="AC54" s="11"/>
      <c r="AD54" s="10"/>
      <c r="AE54" s="7">
        <v>2</v>
      </c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57"/>
        <v>2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58"/>
        <v>0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7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59"/>
        <v>0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0"/>
        <v>0</v>
      </c>
    </row>
    <row r="55" spans="1:104" x14ac:dyDescent="0.2">
      <c r="A55" s="15">
        <v>3</v>
      </c>
      <c r="B55" s="15">
        <v>1</v>
      </c>
      <c r="C55" s="15"/>
      <c r="D55" s="6" t="s">
        <v>217</v>
      </c>
      <c r="E55" s="3" t="s">
        <v>218</v>
      </c>
      <c r="F55" s="6">
        <f t="shared" si="43"/>
        <v>0</v>
      </c>
      <c r="G55" s="6">
        <f t="shared" si="44"/>
        <v>1</v>
      </c>
      <c r="H55" s="6">
        <f t="shared" si="45"/>
        <v>30</v>
      </c>
      <c r="I55" s="6">
        <f t="shared" si="46"/>
        <v>30</v>
      </c>
      <c r="J55" s="6">
        <f t="shared" si="47"/>
        <v>0</v>
      </c>
      <c r="K55" s="6">
        <f t="shared" si="48"/>
        <v>0</v>
      </c>
      <c r="L55" s="6">
        <f t="shared" si="49"/>
        <v>0</v>
      </c>
      <c r="M55" s="6">
        <f t="shared" si="50"/>
        <v>0</v>
      </c>
      <c r="N55" s="6">
        <f t="shared" si="51"/>
        <v>0</v>
      </c>
      <c r="O55" s="6">
        <f t="shared" si="52"/>
        <v>0</v>
      </c>
      <c r="P55" s="6">
        <f t="shared" si="53"/>
        <v>0</v>
      </c>
      <c r="Q55" s="6">
        <f t="shared" si="54"/>
        <v>0</v>
      </c>
      <c r="R55" s="7">
        <f t="shared" si="55"/>
        <v>2</v>
      </c>
      <c r="S55" s="7">
        <f t="shared" si="56"/>
        <v>0</v>
      </c>
      <c r="T55" s="7">
        <v>1.1000000000000001</v>
      </c>
      <c r="U55" s="11">
        <v>30</v>
      </c>
      <c r="V55" s="10" t="s">
        <v>54</v>
      </c>
      <c r="W55" s="11"/>
      <c r="X55" s="10"/>
      <c r="Y55" s="11"/>
      <c r="Z55" s="10"/>
      <c r="AA55" s="11"/>
      <c r="AB55" s="10"/>
      <c r="AC55" s="11"/>
      <c r="AD55" s="10"/>
      <c r="AE55" s="7">
        <v>2</v>
      </c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57"/>
        <v>2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58"/>
        <v>0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7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59"/>
        <v>0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0"/>
        <v>0</v>
      </c>
    </row>
    <row r="56" spans="1:104" x14ac:dyDescent="0.2">
      <c r="A56" s="15">
        <v>3</v>
      </c>
      <c r="B56" s="15">
        <v>1</v>
      </c>
      <c r="C56" s="15"/>
      <c r="D56" s="6" t="s">
        <v>219</v>
      </c>
      <c r="E56" s="3" t="s">
        <v>220</v>
      </c>
      <c r="F56" s="6">
        <f t="shared" si="43"/>
        <v>0</v>
      </c>
      <c r="G56" s="6">
        <f t="shared" si="44"/>
        <v>1</v>
      </c>
      <c r="H56" s="6">
        <f t="shared" si="45"/>
        <v>30</v>
      </c>
      <c r="I56" s="6">
        <f t="shared" si="46"/>
        <v>30</v>
      </c>
      <c r="J56" s="6">
        <f t="shared" si="47"/>
        <v>0</v>
      </c>
      <c r="K56" s="6">
        <f t="shared" si="48"/>
        <v>0</v>
      </c>
      <c r="L56" s="6">
        <f t="shared" si="49"/>
        <v>0</v>
      </c>
      <c r="M56" s="6">
        <f t="shared" si="50"/>
        <v>0</v>
      </c>
      <c r="N56" s="6">
        <f t="shared" si="51"/>
        <v>0</v>
      </c>
      <c r="O56" s="6">
        <f t="shared" si="52"/>
        <v>0</v>
      </c>
      <c r="P56" s="6">
        <f t="shared" si="53"/>
        <v>0</v>
      </c>
      <c r="Q56" s="6">
        <f t="shared" si="54"/>
        <v>0</v>
      </c>
      <c r="R56" s="7">
        <f t="shared" si="55"/>
        <v>2</v>
      </c>
      <c r="S56" s="7">
        <f t="shared" si="56"/>
        <v>0</v>
      </c>
      <c r="T56" s="7">
        <v>1.1000000000000001</v>
      </c>
      <c r="U56" s="11">
        <v>30</v>
      </c>
      <c r="V56" s="10" t="s">
        <v>54</v>
      </c>
      <c r="W56" s="11"/>
      <c r="X56" s="10"/>
      <c r="Y56" s="11"/>
      <c r="Z56" s="10"/>
      <c r="AA56" s="11"/>
      <c r="AB56" s="10"/>
      <c r="AC56" s="11"/>
      <c r="AD56" s="10"/>
      <c r="AE56" s="7">
        <v>2</v>
      </c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57"/>
        <v>2</v>
      </c>
      <c r="AP56" s="11"/>
      <c r="AQ56" s="10"/>
      <c r="AR56" s="11"/>
      <c r="AS56" s="10"/>
      <c r="AT56" s="11"/>
      <c r="AU56" s="10"/>
      <c r="AV56" s="11"/>
      <c r="AW56" s="10"/>
      <c r="AX56" s="11"/>
      <c r="AY56" s="10"/>
      <c r="AZ56" s="7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58"/>
        <v>0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59"/>
        <v>0</v>
      </c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0"/>
        <v>0</v>
      </c>
    </row>
    <row r="57" spans="1:104" ht="20.100000000000001" customHeight="1" x14ac:dyDescent="0.2">
      <c r="A57" s="12" t="s">
        <v>125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2"/>
      <c r="CZ57" s="13"/>
    </row>
    <row r="58" spans="1:104" x14ac:dyDescent="0.2">
      <c r="A58" s="6"/>
      <c r="B58" s="6"/>
      <c r="C58" s="6"/>
      <c r="D58" s="6" t="s">
        <v>126</v>
      </c>
      <c r="E58" s="3" t="s">
        <v>127</v>
      </c>
      <c r="F58" s="6">
        <f>COUNTIF(U58:CX58,"e")</f>
        <v>0</v>
      </c>
      <c r="G58" s="6">
        <f>COUNTIF(U58:CX58,"z")</f>
        <v>1</v>
      </c>
      <c r="H58" s="6">
        <f>SUM(I58:Q58)</f>
        <v>5</v>
      </c>
      <c r="I58" s="6">
        <f>U58+AP58+BK58+CF58</f>
        <v>5</v>
      </c>
      <c r="J58" s="6">
        <f>W58+AR58+BM58+CH58</f>
        <v>0</v>
      </c>
      <c r="K58" s="6">
        <f>Y58+AT58+BO58+CJ58</f>
        <v>0</v>
      </c>
      <c r="L58" s="6">
        <f>AA58+AV58+BQ58+CL58</f>
        <v>0</v>
      </c>
      <c r="M58" s="6">
        <f>AC58+AX58+BS58+CN58</f>
        <v>0</v>
      </c>
      <c r="N58" s="6">
        <f>AF58+BA58+BV58+CQ58</f>
        <v>0</v>
      </c>
      <c r="O58" s="6">
        <f>AH58+BC58+BX58+CS58</f>
        <v>0</v>
      </c>
      <c r="P58" s="6">
        <f>AJ58+BE58+BZ58+CU58</f>
        <v>0</v>
      </c>
      <c r="Q58" s="6">
        <f>AL58+BG58+CB58+CW58</f>
        <v>0</v>
      </c>
      <c r="R58" s="7">
        <f>AO58+BJ58+CE58+CZ58</f>
        <v>0</v>
      </c>
      <c r="S58" s="7">
        <f>AN58+BI58+CD58+CY58</f>
        <v>0</v>
      </c>
      <c r="T58" s="7">
        <v>0</v>
      </c>
      <c r="U58" s="11">
        <v>5</v>
      </c>
      <c r="V58" s="10" t="s">
        <v>54</v>
      </c>
      <c r="W58" s="11"/>
      <c r="X58" s="10"/>
      <c r="Y58" s="11"/>
      <c r="Z58" s="10"/>
      <c r="AA58" s="11"/>
      <c r="AB58" s="10"/>
      <c r="AC58" s="11"/>
      <c r="AD58" s="10"/>
      <c r="AE58" s="7">
        <v>0</v>
      </c>
      <c r="AF58" s="11"/>
      <c r="AG58" s="10"/>
      <c r="AH58" s="11"/>
      <c r="AI58" s="10"/>
      <c r="AJ58" s="11"/>
      <c r="AK58" s="10"/>
      <c r="AL58" s="11"/>
      <c r="AM58" s="10"/>
      <c r="AN58" s="7"/>
      <c r="AO58" s="7">
        <f>AE58+AN58</f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>AZ58+BI58</f>
        <v>0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>BU58+CD58</f>
        <v>0</v>
      </c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>CP58+CY58</f>
        <v>0</v>
      </c>
    </row>
    <row r="59" spans="1:104" ht="15.95" customHeight="1" x14ac:dyDescent="0.2">
      <c r="A59" s="6"/>
      <c r="B59" s="6"/>
      <c r="C59" s="6"/>
      <c r="D59" s="6"/>
      <c r="E59" s="6" t="s">
        <v>66</v>
      </c>
      <c r="F59" s="6">
        <f t="shared" ref="F59:AK59" si="61">SUM(F58:F58)</f>
        <v>0</v>
      </c>
      <c r="G59" s="6">
        <f t="shared" si="61"/>
        <v>1</v>
      </c>
      <c r="H59" s="6">
        <f t="shared" si="61"/>
        <v>5</v>
      </c>
      <c r="I59" s="6">
        <f t="shared" si="61"/>
        <v>5</v>
      </c>
      <c r="J59" s="6">
        <f t="shared" si="61"/>
        <v>0</v>
      </c>
      <c r="K59" s="6">
        <f t="shared" si="61"/>
        <v>0</v>
      </c>
      <c r="L59" s="6">
        <f t="shared" si="61"/>
        <v>0</v>
      </c>
      <c r="M59" s="6">
        <f t="shared" si="61"/>
        <v>0</v>
      </c>
      <c r="N59" s="6">
        <f t="shared" si="61"/>
        <v>0</v>
      </c>
      <c r="O59" s="6">
        <f t="shared" si="61"/>
        <v>0</v>
      </c>
      <c r="P59" s="6">
        <f t="shared" si="61"/>
        <v>0</v>
      </c>
      <c r="Q59" s="6">
        <f t="shared" si="61"/>
        <v>0</v>
      </c>
      <c r="R59" s="7">
        <f t="shared" si="61"/>
        <v>0</v>
      </c>
      <c r="S59" s="7">
        <f t="shared" si="61"/>
        <v>0</v>
      </c>
      <c r="T59" s="7">
        <f t="shared" si="61"/>
        <v>0</v>
      </c>
      <c r="U59" s="11">
        <f t="shared" si="61"/>
        <v>5</v>
      </c>
      <c r="V59" s="10">
        <f t="shared" si="61"/>
        <v>0</v>
      </c>
      <c r="W59" s="11">
        <f t="shared" si="61"/>
        <v>0</v>
      </c>
      <c r="X59" s="10">
        <f t="shared" si="61"/>
        <v>0</v>
      </c>
      <c r="Y59" s="11">
        <f t="shared" si="61"/>
        <v>0</v>
      </c>
      <c r="Z59" s="10">
        <f t="shared" si="61"/>
        <v>0</v>
      </c>
      <c r="AA59" s="11">
        <f t="shared" si="61"/>
        <v>0</v>
      </c>
      <c r="AB59" s="10">
        <f t="shared" si="61"/>
        <v>0</v>
      </c>
      <c r="AC59" s="11">
        <f t="shared" si="61"/>
        <v>0</v>
      </c>
      <c r="AD59" s="10">
        <f t="shared" si="61"/>
        <v>0</v>
      </c>
      <c r="AE59" s="7">
        <f t="shared" si="61"/>
        <v>0</v>
      </c>
      <c r="AF59" s="11">
        <f t="shared" si="61"/>
        <v>0</v>
      </c>
      <c r="AG59" s="10">
        <f t="shared" si="61"/>
        <v>0</v>
      </c>
      <c r="AH59" s="11">
        <f t="shared" si="61"/>
        <v>0</v>
      </c>
      <c r="AI59" s="10">
        <f t="shared" si="61"/>
        <v>0</v>
      </c>
      <c r="AJ59" s="11">
        <f t="shared" si="61"/>
        <v>0</v>
      </c>
      <c r="AK59" s="10">
        <f t="shared" si="61"/>
        <v>0</v>
      </c>
      <c r="AL59" s="11">
        <f t="shared" ref="AL59:BQ59" si="62">SUM(AL58:AL58)</f>
        <v>0</v>
      </c>
      <c r="AM59" s="10">
        <f t="shared" si="62"/>
        <v>0</v>
      </c>
      <c r="AN59" s="7">
        <f t="shared" si="62"/>
        <v>0</v>
      </c>
      <c r="AO59" s="7">
        <f t="shared" si="62"/>
        <v>0</v>
      </c>
      <c r="AP59" s="11">
        <f t="shared" si="62"/>
        <v>0</v>
      </c>
      <c r="AQ59" s="10">
        <f t="shared" si="62"/>
        <v>0</v>
      </c>
      <c r="AR59" s="11">
        <f t="shared" si="62"/>
        <v>0</v>
      </c>
      <c r="AS59" s="10">
        <f t="shared" si="62"/>
        <v>0</v>
      </c>
      <c r="AT59" s="11">
        <f t="shared" si="62"/>
        <v>0</v>
      </c>
      <c r="AU59" s="10">
        <f t="shared" si="62"/>
        <v>0</v>
      </c>
      <c r="AV59" s="11">
        <f t="shared" si="62"/>
        <v>0</v>
      </c>
      <c r="AW59" s="10">
        <f t="shared" si="62"/>
        <v>0</v>
      </c>
      <c r="AX59" s="11">
        <f t="shared" si="62"/>
        <v>0</v>
      </c>
      <c r="AY59" s="10">
        <f t="shared" si="62"/>
        <v>0</v>
      </c>
      <c r="AZ59" s="7">
        <f t="shared" si="62"/>
        <v>0</v>
      </c>
      <c r="BA59" s="11">
        <f t="shared" si="62"/>
        <v>0</v>
      </c>
      <c r="BB59" s="10">
        <f t="shared" si="62"/>
        <v>0</v>
      </c>
      <c r="BC59" s="11">
        <f t="shared" si="62"/>
        <v>0</v>
      </c>
      <c r="BD59" s="10">
        <f t="shared" si="62"/>
        <v>0</v>
      </c>
      <c r="BE59" s="11">
        <f t="shared" si="62"/>
        <v>0</v>
      </c>
      <c r="BF59" s="10">
        <f t="shared" si="62"/>
        <v>0</v>
      </c>
      <c r="BG59" s="11">
        <f t="shared" si="62"/>
        <v>0</v>
      </c>
      <c r="BH59" s="10">
        <f t="shared" si="62"/>
        <v>0</v>
      </c>
      <c r="BI59" s="7">
        <f t="shared" si="62"/>
        <v>0</v>
      </c>
      <c r="BJ59" s="7">
        <f t="shared" si="62"/>
        <v>0</v>
      </c>
      <c r="BK59" s="11">
        <f t="shared" si="62"/>
        <v>0</v>
      </c>
      <c r="BL59" s="10">
        <f t="shared" si="62"/>
        <v>0</v>
      </c>
      <c r="BM59" s="11">
        <f t="shared" si="62"/>
        <v>0</v>
      </c>
      <c r="BN59" s="10">
        <f t="shared" si="62"/>
        <v>0</v>
      </c>
      <c r="BO59" s="11">
        <f t="shared" si="62"/>
        <v>0</v>
      </c>
      <c r="BP59" s="10">
        <f t="shared" si="62"/>
        <v>0</v>
      </c>
      <c r="BQ59" s="11">
        <f t="shared" si="62"/>
        <v>0</v>
      </c>
      <c r="BR59" s="10">
        <f t="shared" ref="BR59:CW59" si="63">SUM(BR58:BR58)</f>
        <v>0</v>
      </c>
      <c r="BS59" s="11">
        <f t="shared" si="63"/>
        <v>0</v>
      </c>
      <c r="BT59" s="10">
        <f t="shared" si="63"/>
        <v>0</v>
      </c>
      <c r="BU59" s="7">
        <f t="shared" si="63"/>
        <v>0</v>
      </c>
      <c r="BV59" s="11">
        <f t="shared" si="63"/>
        <v>0</v>
      </c>
      <c r="BW59" s="10">
        <f t="shared" si="63"/>
        <v>0</v>
      </c>
      <c r="BX59" s="11">
        <f t="shared" si="63"/>
        <v>0</v>
      </c>
      <c r="BY59" s="10">
        <f t="shared" si="63"/>
        <v>0</v>
      </c>
      <c r="BZ59" s="11">
        <f t="shared" si="63"/>
        <v>0</v>
      </c>
      <c r="CA59" s="10">
        <f t="shared" si="63"/>
        <v>0</v>
      </c>
      <c r="CB59" s="11">
        <f t="shared" si="63"/>
        <v>0</v>
      </c>
      <c r="CC59" s="10">
        <f t="shared" si="63"/>
        <v>0</v>
      </c>
      <c r="CD59" s="7">
        <f t="shared" si="63"/>
        <v>0</v>
      </c>
      <c r="CE59" s="7">
        <f t="shared" si="63"/>
        <v>0</v>
      </c>
      <c r="CF59" s="11">
        <f t="shared" si="63"/>
        <v>0</v>
      </c>
      <c r="CG59" s="10">
        <f t="shared" si="63"/>
        <v>0</v>
      </c>
      <c r="CH59" s="11">
        <f t="shared" si="63"/>
        <v>0</v>
      </c>
      <c r="CI59" s="10">
        <f t="shared" si="63"/>
        <v>0</v>
      </c>
      <c r="CJ59" s="11">
        <f t="shared" si="63"/>
        <v>0</v>
      </c>
      <c r="CK59" s="10">
        <f t="shared" si="63"/>
        <v>0</v>
      </c>
      <c r="CL59" s="11">
        <f t="shared" si="63"/>
        <v>0</v>
      </c>
      <c r="CM59" s="10">
        <f t="shared" si="63"/>
        <v>0</v>
      </c>
      <c r="CN59" s="11">
        <f t="shared" si="63"/>
        <v>0</v>
      </c>
      <c r="CO59" s="10">
        <f t="shared" si="63"/>
        <v>0</v>
      </c>
      <c r="CP59" s="7">
        <f t="shared" si="63"/>
        <v>0</v>
      </c>
      <c r="CQ59" s="11">
        <f t="shared" si="63"/>
        <v>0</v>
      </c>
      <c r="CR59" s="10">
        <f t="shared" si="63"/>
        <v>0</v>
      </c>
      <c r="CS59" s="11">
        <f t="shared" si="63"/>
        <v>0</v>
      </c>
      <c r="CT59" s="10">
        <f t="shared" si="63"/>
        <v>0</v>
      </c>
      <c r="CU59" s="11">
        <f t="shared" si="63"/>
        <v>0</v>
      </c>
      <c r="CV59" s="10">
        <f t="shared" si="63"/>
        <v>0</v>
      </c>
      <c r="CW59" s="11">
        <f t="shared" si="63"/>
        <v>0</v>
      </c>
      <c r="CX59" s="10">
        <f>SUM(CX58:CX58)</f>
        <v>0</v>
      </c>
      <c r="CY59" s="7">
        <f>SUM(CY58:CY58)</f>
        <v>0</v>
      </c>
      <c r="CZ59" s="7">
        <f>SUM(CZ58:CZ58)</f>
        <v>0</v>
      </c>
    </row>
    <row r="60" spans="1:104" ht="20.100000000000001" customHeight="1" x14ac:dyDescent="0.2">
      <c r="A60" s="12" t="s">
        <v>128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2"/>
      <c r="CZ60" s="13"/>
    </row>
    <row r="61" spans="1:104" x14ac:dyDescent="0.2">
      <c r="A61" s="6"/>
      <c r="B61" s="6"/>
      <c r="C61" s="6"/>
      <c r="D61" s="6" t="s">
        <v>129</v>
      </c>
      <c r="E61" s="3" t="s">
        <v>130</v>
      </c>
      <c r="F61" s="6">
        <f>COUNTIF(U61:CX61,"e")</f>
        <v>0</v>
      </c>
      <c r="G61" s="6">
        <f>COUNTIF(U61:CX61,"z")</f>
        <v>1</v>
      </c>
      <c r="H61" s="6">
        <f>SUM(I61:Q61)</f>
        <v>2</v>
      </c>
      <c r="I61" s="6">
        <f>U61+AP61+BK61+CF61</f>
        <v>2</v>
      </c>
      <c r="J61" s="6">
        <f>W61+AR61+BM61+CH61</f>
        <v>0</v>
      </c>
      <c r="K61" s="6">
        <f>Y61+AT61+BO61+CJ61</f>
        <v>0</v>
      </c>
      <c r="L61" s="6">
        <f>AA61+AV61+BQ61+CL61</f>
        <v>0</v>
      </c>
      <c r="M61" s="6">
        <f>AC61+AX61+BS61+CN61</f>
        <v>0</v>
      </c>
      <c r="N61" s="6">
        <f>AF61+BA61+BV61+CQ61</f>
        <v>0</v>
      </c>
      <c r="O61" s="6">
        <f>AH61+BC61+BX61+CS61</f>
        <v>0</v>
      </c>
      <c r="P61" s="6">
        <f>AJ61+BE61+BZ61+CU61</f>
        <v>0</v>
      </c>
      <c r="Q61" s="6">
        <f>AL61+BG61+CB61+CW61</f>
        <v>0</v>
      </c>
      <c r="R61" s="7">
        <f>AO61+BJ61+CE61+CZ61</f>
        <v>0</v>
      </c>
      <c r="S61" s="7">
        <f>AN61+BI61+CD61+CY61</f>
        <v>0</v>
      </c>
      <c r="T61" s="7">
        <v>0</v>
      </c>
      <c r="U61" s="11">
        <v>2</v>
      </c>
      <c r="V61" s="10" t="s">
        <v>54</v>
      </c>
      <c r="W61" s="11"/>
      <c r="X61" s="10"/>
      <c r="Y61" s="11"/>
      <c r="Z61" s="10"/>
      <c r="AA61" s="11"/>
      <c r="AB61" s="10"/>
      <c r="AC61" s="11"/>
      <c r="AD61" s="10"/>
      <c r="AE61" s="7">
        <v>0</v>
      </c>
      <c r="AF61" s="11"/>
      <c r="AG61" s="10"/>
      <c r="AH61" s="11"/>
      <c r="AI61" s="10"/>
      <c r="AJ61" s="11"/>
      <c r="AK61" s="10"/>
      <c r="AL61" s="11"/>
      <c r="AM61" s="10"/>
      <c r="AN61" s="7"/>
      <c r="AO61" s="7">
        <f>AE61+AN61</f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>AZ61+BI61</f>
        <v>0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>BU61+CD61</f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>CP61+CY61</f>
        <v>0</v>
      </c>
    </row>
    <row r="62" spans="1:104" ht="15.95" customHeight="1" x14ac:dyDescent="0.2">
      <c r="A62" s="6"/>
      <c r="B62" s="6"/>
      <c r="C62" s="6"/>
      <c r="D62" s="6"/>
      <c r="E62" s="6" t="s">
        <v>66</v>
      </c>
      <c r="F62" s="6">
        <f t="shared" ref="F62:AK62" si="64">SUM(F61:F61)</f>
        <v>0</v>
      </c>
      <c r="G62" s="6">
        <f t="shared" si="64"/>
        <v>1</v>
      </c>
      <c r="H62" s="6">
        <f t="shared" si="64"/>
        <v>2</v>
      </c>
      <c r="I62" s="6">
        <f t="shared" si="64"/>
        <v>2</v>
      </c>
      <c r="J62" s="6">
        <f t="shared" si="64"/>
        <v>0</v>
      </c>
      <c r="K62" s="6">
        <f t="shared" si="64"/>
        <v>0</v>
      </c>
      <c r="L62" s="6">
        <f t="shared" si="64"/>
        <v>0</v>
      </c>
      <c r="M62" s="6">
        <f t="shared" si="64"/>
        <v>0</v>
      </c>
      <c r="N62" s="6">
        <f t="shared" si="64"/>
        <v>0</v>
      </c>
      <c r="O62" s="6">
        <f t="shared" si="64"/>
        <v>0</v>
      </c>
      <c r="P62" s="6">
        <f t="shared" si="64"/>
        <v>0</v>
      </c>
      <c r="Q62" s="6">
        <f t="shared" si="64"/>
        <v>0</v>
      </c>
      <c r="R62" s="7">
        <f t="shared" si="64"/>
        <v>0</v>
      </c>
      <c r="S62" s="7">
        <f t="shared" si="64"/>
        <v>0</v>
      </c>
      <c r="T62" s="7">
        <f t="shared" si="64"/>
        <v>0</v>
      </c>
      <c r="U62" s="11">
        <f t="shared" si="64"/>
        <v>2</v>
      </c>
      <c r="V62" s="10">
        <f t="shared" si="64"/>
        <v>0</v>
      </c>
      <c r="W62" s="11">
        <f t="shared" si="64"/>
        <v>0</v>
      </c>
      <c r="X62" s="10">
        <f t="shared" si="64"/>
        <v>0</v>
      </c>
      <c r="Y62" s="11">
        <f t="shared" si="64"/>
        <v>0</v>
      </c>
      <c r="Z62" s="10">
        <f t="shared" si="64"/>
        <v>0</v>
      </c>
      <c r="AA62" s="11">
        <f t="shared" si="64"/>
        <v>0</v>
      </c>
      <c r="AB62" s="10">
        <f t="shared" si="64"/>
        <v>0</v>
      </c>
      <c r="AC62" s="11">
        <f t="shared" si="64"/>
        <v>0</v>
      </c>
      <c r="AD62" s="10">
        <f t="shared" si="64"/>
        <v>0</v>
      </c>
      <c r="AE62" s="7">
        <f t="shared" si="64"/>
        <v>0</v>
      </c>
      <c r="AF62" s="11">
        <f t="shared" si="64"/>
        <v>0</v>
      </c>
      <c r="AG62" s="10">
        <f t="shared" si="64"/>
        <v>0</v>
      </c>
      <c r="AH62" s="11">
        <f t="shared" si="64"/>
        <v>0</v>
      </c>
      <c r="AI62" s="10">
        <f t="shared" si="64"/>
        <v>0</v>
      </c>
      <c r="AJ62" s="11">
        <f t="shared" si="64"/>
        <v>0</v>
      </c>
      <c r="AK62" s="10">
        <f t="shared" si="64"/>
        <v>0</v>
      </c>
      <c r="AL62" s="11">
        <f t="shared" ref="AL62:BQ62" si="65">SUM(AL61:AL61)</f>
        <v>0</v>
      </c>
      <c r="AM62" s="10">
        <f t="shared" si="65"/>
        <v>0</v>
      </c>
      <c r="AN62" s="7">
        <f t="shared" si="65"/>
        <v>0</v>
      </c>
      <c r="AO62" s="7">
        <f t="shared" si="65"/>
        <v>0</v>
      </c>
      <c r="AP62" s="11">
        <f t="shared" si="65"/>
        <v>0</v>
      </c>
      <c r="AQ62" s="10">
        <f t="shared" si="65"/>
        <v>0</v>
      </c>
      <c r="AR62" s="11">
        <f t="shared" si="65"/>
        <v>0</v>
      </c>
      <c r="AS62" s="10">
        <f t="shared" si="65"/>
        <v>0</v>
      </c>
      <c r="AT62" s="11">
        <f t="shared" si="65"/>
        <v>0</v>
      </c>
      <c r="AU62" s="10">
        <f t="shared" si="65"/>
        <v>0</v>
      </c>
      <c r="AV62" s="11">
        <f t="shared" si="65"/>
        <v>0</v>
      </c>
      <c r="AW62" s="10">
        <f t="shared" si="65"/>
        <v>0</v>
      </c>
      <c r="AX62" s="11">
        <f t="shared" si="65"/>
        <v>0</v>
      </c>
      <c r="AY62" s="10">
        <f t="shared" si="65"/>
        <v>0</v>
      </c>
      <c r="AZ62" s="7">
        <f t="shared" si="65"/>
        <v>0</v>
      </c>
      <c r="BA62" s="11">
        <f t="shared" si="65"/>
        <v>0</v>
      </c>
      <c r="BB62" s="10">
        <f t="shared" si="65"/>
        <v>0</v>
      </c>
      <c r="BC62" s="11">
        <f t="shared" si="65"/>
        <v>0</v>
      </c>
      <c r="BD62" s="10">
        <f t="shared" si="65"/>
        <v>0</v>
      </c>
      <c r="BE62" s="11">
        <f t="shared" si="65"/>
        <v>0</v>
      </c>
      <c r="BF62" s="10">
        <f t="shared" si="65"/>
        <v>0</v>
      </c>
      <c r="BG62" s="11">
        <f t="shared" si="65"/>
        <v>0</v>
      </c>
      <c r="BH62" s="10">
        <f t="shared" si="65"/>
        <v>0</v>
      </c>
      <c r="BI62" s="7">
        <f t="shared" si="65"/>
        <v>0</v>
      </c>
      <c r="BJ62" s="7">
        <f t="shared" si="65"/>
        <v>0</v>
      </c>
      <c r="BK62" s="11">
        <f t="shared" si="65"/>
        <v>0</v>
      </c>
      <c r="BL62" s="10">
        <f t="shared" si="65"/>
        <v>0</v>
      </c>
      <c r="BM62" s="11">
        <f t="shared" si="65"/>
        <v>0</v>
      </c>
      <c r="BN62" s="10">
        <f t="shared" si="65"/>
        <v>0</v>
      </c>
      <c r="BO62" s="11">
        <f t="shared" si="65"/>
        <v>0</v>
      </c>
      <c r="BP62" s="10">
        <f t="shared" si="65"/>
        <v>0</v>
      </c>
      <c r="BQ62" s="11">
        <f t="shared" si="65"/>
        <v>0</v>
      </c>
      <c r="BR62" s="10">
        <f t="shared" ref="BR62:CW62" si="66">SUM(BR61:BR61)</f>
        <v>0</v>
      </c>
      <c r="BS62" s="11">
        <f t="shared" si="66"/>
        <v>0</v>
      </c>
      <c r="BT62" s="10">
        <f t="shared" si="66"/>
        <v>0</v>
      </c>
      <c r="BU62" s="7">
        <f t="shared" si="66"/>
        <v>0</v>
      </c>
      <c r="BV62" s="11">
        <f t="shared" si="66"/>
        <v>0</v>
      </c>
      <c r="BW62" s="10">
        <f t="shared" si="66"/>
        <v>0</v>
      </c>
      <c r="BX62" s="11">
        <f t="shared" si="66"/>
        <v>0</v>
      </c>
      <c r="BY62" s="10">
        <f t="shared" si="66"/>
        <v>0</v>
      </c>
      <c r="BZ62" s="11">
        <f t="shared" si="66"/>
        <v>0</v>
      </c>
      <c r="CA62" s="10">
        <f t="shared" si="66"/>
        <v>0</v>
      </c>
      <c r="CB62" s="11">
        <f t="shared" si="66"/>
        <v>0</v>
      </c>
      <c r="CC62" s="10">
        <f t="shared" si="66"/>
        <v>0</v>
      </c>
      <c r="CD62" s="7">
        <f t="shared" si="66"/>
        <v>0</v>
      </c>
      <c r="CE62" s="7">
        <f t="shared" si="66"/>
        <v>0</v>
      </c>
      <c r="CF62" s="11">
        <f t="shared" si="66"/>
        <v>0</v>
      </c>
      <c r="CG62" s="10">
        <f t="shared" si="66"/>
        <v>0</v>
      </c>
      <c r="CH62" s="11">
        <f t="shared" si="66"/>
        <v>0</v>
      </c>
      <c r="CI62" s="10">
        <f t="shared" si="66"/>
        <v>0</v>
      </c>
      <c r="CJ62" s="11">
        <f t="shared" si="66"/>
        <v>0</v>
      </c>
      <c r="CK62" s="10">
        <f t="shared" si="66"/>
        <v>0</v>
      </c>
      <c r="CL62" s="11">
        <f t="shared" si="66"/>
        <v>0</v>
      </c>
      <c r="CM62" s="10">
        <f t="shared" si="66"/>
        <v>0</v>
      </c>
      <c r="CN62" s="11">
        <f t="shared" si="66"/>
        <v>0</v>
      </c>
      <c r="CO62" s="10">
        <f t="shared" si="66"/>
        <v>0</v>
      </c>
      <c r="CP62" s="7">
        <f t="shared" si="66"/>
        <v>0</v>
      </c>
      <c r="CQ62" s="11">
        <f t="shared" si="66"/>
        <v>0</v>
      </c>
      <c r="CR62" s="10">
        <f t="shared" si="66"/>
        <v>0</v>
      </c>
      <c r="CS62" s="11">
        <f t="shared" si="66"/>
        <v>0</v>
      </c>
      <c r="CT62" s="10">
        <f t="shared" si="66"/>
        <v>0</v>
      </c>
      <c r="CU62" s="11">
        <f t="shared" si="66"/>
        <v>0</v>
      </c>
      <c r="CV62" s="10">
        <f t="shared" si="66"/>
        <v>0</v>
      </c>
      <c r="CW62" s="11">
        <f t="shared" si="66"/>
        <v>0</v>
      </c>
      <c r="CX62" s="10">
        <f>SUM(CX61:CX61)</f>
        <v>0</v>
      </c>
      <c r="CY62" s="7">
        <f>SUM(CY61:CY61)</f>
        <v>0</v>
      </c>
      <c r="CZ62" s="7">
        <f>SUM(CZ61:CZ61)</f>
        <v>0</v>
      </c>
    </row>
    <row r="63" spans="1:104" ht="20.100000000000001" customHeight="1" x14ac:dyDescent="0.2">
      <c r="A63" s="6"/>
      <c r="B63" s="6"/>
      <c r="C63" s="6"/>
      <c r="D63" s="6"/>
      <c r="E63" s="8" t="s">
        <v>131</v>
      </c>
      <c r="F63" s="6">
        <f t="shared" ref="F63:AK63" si="67">F23+F30+F47+F59</f>
        <v>10</v>
      </c>
      <c r="G63" s="6">
        <f t="shared" si="67"/>
        <v>31</v>
      </c>
      <c r="H63" s="6">
        <f t="shared" si="67"/>
        <v>1140</v>
      </c>
      <c r="I63" s="6">
        <f t="shared" si="67"/>
        <v>365</v>
      </c>
      <c r="J63" s="6">
        <f t="shared" si="67"/>
        <v>75</v>
      </c>
      <c r="K63" s="6">
        <f t="shared" si="67"/>
        <v>30</v>
      </c>
      <c r="L63" s="6">
        <f t="shared" si="67"/>
        <v>45</v>
      </c>
      <c r="M63" s="6">
        <f t="shared" si="67"/>
        <v>0</v>
      </c>
      <c r="N63" s="6">
        <f t="shared" si="67"/>
        <v>580</v>
      </c>
      <c r="O63" s="6">
        <f t="shared" si="67"/>
        <v>0</v>
      </c>
      <c r="P63" s="6">
        <f t="shared" si="67"/>
        <v>0</v>
      </c>
      <c r="Q63" s="6">
        <f t="shared" si="67"/>
        <v>45</v>
      </c>
      <c r="R63" s="7">
        <f t="shared" si="67"/>
        <v>90</v>
      </c>
      <c r="S63" s="7">
        <f t="shared" si="67"/>
        <v>56</v>
      </c>
      <c r="T63" s="7">
        <f t="shared" si="67"/>
        <v>53.379999999999995</v>
      </c>
      <c r="U63" s="11">
        <f t="shared" si="67"/>
        <v>200</v>
      </c>
      <c r="V63" s="10">
        <f t="shared" si="67"/>
        <v>0</v>
      </c>
      <c r="W63" s="11">
        <f t="shared" si="67"/>
        <v>30</v>
      </c>
      <c r="X63" s="10">
        <f t="shared" si="67"/>
        <v>0</v>
      </c>
      <c r="Y63" s="11">
        <f t="shared" si="67"/>
        <v>30</v>
      </c>
      <c r="Z63" s="10">
        <f t="shared" si="67"/>
        <v>0</v>
      </c>
      <c r="AA63" s="11">
        <f t="shared" si="67"/>
        <v>30</v>
      </c>
      <c r="AB63" s="10">
        <f t="shared" si="67"/>
        <v>0</v>
      </c>
      <c r="AC63" s="11">
        <f t="shared" si="67"/>
        <v>0</v>
      </c>
      <c r="AD63" s="10">
        <f t="shared" si="67"/>
        <v>0</v>
      </c>
      <c r="AE63" s="7">
        <f t="shared" si="67"/>
        <v>18.5</v>
      </c>
      <c r="AF63" s="11">
        <f t="shared" si="67"/>
        <v>215</v>
      </c>
      <c r="AG63" s="10">
        <f t="shared" si="67"/>
        <v>0</v>
      </c>
      <c r="AH63" s="11">
        <f t="shared" si="67"/>
        <v>0</v>
      </c>
      <c r="AI63" s="10">
        <f t="shared" si="67"/>
        <v>0</v>
      </c>
      <c r="AJ63" s="11">
        <f t="shared" si="67"/>
        <v>0</v>
      </c>
      <c r="AK63" s="10">
        <f t="shared" si="67"/>
        <v>0</v>
      </c>
      <c r="AL63" s="11">
        <f t="shared" ref="AL63:BQ63" si="68">AL23+AL30+AL47+AL59</f>
        <v>0</v>
      </c>
      <c r="AM63" s="10">
        <f t="shared" si="68"/>
        <v>0</v>
      </c>
      <c r="AN63" s="7">
        <f t="shared" si="68"/>
        <v>11.5</v>
      </c>
      <c r="AO63" s="7">
        <f t="shared" si="68"/>
        <v>30</v>
      </c>
      <c r="AP63" s="11">
        <f t="shared" si="68"/>
        <v>165</v>
      </c>
      <c r="AQ63" s="10">
        <f t="shared" si="68"/>
        <v>0</v>
      </c>
      <c r="AR63" s="11">
        <f t="shared" si="68"/>
        <v>45</v>
      </c>
      <c r="AS63" s="10">
        <f t="shared" si="68"/>
        <v>0</v>
      </c>
      <c r="AT63" s="11">
        <f t="shared" si="68"/>
        <v>0</v>
      </c>
      <c r="AU63" s="10">
        <f t="shared" si="68"/>
        <v>0</v>
      </c>
      <c r="AV63" s="11">
        <f t="shared" si="68"/>
        <v>15</v>
      </c>
      <c r="AW63" s="10">
        <f t="shared" si="68"/>
        <v>0</v>
      </c>
      <c r="AX63" s="11">
        <f t="shared" si="68"/>
        <v>0</v>
      </c>
      <c r="AY63" s="10">
        <f t="shared" si="68"/>
        <v>0</v>
      </c>
      <c r="AZ63" s="7">
        <f t="shared" si="68"/>
        <v>15.5</v>
      </c>
      <c r="BA63" s="11">
        <f t="shared" si="68"/>
        <v>365</v>
      </c>
      <c r="BB63" s="10">
        <f t="shared" si="68"/>
        <v>0</v>
      </c>
      <c r="BC63" s="11">
        <f t="shared" si="68"/>
        <v>0</v>
      </c>
      <c r="BD63" s="10">
        <f t="shared" si="68"/>
        <v>0</v>
      </c>
      <c r="BE63" s="11">
        <f t="shared" si="68"/>
        <v>0</v>
      </c>
      <c r="BF63" s="10">
        <f t="shared" si="68"/>
        <v>0</v>
      </c>
      <c r="BG63" s="11">
        <f t="shared" si="68"/>
        <v>0</v>
      </c>
      <c r="BH63" s="10">
        <f t="shared" si="68"/>
        <v>0</v>
      </c>
      <c r="BI63" s="7">
        <f t="shared" si="68"/>
        <v>14.5</v>
      </c>
      <c r="BJ63" s="7">
        <f t="shared" si="68"/>
        <v>30</v>
      </c>
      <c r="BK63" s="11">
        <f t="shared" si="68"/>
        <v>0</v>
      </c>
      <c r="BL63" s="10">
        <f t="shared" si="68"/>
        <v>0</v>
      </c>
      <c r="BM63" s="11">
        <f t="shared" si="68"/>
        <v>0</v>
      </c>
      <c r="BN63" s="10">
        <f t="shared" si="68"/>
        <v>0</v>
      </c>
      <c r="BO63" s="11">
        <f t="shared" si="68"/>
        <v>0</v>
      </c>
      <c r="BP63" s="10">
        <f t="shared" si="68"/>
        <v>0</v>
      </c>
      <c r="BQ63" s="11">
        <f t="shared" si="68"/>
        <v>0</v>
      </c>
      <c r="BR63" s="10">
        <f t="shared" ref="BR63:CZ63" si="69">BR23+BR30+BR47+BR59</f>
        <v>0</v>
      </c>
      <c r="BS63" s="11">
        <f t="shared" si="69"/>
        <v>0</v>
      </c>
      <c r="BT63" s="10">
        <f t="shared" si="69"/>
        <v>0</v>
      </c>
      <c r="BU63" s="7">
        <f t="shared" si="69"/>
        <v>0</v>
      </c>
      <c r="BV63" s="11">
        <f t="shared" si="69"/>
        <v>0</v>
      </c>
      <c r="BW63" s="10">
        <f t="shared" si="69"/>
        <v>0</v>
      </c>
      <c r="BX63" s="11">
        <f t="shared" si="69"/>
        <v>0</v>
      </c>
      <c r="BY63" s="10">
        <f t="shared" si="69"/>
        <v>0</v>
      </c>
      <c r="BZ63" s="11">
        <f t="shared" si="69"/>
        <v>0</v>
      </c>
      <c r="CA63" s="10">
        <f t="shared" si="69"/>
        <v>0</v>
      </c>
      <c r="CB63" s="11">
        <f t="shared" si="69"/>
        <v>45</v>
      </c>
      <c r="CC63" s="10">
        <f t="shared" si="69"/>
        <v>0</v>
      </c>
      <c r="CD63" s="7">
        <f t="shared" si="69"/>
        <v>30</v>
      </c>
      <c r="CE63" s="7">
        <f t="shared" si="69"/>
        <v>30</v>
      </c>
      <c r="CF63" s="11">
        <f t="shared" si="69"/>
        <v>0</v>
      </c>
      <c r="CG63" s="10">
        <f t="shared" si="69"/>
        <v>0</v>
      </c>
      <c r="CH63" s="11">
        <f t="shared" si="69"/>
        <v>0</v>
      </c>
      <c r="CI63" s="10">
        <f t="shared" si="69"/>
        <v>0</v>
      </c>
      <c r="CJ63" s="11">
        <f t="shared" si="69"/>
        <v>0</v>
      </c>
      <c r="CK63" s="10">
        <f t="shared" si="69"/>
        <v>0</v>
      </c>
      <c r="CL63" s="11">
        <f t="shared" si="69"/>
        <v>0</v>
      </c>
      <c r="CM63" s="10">
        <f t="shared" si="69"/>
        <v>0</v>
      </c>
      <c r="CN63" s="11">
        <f t="shared" si="69"/>
        <v>0</v>
      </c>
      <c r="CO63" s="10">
        <f t="shared" si="69"/>
        <v>0</v>
      </c>
      <c r="CP63" s="7">
        <f t="shared" si="69"/>
        <v>0</v>
      </c>
      <c r="CQ63" s="11">
        <f t="shared" si="69"/>
        <v>0</v>
      </c>
      <c r="CR63" s="10">
        <f t="shared" si="69"/>
        <v>0</v>
      </c>
      <c r="CS63" s="11">
        <f t="shared" si="69"/>
        <v>0</v>
      </c>
      <c r="CT63" s="10">
        <f t="shared" si="69"/>
        <v>0</v>
      </c>
      <c r="CU63" s="11">
        <f t="shared" si="69"/>
        <v>0</v>
      </c>
      <c r="CV63" s="10">
        <f t="shared" si="69"/>
        <v>0</v>
      </c>
      <c r="CW63" s="11">
        <f t="shared" si="69"/>
        <v>0</v>
      </c>
      <c r="CX63" s="10">
        <f t="shared" si="69"/>
        <v>0</v>
      </c>
      <c r="CY63" s="7">
        <f t="shared" si="69"/>
        <v>0</v>
      </c>
      <c r="CZ63" s="7">
        <f t="shared" si="69"/>
        <v>0</v>
      </c>
    </row>
    <row r="65" spans="4:29" x14ac:dyDescent="0.2">
      <c r="D65" s="3" t="s">
        <v>22</v>
      </c>
      <c r="E65" s="3" t="s">
        <v>132</v>
      </c>
    </row>
    <row r="66" spans="4:29" x14ac:dyDescent="0.2">
      <c r="D66" s="3" t="s">
        <v>26</v>
      </c>
      <c r="E66" s="3" t="s">
        <v>133</v>
      </c>
    </row>
    <row r="67" spans="4:29" x14ac:dyDescent="0.2">
      <c r="D67" s="14" t="s">
        <v>32</v>
      </c>
      <c r="E67" s="14"/>
    </row>
    <row r="68" spans="4:29" x14ac:dyDescent="0.2">
      <c r="D68" s="3" t="s">
        <v>34</v>
      </c>
      <c r="E68" s="3" t="s">
        <v>134</v>
      </c>
    </row>
    <row r="69" spans="4:29" x14ac:dyDescent="0.2">
      <c r="D69" s="3" t="s">
        <v>35</v>
      </c>
      <c r="E69" s="3" t="s">
        <v>135</v>
      </c>
    </row>
    <row r="70" spans="4:29" x14ac:dyDescent="0.2">
      <c r="D70" s="3" t="s">
        <v>36</v>
      </c>
      <c r="E70" s="3" t="s">
        <v>136</v>
      </c>
    </row>
    <row r="71" spans="4:29" x14ac:dyDescent="0.2">
      <c r="D71" s="3" t="s">
        <v>37</v>
      </c>
      <c r="E71" s="3" t="s">
        <v>137</v>
      </c>
      <c r="M71" s="9"/>
      <c r="U71" s="9"/>
      <c r="AC71" s="9"/>
    </row>
    <row r="72" spans="4:29" x14ac:dyDescent="0.2">
      <c r="D72" s="3" t="s">
        <v>38</v>
      </c>
      <c r="E72" s="3" t="s">
        <v>138</v>
      </c>
    </row>
    <row r="73" spans="4:29" x14ac:dyDescent="0.2">
      <c r="D73" s="14" t="s">
        <v>33</v>
      </c>
      <c r="E73" s="14"/>
    </row>
    <row r="74" spans="4:29" x14ac:dyDescent="0.2">
      <c r="D74" s="3" t="s">
        <v>39</v>
      </c>
      <c r="E74" s="3" t="s">
        <v>139</v>
      </c>
    </row>
    <row r="75" spans="4:29" x14ac:dyDescent="0.2">
      <c r="D75" s="3" t="s">
        <v>37</v>
      </c>
      <c r="E75" s="3" t="s">
        <v>137</v>
      </c>
    </row>
    <row r="76" spans="4:29" x14ac:dyDescent="0.2">
      <c r="D76" s="3" t="s">
        <v>40</v>
      </c>
      <c r="E76" s="3" t="s">
        <v>140</v>
      </c>
    </row>
    <row r="77" spans="4:29" x14ac:dyDescent="0.2">
      <c r="D77" s="3" t="s">
        <v>41</v>
      </c>
      <c r="E77" s="3" t="s">
        <v>141</v>
      </c>
    </row>
  </sheetData>
  <mergeCells count="97"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CQ15:CR15"/>
    <mergeCell ref="CS15:CT15"/>
    <mergeCell ref="CU15:CV15"/>
    <mergeCell ref="CW15:CX15"/>
    <mergeCell ref="CY14:CY15"/>
    <mergeCell ref="CZ14:CZ15"/>
    <mergeCell ref="A16:CZ16"/>
    <mergeCell ref="A24:CZ24"/>
    <mergeCell ref="A31:CZ31"/>
    <mergeCell ref="A48:CZ48"/>
    <mergeCell ref="C49:C50"/>
    <mergeCell ref="A49:A50"/>
    <mergeCell ref="B49:B50"/>
    <mergeCell ref="C51:C52"/>
    <mergeCell ref="A51:A52"/>
    <mergeCell ref="B51:B52"/>
    <mergeCell ref="C53:C54"/>
    <mergeCell ref="A53:A54"/>
    <mergeCell ref="B53:B54"/>
    <mergeCell ref="D73:E73"/>
    <mergeCell ref="C55:C56"/>
    <mergeCell ref="A55:A56"/>
    <mergeCell ref="B55:B56"/>
    <mergeCell ref="A57:CZ57"/>
    <mergeCell ref="A60:CZ60"/>
    <mergeCell ref="D67:E67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Technologia chemiczna nieorgani</vt:lpstr>
      <vt:lpstr>Technologia organiczna leków, k</vt:lpstr>
      <vt:lpstr>Technologia polimerów syntetycz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2021-04-26T10:03:50Z</dcterms:created>
  <dcterms:modified xsi:type="dcterms:W3CDTF">2021-04-26T10:03:50Z</dcterms:modified>
</cp:coreProperties>
</file>