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D3855DB7-12FA-4C3E-8C34-568E4777AD13}" xr6:coauthVersionLast="45" xr6:coauthVersionMax="45" xr10:uidLastSave="{00000000-0000-0000-0000-000000000000}"/>
  <bookViews>
    <workbookView xWindow="-120" yWindow="-120" windowWidth="38640" windowHeight="15840"/>
  </bookViews>
  <sheets>
    <sheet name="Inżynieria materiałowa i nanote" sheetId="1" r:id="rId1"/>
    <sheet name="Inżynieria polimerów i biomat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G17" i="1"/>
  <c r="I17" i="1"/>
  <c r="J17" i="1"/>
  <c r="K17" i="1"/>
  <c r="H17" i="1"/>
  <c r="L17" i="1"/>
  <c r="M17" i="1"/>
  <c r="N17" i="1"/>
  <c r="O17" i="1"/>
  <c r="P17" i="1"/>
  <c r="R17" i="1"/>
  <c r="AL17" i="1"/>
  <c r="Q17" i="1"/>
  <c r="BE17" i="1"/>
  <c r="BX17" i="1"/>
  <c r="CQ17" i="1"/>
  <c r="CQ24" i="1"/>
  <c r="I18" i="1"/>
  <c r="J18" i="1"/>
  <c r="H18" i="1"/>
  <c r="K18" i="1"/>
  <c r="L18" i="1"/>
  <c r="M18" i="1"/>
  <c r="M24" i="1"/>
  <c r="N18" i="1"/>
  <c r="O18" i="1"/>
  <c r="P18" i="1"/>
  <c r="R18" i="1"/>
  <c r="AL18" i="1"/>
  <c r="Q18" i="1"/>
  <c r="BE18" i="1"/>
  <c r="BX18" i="1"/>
  <c r="F18" i="1"/>
  <c r="CQ18" i="1"/>
  <c r="I19" i="1"/>
  <c r="H19" i="1"/>
  <c r="J19" i="1"/>
  <c r="K19" i="1"/>
  <c r="L19" i="1"/>
  <c r="M19" i="1"/>
  <c r="N19" i="1"/>
  <c r="O19" i="1"/>
  <c r="P19" i="1"/>
  <c r="R19" i="1"/>
  <c r="AL19" i="1"/>
  <c r="BE19" i="1"/>
  <c r="F19" i="1"/>
  <c r="BX19" i="1"/>
  <c r="CQ19" i="1"/>
  <c r="I20" i="1"/>
  <c r="J20" i="1"/>
  <c r="K20" i="1"/>
  <c r="H20" i="1"/>
  <c r="L20" i="1"/>
  <c r="M20" i="1"/>
  <c r="N20" i="1"/>
  <c r="O20" i="1"/>
  <c r="P20" i="1"/>
  <c r="R20" i="1"/>
  <c r="AL20" i="1"/>
  <c r="BE20" i="1"/>
  <c r="BX20" i="1"/>
  <c r="CQ20" i="1"/>
  <c r="I21" i="1"/>
  <c r="H21" i="1"/>
  <c r="J21" i="1"/>
  <c r="K21" i="1"/>
  <c r="L21" i="1"/>
  <c r="M21" i="1"/>
  <c r="N21" i="1"/>
  <c r="O21" i="1"/>
  <c r="P21" i="1"/>
  <c r="R21" i="1"/>
  <c r="AL21" i="1"/>
  <c r="F21" i="1"/>
  <c r="BE21" i="1"/>
  <c r="BX21" i="1"/>
  <c r="CQ21" i="1"/>
  <c r="G22" i="1"/>
  <c r="I22" i="1"/>
  <c r="I24" i="1"/>
  <c r="J22" i="1"/>
  <c r="K22" i="1"/>
  <c r="L22" i="1"/>
  <c r="M22" i="1"/>
  <c r="N22" i="1"/>
  <c r="O22" i="1"/>
  <c r="O24" i="1"/>
  <c r="P22" i="1"/>
  <c r="Q22" i="1"/>
  <c r="R22" i="1"/>
  <c r="AL22" i="1"/>
  <c r="F22" i="1"/>
  <c r="BE22" i="1"/>
  <c r="BX22" i="1"/>
  <c r="CQ22" i="1"/>
  <c r="I23" i="1"/>
  <c r="J23" i="1"/>
  <c r="K23" i="1"/>
  <c r="M23" i="1"/>
  <c r="N23" i="1"/>
  <c r="O23" i="1"/>
  <c r="P23" i="1"/>
  <c r="P24" i="1"/>
  <c r="R23" i="1"/>
  <c r="S23" i="1"/>
  <c r="Z23" i="1"/>
  <c r="L23" i="1"/>
  <c r="AB23" i="1"/>
  <c r="AL23" i="1"/>
  <c r="BE23" i="1"/>
  <c r="BX23" i="1"/>
  <c r="CQ23" i="1"/>
  <c r="J24" i="1"/>
  <c r="R24" i="1"/>
  <c r="S24" i="1"/>
  <c r="T24" i="1"/>
  <c r="T68" i="1"/>
  <c r="U24" i="1"/>
  <c r="V24" i="1"/>
  <c r="W24" i="1"/>
  <c r="X24" i="1"/>
  <c r="Y24" i="1"/>
  <c r="Z24" i="1"/>
  <c r="AA24" i="1"/>
  <c r="AB24" i="1"/>
  <c r="AB68" i="1"/>
  <c r="AC24" i="1"/>
  <c r="AD24" i="1"/>
  <c r="AE24" i="1"/>
  <c r="AF24" i="1"/>
  <c r="AG24" i="1"/>
  <c r="AH24" i="1"/>
  <c r="AI24" i="1"/>
  <c r="AJ24" i="1"/>
  <c r="AJ68" i="1"/>
  <c r="AK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I26" i="1"/>
  <c r="J26" i="1"/>
  <c r="K26" i="1"/>
  <c r="L26" i="1"/>
  <c r="M26" i="1"/>
  <c r="N26" i="1"/>
  <c r="O26" i="1"/>
  <c r="P26" i="1"/>
  <c r="Q26" i="1"/>
  <c r="R26" i="1"/>
  <c r="AL26" i="1"/>
  <c r="F26" i="1"/>
  <c r="BE26" i="1"/>
  <c r="BX26" i="1"/>
  <c r="CQ26" i="1"/>
  <c r="G27" i="1"/>
  <c r="I27" i="1"/>
  <c r="H27" i="1"/>
  <c r="J27" i="1"/>
  <c r="K27" i="1"/>
  <c r="L27" i="1"/>
  <c r="M27" i="1"/>
  <c r="N27" i="1"/>
  <c r="O27" i="1"/>
  <c r="P27" i="1"/>
  <c r="Q27" i="1"/>
  <c r="R27" i="1"/>
  <c r="AL27" i="1"/>
  <c r="F27" i="1"/>
  <c r="BE27" i="1"/>
  <c r="BX27" i="1"/>
  <c r="CQ27" i="1"/>
  <c r="F28" i="1"/>
  <c r="G28" i="1"/>
  <c r="I28" i="1"/>
  <c r="J28" i="1"/>
  <c r="K28" i="1"/>
  <c r="L28" i="1"/>
  <c r="M28" i="1"/>
  <c r="N28" i="1"/>
  <c r="O28" i="1"/>
  <c r="P28" i="1"/>
  <c r="R28" i="1"/>
  <c r="AL28" i="1"/>
  <c r="BE28" i="1"/>
  <c r="BX28" i="1"/>
  <c r="CQ28" i="1"/>
  <c r="Q28" i="1"/>
  <c r="I29" i="1"/>
  <c r="J29" i="1"/>
  <c r="K29" i="1"/>
  <c r="L29" i="1"/>
  <c r="M29" i="1"/>
  <c r="N29" i="1"/>
  <c r="O29" i="1"/>
  <c r="P29" i="1"/>
  <c r="R29" i="1"/>
  <c r="AL29" i="1"/>
  <c r="BE29" i="1"/>
  <c r="BX29" i="1"/>
  <c r="CQ29" i="1"/>
  <c r="I30" i="1"/>
  <c r="J30" i="1"/>
  <c r="K30" i="1"/>
  <c r="L30" i="1"/>
  <c r="L35" i="1"/>
  <c r="M30" i="1"/>
  <c r="N30" i="1"/>
  <c r="O30" i="1"/>
  <c r="P30" i="1"/>
  <c r="R30" i="1"/>
  <c r="AL30" i="1"/>
  <c r="BE30" i="1"/>
  <c r="BX30" i="1"/>
  <c r="CQ30" i="1"/>
  <c r="I31" i="1"/>
  <c r="J31" i="1"/>
  <c r="K31" i="1"/>
  <c r="L31" i="1"/>
  <c r="M31" i="1"/>
  <c r="N31" i="1"/>
  <c r="O31" i="1"/>
  <c r="P31" i="1"/>
  <c r="R31" i="1"/>
  <c r="AL31" i="1"/>
  <c r="BE31" i="1"/>
  <c r="BX31" i="1"/>
  <c r="CQ31" i="1"/>
  <c r="I32" i="1"/>
  <c r="H32" i="1"/>
  <c r="J32" i="1"/>
  <c r="K32" i="1"/>
  <c r="L32" i="1"/>
  <c r="M32" i="1"/>
  <c r="N32" i="1"/>
  <c r="O32" i="1"/>
  <c r="P32" i="1"/>
  <c r="R32" i="1"/>
  <c r="AL32" i="1"/>
  <c r="F32" i="1"/>
  <c r="BE32" i="1"/>
  <c r="BX32" i="1"/>
  <c r="CQ32" i="1"/>
  <c r="I33" i="1"/>
  <c r="J33" i="1"/>
  <c r="K33" i="1"/>
  <c r="L33" i="1"/>
  <c r="M33" i="1"/>
  <c r="N33" i="1"/>
  <c r="O33" i="1"/>
  <c r="P33" i="1"/>
  <c r="Q33" i="1"/>
  <c r="R33" i="1"/>
  <c r="AL33" i="1"/>
  <c r="F33" i="1"/>
  <c r="BE33" i="1"/>
  <c r="BX33" i="1"/>
  <c r="CQ33" i="1"/>
  <c r="I34" i="1"/>
  <c r="J34" i="1"/>
  <c r="K34" i="1"/>
  <c r="L34" i="1"/>
  <c r="M34" i="1"/>
  <c r="N34" i="1"/>
  <c r="O34" i="1"/>
  <c r="P34" i="1"/>
  <c r="H34" i="1"/>
  <c r="Q34" i="1"/>
  <c r="R34" i="1"/>
  <c r="AL34" i="1"/>
  <c r="F34" i="1"/>
  <c r="BE34" i="1"/>
  <c r="BX34" i="1"/>
  <c r="CQ34" i="1"/>
  <c r="O35" i="1"/>
  <c r="S35" i="1"/>
  <c r="T35" i="1"/>
  <c r="U35" i="1"/>
  <c r="V35" i="1"/>
  <c r="W35" i="1"/>
  <c r="X35" i="1"/>
  <c r="X68" i="1"/>
  <c r="Y35" i="1"/>
  <c r="Y68" i="1"/>
  <c r="Z35" i="1"/>
  <c r="AA35" i="1"/>
  <c r="AB35" i="1"/>
  <c r="AC35" i="1"/>
  <c r="AD35" i="1"/>
  <c r="AE35" i="1"/>
  <c r="AF35" i="1"/>
  <c r="AF68" i="1"/>
  <c r="AG35" i="1"/>
  <c r="AG68" i="1"/>
  <c r="AH35" i="1"/>
  <c r="AI35" i="1"/>
  <c r="AJ35" i="1"/>
  <c r="AK35" i="1"/>
  <c r="AM35" i="1"/>
  <c r="AN35" i="1"/>
  <c r="AN68" i="1"/>
  <c r="AO35" i="1"/>
  <c r="AO68" i="1"/>
  <c r="AP35" i="1"/>
  <c r="AQ35" i="1"/>
  <c r="AR35" i="1"/>
  <c r="AS35" i="1"/>
  <c r="AT35" i="1"/>
  <c r="AU35" i="1"/>
  <c r="AV35" i="1"/>
  <c r="AV68" i="1"/>
  <c r="AW35" i="1"/>
  <c r="AW68" i="1"/>
  <c r="AX35" i="1"/>
  <c r="AY35" i="1"/>
  <c r="AZ35" i="1"/>
  <c r="BA35" i="1"/>
  <c r="BB35" i="1"/>
  <c r="BC35" i="1"/>
  <c r="BD35" i="1"/>
  <c r="BD68" i="1"/>
  <c r="BF35" i="1"/>
  <c r="BG35" i="1"/>
  <c r="BH35" i="1"/>
  <c r="BI35" i="1"/>
  <c r="BJ35" i="1"/>
  <c r="BK35" i="1"/>
  <c r="BL35" i="1"/>
  <c r="BL68" i="1"/>
  <c r="BM35" i="1"/>
  <c r="BM68" i="1"/>
  <c r="BN35" i="1"/>
  <c r="BO35" i="1"/>
  <c r="BP35" i="1"/>
  <c r="BQ35" i="1"/>
  <c r="BR35" i="1"/>
  <c r="BS35" i="1"/>
  <c r="BT35" i="1"/>
  <c r="BT68" i="1"/>
  <c r="BU35" i="1"/>
  <c r="BU68" i="1"/>
  <c r="BV35" i="1"/>
  <c r="BW35" i="1"/>
  <c r="BY35" i="1"/>
  <c r="BZ35" i="1"/>
  <c r="CA35" i="1"/>
  <c r="CB35" i="1"/>
  <c r="CB68" i="1"/>
  <c r="CC35" i="1"/>
  <c r="CC68" i="1"/>
  <c r="CD35" i="1"/>
  <c r="CE35" i="1"/>
  <c r="CF35" i="1"/>
  <c r="CG35" i="1"/>
  <c r="CH35" i="1"/>
  <c r="CI35" i="1"/>
  <c r="CJ35" i="1"/>
  <c r="CJ68" i="1"/>
  <c r="CK35" i="1"/>
  <c r="CK68" i="1"/>
  <c r="CL35" i="1"/>
  <c r="CM35" i="1"/>
  <c r="CN35" i="1"/>
  <c r="CO35" i="1"/>
  <c r="CP35" i="1"/>
  <c r="CQ35" i="1"/>
  <c r="I37" i="1"/>
  <c r="J37" i="1"/>
  <c r="H37" i="1"/>
  <c r="K37" i="1"/>
  <c r="L37" i="1"/>
  <c r="M37" i="1"/>
  <c r="N37" i="1"/>
  <c r="O37" i="1"/>
  <c r="P37" i="1"/>
  <c r="R37" i="1"/>
  <c r="AL37" i="1"/>
  <c r="Q37" i="1"/>
  <c r="BE37" i="1"/>
  <c r="BX37" i="1"/>
  <c r="CQ37" i="1"/>
  <c r="I38" i="1"/>
  <c r="H38" i="1"/>
  <c r="J38" i="1"/>
  <c r="K38" i="1"/>
  <c r="L38" i="1"/>
  <c r="L52" i="1"/>
  <c r="M38" i="1"/>
  <c r="N38" i="1"/>
  <c r="O38" i="1"/>
  <c r="P38" i="1"/>
  <c r="R38" i="1"/>
  <c r="AL38" i="1"/>
  <c r="BE38" i="1"/>
  <c r="BX38" i="1"/>
  <c r="CQ38" i="1"/>
  <c r="I39" i="1"/>
  <c r="J39" i="1"/>
  <c r="K39" i="1"/>
  <c r="L39" i="1"/>
  <c r="M39" i="1"/>
  <c r="N39" i="1"/>
  <c r="O39" i="1"/>
  <c r="P39" i="1"/>
  <c r="R39" i="1"/>
  <c r="AL39" i="1"/>
  <c r="BE39" i="1"/>
  <c r="BX39" i="1"/>
  <c r="CQ39" i="1"/>
  <c r="I40" i="1"/>
  <c r="J40" i="1"/>
  <c r="K40" i="1"/>
  <c r="L40" i="1"/>
  <c r="M40" i="1"/>
  <c r="N40" i="1"/>
  <c r="O40" i="1"/>
  <c r="P40" i="1"/>
  <c r="R40" i="1"/>
  <c r="AL40" i="1"/>
  <c r="F40" i="1"/>
  <c r="BE40" i="1"/>
  <c r="BX40" i="1"/>
  <c r="CQ40" i="1"/>
  <c r="I41" i="1"/>
  <c r="J41" i="1"/>
  <c r="K41" i="1"/>
  <c r="L41" i="1"/>
  <c r="M41" i="1"/>
  <c r="N41" i="1"/>
  <c r="O41" i="1"/>
  <c r="P41" i="1"/>
  <c r="Q41" i="1"/>
  <c r="R41" i="1"/>
  <c r="AL41" i="1"/>
  <c r="F41" i="1"/>
  <c r="BE41" i="1"/>
  <c r="BX41" i="1"/>
  <c r="CQ41" i="1"/>
  <c r="I42" i="1"/>
  <c r="J42" i="1"/>
  <c r="K42" i="1"/>
  <c r="L42" i="1"/>
  <c r="M42" i="1"/>
  <c r="N42" i="1"/>
  <c r="O42" i="1"/>
  <c r="P42" i="1"/>
  <c r="Q42" i="1"/>
  <c r="R42" i="1"/>
  <c r="AL42" i="1"/>
  <c r="F42" i="1"/>
  <c r="BE42" i="1"/>
  <c r="BX42" i="1"/>
  <c r="CQ42" i="1"/>
  <c r="G43" i="1"/>
  <c r="I43" i="1"/>
  <c r="H43" i="1"/>
  <c r="J43" i="1"/>
  <c r="K43" i="1"/>
  <c r="L43" i="1"/>
  <c r="M43" i="1"/>
  <c r="N43" i="1"/>
  <c r="O43" i="1"/>
  <c r="P43" i="1"/>
  <c r="Q43" i="1"/>
  <c r="R43" i="1"/>
  <c r="AL43" i="1"/>
  <c r="F43" i="1"/>
  <c r="BE43" i="1"/>
  <c r="BX43" i="1"/>
  <c r="CQ43" i="1"/>
  <c r="I44" i="1"/>
  <c r="J44" i="1"/>
  <c r="K44" i="1"/>
  <c r="L44" i="1"/>
  <c r="M44" i="1"/>
  <c r="N44" i="1"/>
  <c r="H44" i="1"/>
  <c r="O44" i="1"/>
  <c r="P44" i="1"/>
  <c r="R44" i="1"/>
  <c r="S44" i="1"/>
  <c r="T44" i="1"/>
  <c r="AB44" i="1"/>
  <c r="AL44" i="1"/>
  <c r="BE44" i="1"/>
  <c r="BX44" i="1"/>
  <c r="CQ44" i="1"/>
  <c r="J45" i="1"/>
  <c r="K45" i="1"/>
  <c r="L45" i="1"/>
  <c r="M45" i="1"/>
  <c r="N45" i="1"/>
  <c r="O45" i="1"/>
  <c r="P45" i="1"/>
  <c r="R45" i="1"/>
  <c r="S45" i="1"/>
  <c r="S52" i="1"/>
  <c r="S68" i="1"/>
  <c r="AL45" i="1"/>
  <c r="F45" i="1"/>
  <c r="AM45" i="1"/>
  <c r="I45" i="1"/>
  <c r="AU45" i="1"/>
  <c r="BE45" i="1"/>
  <c r="BX45" i="1"/>
  <c r="CQ45" i="1"/>
  <c r="I46" i="1"/>
  <c r="J46" i="1"/>
  <c r="K46" i="1"/>
  <c r="L46" i="1"/>
  <c r="M46" i="1"/>
  <c r="N46" i="1"/>
  <c r="H46" i="1"/>
  <c r="O46" i="1"/>
  <c r="P46" i="1"/>
  <c r="R46" i="1"/>
  <c r="S46" i="1"/>
  <c r="AL46" i="1"/>
  <c r="AM46" i="1"/>
  <c r="AU46" i="1"/>
  <c r="BX46" i="1"/>
  <c r="CQ46" i="1"/>
  <c r="I47" i="1"/>
  <c r="J47" i="1"/>
  <c r="K47" i="1"/>
  <c r="L47" i="1"/>
  <c r="M47" i="1"/>
  <c r="N47" i="1"/>
  <c r="O47" i="1"/>
  <c r="P47" i="1"/>
  <c r="R47" i="1"/>
  <c r="AL47" i="1"/>
  <c r="F47" i="1"/>
  <c r="BE47" i="1"/>
  <c r="BX47" i="1"/>
  <c r="CQ47" i="1"/>
  <c r="I48" i="1"/>
  <c r="H48" i="1"/>
  <c r="J48" i="1"/>
  <c r="K48" i="1"/>
  <c r="L48" i="1"/>
  <c r="M48" i="1"/>
  <c r="N48" i="1"/>
  <c r="O48" i="1"/>
  <c r="P48" i="1"/>
  <c r="Q48" i="1"/>
  <c r="R48" i="1"/>
  <c r="AL48" i="1"/>
  <c r="F48" i="1"/>
  <c r="BE48" i="1"/>
  <c r="BX48" i="1"/>
  <c r="CQ48" i="1"/>
  <c r="I49" i="1"/>
  <c r="J49" i="1"/>
  <c r="K49" i="1"/>
  <c r="L49" i="1"/>
  <c r="M49" i="1"/>
  <c r="N49" i="1"/>
  <c r="O49" i="1"/>
  <c r="P49" i="1"/>
  <c r="H49" i="1"/>
  <c r="Q49" i="1"/>
  <c r="R49" i="1"/>
  <c r="AL49" i="1"/>
  <c r="G49" i="1"/>
  <c r="BE49" i="1"/>
  <c r="F49" i="1"/>
  <c r="BX49" i="1"/>
  <c r="CQ49" i="1"/>
  <c r="G50" i="1"/>
  <c r="I50" i="1"/>
  <c r="J50" i="1"/>
  <c r="K50" i="1"/>
  <c r="L50" i="1"/>
  <c r="M50" i="1"/>
  <c r="N50" i="1"/>
  <c r="O50" i="1"/>
  <c r="P50" i="1"/>
  <c r="Q50" i="1"/>
  <c r="R50" i="1"/>
  <c r="AL50" i="1"/>
  <c r="F50" i="1"/>
  <c r="BE50" i="1"/>
  <c r="BX50" i="1"/>
  <c r="CQ50" i="1"/>
  <c r="F51" i="1"/>
  <c r="G51" i="1"/>
  <c r="I51" i="1"/>
  <c r="J51" i="1"/>
  <c r="K51" i="1"/>
  <c r="L51" i="1"/>
  <c r="M51" i="1"/>
  <c r="N51" i="1"/>
  <c r="H51" i="1"/>
  <c r="O51" i="1"/>
  <c r="P51" i="1"/>
  <c r="R51" i="1"/>
  <c r="AL51" i="1"/>
  <c r="BE51" i="1"/>
  <c r="BX51" i="1"/>
  <c r="CQ51" i="1"/>
  <c r="CQ52" i="1"/>
  <c r="M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M52" i="1"/>
  <c r="AN52" i="1"/>
  <c r="AO52" i="1"/>
  <c r="AP52" i="1"/>
  <c r="AQ52" i="1"/>
  <c r="AR52" i="1"/>
  <c r="AS52" i="1"/>
  <c r="AT52" i="1"/>
  <c r="AV52" i="1"/>
  <c r="AW52" i="1"/>
  <c r="AX52" i="1"/>
  <c r="AY52" i="1"/>
  <c r="AZ52" i="1"/>
  <c r="BA52" i="1"/>
  <c r="BB52" i="1"/>
  <c r="BC52" i="1"/>
  <c r="BD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Y52" i="1"/>
  <c r="BY68" i="1"/>
  <c r="BZ52" i="1"/>
  <c r="CA52" i="1"/>
  <c r="CB52" i="1"/>
  <c r="CC52" i="1"/>
  <c r="CD52" i="1"/>
  <c r="CE52" i="1"/>
  <c r="CF52" i="1"/>
  <c r="CG52" i="1"/>
  <c r="CG68" i="1"/>
  <c r="CH52" i="1"/>
  <c r="CI52" i="1"/>
  <c r="CJ52" i="1"/>
  <c r="CK52" i="1"/>
  <c r="CL52" i="1"/>
  <c r="CM52" i="1"/>
  <c r="CN52" i="1"/>
  <c r="CO52" i="1"/>
  <c r="CO68" i="1"/>
  <c r="CP52" i="1"/>
  <c r="I54" i="1"/>
  <c r="J54" i="1"/>
  <c r="K54" i="1"/>
  <c r="H54" i="1"/>
  <c r="L54" i="1"/>
  <c r="M54" i="1"/>
  <c r="N54" i="1"/>
  <c r="O54" i="1"/>
  <c r="P54" i="1"/>
  <c r="R54" i="1"/>
  <c r="AL54" i="1"/>
  <c r="BE54" i="1"/>
  <c r="BX54" i="1"/>
  <c r="CQ54" i="1"/>
  <c r="I55" i="1"/>
  <c r="J55" i="1"/>
  <c r="H55" i="1"/>
  <c r="K55" i="1"/>
  <c r="L55" i="1"/>
  <c r="M55" i="1"/>
  <c r="N55" i="1"/>
  <c r="O55" i="1"/>
  <c r="P55" i="1"/>
  <c r="R55" i="1"/>
  <c r="AL55" i="1"/>
  <c r="F55" i="1"/>
  <c r="BE55" i="1"/>
  <c r="BX55" i="1"/>
  <c r="CQ55" i="1"/>
  <c r="I56" i="1"/>
  <c r="H56" i="1"/>
  <c r="J56" i="1"/>
  <c r="K56" i="1"/>
  <c r="L56" i="1"/>
  <c r="M56" i="1"/>
  <c r="N56" i="1"/>
  <c r="O56" i="1"/>
  <c r="P56" i="1"/>
  <c r="Q56" i="1"/>
  <c r="R56" i="1"/>
  <c r="AL56" i="1"/>
  <c r="F56" i="1"/>
  <c r="BE56" i="1"/>
  <c r="BX56" i="1"/>
  <c r="CQ56" i="1"/>
  <c r="I57" i="1"/>
  <c r="J57" i="1"/>
  <c r="K57" i="1"/>
  <c r="L57" i="1"/>
  <c r="M57" i="1"/>
  <c r="N57" i="1"/>
  <c r="O57" i="1"/>
  <c r="P57" i="1"/>
  <c r="H57" i="1"/>
  <c r="Q57" i="1"/>
  <c r="R57" i="1"/>
  <c r="AL57" i="1"/>
  <c r="G57" i="1"/>
  <c r="BE57" i="1"/>
  <c r="F57" i="1"/>
  <c r="BX57" i="1"/>
  <c r="CQ57" i="1"/>
  <c r="G58" i="1"/>
  <c r="I58" i="1"/>
  <c r="J58" i="1"/>
  <c r="K58" i="1"/>
  <c r="L58" i="1"/>
  <c r="M58" i="1"/>
  <c r="N58" i="1"/>
  <c r="O58" i="1"/>
  <c r="P58" i="1"/>
  <c r="Q58" i="1"/>
  <c r="R58" i="1"/>
  <c r="AL58" i="1"/>
  <c r="F58" i="1"/>
  <c r="BE58" i="1"/>
  <c r="BX58" i="1"/>
  <c r="CQ58" i="1"/>
  <c r="F59" i="1"/>
  <c r="G59" i="1"/>
  <c r="I59" i="1"/>
  <c r="J59" i="1"/>
  <c r="K59" i="1"/>
  <c r="L59" i="1"/>
  <c r="M59" i="1"/>
  <c r="N59" i="1"/>
  <c r="H59" i="1"/>
  <c r="O59" i="1"/>
  <c r="P59" i="1"/>
  <c r="R59" i="1"/>
  <c r="AL59" i="1"/>
  <c r="Q59" i="1"/>
  <c r="BE59" i="1"/>
  <c r="BX59" i="1"/>
  <c r="CQ59" i="1"/>
  <c r="I60" i="1"/>
  <c r="J60" i="1"/>
  <c r="K60" i="1"/>
  <c r="L60" i="1"/>
  <c r="M60" i="1"/>
  <c r="N60" i="1"/>
  <c r="O60" i="1"/>
  <c r="P60" i="1"/>
  <c r="R60" i="1"/>
  <c r="AL60" i="1"/>
  <c r="BE60" i="1"/>
  <c r="BX60" i="1"/>
  <c r="CQ60" i="1"/>
  <c r="I61" i="1"/>
  <c r="J61" i="1"/>
  <c r="K61" i="1"/>
  <c r="L61" i="1"/>
  <c r="H61" i="1"/>
  <c r="M61" i="1"/>
  <c r="N61" i="1"/>
  <c r="O61" i="1"/>
  <c r="P61" i="1"/>
  <c r="R61" i="1"/>
  <c r="AL61" i="1"/>
  <c r="G61" i="1"/>
  <c r="BE61" i="1"/>
  <c r="BX61" i="1"/>
  <c r="CQ61" i="1"/>
  <c r="I63" i="1"/>
  <c r="J63" i="1"/>
  <c r="K63" i="1"/>
  <c r="L63" i="1"/>
  <c r="M63" i="1"/>
  <c r="M64" i="1"/>
  <c r="N63" i="1"/>
  <c r="O63" i="1"/>
  <c r="O64" i="1"/>
  <c r="P63" i="1"/>
  <c r="R63" i="1"/>
  <c r="AL63" i="1"/>
  <c r="BE63" i="1"/>
  <c r="BE64" i="1"/>
  <c r="BX63" i="1"/>
  <c r="BX64" i="1"/>
  <c r="CQ63" i="1"/>
  <c r="I64" i="1"/>
  <c r="J64" i="1"/>
  <c r="L64" i="1"/>
  <c r="N64" i="1"/>
  <c r="P64" i="1"/>
  <c r="R64" i="1"/>
  <c r="S64" i="1"/>
  <c r="T64" i="1"/>
  <c r="U64" i="1"/>
  <c r="V64" i="1"/>
  <c r="W64" i="1"/>
  <c r="X64" i="1"/>
  <c r="Y64" i="1"/>
  <c r="Z64" i="1"/>
  <c r="AA64" i="1"/>
  <c r="AA68" i="1"/>
  <c r="AB64" i="1"/>
  <c r="AC64" i="1"/>
  <c r="AD64" i="1"/>
  <c r="AE64" i="1"/>
  <c r="AF64" i="1"/>
  <c r="AG64" i="1"/>
  <c r="AH64" i="1"/>
  <c r="AI64" i="1"/>
  <c r="AI68" i="1"/>
  <c r="AJ64" i="1"/>
  <c r="AK64" i="1"/>
  <c r="AM64" i="1"/>
  <c r="AN64" i="1"/>
  <c r="AO64" i="1"/>
  <c r="AP64" i="1"/>
  <c r="AQ64" i="1"/>
  <c r="AQ68" i="1"/>
  <c r="AR64" i="1"/>
  <c r="AS64" i="1"/>
  <c r="AT64" i="1"/>
  <c r="AU64" i="1"/>
  <c r="AV64" i="1"/>
  <c r="AW64" i="1"/>
  <c r="AX64" i="1"/>
  <c r="AY64" i="1"/>
  <c r="AY68" i="1"/>
  <c r="AZ64" i="1"/>
  <c r="BA64" i="1"/>
  <c r="BB64" i="1"/>
  <c r="BC64" i="1"/>
  <c r="BD64" i="1"/>
  <c r="BF64" i="1"/>
  <c r="BG64" i="1"/>
  <c r="BG68" i="1"/>
  <c r="BH64" i="1"/>
  <c r="BI64" i="1"/>
  <c r="BJ64" i="1"/>
  <c r="BK64" i="1"/>
  <c r="BL64" i="1"/>
  <c r="BM64" i="1"/>
  <c r="BN64" i="1"/>
  <c r="BO64" i="1"/>
  <c r="BO68" i="1"/>
  <c r="BP64" i="1"/>
  <c r="BQ64" i="1"/>
  <c r="BR64" i="1"/>
  <c r="BS64" i="1"/>
  <c r="BT64" i="1"/>
  <c r="BU64" i="1"/>
  <c r="BV64" i="1"/>
  <c r="BW64" i="1"/>
  <c r="BW68" i="1"/>
  <c r="BY64" i="1"/>
  <c r="BZ64" i="1"/>
  <c r="CA64" i="1"/>
  <c r="CB64" i="1"/>
  <c r="CC64" i="1"/>
  <c r="CD64" i="1"/>
  <c r="CE64" i="1"/>
  <c r="CE68" i="1"/>
  <c r="CF64" i="1"/>
  <c r="CG64" i="1"/>
  <c r="CH64" i="1"/>
  <c r="CI64" i="1"/>
  <c r="CJ64" i="1"/>
  <c r="CK64" i="1"/>
  <c r="CL64" i="1"/>
  <c r="CM64" i="1"/>
  <c r="CM68" i="1"/>
  <c r="CN64" i="1"/>
  <c r="CO64" i="1"/>
  <c r="CP64" i="1"/>
  <c r="CQ64" i="1"/>
  <c r="I66" i="1"/>
  <c r="J66" i="1"/>
  <c r="J67" i="1"/>
  <c r="K66" i="1"/>
  <c r="L66" i="1"/>
  <c r="L67" i="1"/>
  <c r="M66" i="1"/>
  <c r="N66" i="1"/>
  <c r="O66" i="1"/>
  <c r="P66" i="1"/>
  <c r="P67" i="1"/>
  <c r="Q66" i="1"/>
  <c r="R66" i="1"/>
  <c r="R67" i="1"/>
  <c r="AL66" i="1"/>
  <c r="F66" i="1"/>
  <c r="F67" i="1"/>
  <c r="BE66" i="1"/>
  <c r="BX66" i="1"/>
  <c r="CQ66" i="1"/>
  <c r="I67" i="1"/>
  <c r="K67" i="1"/>
  <c r="M67" i="1"/>
  <c r="N67" i="1"/>
  <c r="O67" i="1"/>
  <c r="Q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U68" i="1"/>
  <c r="V68" i="1"/>
  <c r="W68" i="1"/>
  <c r="AC68" i="1"/>
  <c r="AD68" i="1"/>
  <c r="AE68" i="1"/>
  <c r="AK68" i="1"/>
  <c r="AM68" i="1"/>
  <c r="AS68" i="1"/>
  <c r="AT68" i="1"/>
  <c r="BA68" i="1"/>
  <c r="BB68" i="1"/>
  <c r="BC68" i="1"/>
  <c r="BI68" i="1"/>
  <c r="BJ68" i="1"/>
  <c r="BK68" i="1"/>
  <c r="BQ68" i="1"/>
  <c r="BR68" i="1"/>
  <c r="BS68" i="1"/>
  <c r="BZ68" i="1"/>
  <c r="CA68" i="1"/>
  <c r="CH68" i="1"/>
  <c r="CI68" i="1"/>
  <c r="CP68" i="1"/>
  <c r="CQ68" i="1"/>
  <c r="I17" i="2"/>
  <c r="J17" i="2"/>
  <c r="K17" i="2"/>
  <c r="L17" i="2"/>
  <c r="M17" i="2"/>
  <c r="N17" i="2"/>
  <c r="O17" i="2"/>
  <c r="P17" i="2"/>
  <c r="R17" i="2"/>
  <c r="AL17" i="2"/>
  <c r="BE17" i="2"/>
  <c r="BX17" i="2"/>
  <c r="BX24" i="2"/>
  <c r="CQ17" i="2"/>
  <c r="I18" i="2"/>
  <c r="J18" i="2"/>
  <c r="K18" i="2"/>
  <c r="L18" i="2"/>
  <c r="M18" i="2"/>
  <c r="N18" i="2"/>
  <c r="O18" i="2"/>
  <c r="P18" i="2"/>
  <c r="R18" i="2"/>
  <c r="AL18" i="2"/>
  <c r="F18" i="2"/>
  <c r="BE18" i="2"/>
  <c r="BX18" i="2"/>
  <c r="CQ18" i="2"/>
  <c r="I19" i="2"/>
  <c r="H19" i="2"/>
  <c r="J19" i="2"/>
  <c r="K19" i="2"/>
  <c r="L19" i="2"/>
  <c r="M19" i="2"/>
  <c r="N19" i="2"/>
  <c r="O19" i="2"/>
  <c r="P19" i="2"/>
  <c r="Q19" i="2"/>
  <c r="R19" i="2"/>
  <c r="AL19" i="2"/>
  <c r="BE19" i="2"/>
  <c r="BX19" i="2"/>
  <c r="CQ19" i="2"/>
  <c r="I20" i="2"/>
  <c r="J20" i="2"/>
  <c r="H20" i="2"/>
  <c r="K20" i="2"/>
  <c r="L20" i="2"/>
  <c r="M20" i="2"/>
  <c r="N20" i="2"/>
  <c r="O20" i="2"/>
  <c r="P20" i="2"/>
  <c r="Q20" i="2"/>
  <c r="R20" i="2"/>
  <c r="AL20" i="2"/>
  <c r="G20" i="2"/>
  <c r="BE20" i="2"/>
  <c r="BX20" i="2"/>
  <c r="F20" i="2"/>
  <c r="CQ20" i="2"/>
  <c r="G21" i="2"/>
  <c r="I21" i="2"/>
  <c r="J21" i="2"/>
  <c r="K21" i="2"/>
  <c r="L21" i="2"/>
  <c r="M21" i="2"/>
  <c r="N21" i="2"/>
  <c r="O21" i="2"/>
  <c r="O24" i="2"/>
  <c r="P21" i="2"/>
  <c r="Q21" i="2"/>
  <c r="R21" i="2"/>
  <c r="AL21" i="2"/>
  <c r="F21" i="2"/>
  <c r="BE21" i="2"/>
  <c r="BX21" i="2"/>
  <c r="CQ21" i="2"/>
  <c r="F22" i="2"/>
  <c r="G22" i="2"/>
  <c r="I22" i="2"/>
  <c r="J22" i="2"/>
  <c r="K22" i="2"/>
  <c r="L22" i="2"/>
  <c r="M22" i="2"/>
  <c r="N22" i="2"/>
  <c r="N24" i="2"/>
  <c r="O22" i="2"/>
  <c r="P22" i="2"/>
  <c r="R22" i="2"/>
  <c r="AL22" i="2"/>
  <c r="Q22" i="2"/>
  <c r="BE22" i="2"/>
  <c r="BX22" i="2"/>
  <c r="CQ22" i="2"/>
  <c r="CQ24" i="2"/>
  <c r="I23" i="2"/>
  <c r="J23" i="2"/>
  <c r="K23" i="2"/>
  <c r="M23" i="2"/>
  <c r="N23" i="2"/>
  <c r="O23" i="2"/>
  <c r="P23" i="2"/>
  <c r="R23" i="2"/>
  <c r="S23" i="2"/>
  <c r="Z23" i="2"/>
  <c r="L23" i="2"/>
  <c r="AB23" i="2"/>
  <c r="BE23" i="2"/>
  <c r="BE24" i="2"/>
  <c r="BX23" i="2"/>
  <c r="CQ23" i="2"/>
  <c r="I24" i="2"/>
  <c r="K24" i="2"/>
  <c r="S24" i="2"/>
  <c r="T24" i="2"/>
  <c r="U24" i="2"/>
  <c r="V24" i="2"/>
  <c r="W24" i="2"/>
  <c r="X24" i="2"/>
  <c r="Y24" i="2"/>
  <c r="Y68" i="2"/>
  <c r="Z24" i="2"/>
  <c r="AA24" i="2"/>
  <c r="AC24" i="2"/>
  <c r="AD24" i="2"/>
  <c r="AE24" i="2"/>
  <c r="AF24" i="2"/>
  <c r="AG24" i="2"/>
  <c r="AH24" i="2"/>
  <c r="AI24" i="2"/>
  <c r="AJ24" i="2"/>
  <c r="AK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W68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G26" i="2"/>
  <c r="I26" i="2"/>
  <c r="J26" i="2"/>
  <c r="K26" i="2"/>
  <c r="L26" i="2"/>
  <c r="M26" i="2"/>
  <c r="N26" i="2"/>
  <c r="O26" i="2"/>
  <c r="P26" i="2"/>
  <c r="Q26" i="2"/>
  <c r="R26" i="2"/>
  <c r="AL26" i="2"/>
  <c r="BE26" i="2"/>
  <c r="BE35" i="2"/>
  <c r="BX26" i="2"/>
  <c r="CQ26" i="2"/>
  <c r="F27" i="2"/>
  <c r="G27" i="2"/>
  <c r="I27" i="2"/>
  <c r="J27" i="2"/>
  <c r="K27" i="2"/>
  <c r="L27" i="2"/>
  <c r="M27" i="2"/>
  <c r="N27" i="2"/>
  <c r="N35" i="2"/>
  <c r="O27" i="2"/>
  <c r="P27" i="2"/>
  <c r="H27" i="2"/>
  <c r="R27" i="2"/>
  <c r="AL27" i="2"/>
  <c r="BE27" i="2"/>
  <c r="BX27" i="2"/>
  <c r="CQ27" i="2"/>
  <c r="G28" i="2"/>
  <c r="I28" i="2"/>
  <c r="J28" i="2"/>
  <c r="K28" i="2"/>
  <c r="L28" i="2"/>
  <c r="M28" i="2"/>
  <c r="N28" i="2"/>
  <c r="O28" i="2"/>
  <c r="P28" i="2"/>
  <c r="R28" i="2"/>
  <c r="AL28" i="2"/>
  <c r="Q28" i="2"/>
  <c r="BE28" i="2"/>
  <c r="BX28" i="2"/>
  <c r="CQ28" i="2"/>
  <c r="F29" i="2"/>
  <c r="I29" i="2"/>
  <c r="J29" i="2"/>
  <c r="K29" i="2"/>
  <c r="L29" i="2"/>
  <c r="M29" i="2"/>
  <c r="N29" i="2"/>
  <c r="O29" i="2"/>
  <c r="P29" i="2"/>
  <c r="R29" i="2"/>
  <c r="AL29" i="2"/>
  <c r="G29" i="2"/>
  <c r="BE29" i="2"/>
  <c r="Q29" i="2"/>
  <c r="BX29" i="2"/>
  <c r="CQ29" i="2"/>
  <c r="I30" i="2"/>
  <c r="J30" i="2"/>
  <c r="K30" i="2"/>
  <c r="L30" i="2"/>
  <c r="M30" i="2"/>
  <c r="N30" i="2"/>
  <c r="O30" i="2"/>
  <c r="P30" i="2"/>
  <c r="R30" i="2"/>
  <c r="AL30" i="2"/>
  <c r="BE30" i="2"/>
  <c r="BX30" i="2"/>
  <c r="CQ30" i="2"/>
  <c r="I31" i="2"/>
  <c r="J31" i="2"/>
  <c r="K31" i="2"/>
  <c r="L31" i="2"/>
  <c r="M31" i="2"/>
  <c r="N31" i="2"/>
  <c r="O31" i="2"/>
  <c r="P31" i="2"/>
  <c r="R31" i="2"/>
  <c r="AL31" i="2"/>
  <c r="F31" i="2"/>
  <c r="BE31" i="2"/>
  <c r="BX31" i="2"/>
  <c r="CQ31" i="2"/>
  <c r="I32" i="2"/>
  <c r="H32" i="2"/>
  <c r="J32" i="2"/>
  <c r="K32" i="2"/>
  <c r="L32" i="2"/>
  <c r="M32" i="2"/>
  <c r="N32" i="2"/>
  <c r="O32" i="2"/>
  <c r="P32" i="2"/>
  <c r="Q32" i="2"/>
  <c r="R32" i="2"/>
  <c r="AL32" i="2"/>
  <c r="BE32" i="2"/>
  <c r="BX32" i="2"/>
  <c r="CQ32" i="2"/>
  <c r="I33" i="2"/>
  <c r="J33" i="2"/>
  <c r="H33" i="2"/>
  <c r="K33" i="2"/>
  <c r="L33" i="2"/>
  <c r="M33" i="2"/>
  <c r="N33" i="2"/>
  <c r="O33" i="2"/>
  <c r="P33" i="2"/>
  <c r="Q33" i="2"/>
  <c r="R33" i="2"/>
  <c r="AL33" i="2"/>
  <c r="G33" i="2"/>
  <c r="BE33" i="2"/>
  <c r="BX33" i="2"/>
  <c r="F33" i="2"/>
  <c r="CQ33" i="2"/>
  <c r="G34" i="2"/>
  <c r="I34" i="2"/>
  <c r="J34" i="2"/>
  <c r="K34" i="2"/>
  <c r="L34" i="2"/>
  <c r="M34" i="2"/>
  <c r="N34" i="2"/>
  <c r="O34" i="2"/>
  <c r="P34" i="2"/>
  <c r="Q34" i="2"/>
  <c r="R34" i="2"/>
  <c r="AL34" i="2"/>
  <c r="BE34" i="2"/>
  <c r="F34" i="2"/>
  <c r="BX34" i="2"/>
  <c r="CQ34" i="2"/>
  <c r="O35" i="2"/>
  <c r="S35" i="2"/>
  <c r="T35" i="2"/>
  <c r="U35" i="2"/>
  <c r="V35" i="2"/>
  <c r="W35" i="2"/>
  <c r="W68" i="2"/>
  <c r="X35" i="2"/>
  <c r="X68" i="2"/>
  <c r="Y35" i="2"/>
  <c r="Z35" i="2"/>
  <c r="AA35" i="2"/>
  <c r="AB35" i="2"/>
  <c r="AC35" i="2"/>
  <c r="AD35" i="2"/>
  <c r="AE35" i="2"/>
  <c r="AE68" i="2"/>
  <c r="AF35" i="2"/>
  <c r="AF68" i="2"/>
  <c r="AG35" i="2"/>
  <c r="AH35" i="2"/>
  <c r="AI35" i="2"/>
  <c r="AJ35" i="2"/>
  <c r="AK35" i="2"/>
  <c r="AM35" i="2"/>
  <c r="AN35" i="2"/>
  <c r="AN68" i="2"/>
  <c r="AO35" i="2"/>
  <c r="AP35" i="2"/>
  <c r="AQ35" i="2"/>
  <c r="AR35" i="2"/>
  <c r="AS35" i="2"/>
  <c r="AT35" i="2"/>
  <c r="AU35" i="2"/>
  <c r="AV35" i="2"/>
  <c r="AV68" i="2"/>
  <c r="AW35" i="2"/>
  <c r="AX35" i="2"/>
  <c r="AY35" i="2"/>
  <c r="AZ35" i="2"/>
  <c r="BA35" i="2"/>
  <c r="BB35" i="2"/>
  <c r="BC35" i="2"/>
  <c r="BC68" i="2"/>
  <c r="BD35" i="2"/>
  <c r="BD68" i="2"/>
  <c r="BF35" i="2"/>
  <c r="BG35" i="2"/>
  <c r="BH35" i="2"/>
  <c r="BI35" i="2"/>
  <c r="BJ35" i="2"/>
  <c r="BK35" i="2"/>
  <c r="BK68" i="2"/>
  <c r="BL35" i="2"/>
  <c r="BL68" i="2"/>
  <c r="BM35" i="2"/>
  <c r="BN35" i="2"/>
  <c r="BO35" i="2"/>
  <c r="BP35" i="2"/>
  <c r="BQ35" i="2"/>
  <c r="BR35" i="2"/>
  <c r="BS35" i="2"/>
  <c r="BS68" i="2"/>
  <c r="BT35" i="2"/>
  <c r="BT68" i="2"/>
  <c r="BU35" i="2"/>
  <c r="BV35" i="2"/>
  <c r="BW35" i="2"/>
  <c r="BY35" i="2"/>
  <c r="BZ35" i="2"/>
  <c r="CA35" i="2"/>
  <c r="CA68" i="2"/>
  <c r="CB35" i="2"/>
  <c r="CB68" i="2"/>
  <c r="CC35" i="2"/>
  <c r="CD35" i="2"/>
  <c r="CE35" i="2"/>
  <c r="CF35" i="2"/>
  <c r="CG35" i="2"/>
  <c r="CH35" i="2"/>
  <c r="CI35" i="2"/>
  <c r="CI68" i="2"/>
  <c r="CJ35" i="2"/>
  <c r="CJ68" i="2"/>
  <c r="CK35" i="2"/>
  <c r="CL35" i="2"/>
  <c r="CM35" i="2"/>
  <c r="CN35" i="2"/>
  <c r="CO35" i="2"/>
  <c r="CP35" i="2"/>
  <c r="CQ35" i="2"/>
  <c r="I37" i="2"/>
  <c r="J37" i="2"/>
  <c r="K37" i="2"/>
  <c r="L37" i="2"/>
  <c r="M37" i="2"/>
  <c r="N37" i="2"/>
  <c r="O37" i="2"/>
  <c r="P37" i="2"/>
  <c r="R37" i="2"/>
  <c r="AL37" i="2"/>
  <c r="BE37" i="2"/>
  <c r="Q37" i="2"/>
  <c r="BX37" i="2"/>
  <c r="CQ37" i="2"/>
  <c r="I38" i="2"/>
  <c r="J38" i="2"/>
  <c r="K38" i="2"/>
  <c r="L38" i="2"/>
  <c r="M38" i="2"/>
  <c r="N38" i="2"/>
  <c r="O38" i="2"/>
  <c r="P38" i="2"/>
  <c r="R38" i="2"/>
  <c r="AL38" i="2"/>
  <c r="BE38" i="2"/>
  <c r="BX38" i="2"/>
  <c r="CQ38" i="2"/>
  <c r="I39" i="2"/>
  <c r="J39" i="2"/>
  <c r="K39" i="2"/>
  <c r="L39" i="2"/>
  <c r="M39" i="2"/>
  <c r="N39" i="2"/>
  <c r="O39" i="2"/>
  <c r="P39" i="2"/>
  <c r="R39" i="2"/>
  <c r="AL39" i="2"/>
  <c r="BE39" i="2"/>
  <c r="BX39" i="2"/>
  <c r="CQ39" i="2"/>
  <c r="I40" i="2"/>
  <c r="H40" i="2"/>
  <c r="J40" i="2"/>
  <c r="K40" i="2"/>
  <c r="L40" i="2"/>
  <c r="M40" i="2"/>
  <c r="N40" i="2"/>
  <c r="O40" i="2"/>
  <c r="P40" i="2"/>
  <c r="Q40" i="2"/>
  <c r="R40" i="2"/>
  <c r="AL40" i="2"/>
  <c r="BE40" i="2"/>
  <c r="BX40" i="2"/>
  <c r="CQ40" i="2"/>
  <c r="I41" i="2"/>
  <c r="H41" i="2"/>
  <c r="J41" i="2"/>
  <c r="K41" i="2"/>
  <c r="L41" i="2"/>
  <c r="M41" i="2"/>
  <c r="N41" i="2"/>
  <c r="O41" i="2"/>
  <c r="P41" i="2"/>
  <c r="Q41" i="2"/>
  <c r="R41" i="2"/>
  <c r="AL41" i="2"/>
  <c r="G41" i="2"/>
  <c r="BE41" i="2"/>
  <c r="BX41" i="2"/>
  <c r="F41" i="2"/>
  <c r="CQ41" i="2"/>
  <c r="G42" i="2"/>
  <c r="I42" i="2"/>
  <c r="H42" i="2"/>
  <c r="J42" i="2"/>
  <c r="K42" i="2"/>
  <c r="L42" i="2"/>
  <c r="M42" i="2"/>
  <c r="N42" i="2"/>
  <c r="O42" i="2"/>
  <c r="P42" i="2"/>
  <c r="Q42" i="2"/>
  <c r="R42" i="2"/>
  <c r="AL42" i="2"/>
  <c r="F42" i="2"/>
  <c r="BE42" i="2"/>
  <c r="BX42" i="2"/>
  <c r="CQ42" i="2"/>
  <c r="F43" i="2"/>
  <c r="I43" i="2"/>
  <c r="J43" i="2"/>
  <c r="K43" i="2"/>
  <c r="L43" i="2"/>
  <c r="M43" i="2"/>
  <c r="N43" i="2"/>
  <c r="H43" i="2"/>
  <c r="O43" i="2"/>
  <c r="P43" i="2"/>
  <c r="R43" i="2"/>
  <c r="AL43" i="2"/>
  <c r="Q43" i="2"/>
  <c r="BE43" i="2"/>
  <c r="BX43" i="2"/>
  <c r="CQ43" i="2"/>
  <c r="J44" i="2"/>
  <c r="K44" i="2"/>
  <c r="L44" i="2"/>
  <c r="M44" i="2"/>
  <c r="N44" i="2"/>
  <c r="N52" i="2"/>
  <c r="O44" i="2"/>
  <c r="P44" i="2"/>
  <c r="R44" i="2"/>
  <c r="S44" i="2"/>
  <c r="AL44" i="2"/>
  <c r="AM44" i="2"/>
  <c r="AU44" i="2"/>
  <c r="BE44" i="2"/>
  <c r="F44" i="2"/>
  <c r="BX44" i="2"/>
  <c r="CQ44" i="2"/>
  <c r="F45" i="2"/>
  <c r="I45" i="2"/>
  <c r="H45" i="2"/>
  <c r="J45" i="2"/>
  <c r="K45" i="2"/>
  <c r="L45" i="2"/>
  <c r="M45" i="2"/>
  <c r="N45" i="2"/>
  <c r="O45" i="2"/>
  <c r="P45" i="2"/>
  <c r="R45" i="2"/>
  <c r="S45" i="2"/>
  <c r="S52" i="2"/>
  <c r="T45" i="2"/>
  <c r="AB45" i="2"/>
  <c r="AL45" i="2"/>
  <c r="G45" i="2"/>
  <c r="BE45" i="2"/>
  <c r="BX45" i="2"/>
  <c r="CQ45" i="2"/>
  <c r="Q45" i="2"/>
  <c r="J46" i="2"/>
  <c r="K46" i="2"/>
  <c r="L46" i="2"/>
  <c r="M46" i="2"/>
  <c r="N46" i="2"/>
  <c r="O46" i="2"/>
  <c r="P46" i="2"/>
  <c r="R46" i="2"/>
  <c r="S46" i="2"/>
  <c r="AL46" i="2"/>
  <c r="AM46" i="2"/>
  <c r="I46" i="2"/>
  <c r="AU46" i="2"/>
  <c r="BE46" i="2"/>
  <c r="BX46" i="2"/>
  <c r="CQ46" i="2"/>
  <c r="F47" i="2"/>
  <c r="I47" i="2"/>
  <c r="J47" i="2"/>
  <c r="K47" i="2"/>
  <c r="L47" i="2"/>
  <c r="M47" i="2"/>
  <c r="N47" i="2"/>
  <c r="O47" i="2"/>
  <c r="P47" i="2"/>
  <c r="R47" i="2"/>
  <c r="AL47" i="2"/>
  <c r="G47" i="2"/>
  <c r="BE47" i="2"/>
  <c r="BX47" i="2"/>
  <c r="CQ47" i="2"/>
  <c r="Q47" i="2"/>
  <c r="I48" i="2"/>
  <c r="H48" i="2"/>
  <c r="J48" i="2"/>
  <c r="K48" i="2"/>
  <c r="L48" i="2"/>
  <c r="M48" i="2"/>
  <c r="N48" i="2"/>
  <c r="O48" i="2"/>
  <c r="P48" i="2"/>
  <c r="Q48" i="2"/>
  <c r="R48" i="2"/>
  <c r="AL48" i="2"/>
  <c r="BE48" i="2"/>
  <c r="BX48" i="2"/>
  <c r="CQ48" i="2"/>
  <c r="G49" i="2"/>
  <c r="I49" i="2"/>
  <c r="H49" i="2"/>
  <c r="J49" i="2"/>
  <c r="K49" i="2"/>
  <c r="L49" i="2"/>
  <c r="M49" i="2"/>
  <c r="N49" i="2"/>
  <c r="O49" i="2"/>
  <c r="P49" i="2"/>
  <c r="Q49" i="2"/>
  <c r="R49" i="2"/>
  <c r="AL49" i="2"/>
  <c r="BE49" i="2"/>
  <c r="F49" i="2"/>
  <c r="BX49" i="2"/>
  <c r="CQ49" i="2"/>
  <c r="I50" i="2"/>
  <c r="J50" i="2"/>
  <c r="K50" i="2"/>
  <c r="L50" i="2"/>
  <c r="M50" i="2"/>
  <c r="N50" i="2"/>
  <c r="H50" i="2"/>
  <c r="O50" i="2"/>
  <c r="P50" i="2"/>
  <c r="R50" i="2"/>
  <c r="AL50" i="2"/>
  <c r="Q50" i="2"/>
  <c r="BE50" i="2"/>
  <c r="BX50" i="2"/>
  <c r="CQ50" i="2"/>
  <c r="F51" i="2"/>
  <c r="G51" i="2"/>
  <c r="I51" i="2"/>
  <c r="J51" i="2"/>
  <c r="K51" i="2"/>
  <c r="L51" i="2"/>
  <c r="M51" i="2"/>
  <c r="N51" i="2"/>
  <c r="O51" i="2"/>
  <c r="P51" i="2"/>
  <c r="R51" i="2"/>
  <c r="AL51" i="2"/>
  <c r="BE51" i="2"/>
  <c r="BX51" i="2"/>
  <c r="CQ51" i="2"/>
  <c r="L52" i="2"/>
  <c r="M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N52" i="2"/>
  <c r="AO52" i="2"/>
  <c r="AP52" i="2"/>
  <c r="AQ52" i="2"/>
  <c r="AR52" i="2"/>
  <c r="AR68" i="2"/>
  <c r="AS52" i="2"/>
  <c r="AT52" i="2"/>
  <c r="AV52" i="2"/>
  <c r="AW52" i="2"/>
  <c r="AX52" i="2"/>
  <c r="AY52" i="2"/>
  <c r="AZ52" i="2"/>
  <c r="BA52" i="2"/>
  <c r="BA68" i="2"/>
  <c r="BB52" i="2"/>
  <c r="BC52" i="2"/>
  <c r="BD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Q68" i="2"/>
  <c r="BR52" i="2"/>
  <c r="BS52" i="2"/>
  <c r="BT52" i="2"/>
  <c r="BU52" i="2"/>
  <c r="BV52" i="2"/>
  <c r="BW52" i="2"/>
  <c r="BY52" i="2"/>
  <c r="BY68" i="2"/>
  <c r="BZ52" i="2"/>
  <c r="CA52" i="2"/>
  <c r="CB52" i="2"/>
  <c r="CC52" i="2"/>
  <c r="CD52" i="2"/>
  <c r="CE52" i="2"/>
  <c r="CF52" i="2"/>
  <c r="CG52" i="2"/>
  <c r="CG68" i="2"/>
  <c r="CH52" i="2"/>
  <c r="CI52" i="2"/>
  <c r="CJ52" i="2"/>
  <c r="CK52" i="2"/>
  <c r="CL52" i="2"/>
  <c r="CM52" i="2"/>
  <c r="CN52" i="2"/>
  <c r="CO52" i="2"/>
  <c r="CO68" i="2"/>
  <c r="CP52" i="2"/>
  <c r="I54" i="2"/>
  <c r="J54" i="2"/>
  <c r="H54" i="2"/>
  <c r="K54" i="2"/>
  <c r="L54" i="2"/>
  <c r="M54" i="2"/>
  <c r="N54" i="2"/>
  <c r="O54" i="2"/>
  <c r="P54" i="2"/>
  <c r="R54" i="2"/>
  <c r="AL54" i="2"/>
  <c r="G54" i="2"/>
  <c r="BE54" i="2"/>
  <c r="BX54" i="2"/>
  <c r="CQ54" i="2"/>
  <c r="F55" i="2"/>
  <c r="I55" i="2"/>
  <c r="J55" i="2"/>
  <c r="K55" i="2"/>
  <c r="L55" i="2"/>
  <c r="M55" i="2"/>
  <c r="N55" i="2"/>
  <c r="O55" i="2"/>
  <c r="P55" i="2"/>
  <c r="R55" i="2"/>
  <c r="AL55" i="2"/>
  <c r="G55" i="2"/>
  <c r="BE55" i="2"/>
  <c r="BX55" i="2"/>
  <c r="CQ55" i="2"/>
  <c r="Q55" i="2"/>
  <c r="I56" i="2"/>
  <c r="H56" i="2"/>
  <c r="J56" i="2"/>
  <c r="K56" i="2"/>
  <c r="L56" i="2"/>
  <c r="M56" i="2"/>
  <c r="N56" i="2"/>
  <c r="O56" i="2"/>
  <c r="P56" i="2"/>
  <c r="Q56" i="2"/>
  <c r="R56" i="2"/>
  <c r="AL56" i="2"/>
  <c r="BE56" i="2"/>
  <c r="BX56" i="2"/>
  <c r="CQ56" i="2"/>
  <c r="G57" i="2"/>
  <c r="I57" i="2"/>
  <c r="H57" i="2"/>
  <c r="J57" i="2"/>
  <c r="K57" i="2"/>
  <c r="L57" i="2"/>
  <c r="M57" i="2"/>
  <c r="N57" i="2"/>
  <c r="O57" i="2"/>
  <c r="P57" i="2"/>
  <c r="Q57" i="2"/>
  <c r="R57" i="2"/>
  <c r="AL57" i="2"/>
  <c r="BE57" i="2"/>
  <c r="F57" i="2"/>
  <c r="BX57" i="2"/>
  <c r="CQ57" i="2"/>
  <c r="F58" i="2"/>
  <c r="I58" i="2"/>
  <c r="J58" i="2"/>
  <c r="K58" i="2"/>
  <c r="L58" i="2"/>
  <c r="M58" i="2"/>
  <c r="N58" i="2"/>
  <c r="O58" i="2"/>
  <c r="P58" i="2"/>
  <c r="H58" i="2"/>
  <c r="R58" i="2"/>
  <c r="AL58" i="2"/>
  <c r="Q58" i="2"/>
  <c r="BE58" i="2"/>
  <c r="BX58" i="2"/>
  <c r="CQ58" i="2"/>
  <c r="F59" i="2"/>
  <c r="I59" i="2"/>
  <c r="H59" i="2"/>
  <c r="J59" i="2"/>
  <c r="K59" i="2"/>
  <c r="L59" i="2"/>
  <c r="M59" i="2"/>
  <c r="N59" i="2"/>
  <c r="O59" i="2"/>
  <c r="P59" i="2"/>
  <c r="R59" i="2"/>
  <c r="AL59" i="2"/>
  <c r="BE59" i="2"/>
  <c r="BX59" i="2"/>
  <c r="G59" i="2"/>
  <c r="CQ59" i="2"/>
  <c r="I60" i="2"/>
  <c r="H60" i="2"/>
  <c r="J60" i="2"/>
  <c r="K60" i="2"/>
  <c r="L60" i="2"/>
  <c r="M60" i="2"/>
  <c r="N60" i="2"/>
  <c r="O60" i="2"/>
  <c r="P60" i="2"/>
  <c r="Q60" i="2"/>
  <c r="R60" i="2"/>
  <c r="AL60" i="2"/>
  <c r="G60" i="2"/>
  <c r="BE60" i="2"/>
  <c r="F60" i="2"/>
  <c r="BX60" i="2"/>
  <c r="CQ60" i="2"/>
  <c r="I61" i="2"/>
  <c r="J61" i="2"/>
  <c r="K61" i="2"/>
  <c r="L61" i="2"/>
  <c r="H61" i="2"/>
  <c r="M61" i="2"/>
  <c r="N61" i="2"/>
  <c r="O61" i="2"/>
  <c r="P61" i="2"/>
  <c r="R61" i="2"/>
  <c r="AL61" i="2"/>
  <c r="BE61" i="2"/>
  <c r="BX61" i="2"/>
  <c r="CQ61" i="2"/>
  <c r="I63" i="2"/>
  <c r="J63" i="2"/>
  <c r="J64" i="2"/>
  <c r="K63" i="2"/>
  <c r="L63" i="2"/>
  <c r="L64" i="2"/>
  <c r="M63" i="2"/>
  <c r="N63" i="2"/>
  <c r="O63" i="2"/>
  <c r="O64" i="2"/>
  <c r="P63" i="2"/>
  <c r="P64" i="2"/>
  <c r="R63" i="2"/>
  <c r="R64" i="2"/>
  <c r="AL63" i="2"/>
  <c r="G63" i="2"/>
  <c r="G64" i="2"/>
  <c r="BE63" i="2"/>
  <c r="BX63" i="2"/>
  <c r="CQ63" i="2"/>
  <c r="I64" i="2"/>
  <c r="K64" i="2"/>
  <c r="M64" i="2"/>
  <c r="N64" i="2"/>
  <c r="S64" i="2"/>
  <c r="T64" i="2"/>
  <c r="U64" i="2"/>
  <c r="V64" i="2"/>
  <c r="W64" i="2"/>
  <c r="X64" i="2"/>
  <c r="Y64" i="2"/>
  <c r="Z64" i="2"/>
  <c r="Z68" i="2"/>
  <c r="AA64" i="2"/>
  <c r="AB64" i="2"/>
  <c r="AC64" i="2"/>
  <c r="AD64" i="2"/>
  <c r="AE64" i="2"/>
  <c r="AF64" i="2"/>
  <c r="AG64" i="2"/>
  <c r="AH64" i="2"/>
  <c r="AH68" i="2"/>
  <c r="AI64" i="2"/>
  <c r="AJ64" i="2"/>
  <c r="AK64" i="2"/>
  <c r="AM64" i="2"/>
  <c r="AN64" i="2"/>
  <c r="AO64" i="2"/>
  <c r="AO68" i="2"/>
  <c r="AP64" i="2"/>
  <c r="AP68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M68" i="2"/>
  <c r="BN64" i="2"/>
  <c r="BO64" i="2"/>
  <c r="BP64" i="2"/>
  <c r="BQ64" i="2"/>
  <c r="BR64" i="2"/>
  <c r="BS64" i="2"/>
  <c r="BT64" i="2"/>
  <c r="BU64" i="2"/>
  <c r="BU68" i="2"/>
  <c r="BV64" i="2"/>
  <c r="BW64" i="2"/>
  <c r="BX64" i="2"/>
  <c r="BY64" i="2"/>
  <c r="BZ64" i="2"/>
  <c r="CA64" i="2"/>
  <c r="CB64" i="2"/>
  <c r="CC64" i="2"/>
  <c r="CC68" i="2"/>
  <c r="CD64" i="2"/>
  <c r="CE64" i="2"/>
  <c r="CE68" i="2"/>
  <c r="CF64" i="2"/>
  <c r="CG64" i="2"/>
  <c r="CH64" i="2"/>
  <c r="CI64" i="2"/>
  <c r="CJ64" i="2"/>
  <c r="CK64" i="2"/>
  <c r="CK68" i="2"/>
  <c r="CL64" i="2"/>
  <c r="CM64" i="2"/>
  <c r="CM68" i="2"/>
  <c r="CN64" i="2"/>
  <c r="CO64" i="2"/>
  <c r="CP64" i="2"/>
  <c r="CQ64" i="2"/>
  <c r="G66" i="2"/>
  <c r="I66" i="2"/>
  <c r="I67" i="2"/>
  <c r="J66" i="2"/>
  <c r="K66" i="2"/>
  <c r="L66" i="2"/>
  <c r="L67" i="2"/>
  <c r="M66" i="2"/>
  <c r="N66" i="2"/>
  <c r="O66" i="2"/>
  <c r="P66" i="2"/>
  <c r="P67" i="2"/>
  <c r="Q66" i="2"/>
  <c r="Q67" i="2"/>
  <c r="R66" i="2"/>
  <c r="AL66" i="2"/>
  <c r="BE66" i="2"/>
  <c r="BX66" i="2"/>
  <c r="CQ66" i="2"/>
  <c r="G67" i="2"/>
  <c r="J67" i="2"/>
  <c r="K67" i="2"/>
  <c r="M67" i="2"/>
  <c r="N67" i="2"/>
  <c r="O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T68" i="2"/>
  <c r="U68" i="2"/>
  <c r="V68" i="2"/>
  <c r="AC68" i="2"/>
  <c r="AD68" i="2"/>
  <c r="AG68" i="2"/>
  <c r="AJ68" i="2"/>
  <c r="AK68" i="2"/>
  <c r="AS68" i="2"/>
  <c r="AT68" i="2"/>
  <c r="AW68" i="2"/>
  <c r="AX68" i="2"/>
  <c r="AZ68" i="2"/>
  <c r="BB68" i="2"/>
  <c r="BF68" i="2"/>
  <c r="BH68" i="2"/>
  <c r="BI68" i="2"/>
  <c r="BJ68" i="2"/>
  <c r="BN68" i="2"/>
  <c r="BP68" i="2"/>
  <c r="BR68" i="2"/>
  <c r="BV68" i="2"/>
  <c r="BZ68" i="2"/>
  <c r="CD68" i="2"/>
  <c r="CF68" i="2"/>
  <c r="CH68" i="2"/>
  <c r="CL68" i="2"/>
  <c r="CN68" i="2"/>
  <c r="CP68" i="2"/>
  <c r="N68" i="2"/>
  <c r="BE67" i="2"/>
  <c r="F66" i="2"/>
  <c r="F67" i="2"/>
  <c r="F48" i="2"/>
  <c r="G48" i="2"/>
  <c r="P52" i="2"/>
  <c r="CQ52" i="2"/>
  <c r="F32" i="2"/>
  <c r="G32" i="2"/>
  <c r="AA68" i="2"/>
  <c r="S68" i="2"/>
  <c r="H22" i="2"/>
  <c r="H21" i="2"/>
  <c r="P24" i="2"/>
  <c r="H17" i="2"/>
  <c r="F63" i="1"/>
  <c r="F64" i="1"/>
  <c r="G63" i="1"/>
  <c r="G64" i="1"/>
  <c r="AL64" i="1"/>
  <c r="Q63" i="1"/>
  <c r="Q64" i="1"/>
  <c r="G60" i="1"/>
  <c r="Q60" i="1"/>
  <c r="F60" i="1"/>
  <c r="H58" i="1"/>
  <c r="H47" i="1"/>
  <c r="R52" i="1"/>
  <c r="H40" i="1"/>
  <c r="F38" i="1"/>
  <c r="G38" i="1"/>
  <c r="Q38" i="1"/>
  <c r="I35" i="1"/>
  <c r="H33" i="1"/>
  <c r="K35" i="1"/>
  <c r="H31" i="1"/>
  <c r="H29" i="1"/>
  <c r="M35" i="1"/>
  <c r="M68" i="1"/>
  <c r="N24" i="1"/>
  <c r="Q59" i="2"/>
  <c r="H55" i="2"/>
  <c r="H46" i="2"/>
  <c r="F39" i="2"/>
  <c r="G39" i="2"/>
  <c r="Q39" i="2"/>
  <c r="H39" i="2"/>
  <c r="J52" i="2"/>
  <c r="P35" i="2"/>
  <c r="H29" i="2"/>
  <c r="AI68" i="2"/>
  <c r="H23" i="2"/>
  <c r="F31" i="1"/>
  <c r="G31" i="1"/>
  <c r="Q31" i="1"/>
  <c r="AL35" i="1"/>
  <c r="G29" i="1"/>
  <c r="BX35" i="1"/>
  <c r="F29" i="1"/>
  <c r="P35" i="1"/>
  <c r="P68" i="1"/>
  <c r="H26" i="1"/>
  <c r="Q23" i="1"/>
  <c r="G23" i="1"/>
  <c r="BG68" i="2"/>
  <c r="AY68" i="2"/>
  <c r="AQ68" i="2"/>
  <c r="H18" i="2"/>
  <c r="J24" i="2"/>
  <c r="J68" i="2"/>
  <c r="Q44" i="1"/>
  <c r="G44" i="1"/>
  <c r="BO68" i="2"/>
  <c r="G58" i="2"/>
  <c r="BX52" i="2"/>
  <c r="Q51" i="2"/>
  <c r="H47" i="2"/>
  <c r="AU52" i="2"/>
  <c r="AU68" i="2"/>
  <c r="F40" i="2"/>
  <c r="G40" i="2"/>
  <c r="G37" i="2"/>
  <c r="F30" i="2"/>
  <c r="G30" i="2"/>
  <c r="G35" i="2"/>
  <c r="Q30" i="2"/>
  <c r="M35" i="2"/>
  <c r="L35" i="2"/>
  <c r="CQ68" i="2"/>
  <c r="R24" i="2"/>
  <c r="H66" i="1"/>
  <c r="H67" i="1"/>
  <c r="H60" i="1"/>
  <c r="AU52" i="1"/>
  <c r="AU68" i="1"/>
  <c r="BE46" i="1"/>
  <c r="Q46" i="1"/>
  <c r="I52" i="1"/>
  <c r="I68" i="1"/>
  <c r="H41" i="1"/>
  <c r="H39" i="1"/>
  <c r="K52" i="1"/>
  <c r="Q29" i="1"/>
  <c r="AZ68" i="1"/>
  <c r="AR68" i="1"/>
  <c r="H23" i="1"/>
  <c r="L24" i="1"/>
  <c r="L68" i="1"/>
  <c r="H30" i="2"/>
  <c r="K35" i="2"/>
  <c r="F61" i="2"/>
  <c r="G61" i="2"/>
  <c r="Q61" i="2"/>
  <c r="H51" i="2"/>
  <c r="G46" i="2"/>
  <c r="AM52" i="2"/>
  <c r="AM68" i="2"/>
  <c r="I44" i="2"/>
  <c r="O52" i="2"/>
  <c r="H37" i="2"/>
  <c r="H34" i="2"/>
  <c r="BX35" i="2"/>
  <c r="BX68" i="2"/>
  <c r="F28" i="2"/>
  <c r="Q27" i="2"/>
  <c r="F19" i="2"/>
  <c r="G19" i="2"/>
  <c r="M24" i="2"/>
  <c r="M68" i="2"/>
  <c r="F61" i="1"/>
  <c r="Q61" i="1"/>
  <c r="Q51" i="1"/>
  <c r="H45" i="1"/>
  <c r="F39" i="1"/>
  <c r="G39" i="1"/>
  <c r="Q39" i="1"/>
  <c r="AL52" i="1"/>
  <c r="G37" i="1"/>
  <c r="BX52" i="1"/>
  <c r="BX68" i="1"/>
  <c r="F37" i="1"/>
  <c r="H28" i="1"/>
  <c r="N35" i="1"/>
  <c r="CN68" i="1"/>
  <c r="CF68" i="1"/>
  <c r="BP68" i="1"/>
  <c r="BH68" i="1"/>
  <c r="AH68" i="1"/>
  <c r="Z68" i="1"/>
  <c r="H66" i="2"/>
  <c r="H67" i="2"/>
  <c r="G50" i="2"/>
  <c r="F46" i="2"/>
  <c r="Q44" i="2"/>
  <c r="H38" i="2"/>
  <c r="K52" i="2"/>
  <c r="K68" i="2"/>
  <c r="F37" i="2"/>
  <c r="AL35" i="2"/>
  <c r="L24" i="2"/>
  <c r="H50" i="1"/>
  <c r="P52" i="1"/>
  <c r="H42" i="1"/>
  <c r="H52" i="1"/>
  <c r="N52" i="1"/>
  <c r="F30" i="1"/>
  <c r="BE35" i="1"/>
  <c r="G30" i="1"/>
  <c r="Q30" i="1"/>
  <c r="Q35" i="1"/>
  <c r="AX68" i="1"/>
  <c r="AP68" i="1"/>
  <c r="F23" i="1"/>
  <c r="AL24" i="1"/>
  <c r="AL68" i="1"/>
  <c r="Q46" i="2"/>
  <c r="O68" i="2"/>
  <c r="F63" i="2"/>
  <c r="F64" i="2"/>
  <c r="Q63" i="2"/>
  <c r="Q64" i="2"/>
  <c r="H63" i="2"/>
  <c r="H64" i="2"/>
  <c r="F56" i="2"/>
  <c r="G56" i="2"/>
  <c r="F54" i="2"/>
  <c r="Q54" i="2"/>
  <c r="BE52" i="2"/>
  <c r="BE68" i="2"/>
  <c r="F50" i="2"/>
  <c r="F38" i="2"/>
  <c r="G38" i="2"/>
  <c r="Q38" i="2"/>
  <c r="J35" i="2"/>
  <c r="Q35" i="2"/>
  <c r="I35" i="2"/>
  <c r="H26" i="2"/>
  <c r="F35" i="1"/>
  <c r="CL68" i="1"/>
  <c r="CD68" i="1"/>
  <c r="BV68" i="1"/>
  <c r="BN68" i="1"/>
  <c r="BF68" i="1"/>
  <c r="R52" i="2"/>
  <c r="AL64" i="2"/>
  <c r="AL52" i="2"/>
  <c r="G44" i="2"/>
  <c r="G43" i="2"/>
  <c r="H31" i="2"/>
  <c r="R35" i="2"/>
  <c r="H28" i="2"/>
  <c r="AB24" i="2"/>
  <c r="AB68" i="2"/>
  <c r="F23" i="2"/>
  <c r="AL23" i="2"/>
  <c r="F17" i="2"/>
  <c r="G17" i="2"/>
  <c r="Q17" i="2"/>
  <c r="H63" i="1"/>
  <c r="H64" i="1"/>
  <c r="K64" i="1"/>
  <c r="F54" i="1"/>
  <c r="G54" i="1"/>
  <c r="Q54" i="1"/>
  <c r="F44" i="1"/>
  <c r="O52" i="1"/>
  <c r="O68" i="1"/>
  <c r="J52" i="1"/>
  <c r="H30" i="1"/>
  <c r="R35" i="1"/>
  <c r="R68" i="1"/>
  <c r="J35" i="1"/>
  <c r="J68" i="1"/>
  <c r="K24" i="1"/>
  <c r="K68" i="1"/>
  <c r="H22" i="1"/>
  <c r="H24" i="1"/>
  <c r="Q21" i="1"/>
  <c r="Q20" i="1"/>
  <c r="Q31" i="2"/>
  <c r="F26" i="2"/>
  <c r="F35" i="2"/>
  <c r="Q18" i="2"/>
  <c r="G66" i="1"/>
  <c r="G67" i="1"/>
  <c r="Q55" i="1"/>
  <c r="Q47" i="1"/>
  <c r="Q45" i="1"/>
  <c r="G42" i="1"/>
  <c r="Q40" i="1"/>
  <c r="Q52" i="1"/>
  <c r="G34" i="1"/>
  <c r="Q32" i="1"/>
  <c r="G26" i="1"/>
  <c r="BE24" i="1"/>
  <c r="G21" i="1"/>
  <c r="Q19" i="1"/>
  <c r="Q24" i="1"/>
  <c r="G56" i="1"/>
  <c r="G48" i="1"/>
  <c r="G41" i="1"/>
  <c r="G33" i="1"/>
  <c r="G20" i="1"/>
  <c r="G31" i="2"/>
  <c r="G18" i="2"/>
  <c r="G55" i="1"/>
  <c r="G47" i="1"/>
  <c r="G45" i="1"/>
  <c r="G40" i="1"/>
  <c r="G32" i="1"/>
  <c r="F20" i="1"/>
  <c r="F24" i="1"/>
  <c r="G19" i="1"/>
  <c r="G18" i="1"/>
  <c r="G24" i="1"/>
  <c r="Q68" i="1"/>
  <c r="F24" i="2"/>
  <c r="R68" i="2"/>
  <c r="G35" i="1"/>
  <c r="G68" i="1"/>
  <c r="Q23" i="2"/>
  <c r="Q24" i="2"/>
  <c r="Q68" i="2"/>
  <c r="G23" i="2"/>
  <c r="Q52" i="2"/>
  <c r="H35" i="1"/>
  <c r="H68" i="1"/>
  <c r="G46" i="1"/>
  <c r="G52" i="1"/>
  <c r="H24" i="2"/>
  <c r="F46" i="1"/>
  <c r="F52" i="1"/>
  <c r="F68" i="1"/>
  <c r="H35" i="2"/>
  <c r="L68" i="2"/>
  <c r="P68" i="2"/>
  <c r="AL24" i="2"/>
  <c r="AL68" i="2"/>
  <c r="I68" i="2"/>
  <c r="N68" i="1"/>
  <c r="BE52" i="1"/>
  <c r="BE68" i="1"/>
  <c r="G24" i="2"/>
  <c r="F52" i="2"/>
  <c r="H44" i="2"/>
  <c r="H52" i="2"/>
  <c r="I52" i="2"/>
  <c r="G52" i="2"/>
  <c r="F68" i="2"/>
  <c r="H68" i="2"/>
  <c r="G68" i="2"/>
</calcChain>
</file>

<file path=xl/sharedStrings.xml><?xml version="1.0" encoding="utf-8"?>
<sst xmlns="http://schemas.openxmlformats.org/spreadsheetml/2006/main" count="539" uniqueCount="185">
  <si>
    <t>Wydział Technologii i Inżynierii Chemicznej</t>
  </si>
  <si>
    <t>Nazwa kierunku studiów</t>
  </si>
  <si>
    <t>Inżynieria Materiałów i Nanomateriałów</t>
  </si>
  <si>
    <t>Dziedziny nauki</t>
  </si>
  <si>
    <t>dziedzina nauk inżynieryjno-technicznych</t>
  </si>
  <si>
    <t>Dyscypliny naukowe</t>
  </si>
  <si>
    <t>inżynieria materiałowa (100%)</t>
  </si>
  <si>
    <t>Profil kształcenia</t>
  </si>
  <si>
    <t>ogólnoakademicki</t>
  </si>
  <si>
    <t>Forma studiów</t>
  </si>
  <si>
    <t>stacjonarna</t>
  </si>
  <si>
    <t>Poziom kształcenia</t>
  </si>
  <si>
    <t>drugi</t>
  </si>
  <si>
    <t>Rok akademicki 2021/2022</t>
  </si>
  <si>
    <t>Specjalność/specjalizacja</t>
  </si>
  <si>
    <t>Inżynieria materiałowa i nanotechnologia</t>
  </si>
  <si>
    <t>Obowiązuje od 2021-10-01</t>
  </si>
  <si>
    <t>Kod planu studiów</t>
  </si>
  <si>
    <t>IMiN_2A_S_2021_2022_ZL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</si>
  <si>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</si>
  <si>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</si>
  <si>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</si>
  <si>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</si>
  <si>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</si>
  <si>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</si>
  <si>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</si>
  <si>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</si>
  <si>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</si>
  <si>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</si>
  <si>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</si>
  <si>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</si>
  <si>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</si>
  <si>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</si>
  <si>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</si>
  <si>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</si>
  <si>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</si>
  <si>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</si>
  <si>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</si>
  <si>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</si>
  <si>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</si>
  <si>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S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</si>
  <si>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</si>
  <si>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</si>
  <si>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</si>
  <si>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</si>
  <si>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</si>
  <si>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</si>
  <si>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</si>
  <si>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</si>
  <si>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</si>
  <si>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</si>
  <si>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</si>
  <si>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</si>
  <si>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</si>
  <si>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A01</t>
  </si>
  <si>
    <t>Zarządzanie produkcją w inżynierii materiałowej</t>
  </si>
  <si>
    <t>A03</t>
  </si>
  <si>
    <t>Bezpieczeństwo produkcji</t>
  </si>
  <si>
    <t>A04</t>
  </si>
  <si>
    <t>Ochrona własności intelektualnej</t>
  </si>
  <si>
    <t>A05</t>
  </si>
  <si>
    <t>Strategia poszukiwania pracy</t>
  </si>
  <si>
    <t>A06</t>
  </si>
  <si>
    <t>Przygotowanie i prezentacja pracy naukowej</t>
  </si>
  <si>
    <t>A07</t>
  </si>
  <si>
    <t>Etyka zawodowa</t>
  </si>
  <si>
    <t>Blok obieralny 50</t>
  </si>
  <si>
    <t>e</t>
  </si>
  <si>
    <t>Razem</t>
  </si>
  <si>
    <t>Moduły/Przedmioty kształcenia kierunkowego</t>
  </si>
  <si>
    <t>C01</t>
  </si>
  <si>
    <t>Inżynieria reaktorów chemicznych</t>
  </si>
  <si>
    <t>C02</t>
  </si>
  <si>
    <t>Zjawiska powierzchniowe</t>
  </si>
  <si>
    <t>C03</t>
  </si>
  <si>
    <t>Przemysłowe procesy katalityczne</t>
  </si>
  <si>
    <t>C04</t>
  </si>
  <si>
    <t>Modelowanie procesów technologicznych i nanotechnologicznych</t>
  </si>
  <si>
    <t>C05</t>
  </si>
  <si>
    <t>Podstawy biotechnologii i inżynierii genetycznej</t>
  </si>
  <si>
    <t>C06</t>
  </si>
  <si>
    <t>Materiały i nanomateriały w ochronie środowiska</t>
  </si>
  <si>
    <t>C07</t>
  </si>
  <si>
    <t>Spektroskopowe metody badań materiałów i nanomateriałów</t>
  </si>
  <si>
    <t>C08</t>
  </si>
  <si>
    <t>Mikroskopia i mikroanaliza</t>
  </si>
  <si>
    <t>C09</t>
  </si>
  <si>
    <t>Projektowanie i wytwarzanie biomateriałów</t>
  </si>
  <si>
    <t>Moduły/Przedmioty specjalnościowe</t>
  </si>
  <si>
    <t>Inżynieria polimerów i biomateriałów</t>
  </si>
  <si>
    <t>D1-01</t>
  </si>
  <si>
    <t>Techniki rezonansowe w badaniach materiałów i nanomateriałów</t>
  </si>
  <si>
    <t>D1-02</t>
  </si>
  <si>
    <t>Synteza i właściwości nanostruktur</t>
  </si>
  <si>
    <t>D1-03</t>
  </si>
  <si>
    <t>Pracownia badań materiałów</t>
  </si>
  <si>
    <t>D1-04</t>
  </si>
  <si>
    <t>Chemosensory i biosensory</t>
  </si>
  <si>
    <t>D1-05</t>
  </si>
  <si>
    <t>Materiały i nanomateriały w elektronice</t>
  </si>
  <si>
    <t>D1-06</t>
  </si>
  <si>
    <t>Zastosowanie nanotechnologii w materiałach polimerowych</t>
  </si>
  <si>
    <t>D1-07</t>
  </si>
  <si>
    <t>Materiały i nanomateriały w biologii i medycynie</t>
  </si>
  <si>
    <t>Blok obieralny 1</t>
  </si>
  <si>
    <t>Blok obieralny 2</t>
  </si>
  <si>
    <t>Blok obieralny 3</t>
  </si>
  <si>
    <t>D1-11</t>
  </si>
  <si>
    <t>Seminarium specjalistyczne</t>
  </si>
  <si>
    <t>D1-12</t>
  </si>
  <si>
    <t>Praca magisterska</t>
  </si>
  <si>
    <t>D1-13</t>
  </si>
  <si>
    <t>Seminarium magisterskie</t>
  </si>
  <si>
    <t>D1-14</t>
  </si>
  <si>
    <t>Pracownia specjalistyczna</t>
  </si>
  <si>
    <t>D1-15</t>
  </si>
  <si>
    <t>Pracownia magisterska</t>
  </si>
  <si>
    <t>Moduły/Przedmioty obieralne</t>
  </si>
  <si>
    <t>A12-1</t>
  </si>
  <si>
    <t>Język obcy (angielski)</t>
  </si>
  <si>
    <t>A12-2</t>
  </si>
  <si>
    <t>Język obcy (niemiecki)</t>
  </si>
  <si>
    <t>D1-08a</t>
  </si>
  <si>
    <t>Nieorganiczne sita molekularne</t>
  </si>
  <si>
    <t>D1-08b</t>
  </si>
  <si>
    <t>Organiczne sita molekularne</t>
  </si>
  <si>
    <t>D1-09a</t>
  </si>
  <si>
    <t>Materiały niskotonażowe specjalnego przeznaczenia</t>
  </si>
  <si>
    <t>D1-09b</t>
  </si>
  <si>
    <t>Zaawansowane techniki otrzymywania materiałów i nanomateriałów</t>
  </si>
  <si>
    <t>D1-10a</t>
  </si>
  <si>
    <t>Nanomateriały w katalizie</t>
  </si>
  <si>
    <t>D1-10b</t>
  </si>
  <si>
    <t>Nanostruktury dwuwymiarowe (2D) - zaawansowane materiały</t>
  </si>
  <si>
    <t>Przedmioty jednorazowe</t>
  </si>
  <si>
    <t>A13</t>
  </si>
  <si>
    <t>Szkolenie BHP ZUT</t>
  </si>
  <si>
    <t>Przedmioty dodatkowe</t>
  </si>
  <si>
    <t>A14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</si>
  <si>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</si>
  <si>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</si>
  <si>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</si>
  <si>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</si>
  <si>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</si>
  <si>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</si>
  <si>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</si>
  <si>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</si>
  <si>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</si>
  <si>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</si>
  <si>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seminaria</t>
  </si>
  <si>
    <t>D2-01</t>
  </si>
  <si>
    <t>Inżynieria materiałowa w zastosowaniu do biomateriałów</t>
  </si>
  <si>
    <t>D2-02</t>
  </si>
  <si>
    <t>Metody fizykochemiczne w badaniu polimerów</t>
  </si>
  <si>
    <t>D2-03</t>
  </si>
  <si>
    <t>Degradacja polimerów w środowiskach biologicznych</t>
  </si>
  <si>
    <t>D2-04</t>
  </si>
  <si>
    <t>Inżynieria tkankowa</t>
  </si>
  <si>
    <t>D2-05</t>
  </si>
  <si>
    <t>Struktura i funkcja biomateriałów - warsztaty</t>
  </si>
  <si>
    <t>D2-06</t>
  </si>
  <si>
    <t>Biomimetyka w chemii i inżynierii polimerów</t>
  </si>
  <si>
    <t>D2-07</t>
  </si>
  <si>
    <t>Modyfikacja powierzchni polimerów i biomateriałów</t>
  </si>
  <si>
    <t>Blok obieralny 4</t>
  </si>
  <si>
    <t>Blok obieralny 5</t>
  </si>
  <si>
    <t>Blok obieralny 6</t>
  </si>
  <si>
    <t>D2-11</t>
  </si>
  <si>
    <t>D2-12</t>
  </si>
  <si>
    <t>D2-13</t>
  </si>
  <si>
    <t>D2-14</t>
  </si>
  <si>
    <t>D2-15</t>
  </si>
  <si>
    <t>D2-08a</t>
  </si>
  <si>
    <t>Przetwórstwo i nanoprzetwórstwo polimerowe w zastosowaniach biomedycznych</t>
  </si>
  <si>
    <t>D2-08b</t>
  </si>
  <si>
    <t>Wytwarzanie produktów 3D i ich zastosowanie</t>
  </si>
  <si>
    <t>D2-09a</t>
  </si>
  <si>
    <t>Naturalne biopolimery i ich zastosowanie w medycynie</t>
  </si>
  <si>
    <t>D2-09b</t>
  </si>
  <si>
    <t>Kompozyty i nanokompozyty w technice i medycynie</t>
  </si>
  <si>
    <t>D2-10a</t>
  </si>
  <si>
    <t>Mikro- i nanoobiekty polimerowe</t>
  </si>
  <si>
    <t>D2-10b</t>
  </si>
  <si>
    <t>Nanocząstki: wpływ na zdrowie i środowisko</t>
  </si>
  <si>
    <t xml:space="preserve">załącznik nr 4 do Uchwały nr 72 Senatu ZUT z dnia 26 kwietnia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</si>
</sst>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276225</xdr:colOff>
      <xdr:row>7</xdr:row>
      <xdr:rowOff>47625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0EF11ACA-C909-4C32-AEFB-1BE70AD3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191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2052" name="Picture 2">
          <a:extLst>
            <a:ext uri="{FF2B5EF4-FFF2-40B4-BE49-F238E27FC236}">
              <a16:creationId xmlns:a16="http://schemas.microsoft.com/office/drawing/2014/main" id="{5C8BD66C-3DF4-43EE-A39C-60DF5694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0"/>
          <a:ext cx="72294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276225</xdr:colOff>
      <xdr:row>7</xdr:row>
      <xdr:rowOff>47625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954919D7-694E-43B9-AA2A-0908C23E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191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D667A27E-B421-4450-9101-6C2D383A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0"/>
          <a:ext cx="72294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1"/>
  <sheetViews>
    <sheetView tabSelected="1" workbookViewId="0">
      <selection activeCell="BJ10" sqref="BJ10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1.85546875" customWidth="1"/>
    <col min="22" max="22" width="3.5703125" customWidth="1"/>
    <col min="23" max="23" width="1.85546875" customWidth="1"/>
    <col min="24" max="24" width="3.5703125" customWidth="1"/>
    <col min="25" max="25" width="1.85546875" customWidth="1"/>
    <col min="26" max="26" width="3.5703125" customWidth="1"/>
    <col min="27" max="27" width="1.85546875" customWidth="1"/>
    <col min="28" max="28" width="3.85546875" customWidth="1"/>
    <col min="29" max="29" width="3.5703125" customWidth="1"/>
    <col min="30" max="30" width="1.85546875" customWidth="1"/>
    <col min="31" max="31" width="3.5703125" customWidth="1"/>
    <col min="32" max="32" width="1.85546875" customWidth="1"/>
    <col min="33" max="33" width="3.5703125" customWidth="1"/>
    <col min="34" max="34" width="1.85546875" customWidth="1"/>
    <col min="35" max="35" width="3.5703125" customWidth="1"/>
    <col min="36" max="36" width="1.85546875" customWidth="1"/>
    <col min="37" max="38" width="3.85546875" customWidth="1"/>
    <col min="39" max="39" width="3.5703125" customWidth="1"/>
    <col min="40" max="40" width="1.85546875" customWidth="1"/>
    <col min="41" max="41" width="3.5703125" customWidth="1"/>
    <col min="42" max="42" width="1.85546875" customWidth="1"/>
    <col min="43" max="43" width="3.5703125" customWidth="1"/>
    <col min="44" max="44" width="1.85546875" customWidth="1"/>
    <col min="45" max="45" width="3.5703125" customWidth="1"/>
    <col min="46" max="46" width="1.85546875" customWidth="1"/>
    <col min="47" max="47" width="3.85546875" customWidth="1"/>
    <col min="48" max="48" width="3.5703125" customWidth="1"/>
    <col min="49" max="49" width="1.85546875" customWidth="1"/>
    <col min="50" max="50" width="3.5703125" customWidth="1"/>
    <col min="51" max="51" width="1.85546875" customWidth="1"/>
    <col min="52" max="52" width="3.5703125" customWidth="1"/>
    <col min="53" max="53" width="1.85546875" customWidth="1"/>
    <col min="54" max="54" width="3.5703125" customWidth="1"/>
    <col min="55" max="55" width="1.85546875" customWidth="1"/>
    <col min="56" max="57" width="3.85546875" customWidth="1"/>
    <col min="58" max="58" width="3.5703125" customWidth="1"/>
    <col min="59" max="59" width="1.85546875" customWidth="1"/>
    <col min="60" max="60" width="3.5703125" customWidth="1"/>
    <col min="61" max="61" width="1.85546875" customWidth="1"/>
    <col min="62" max="62" width="3.5703125" customWidth="1"/>
    <col min="63" max="63" width="1.85546875" customWidth="1"/>
    <col min="64" max="64" width="3.5703125" customWidth="1"/>
    <col min="65" max="65" width="1.85546875" customWidth="1"/>
    <col min="66" max="66" width="3.85546875" customWidth="1"/>
    <col min="67" max="67" width="3.5703125" customWidth="1"/>
    <col min="68" max="68" width="1.85546875" customWidth="1"/>
    <col min="69" max="69" width="3.5703125" customWidth="1"/>
    <col min="70" max="70" width="1.85546875" customWidth="1"/>
    <col min="71" max="71" width="3.5703125" customWidth="1"/>
    <col min="72" max="72" width="1.85546875" customWidth="1"/>
    <col min="73" max="73" width="3.5703125" customWidth="1"/>
    <col min="74" max="74" width="1.85546875" customWidth="1"/>
    <col min="75" max="76" width="3.85546875" customWidth="1"/>
    <col min="77" max="77" width="3.5703125" hidden="1" customWidth="1"/>
    <col min="78" max="78" width="1.85546875" hidden="1" customWidth="1"/>
    <col min="79" max="79" width="3.5703125" hidden="1" customWidth="1"/>
    <col min="80" max="80" width="1.85546875" hidden="1" customWidth="1"/>
    <col min="81" max="81" width="3.5703125" hidden="1" customWidth="1"/>
    <col min="82" max="82" width="1.85546875" hidden="1" customWidth="1"/>
    <col min="83" max="83" width="3.5703125" hidden="1" customWidth="1"/>
    <col min="84" max="84" width="1.85546875" hidden="1" customWidth="1"/>
    <col min="85" max="85" width="3.85546875" hidden="1" customWidth="1"/>
    <col min="86" max="86" width="3.5703125" hidden="1" customWidth="1"/>
    <col min="87" max="87" width="1.85546875" hidden="1" customWidth="1"/>
    <col min="88" max="88" width="3.5703125" hidden="1" customWidth="1"/>
    <col min="89" max="89" width="1.85546875" hidden="1" customWidth="1"/>
    <col min="90" max="90" width="3.5703125" hidden="1" customWidth="1"/>
    <col min="91" max="91" width="1.85546875" hidden="1" customWidth="1"/>
    <col min="92" max="92" width="3.5703125" hidden="1" customWidth="1"/>
    <col min="93" max="93" width="1.85546875" hidden="1" customWidth="1"/>
    <col min="94" max="95" width="3.85546875" hidden="1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15</v>
      </c>
      <c r="AM8" t="s">
        <v>16</v>
      </c>
    </row>
    <row r="9" spans="1:95" x14ac:dyDescent="0.2">
      <c r="E9" t="s">
        <v>17</v>
      </c>
      <c r="F9" s="1" t="s">
        <v>18</v>
      </c>
      <c r="AM9" t="s">
        <v>184</v>
      </c>
    </row>
    <row r="11" spans="1:95" x14ac:dyDescent="0.2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">
      <c r="A12" s="16" t="s">
        <v>20</v>
      </c>
      <c r="B12" s="16"/>
      <c r="C12" s="16"/>
      <c r="D12" s="20" t="s">
        <v>24</v>
      </c>
      <c r="E12" s="17" t="s">
        <v>25</v>
      </c>
      <c r="F12" s="17" t="s">
        <v>26</v>
      </c>
      <c r="G12" s="17"/>
      <c r="H12" s="17" t="s">
        <v>29</v>
      </c>
      <c r="I12" s="17"/>
      <c r="J12" s="17"/>
      <c r="K12" s="17"/>
      <c r="L12" s="17"/>
      <c r="M12" s="17"/>
      <c r="N12" s="17"/>
      <c r="O12" s="17"/>
      <c r="P12" s="17"/>
      <c r="Q12" s="20" t="s">
        <v>41</v>
      </c>
      <c r="R12" s="20" t="s">
        <v>42</v>
      </c>
      <c r="S12" s="20" t="s">
        <v>43</v>
      </c>
      <c r="T12" s="19" t="s">
        <v>44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49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 x14ac:dyDescent="0.2">
      <c r="A13" s="16"/>
      <c r="B13" s="16"/>
      <c r="C13" s="16"/>
      <c r="D13" s="20"/>
      <c r="E13" s="17"/>
      <c r="F13" s="20" t="s">
        <v>27</v>
      </c>
      <c r="G13" s="20" t="s">
        <v>28</v>
      </c>
      <c r="H13" s="20" t="s">
        <v>30</v>
      </c>
      <c r="I13" s="17" t="s">
        <v>31</v>
      </c>
      <c r="J13" s="17"/>
      <c r="K13" s="17"/>
      <c r="L13" s="17"/>
      <c r="M13" s="17"/>
      <c r="N13" s="17"/>
      <c r="O13" s="17"/>
      <c r="P13" s="17"/>
      <c r="Q13" s="20"/>
      <c r="R13" s="20"/>
      <c r="S13" s="20"/>
      <c r="T13" s="19" t="s">
        <v>45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48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50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51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 x14ac:dyDescent="0.2">
      <c r="A14" s="16"/>
      <c r="B14" s="16"/>
      <c r="C14" s="16"/>
      <c r="D14" s="20"/>
      <c r="E14" s="17"/>
      <c r="F14" s="20"/>
      <c r="G14" s="20"/>
      <c r="H14" s="20"/>
      <c r="I14" s="17" t="s">
        <v>32</v>
      </c>
      <c r="J14" s="17"/>
      <c r="K14" s="17"/>
      <c r="L14" s="17"/>
      <c r="M14" s="17" t="s">
        <v>33</v>
      </c>
      <c r="N14" s="17"/>
      <c r="O14" s="17"/>
      <c r="P14" s="17"/>
      <c r="Q14" s="20"/>
      <c r="R14" s="20"/>
      <c r="S14" s="20"/>
      <c r="T14" s="18" t="s">
        <v>32</v>
      </c>
      <c r="U14" s="18"/>
      <c r="V14" s="18"/>
      <c r="W14" s="18"/>
      <c r="X14" s="18"/>
      <c r="Y14" s="18"/>
      <c r="Z14" s="18"/>
      <c r="AA14" s="18"/>
      <c r="AB14" s="16" t="s">
        <v>46</v>
      </c>
      <c r="AC14" s="18" t="s">
        <v>33</v>
      </c>
      <c r="AD14" s="18"/>
      <c r="AE14" s="18"/>
      <c r="AF14" s="18"/>
      <c r="AG14" s="18"/>
      <c r="AH14" s="18"/>
      <c r="AI14" s="18"/>
      <c r="AJ14" s="18"/>
      <c r="AK14" s="16" t="s">
        <v>46</v>
      </c>
      <c r="AL14" s="16" t="s">
        <v>47</v>
      </c>
      <c r="AM14" s="18" t="s">
        <v>32</v>
      </c>
      <c r="AN14" s="18"/>
      <c r="AO14" s="18"/>
      <c r="AP14" s="18"/>
      <c r="AQ14" s="18"/>
      <c r="AR14" s="18"/>
      <c r="AS14" s="18"/>
      <c r="AT14" s="18"/>
      <c r="AU14" s="16" t="s">
        <v>46</v>
      </c>
      <c r="AV14" s="18" t="s">
        <v>33</v>
      </c>
      <c r="AW14" s="18"/>
      <c r="AX14" s="18"/>
      <c r="AY14" s="18"/>
      <c r="AZ14" s="18"/>
      <c r="BA14" s="18"/>
      <c r="BB14" s="18"/>
      <c r="BC14" s="18"/>
      <c r="BD14" s="16" t="s">
        <v>46</v>
      </c>
      <c r="BE14" s="16" t="s">
        <v>47</v>
      </c>
      <c r="BF14" s="18" t="s">
        <v>32</v>
      </c>
      <c r="BG14" s="18"/>
      <c r="BH14" s="18"/>
      <c r="BI14" s="18"/>
      <c r="BJ14" s="18"/>
      <c r="BK14" s="18"/>
      <c r="BL14" s="18"/>
      <c r="BM14" s="18"/>
      <c r="BN14" s="16" t="s">
        <v>46</v>
      </c>
      <c r="BO14" s="18" t="s">
        <v>33</v>
      </c>
      <c r="BP14" s="18"/>
      <c r="BQ14" s="18"/>
      <c r="BR14" s="18"/>
      <c r="BS14" s="18"/>
      <c r="BT14" s="18"/>
      <c r="BU14" s="18"/>
      <c r="BV14" s="18"/>
      <c r="BW14" s="16" t="s">
        <v>46</v>
      </c>
      <c r="BX14" s="16" t="s">
        <v>47</v>
      </c>
      <c r="BY14" s="18" t="s">
        <v>32</v>
      </c>
      <c r="BZ14" s="18"/>
      <c r="CA14" s="18"/>
      <c r="CB14" s="18"/>
      <c r="CC14" s="18"/>
      <c r="CD14" s="18"/>
      <c r="CE14" s="18"/>
      <c r="CF14" s="18"/>
      <c r="CG14" s="16" t="s">
        <v>46</v>
      </c>
      <c r="CH14" s="18" t="s">
        <v>33</v>
      </c>
      <c r="CI14" s="18"/>
      <c r="CJ14" s="18"/>
      <c r="CK14" s="18"/>
      <c r="CL14" s="18"/>
      <c r="CM14" s="18"/>
      <c r="CN14" s="18"/>
      <c r="CO14" s="18"/>
      <c r="CP14" s="16" t="s">
        <v>46</v>
      </c>
      <c r="CQ14" s="16" t="s">
        <v>47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20"/>
      <c r="E15" s="17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36</v>
      </c>
      <c r="N15" s="5" t="s">
        <v>38</v>
      </c>
      <c r="O15" s="5" t="s">
        <v>39</v>
      </c>
      <c r="P15" s="5" t="s">
        <v>40</v>
      </c>
      <c r="Q15" s="20"/>
      <c r="R15" s="20"/>
      <c r="S15" s="20"/>
      <c r="T15" s="17" t="s">
        <v>34</v>
      </c>
      <c r="U15" s="17"/>
      <c r="V15" s="17" t="s">
        <v>35</v>
      </c>
      <c r="W15" s="17"/>
      <c r="X15" s="17" t="s">
        <v>36</v>
      </c>
      <c r="Y15" s="17"/>
      <c r="Z15" s="17" t="s">
        <v>37</v>
      </c>
      <c r="AA15" s="17"/>
      <c r="AB15" s="16"/>
      <c r="AC15" s="17" t="s">
        <v>36</v>
      </c>
      <c r="AD15" s="17"/>
      <c r="AE15" s="17" t="s">
        <v>38</v>
      </c>
      <c r="AF15" s="17"/>
      <c r="AG15" s="17" t="s">
        <v>39</v>
      </c>
      <c r="AH15" s="17"/>
      <c r="AI15" s="17" t="s">
        <v>40</v>
      </c>
      <c r="AJ15" s="17"/>
      <c r="AK15" s="16"/>
      <c r="AL15" s="16"/>
      <c r="AM15" s="17" t="s">
        <v>34</v>
      </c>
      <c r="AN15" s="17"/>
      <c r="AO15" s="17" t="s">
        <v>35</v>
      </c>
      <c r="AP15" s="17"/>
      <c r="AQ15" s="17" t="s">
        <v>36</v>
      </c>
      <c r="AR15" s="17"/>
      <c r="AS15" s="17" t="s">
        <v>37</v>
      </c>
      <c r="AT15" s="17"/>
      <c r="AU15" s="16"/>
      <c r="AV15" s="17" t="s">
        <v>36</v>
      </c>
      <c r="AW15" s="17"/>
      <c r="AX15" s="17" t="s">
        <v>38</v>
      </c>
      <c r="AY15" s="17"/>
      <c r="AZ15" s="17" t="s">
        <v>39</v>
      </c>
      <c r="BA15" s="17"/>
      <c r="BB15" s="17" t="s">
        <v>40</v>
      </c>
      <c r="BC15" s="17"/>
      <c r="BD15" s="16"/>
      <c r="BE15" s="16"/>
      <c r="BF15" s="17" t="s">
        <v>34</v>
      </c>
      <c r="BG15" s="17"/>
      <c r="BH15" s="17" t="s">
        <v>35</v>
      </c>
      <c r="BI15" s="17"/>
      <c r="BJ15" s="17" t="s">
        <v>36</v>
      </c>
      <c r="BK15" s="17"/>
      <c r="BL15" s="17" t="s">
        <v>37</v>
      </c>
      <c r="BM15" s="17"/>
      <c r="BN15" s="16"/>
      <c r="BO15" s="17" t="s">
        <v>36</v>
      </c>
      <c r="BP15" s="17"/>
      <c r="BQ15" s="17" t="s">
        <v>38</v>
      </c>
      <c r="BR15" s="17"/>
      <c r="BS15" s="17" t="s">
        <v>39</v>
      </c>
      <c r="BT15" s="17"/>
      <c r="BU15" s="17" t="s">
        <v>40</v>
      </c>
      <c r="BV15" s="17"/>
      <c r="BW15" s="16"/>
      <c r="BX15" s="16"/>
      <c r="BY15" s="17" t="s">
        <v>34</v>
      </c>
      <c r="BZ15" s="17"/>
      <c r="CA15" s="17" t="s">
        <v>35</v>
      </c>
      <c r="CB15" s="17"/>
      <c r="CC15" s="17" t="s">
        <v>36</v>
      </c>
      <c r="CD15" s="17"/>
      <c r="CE15" s="17" t="s">
        <v>37</v>
      </c>
      <c r="CF15" s="17"/>
      <c r="CG15" s="16"/>
      <c r="CH15" s="17" t="s">
        <v>36</v>
      </c>
      <c r="CI15" s="17"/>
      <c r="CJ15" s="17" t="s">
        <v>38</v>
      </c>
      <c r="CK15" s="17"/>
      <c r="CL15" s="17" t="s">
        <v>39</v>
      </c>
      <c r="CM15" s="17"/>
      <c r="CN15" s="17" t="s">
        <v>40</v>
      </c>
      <c r="CO15" s="17"/>
      <c r="CP15" s="16"/>
      <c r="CQ15" s="16"/>
    </row>
    <row r="16" spans="1:95" ht="20.100000000000001" customHeight="1" x14ac:dyDescent="0.2">
      <c r="A16" s="12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2"/>
      <c r="CQ16" s="13"/>
    </row>
    <row r="17" spans="1:95" x14ac:dyDescent="0.2">
      <c r="A17" s="6"/>
      <c r="B17" s="6"/>
      <c r="C17" s="6"/>
      <c r="D17" s="6" t="s">
        <v>54</v>
      </c>
      <c r="E17" s="3" t="s">
        <v>55</v>
      </c>
      <c r="F17" s="6">
        <f t="shared" ref="F17:F22" si="0">COUNTIF(T17:CO17,"e")</f>
        <v>0</v>
      </c>
      <c r="G17" s="6">
        <f t="shared" ref="G17:G22" si="1">COUNTIF(T17:CO17,"z")</f>
        <v>2</v>
      </c>
      <c r="H17" s="6">
        <f t="shared" ref="H17:H23" si="2">SUM(I17:P17)</f>
        <v>30</v>
      </c>
      <c r="I17" s="6">
        <f t="shared" ref="I17:I23" si="3">T17+AM17+BF17+BY17</f>
        <v>15</v>
      </c>
      <c r="J17" s="6">
        <f t="shared" ref="J17:J23" si="4">V17+AO17+BH17+CA17</f>
        <v>15</v>
      </c>
      <c r="K17" s="6">
        <f t="shared" ref="K17:K23" si="5">X17+AQ17+BJ17+CC17</f>
        <v>0</v>
      </c>
      <c r="L17" s="6">
        <f t="shared" ref="L17:L23" si="6">Z17+AS17+BL17+CE17</f>
        <v>0</v>
      </c>
      <c r="M17" s="6">
        <f t="shared" ref="M17:M23" si="7">AC17+AV17+BO17+CH17</f>
        <v>0</v>
      </c>
      <c r="N17" s="6">
        <f t="shared" ref="N17:N23" si="8">AE17+AX17+BQ17+CJ17</f>
        <v>0</v>
      </c>
      <c r="O17" s="6">
        <f t="shared" ref="O17:O23" si="9">AG17+AZ17+BS17+CL17</f>
        <v>0</v>
      </c>
      <c r="P17" s="6">
        <f t="shared" ref="P17:P23" si="10">AI17+BB17+BU17+CN17</f>
        <v>0</v>
      </c>
      <c r="Q17" s="7">
        <f t="shared" ref="Q17:Q23" si="11">AL17+BE17+BX17+CQ17</f>
        <v>2</v>
      </c>
      <c r="R17" s="7">
        <f t="shared" ref="R17:R23" si="12">AK17+BD17+BW17+CP17</f>
        <v>0</v>
      </c>
      <c r="S17" s="7">
        <v>1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3" si="13">AB17+AK17</f>
        <v>0</v>
      </c>
      <c r="AM17" s="11">
        <v>15</v>
      </c>
      <c r="AN17" s="10" t="s">
        <v>53</v>
      </c>
      <c r="AO17" s="11">
        <v>15</v>
      </c>
      <c r="AP17" s="10" t="s">
        <v>53</v>
      </c>
      <c r="AQ17" s="11"/>
      <c r="AR17" s="10"/>
      <c r="AS17" s="11"/>
      <c r="AT17" s="10"/>
      <c r="AU17" s="7">
        <v>2</v>
      </c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3" si="14">AU17+BD17</f>
        <v>2</v>
      </c>
      <c r="BF17" s="11"/>
      <c r="BG17" s="10"/>
      <c r="BH17" s="11"/>
      <c r="BI17" s="10"/>
      <c r="BJ17" s="11"/>
      <c r="BK17" s="10"/>
      <c r="BL17" s="11"/>
      <c r="BM17" s="10"/>
      <c r="BN17" s="7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3" si="15">BN17+BW17</f>
        <v>0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3" si="16">CG17+CP17</f>
        <v>0</v>
      </c>
    </row>
    <row r="18" spans="1:95" x14ac:dyDescent="0.2">
      <c r="A18" s="6"/>
      <c r="B18" s="6"/>
      <c r="C18" s="6"/>
      <c r="D18" s="6" t="s">
        <v>56</v>
      </c>
      <c r="E18" s="3" t="s">
        <v>57</v>
      </c>
      <c r="F18" s="6">
        <f t="shared" si="0"/>
        <v>0</v>
      </c>
      <c r="G18" s="6">
        <f t="shared" si="1"/>
        <v>1</v>
      </c>
      <c r="H18" s="6">
        <f t="shared" si="2"/>
        <v>15</v>
      </c>
      <c r="I18" s="6">
        <f t="shared" si="3"/>
        <v>15</v>
      </c>
      <c r="J18" s="6">
        <f t="shared" si="4"/>
        <v>0</v>
      </c>
      <c r="K18" s="6">
        <f t="shared" si="5"/>
        <v>0</v>
      </c>
      <c r="L18" s="6">
        <f t="shared" si="6"/>
        <v>0</v>
      </c>
      <c r="M18" s="6">
        <f t="shared" si="7"/>
        <v>0</v>
      </c>
      <c r="N18" s="6">
        <f t="shared" si="8"/>
        <v>0</v>
      </c>
      <c r="O18" s="6">
        <f t="shared" si="9"/>
        <v>0</v>
      </c>
      <c r="P18" s="6">
        <f t="shared" si="10"/>
        <v>0</v>
      </c>
      <c r="Q18" s="7">
        <f t="shared" si="11"/>
        <v>2</v>
      </c>
      <c r="R18" s="7">
        <f t="shared" si="12"/>
        <v>0</v>
      </c>
      <c r="S18" s="7">
        <v>0.56999999999999995</v>
      </c>
      <c r="T18" s="11">
        <v>15</v>
      </c>
      <c r="U18" s="10" t="s">
        <v>53</v>
      </c>
      <c r="V18" s="11"/>
      <c r="W18" s="10"/>
      <c r="X18" s="11"/>
      <c r="Y18" s="10"/>
      <c r="Z18" s="11"/>
      <c r="AA18" s="10"/>
      <c r="AB18" s="7">
        <v>2</v>
      </c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3"/>
        <v>2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4"/>
        <v>0</v>
      </c>
      <c r="BF18" s="11"/>
      <c r="BG18" s="10"/>
      <c r="BH18" s="11"/>
      <c r="BI18" s="10"/>
      <c r="BJ18" s="11"/>
      <c r="BK18" s="10"/>
      <c r="BL18" s="11"/>
      <c r="BM18" s="10"/>
      <c r="BN18" s="7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5"/>
        <v>0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6"/>
        <v>0</v>
      </c>
    </row>
    <row r="19" spans="1:95" x14ac:dyDescent="0.2">
      <c r="A19" s="6"/>
      <c r="B19" s="6"/>
      <c r="C19" s="6"/>
      <c r="D19" s="6" t="s">
        <v>58</v>
      </c>
      <c r="E19" s="3" t="s">
        <v>59</v>
      </c>
      <c r="F19" s="6">
        <f t="shared" si="0"/>
        <v>0</v>
      </c>
      <c r="G19" s="6">
        <f t="shared" si="1"/>
        <v>1</v>
      </c>
      <c r="H19" s="6">
        <f t="shared" si="2"/>
        <v>30</v>
      </c>
      <c r="I19" s="6">
        <f t="shared" si="3"/>
        <v>30</v>
      </c>
      <c r="J19" s="6">
        <f t="shared" si="4"/>
        <v>0</v>
      </c>
      <c r="K19" s="6">
        <f t="shared" si="5"/>
        <v>0</v>
      </c>
      <c r="L19" s="6">
        <f t="shared" si="6"/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  <c r="P19" s="6">
        <f t="shared" si="10"/>
        <v>0</v>
      </c>
      <c r="Q19" s="7">
        <f t="shared" si="11"/>
        <v>2</v>
      </c>
      <c r="R19" s="7">
        <f t="shared" si="12"/>
        <v>0</v>
      </c>
      <c r="S19" s="7">
        <v>1.1000000000000001</v>
      </c>
      <c r="T19" s="11">
        <v>30</v>
      </c>
      <c r="U19" s="10" t="s">
        <v>53</v>
      </c>
      <c r="V19" s="11"/>
      <c r="W19" s="10"/>
      <c r="X19" s="11"/>
      <c r="Y19" s="10"/>
      <c r="Z19" s="11"/>
      <c r="AA19" s="10"/>
      <c r="AB19" s="7">
        <v>2</v>
      </c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3"/>
        <v>2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4"/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5"/>
        <v>0</v>
      </c>
      <c r="BY19" s="11"/>
      <c r="BZ19" s="10"/>
      <c r="CA19" s="11"/>
      <c r="CB19" s="10"/>
      <c r="CC19" s="11"/>
      <c r="CD19" s="10"/>
      <c r="CE19" s="11"/>
      <c r="CF19" s="10"/>
      <c r="CG19" s="7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6"/>
        <v>0</v>
      </c>
    </row>
    <row r="20" spans="1:95" x14ac:dyDescent="0.2">
      <c r="A20" s="6"/>
      <c r="B20" s="6"/>
      <c r="C20" s="6"/>
      <c r="D20" s="6" t="s">
        <v>60</v>
      </c>
      <c r="E20" s="3" t="s">
        <v>61</v>
      </c>
      <c r="F20" s="6">
        <f t="shared" si="0"/>
        <v>0</v>
      </c>
      <c r="G20" s="6">
        <f t="shared" si="1"/>
        <v>1</v>
      </c>
      <c r="H20" s="6">
        <f t="shared" si="2"/>
        <v>15</v>
      </c>
      <c r="I20" s="6">
        <f t="shared" si="3"/>
        <v>0</v>
      </c>
      <c r="J20" s="6">
        <f t="shared" si="4"/>
        <v>15</v>
      </c>
      <c r="K20" s="6">
        <f t="shared" si="5"/>
        <v>0</v>
      </c>
      <c r="L20" s="6">
        <f t="shared" si="6"/>
        <v>0</v>
      </c>
      <c r="M20" s="6">
        <f t="shared" si="7"/>
        <v>0</v>
      </c>
      <c r="N20" s="6">
        <f t="shared" si="8"/>
        <v>0</v>
      </c>
      <c r="O20" s="6">
        <f t="shared" si="9"/>
        <v>0</v>
      </c>
      <c r="P20" s="6">
        <f t="shared" si="10"/>
        <v>0</v>
      </c>
      <c r="Q20" s="7">
        <f t="shared" si="11"/>
        <v>2</v>
      </c>
      <c r="R20" s="7">
        <f t="shared" si="12"/>
        <v>0</v>
      </c>
      <c r="S20" s="7">
        <v>0.67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3"/>
        <v>0</v>
      </c>
      <c r="AM20" s="11"/>
      <c r="AN20" s="10"/>
      <c r="AO20" s="11">
        <v>15</v>
      </c>
      <c r="AP20" s="10" t="s">
        <v>53</v>
      </c>
      <c r="AQ20" s="11"/>
      <c r="AR20" s="10"/>
      <c r="AS20" s="11"/>
      <c r="AT20" s="10"/>
      <c r="AU20" s="7">
        <v>2</v>
      </c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4"/>
        <v>2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5"/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6"/>
        <v>0</v>
      </c>
    </row>
    <row r="21" spans="1:95" x14ac:dyDescent="0.2">
      <c r="A21" s="6"/>
      <c r="B21" s="6"/>
      <c r="C21" s="6"/>
      <c r="D21" s="6" t="s">
        <v>62</v>
      </c>
      <c r="E21" s="3" t="s">
        <v>63</v>
      </c>
      <c r="F21" s="6">
        <f t="shared" si="0"/>
        <v>0</v>
      </c>
      <c r="G21" s="6">
        <f t="shared" si="1"/>
        <v>1</v>
      </c>
      <c r="H21" s="6">
        <f t="shared" si="2"/>
        <v>15</v>
      </c>
      <c r="I21" s="6">
        <f t="shared" si="3"/>
        <v>0</v>
      </c>
      <c r="J21" s="6">
        <f t="shared" si="4"/>
        <v>15</v>
      </c>
      <c r="K21" s="6">
        <f t="shared" si="5"/>
        <v>0</v>
      </c>
      <c r="L21" s="6">
        <f t="shared" si="6"/>
        <v>0</v>
      </c>
      <c r="M21" s="6">
        <f t="shared" si="7"/>
        <v>0</v>
      </c>
      <c r="N21" s="6">
        <f t="shared" si="8"/>
        <v>0</v>
      </c>
      <c r="O21" s="6">
        <f t="shared" si="9"/>
        <v>0</v>
      </c>
      <c r="P21" s="6">
        <f t="shared" si="10"/>
        <v>0</v>
      </c>
      <c r="Q21" s="7">
        <f t="shared" si="11"/>
        <v>2</v>
      </c>
      <c r="R21" s="7">
        <f t="shared" si="12"/>
        <v>0</v>
      </c>
      <c r="S21" s="7">
        <v>0.5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3"/>
        <v>0</v>
      </c>
      <c r="AM21" s="11"/>
      <c r="AN21" s="10"/>
      <c r="AO21" s="11">
        <v>15</v>
      </c>
      <c r="AP21" s="10" t="s">
        <v>53</v>
      </c>
      <c r="AQ21" s="11"/>
      <c r="AR21" s="10"/>
      <c r="AS21" s="11"/>
      <c r="AT21" s="10"/>
      <c r="AU21" s="7">
        <v>2</v>
      </c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4"/>
        <v>2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5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6"/>
        <v>0</v>
      </c>
    </row>
    <row r="22" spans="1:95" x14ac:dyDescent="0.2">
      <c r="A22" s="6"/>
      <c r="B22" s="6"/>
      <c r="C22" s="6"/>
      <c r="D22" s="6" t="s">
        <v>64</v>
      </c>
      <c r="E22" s="3" t="s">
        <v>65</v>
      </c>
      <c r="F22" s="6">
        <f t="shared" si="0"/>
        <v>0</v>
      </c>
      <c r="G22" s="6">
        <f t="shared" si="1"/>
        <v>2</v>
      </c>
      <c r="H22" s="6">
        <f t="shared" si="2"/>
        <v>45</v>
      </c>
      <c r="I22" s="6">
        <f t="shared" si="3"/>
        <v>30</v>
      </c>
      <c r="J22" s="6">
        <f t="shared" si="4"/>
        <v>15</v>
      </c>
      <c r="K22" s="6">
        <f t="shared" si="5"/>
        <v>0</v>
      </c>
      <c r="L22" s="6">
        <f t="shared" si="6"/>
        <v>0</v>
      </c>
      <c r="M22" s="6">
        <f t="shared" si="7"/>
        <v>0</v>
      </c>
      <c r="N22" s="6">
        <f t="shared" si="8"/>
        <v>0</v>
      </c>
      <c r="O22" s="6">
        <f t="shared" si="9"/>
        <v>0</v>
      </c>
      <c r="P22" s="6">
        <f t="shared" si="10"/>
        <v>0</v>
      </c>
      <c r="Q22" s="7">
        <f t="shared" si="11"/>
        <v>3</v>
      </c>
      <c r="R22" s="7">
        <f t="shared" si="12"/>
        <v>0</v>
      </c>
      <c r="S22" s="7">
        <v>1.67</v>
      </c>
      <c r="T22" s="11">
        <v>30</v>
      </c>
      <c r="U22" s="10" t="s">
        <v>53</v>
      </c>
      <c r="V22" s="11">
        <v>15</v>
      </c>
      <c r="W22" s="10" t="s">
        <v>53</v>
      </c>
      <c r="X22" s="11"/>
      <c r="Y22" s="10"/>
      <c r="Z22" s="11"/>
      <c r="AA22" s="10"/>
      <c r="AB22" s="7">
        <v>3</v>
      </c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3"/>
        <v>3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4"/>
        <v>0</v>
      </c>
      <c r="BF22" s="11"/>
      <c r="BG22" s="10"/>
      <c r="BH22" s="11"/>
      <c r="BI22" s="10"/>
      <c r="BJ22" s="11"/>
      <c r="BK22" s="10"/>
      <c r="BL22" s="11"/>
      <c r="BM22" s="10"/>
      <c r="BN22" s="7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5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6"/>
        <v>0</v>
      </c>
    </row>
    <row r="23" spans="1:95" x14ac:dyDescent="0.2">
      <c r="A23" s="6">
        <v>50</v>
      </c>
      <c r="B23" s="6">
        <v>1</v>
      </c>
      <c r="C23" s="6"/>
      <c r="D23" s="6"/>
      <c r="E23" s="3" t="s">
        <v>66</v>
      </c>
      <c r="F23" s="6">
        <f>$B$23*COUNTIF(T23:CO23,"e")</f>
        <v>1</v>
      </c>
      <c r="G23" s="6">
        <f>$B$23*COUNTIF(T23:CO23,"z")</f>
        <v>0</v>
      </c>
      <c r="H23" s="6">
        <f t="shared" si="2"/>
        <v>30</v>
      </c>
      <c r="I23" s="6">
        <f t="shared" si="3"/>
        <v>0</v>
      </c>
      <c r="J23" s="6">
        <f t="shared" si="4"/>
        <v>0</v>
      </c>
      <c r="K23" s="6">
        <f t="shared" si="5"/>
        <v>0</v>
      </c>
      <c r="L23" s="6">
        <f t="shared" si="6"/>
        <v>30</v>
      </c>
      <c r="M23" s="6">
        <f t="shared" si="7"/>
        <v>0</v>
      </c>
      <c r="N23" s="6">
        <f t="shared" si="8"/>
        <v>0</v>
      </c>
      <c r="O23" s="6">
        <f t="shared" si="9"/>
        <v>0</v>
      </c>
      <c r="P23" s="6">
        <f t="shared" si="10"/>
        <v>0</v>
      </c>
      <c r="Q23" s="7">
        <f t="shared" si="11"/>
        <v>3</v>
      </c>
      <c r="R23" s="7">
        <f t="shared" si="12"/>
        <v>0</v>
      </c>
      <c r="S23" s="7">
        <f>$B$23*1.2</f>
        <v>1.2</v>
      </c>
      <c r="T23" s="11"/>
      <c r="U23" s="10"/>
      <c r="V23" s="11"/>
      <c r="W23" s="10"/>
      <c r="X23" s="11"/>
      <c r="Y23" s="10"/>
      <c r="Z23" s="11">
        <f>$B$23*30</f>
        <v>30</v>
      </c>
      <c r="AA23" s="10" t="s">
        <v>67</v>
      </c>
      <c r="AB23" s="7">
        <f>$B$23*3</f>
        <v>3</v>
      </c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3"/>
        <v>3</v>
      </c>
      <c r="AM23" s="11"/>
      <c r="AN23" s="10"/>
      <c r="AO23" s="11"/>
      <c r="AP23" s="10"/>
      <c r="AQ23" s="11"/>
      <c r="AR23" s="10"/>
      <c r="AS23" s="11"/>
      <c r="AT23" s="10"/>
      <c r="AU23" s="7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4"/>
        <v>0</v>
      </c>
      <c r="BF23" s="11"/>
      <c r="BG23" s="10"/>
      <c r="BH23" s="11"/>
      <c r="BI23" s="10"/>
      <c r="BJ23" s="11"/>
      <c r="BK23" s="10"/>
      <c r="BL23" s="11"/>
      <c r="BM23" s="10"/>
      <c r="BN23" s="7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5"/>
        <v>0</v>
      </c>
      <c r="BY23" s="11"/>
      <c r="BZ23" s="10"/>
      <c r="CA23" s="11"/>
      <c r="CB23" s="10"/>
      <c r="CC23" s="11"/>
      <c r="CD23" s="10"/>
      <c r="CE23" s="11"/>
      <c r="CF23" s="10"/>
      <c r="CG23" s="7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6"/>
        <v>0</v>
      </c>
    </row>
    <row r="24" spans="1:95" ht="15.95" customHeight="1" x14ac:dyDescent="0.2">
      <c r="A24" s="6"/>
      <c r="B24" s="6"/>
      <c r="C24" s="6"/>
      <c r="D24" s="6"/>
      <c r="E24" s="6" t="s">
        <v>68</v>
      </c>
      <c r="F24" s="6">
        <f t="shared" ref="F24:AK24" si="17">SUM(F17:F23)</f>
        <v>1</v>
      </c>
      <c r="G24" s="6">
        <f t="shared" si="17"/>
        <v>8</v>
      </c>
      <c r="H24" s="6">
        <f t="shared" si="17"/>
        <v>180</v>
      </c>
      <c r="I24" s="6">
        <f t="shared" si="17"/>
        <v>90</v>
      </c>
      <c r="J24" s="6">
        <f t="shared" si="17"/>
        <v>60</v>
      </c>
      <c r="K24" s="6">
        <f t="shared" si="17"/>
        <v>0</v>
      </c>
      <c r="L24" s="6">
        <f t="shared" si="17"/>
        <v>30</v>
      </c>
      <c r="M24" s="6">
        <f t="shared" si="17"/>
        <v>0</v>
      </c>
      <c r="N24" s="6">
        <f t="shared" si="17"/>
        <v>0</v>
      </c>
      <c r="O24" s="6">
        <f t="shared" si="17"/>
        <v>0</v>
      </c>
      <c r="P24" s="6">
        <f t="shared" si="17"/>
        <v>0</v>
      </c>
      <c r="Q24" s="7">
        <f t="shared" si="17"/>
        <v>16</v>
      </c>
      <c r="R24" s="7">
        <f t="shared" si="17"/>
        <v>0</v>
      </c>
      <c r="S24" s="7">
        <f t="shared" si="17"/>
        <v>6.71</v>
      </c>
      <c r="T24" s="11">
        <f t="shared" si="17"/>
        <v>75</v>
      </c>
      <c r="U24" s="10">
        <f t="shared" si="17"/>
        <v>0</v>
      </c>
      <c r="V24" s="11">
        <f t="shared" si="17"/>
        <v>15</v>
      </c>
      <c r="W24" s="10">
        <f t="shared" si="17"/>
        <v>0</v>
      </c>
      <c r="X24" s="11">
        <f t="shared" si="17"/>
        <v>0</v>
      </c>
      <c r="Y24" s="10">
        <f t="shared" si="17"/>
        <v>0</v>
      </c>
      <c r="Z24" s="11">
        <f t="shared" si="17"/>
        <v>30</v>
      </c>
      <c r="AA24" s="10">
        <f t="shared" si="17"/>
        <v>0</v>
      </c>
      <c r="AB24" s="7">
        <f t="shared" si="17"/>
        <v>10</v>
      </c>
      <c r="AC24" s="11">
        <f t="shared" si="17"/>
        <v>0</v>
      </c>
      <c r="AD24" s="10">
        <f t="shared" si="17"/>
        <v>0</v>
      </c>
      <c r="AE24" s="11">
        <f t="shared" si="17"/>
        <v>0</v>
      </c>
      <c r="AF24" s="10">
        <f t="shared" si="17"/>
        <v>0</v>
      </c>
      <c r="AG24" s="11">
        <f t="shared" si="17"/>
        <v>0</v>
      </c>
      <c r="AH24" s="10">
        <f t="shared" si="17"/>
        <v>0</v>
      </c>
      <c r="AI24" s="11">
        <f t="shared" si="17"/>
        <v>0</v>
      </c>
      <c r="AJ24" s="10">
        <f t="shared" si="17"/>
        <v>0</v>
      </c>
      <c r="AK24" s="7">
        <f t="shared" si="17"/>
        <v>0</v>
      </c>
      <c r="AL24" s="7">
        <f t="shared" ref="AL24:BQ24" si="18">SUM(AL17:AL23)</f>
        <v>10</v>
      </c>
      <c r="AM24" s="11">
        <f t="shared" si="18"/>
        <v>15</v>
      </c>
      <c r="AN24" s="10">
        <f t="shared" si="18"/>
        <v>0</v>
      </c>
      <c r="AO24" s="11">
        <f t="shared" si="18"/>
        <v>45</v>
      </c>
      <c r="AP24" s="10">
        <f t="shared" si="18"/>
        <v>0</v>
      </c>
      <c r="AQ24" s="11">
        <f t="shared" si="18"/>
        <v>0</v>
      </c>
      <c r="AR24" s="10">
        <f t="shared" si="18"/>
        <v>0</v>
      </c>
      <c r="AS24" s="11">
        <f t="shared" si="18"/>
        <v>0</v>
      </c>
      <c r="AT24" s="10">
        <f t="shared" si="18"/>
        <v>0</v>
      </c>
      <c r="AU24" s="7">
        <f t="shared" si="18"/>
        <v>6</v>
      </c>
      <c r="AV24" s="11">
        <f t="shared" si="18"/>
        <v>0</v>
      </c>
      <c r="AW24" s="10">
        <f t="shared" si="18"/>
        <v>0</v>
      </c>
      <c r="AX24" s="11">
        <f t="shared" si="18"/>
        <v>0</v>
      </c>
      <c r="AY24" s="10">
        <f t="shared" si="18"/>
        <v>0</v>
      </c>
      <c r="AZ24" s="11">
        <f t="shared" si="18"/>
        <v>0</v>
      </c>
      <c r="BA24" s="10">
        <f t="shared" si="18"/>
        <v>0</v>
      </c>
      <c r="BB24" s="11">
        <f t="shared" si="18"/>
        <v>0</v>
      </c>
      <c r="BC24" s="10">
        <f t="shared" si="18"/>
        <v>0</v>
      </c>
      <c r="BD24" s="7">
        <f t="shared" si="18"/>
        <v>0</v>
      </c>
      <c r="BE24" s="7">
        <f t="shared" si="18"/>
        <v>6</v>
      </c>
      <c r="BF24" s="11">
        <f t="shared" si="18"/>
        <v>0</v>
      </c>
      <c r="BG24" s="10">
        <f t="shared" si="18"/>
        <v>0</v>
      </c>
      <c r="BH24" s="11">
        <f t="shared" si="18"/>
        <v>0</v>
      </c>
      <c r="BI24" s="10">
        <f t="shared" si="18"/>
        <v>0</v>
      </c>
      <c r="BJ24" s="11">
        <f t="shared" si="18"/>
        <v>0</v>
      </c>
      <c r="BK24" s="10">
        <f t="shared" si="18"/>
        <v>0</v>
      </c>
      <c r="BL24" s="11">
        <f t="shared" si="18"/>
        <v>0</v>
      </c>
      <c r="BM24" s="10">
        <f t="shared" si="18"/>
        <v>0</v>
      </c>
      <c r="BN24" s="7">
        <f t="shared" si="18"/>
        <v>0</v>
      </c>
      <c r="BO24" s="11">
        <f t="shared" si="18"/>
        <v>0</v>
      </c>
      <c r="BP24" s="10">
        <f t="shared" si="18"/>
        <v>0</v>
      </c>
      <c r="BQ24" s="11">
        <f t="shared" si="18"/>
        <v>0</v>
      </c>
      <c r="BR24" s="10">
        <f t="shared" ref="BR24:CQ24" si="19">SUM(BR17:BR23)</f>
        <v>0</v>
      </c>
      <c r="BS24" s="11">
        <f t="shared" si="19"/>
        <v>0</v>
      </c>
      <c r="BT24" s="10">
        <f t="shared" si="19"/>
        <v>0</v>
      </c>
      <c r="BU24" s="11">
        <f t="shared" si="19"/>
        <v>0</v>
      </c>
      <c r="BV24" s="10">
        <f t="shared" si="19"/>
        <v>0</v>
      </c>
      <c r="BW24" s="7">
        <f t="shared" si="19"/>
        <v>0</v>
      </c>
      <c r="BX24" s="7">
        <f t="shared" si="19"/>
        <v>0</v>
      </c>
      <c r="BY24" s="11">
        <f t="shared" si="19"/>
        <v>0</v>
      </c>
      <c r="BZ24" s="10">
        <f t="shared" si="19"/>
        <v>0</v>
      </c>
      <c r="CA24" s="11">
        <f t="shared" si="19"/>
        <v>0</v>
      </c>
      <c r="CB24" s="10">
        <f t="shared" si="19"/>
        <v>0</v>
      </c>
      <c r="CC24" s="11">
        <f t="shared" si="19"/>
        <v>0</v>
      </c>
      <c r="CD24" s="10">
        <f t="shared" si="19"/>
        <v>0</v>
      </c>
      <c r="CE24" s="11">
        <f t="shared" si="19"/>
        <v>0</v>
      </c>
      <c r="CF24" s="10">
        <f t="shared" si="19"/>
        <v>0</v>
      </c>
      <c r="CG24" s="7">
        <f t="shared" si="19"/>
        <v>0</v>
      </c>
      <c r="CH24" s="11">
        <f t="shared" si="19"/>
        <v>0</v>
      </c>
      <c r="CI24" s="10">
        <f t="shared" si="19"/>
        <v>0</v>
      </c>
      <c r="CJ24" s="11">
        <f t="shared" si="19"/>
        <v>0</v>
      </c>
      <c r="CK24" s="10">
        <f t="shared" si="19"/>
        <v>0</v>
      </c>
      <c r="CL24" s="11">
        <f t="shared" si="19"/>
        <v>0</v>
      </c>
      <c r="CM24" s="10">
        <f t="shared" si="19"/>
        <v>0</v>
      </c>
      <c r="CN24" s="11">
        <f t="shared" si="19"/>
        <v>0</v>
      </c>
      <c r="CO24" s="10">
        <f t="shared" si="19"/>
        <v>0</v>
      </c>
      <c r="CP24" s="7">
        <f t="shared" si="19"/>
        <v>0</v>
      </c>
      <c r="CQ24" s="7">
        <f t="shared" si="19"/>
        <v>0</v>
      </c>
    </row>
    <row r="25" spans="1:95" ht="20.100000000000001" customHeight="1" x14ac:dyDescent="0.2">
      <c r="A25" s="12" t="s">
        <v>69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2"/>
      <c r="CQ25" s="13"/>
    </row>
    <row r="26" spans="1:95" x14ac:dyDescent="0.2">
      <c r="A26" s="6"/>
      <c r="B26" s="6"/>
      <c r="C26" s="6"/>
      <c r="D26" s="6" t="s">
        <v>70</v>
      </c>
      <c r="E26" s="3" t="s">
        <v>71</v>
      </c>
      <c r="F26" s="6">
        <f t="shared" ref="F26:F34" si="20">COUNTIF(T26:CO26,"e")</f>
        <v>1</v>
      </c>
      <c r="G26" s="6">
        <f t="shared" ref="G26:G34" si="21">COUNTIF(T26:CO26,"z")</f>
        <v>1</v>
      </c>
      <c r="H26" s="6">
        <f t="shared" ref="H26:H34" si="22">SUM(I26:P26)</f>
        <v>30</v>
      </c>
      <c r="I26" s="6">
        <f t="shared" ref="I26:I34" si="23">T26+AM26+BF26+BY26</f>
        <v>15</v>
      </c>
      <c r="J26" s="6">
        <f t="shared" ref="J26:J34" si="24">V26+AO26+BH26+CA26</f>
        <v>15</v>
      </c>
      <c r="K26" s="6">
        <f t="shared" ref="K26:K34" si="25">X26+AQ26+BJ26+CC26</f>
        <v>0</v>
      </c>
      <c r="L26" s="6">
        <f t="shared" ref="L26:L34" si="26">Z26+AS26+BL26+CE26</f>
        <v>0</v>
      </c>
      <c r="M26" s="6">
        <f t="shared" ref="M26:M34" si="27">AC26+AV26+BO26+CH26</f>
        <v>0</v>
      </c>
      <c r="N26" s="6">
        <f t="shared" ref="N26:N34" si="28">AE26+AX26+BQ26+CJ26</f>
        <v>0</v>
      </c>
      <c r="O26" s="6">
        <f t="shared" ref="O26:O34" si="29">AG26+AZ26+BS26+CL26</f>
        <v>0</v>
      </c>
      <c r="P26" s="6">
        <f t="shared" ref="P26:P34" si="30">AI26+BB26+BU26+CN26</f>
        <v>0</v>
      </c>
      <c r="Q26" s="7">
        <f t="shared" ref="Q26:Q34" si="31">AL26+BE26+BX26+CQ26</f>
        <v>2</v>
      </c>
      <c r="R26" s="7">
        <f t="shared" ref="R26:R34" si="32">AK26+BD26+BW26+CP26</f>
        <v>0</v>
      </c>
      <c r="S26" s="7">
        <v>1.1399999999999999</v>
      </c>
      <c r="T26" s="11"/>
      <c r="U26" s="10"/>
      <c r="V26" s="11"/>
      <c r="W26" s="10"/>
      <c r="X26" s="11"/>
      <c r="Y26" s="10"/>
      <c r="Z26" s="11"/>
      <c r="AA26" s="10"/>
      <c r="AB26" s="7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 t="shared" ref="AL26:AL34" si="33">AB26+AK26</f>
        <v>0</v>
      </c>
      <c r="AM26" s="11">
        <v>15</v>
      </c>
      <c r="AN26" s="10" t="s">
        <v>67</v>
      </c>
      <c r="AO26" s="11">
        <v>15</v>
      </c>
      <c r="AP26" s="10" t="s">
        <v>53</v>
      </c>
      <c r="AQ26" s="11"/>
      <c r="AR26" s="10"/>
      <c r="AS26" s="11"/>
      <c r="AT26" s="10"/>
      <c r="AU26" s="7">
        <v>2</v>
      </c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ref="BE26:BE34" si="34">AU26+BD26</f>
        <v>2</v>
      </c>
      <c r="BF26" s="11"/>
      <c r="BG26" s="10"/>
      <c r="BH26" s="11"/>
      <c r="BI26" s="10"/>
      <c r="BJ26" s="11"/>
      <c r="BK26" s="10"/>
      <c r="BL26" s="11"/>
      <c r="BM26" s="10"/>
      <c r="BN26" s="7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ref="BX26:BX34" si="35">BN26+BW26</f>
        <v>0</v>
      </c>
      <c r="BY26" s="11"/>
      <c r="BZ26" s="10"/>
      <c r="CA26" s="11"/>
      <c r="CB26" s="10"/>
      <c r="CC26" s="11"/>
      <c r="CD26" s="10"/>
      <c r="CE26" s="11"/>
      <c r="CF26" s="10"/>
      <c r="CG26" s="7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ref="CQ26:CQ34" si="36">CG26+CP26</f>
        <v>0</v>
      </c>
    </row>
    <row r="27" spans="1:95" x14ac:dyDescent="0.2">
      <c r="A27" s="6"/>
      <c r="B27" s="6"/>
      <c r="C27" s="6"/>
      <c r="D27" s="6" t="s">
        <v>72</v>
      </c>
      <c r="E27" s="3" t="s">
        <v>73</v>
      </c>
      <c r="F27" s="6">
        <f t="shared" si="20"/>
        <v>1</v>
      </c>
      <c r="G27" s="6">
        <f t="shared" si="21"/>
        <v>1</v>
      </c>
      <c r="H27" s="6">
        <f t="shared" si="22"/>
        <v>30</v>
      </c>
      <c r="I27" s="6">
        <f t="shared" si="23"/>
        <v>15</v>
      </c>
      <c r="J27" s="6">
        <f t="shared" si="24"/>
        <v>15</v>
      </c>
      <c r="K27" s="6">
        <f t="shared" si="25"/>
        <v>0</v>
      </c>
      <c r="L27" s="6">
        <f t="shared" si="26"/>
        <v>0</v>
      </c>
      <c r="M27" s="6">
        <f t="shared" si="27"/>
        <v>0</v>
      </c>
      <c r="N27" s="6">
        <f t="shared" si="28"/>
        <v>0</v>
      </c>
      <c r="O27" s="6">
        <f t="shared" si="29"/>
        <v>0</v>
      </c>
      <c r="P27" s="6">
        <f t="shared" si="30"/>
        <v>0</v>
      </c>
      <c r="Q27" s="7">
        <f t="shared" si="31"/>
        <v>2</v>
      </c>
      <c r="R27" s="7">
        <f t="shared" si="32"/>
        <v>0</v>
      </c>
      <c r="S27" s="7">
        <v>1.1299999999999999</v>
      </c>
      <c r="T27" s="11">
        <v>15</v>
      </c>
      <c r="U27" s="10" t="s">
        <v>67</v>
      </c>
      <c r="V27" s="11">
        <v>15</v>
      </c>
      <c r="W27" s="10" t="s">
        <v>53</v>
      </c>
      <c r="X27" s="11"/>
      <c r="Y27" s="10"/>
      <c r="Z27" s="11"/>
      <c r="AA27" s="10"/>
      <c r="AB27" s="7">
        <v>2</v>
      </c>
      <c r="AC27" s="11"/>
      <c r="AD27" s="10"/>
      <c r="AE27" s="11"/>
      <c r="AF27" s="10"/>
      <c r="AG27" s="11"/>
      <c r="AH27" s="10"/>
      <c r="AI27" s="11"/>
      <c r="AJ27" s="10"/>
      <c r="AK27" s="7"/>
      <c r="AL27" s="7">
        <f t="shared" si="33"/>
        <v>2</v>
      </c>
      <c r="AM27" s="11"/>
      <c r="AN27" s="10"/>
      <c r="AO27" s="11"/>
      <c r="AP27" s="10"/>
      <c r="AQ27" s="11"/>
      <c r="AR27" s="10"/>
      <c r="AS27" s="11"/>
      <c r="AT27" s="10"/>
      <c r="AU27" s="7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34"/>
        <v>0</v>
      </c>
      <c r="BF27" s="11"/>
      <c r="BG27" s="10"/>
      <c r="BH27" s="11"/>
      <c r="BI27" s="10"/>
      <c r="BJ27" s="11"/>
      <c r="BK27" s="10"/>
      <c r="BL27" s="11"/>
      <c r="BM27" s="10"/>
      <c r="BN27" s="7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35"/>
        <v>0</v>
      </c>
      <c r="BY27" s="11"/>
      <c r="BZ27" s="10"/>
      <c r="CA27" s="11"/>
      <c r="CB27" s="10"/>
      <c r="CC27" s="11"/>
      <c r="CD27" s="10"/>
      <c r="CE27" s="11"/>
      <c r="CF27" s="10"/>
      <c r="CG27" s="7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36"/>
        <v>0</v>
      </c>
    </row>
    <row r="28" spans="1:95" x14ac:dyDescent="0.2">
      <c r="A28" s="6"/>
      <c r="B28" s="6"/>
      <c r="C28" s="6"/>
      <c r="D28" s="6" t="s">
        <v>74</v>
      </c>
      <c r="E28" s="3" t="s">
        <v>75</v>
      </c>
      <c r="F28" s="6">
        <f t="shared" si="20"/>
        <v>0</v>
      </c>
      <c r="G28" s="6">
        <f t="shared" si="21"/>
        <v>1</v>
      </c>
      <c r="H28" s="6">
        <f t="shared" si="22"/>
        <v>15</v>
      </c>
      <c r="I28" s="6">
        <f t="shared" si="23"/>
        <v>15</v>
      </c>
      <c r="J28" s="6">
        <f t="shared" si="24"/>
        <v>0</v>
      </c>
      <c r="K28" s="6">
        <f t="shared" si="25"/>
        <v>0</v>
      </c>
      <c r="L28" s="6">
        <f t="shared" si="26"/>
        <v>0</v>
      </c>
      <c r="M28" s="6">
        <f t="shared" si="27"/>
        <v>0</v>
      </c>
      <c r="N28" s="6">
        <f t="shared" si="28"/>
        <v>0</v>
      </c>
      <c r="O28" s="6">
        <f t="shared" si="29"/>
        <v>0</v>
      </c>
      <c r="P28" s="6">
        <f t="shared" si="30"/>
        <v>0</v>
      </c>
      <c r="Q28" s="7">
        <f t="shared" si="31"/>
        <v>2</v>
      </c>
      <c r="R28" s="7">
        <f t="shared" si="32"/>
        <v>0</v>
      </c>
      <c r="S28" s="7">
        <v>0.56999999999999995</v>
      </c>
      <c r="T28" s="11">
        <v>15</v>
      </c>
      <c r="U28" s="10" t="s">
        <v>53</v>
      </c>
      <c r="V28" s="11"/>
      <c r="W28" s="10"/>
      <c r="X28" s="11"/>
      <c r="Y28" s="10"/>
      <c r="Z28" s="11"/>
      <c r="AA28" s="10"/>
      <c r="AB28" s="7">
        <v>2</v>
      </c>
      <c r="AC28" s="11"/>
      <c r="AD28" s="10"/>
      <c r="AE28" s="11"/>
      <c r="AF28" s="10"/>
      <c r="AG28" s="11"/>
      <c r="AH28" s="10"/>
      <c r="AI28" s="11"/>
      <c r="AJ28" s="10"/>
      <c r="AK28" s="7"/>
      <c r="AL28" s="7">
        <f t="shared" si="33"/>
        <v>2</v>
      </c>
      <c r="AM28" s="11"/>
      <c r="AN28" s="10"/>
      <c r="AO28" s="11"/>
      <c r="AP28" s="10"/>
      <c r="AQ28" s="11"/>
      <c r="AR28" s="10"/>
      <c r="AS28" s="11"/>
      <c r="AT28" s="10"/>
      <c r="AU28" s="7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34"/>
        <v>0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35"/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36"/>
        <v>0</v>
      </c>
    </row>
    <row r="29" spans="1:95" x14ac:dyDescent="0.2">
      <c r="A29" s="6"/>
      <c r="B29" s="6"/>
      <c r="C29" s="6"/>
      <c r="D29" s="6" t="s">
        <v>76</v>
      </c>
      <c r="E29" s="3" t="s">
        <v>77</v>
      </c>
      <c r="F29" s="6">
        <f t="shared" si="20"/>
        <v>0</v>
      </c>
      <c r="G29" s="6">
        <f t="shared" si="21"/>
        <v>2</v>
      </c>
      <c r="H29" s="6">
        <f t="shared" si="22"/>
        <v>30</v>
      </c>
      <c r="I29" s="6">
        <f t="shared" si="23"/>
        <v>15</v>
      </c>
      <c r="J29" s="6">
        <f t="shared" si="24"/>
        <v>0</v>
      </c>
      <c r="K29" s="6">
        <f t="shared" si="25"/>
        <v>0</v>
      </c>
      <c r="L29" s="6">
        <f t="shared" si="26"/>
        <v>0</v>
      </c>
      <c r="M29" s="6">
        <f t="shared" si="27"/>
        <v>0</v>
      </c>
      <c r="N29" s="6">
        <f t="shared" si="28"/>
        <v>15</v>
      </c>
      <c r="O29" s="6">
        <f t="shared" si="29"/>
        <v>0</v>
      </c>
      <c r="P29" s="6">
        <f t="shared" si="30"/>
        <v>0</v>
      </c>
      <c r="Q29" s="7">
        <f t="shared" si="31"/>
        <v>2</v>
      </c>
      <c r="R29" s="7">
        <f t="shared" si="32"/>
        <v>1</v>
      </c>
      <c r="S29" s="7">
        <v>1.23</v>
      </c>
      <c r="T29" s="11"/>
      <c r="U29" s="10"/>
      <c r="V29" s="11"/>
      <c r="W29" s="10"/>
      <c r="X29" s="11"/>
      <c r="Y29" s="10"/>
      <c r="Z29" s="11"/>
      <c r="AA29" s="10"/>
      <c r="AB29" s="7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33"/>
        <v>0</v>
      </c>
      <c r="AM29" s="11">
        <v>15</v>
      </c>
      <c r="AN29" s="10" t="s">
        <v>53</v>
      </c>
      <c r="AO29" s="11"/>
      <c r="AP29" s="10"/>
      <c r="AQ29" s="11"/>
      <c r="AR29" s="10"/>
      <c r="AS29" s="11"/>
      <c r="AT29" s="10"/>
      <c r="AU29" s="7">
        <v>1</v>
      </c>
      <c r="AV29" s="11"/>
      <c r="AW29" s="10"/>
      <c r="AX29" s="11">
        <v>15</v>
      </c>
      <c r="AY29" s="10" t="s">
        <v>53</v>
      </c>
      <c r="AZ29" s="11"/>
      <c r="BA29" s="10"/>
      <c r="BB29" s="11"/>
      <c r="BC29" s="10"/>
      <c r="BD29" s="7">
        <v>1</v>
      </c>
      <c r="BE29" s="7">
        <f t="shared" si="34"/>
        <v>2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5"/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6"/>
        <v>0</v>
      </c>
    </row>
    <row r="30" spans="1:95" x14ac:dyDescent="0.2">
      <c r="A30" s="6"/>
      <c r="B30" s="6"/>
      <c r="C30" s="6"/>
      <c r="D30" s="6" t="s">
        <v>78</v>
      </c>
      <c r="E30" s="3" t="s">
        <v>79</v>
      </c>
      <c r="F30" s="6">
        <f t="shared" si="20"/>
        <v>1</v>
      </c>
      <c r="G30" s="6">
        <f t="shared" si="21"/>
        <v>1</v>
      </c>
      <c r="H30" s="6">
        <f t="shared" si="22"/>
        <v>30</v>
      </c>
      <c r="I30" s="6">
        <f t="shared" si="23"/>
        <v>15</v>
      </c>
      <c r="J30" s="6">
        <f t="shared" si="24"/>
        <v>15</v>
      </c>
      <c r="K30" s="6">
        <f t="shared" si="25"/>
        <v>0</v>
      </c>
      <c r="L30" s="6">
        <f t="shared" si="26"/>
        <v>0</v>
      </c>
      <c r="M30" s="6">
        <f t="shared" si="27"/>
        <v>0</v>
      </c>
      <c r="N30" s="6">
        <f t="shared" si="28"/>
        <v>0</v>
      </c>
      <c r="O30" s="6">
        <f t="shared" si="29"/>
        <v>0</v>
      </c>
      <c r="P30" s="6">
        <f t="shared" si="30"/>
        <v>0</v>
      </c>
      <c r="Q30" s="7">
        <f t="shared" si="31"/>
        <v>2</v>
      </c>
      <c r="R30" s="7">
        <f t="shared" si="32"/>
        <v>0</v>
      </c>
      <c r="S30" s="7">
        <v>1.24</v>
      </c>
      <c r="T30" s="11">
        <v>15</v>
      </c>
      <c r="U30" s="10" t="s">
        <v>67</v>
      </c>
      <c r="V30" s="11">
        <v>15</v>
      </c>
      <c r="W30" s="10" t="s">
        <v>53</v>
      </c>
      <c r="X30" s="11"/>
      <c r="Y30" s="10"/>
      <c r="Z30" s="11"/>
      <c r="AA30" s="10"/>
      <c r="AB30" s="7">
        <v>2</v>
      </c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si="33"/>
        <v>2</v>
      </c>
      <c r="AM30" s="11"/>
      <c r="AN30" s="10"/>
      <c r="AO30" s="11"/>
      <c r="AP30" s="10"/>
      <c r="AQ30" s="11"/>
      <c r="AR30" s="10"/>
      <c r="AS30" s="11"/>
      <c r="AT30" s="10"/>
      <c r="AU30" s="7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4"/>
        <v>0</v>
      </c>
      <c r="BF30" s="11"/>
      <c r="BG30" s="10"/>
      <c r="BH30" s="11"/>
      <c r="BI30" s="10"/>
      <c r="BJ30" s="11"/>
      <c r="BK30" s="10"/>
      <c r="BL30" s="11"/>
      <c r="BM30" s="10"/>
      <c r="BN30" s="7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5"/>
        <v>0</v>
      </c>
      <c r="BY30" s="11"/>
      <c r="BZ30" s="10"/>
      <c r="CA30" s="11"/>
      <c r="CB30" s="10"/>
      <c r="CC30" s="11"/>
      <c r="CD30" s="10"/>
      <c r="CE30" s="11"/>
      <c r="CF30" s="10"/>
      <c r="CG30" s="7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6"/>
        <v>0</v>
      </c>
    </row>
    <row r="31" spans="1:95" x14ac:dyDescent="0.2">
      <c r="A31" s="6"/>
      <c r="B31" s="6"/>
      <c r="C31" s="6"/>
      <c r="D31" s="6" t="s">
        <v>80</v>
      </c>
      <c r="E31" s="3" t="s">
        <v>81</v>
      </c>
      <c r="F31" s="6">
        <f t="shared" si="20"/>
        <v>1</v>
      </c>
      <c r="G31" s="6">
        <f t="shared" si="21"/>
        <v>1</v>
      </c>
      <c r="H31" s="6">
        <f t="shared" si="22"/>
        <v>45</v>
      </c>
      <c r="I31" s="6">
        <f t="shared" si="23"/>
        <v>15</v>
      </c>
      <c r="J31" s="6">
        <f t="shared" si="24"/>
        <v>0</v>
      </c>
      <c r="K31" s="6">
        <f t="shared" si="25"/>
        <v>0</v>
      </c>
      <c r="L31" s="6">
        <f t="shared" si="26"/>
        <v>0</v>
      </c>
      <c r="M31" s="6">
        <f t="shared" si="27"/>
        <v>30</v>
      </c>
      <c r="N31" s="6">
        <f t="shared" si="28"/>
        <v>0</v>
      </c>
      <c r="O31" s="6">
        <f t="shared" si="29"/>
        <v>0</v>
      </c>
      <c r="P31" s="6">
        <f t="shared" si="30"/>
        <v>0</v>
      </c>
      <c r="Q31" s="7">
        <f t="shared" si="31"/>
        <v>3</v>
      </c>
      <c r="R31" s="7">
        <f t="shared" si="32"/>
        <v>2</v>
      </c>
      <c r="S31" s="7">
        <v>1.87</v>
      </c>
      <c r="T31" s="11">
        <v>15</v>
      </c>
      <c r="U31" s="10" t="s">
        <v>67</v>
      </c>
      <c r="V31" s="11"/>
      <c r="W31" s="10"/>
      <c r="X31" s="11"/>
      <c r="Y31" s="10"/>
      <c r="Z31" s="11"/>
      <c r="AA31" s="10"/>
      <c r="AB31" s="7">
        <v>1</v>
      </c>
      <c r="AC31" s="11">
        <v>30</v>
      </c>
      <c r="AD31" s="10" t="s">
        <v>53</v>
      </c>
      <c r="AE31" s="11"/>
      <c r="AF31" s="10"/>
      <c r="AG31" s="11"/>
      <c r="AH31" s="10"/>
      <c r="AI31" s="11"/>
      <c r="AJ31" s="10"/>
      <c r="AK31" s="7">
        <v>2</v>
      </c>
      <c r="AL31" s="7">
        <f t="shared" si="33"/>
        <v>3</v>
      </c>
      <c r="AM31" s="11"/>
      <c r="AN31" s="10"/>
      <c r="AO31" s="11"/>
      <c r="AP31" s="10"/>
      <c r="AQ31" s="11"/>
      <c r="AR31" s="10"/>
      <c r="AS31" s="11"/>
      <c r="AT31" s="10"/>
      <c r="AU31" s="7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4"/>
        <v>0</v>
      </c>
      <c r="BF31" s="11"/>
      <c r="BG31" s="10"/>
      <c r="BH31" s="11"/>
      <c r="BI31" s="10"/>
      <c r="BJ31" s="11"/>
      <c r="BK31" s="10"/>
      <c r="BL31" s="11"/>
      <c r="BM31" s="10"/>
      <c r="BN31" s="7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5"/>
        <v>0</v>
      </c>
      <c r="BY31" s="11"/>
      <c r="BZ31" s="10"/>
      <c r="CA31" s="11"/>
      <c r="CB31" s="10"/>
      <c r="CC31" s="11"/>
      <c r="CD31" s="10"/>
      <c r="CE31" s="11"/>
      <c r="CF31" s="10"/>
      <c r="CG31" s="7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6"/>
        <v>0</v>
      </c>
    </row>
    <row r="32" spans="1:95" x14ac:dyDescent="0.2">
      <c r="A32" s="6"/>
      <c r="B32" s="6"/>
      <c r="C32" s="6"/>
      <c r="D32" s="6" t="s">
        <v>82</v>
      </c>
      <c r="E32" s="3" t="s">
        <v>83</v>
      </c>
      <c r="F32" s="6">
        <f t="shared" si="20"/>
        <v>0</v>
      </c>
      <c r="G32" s="6">
        <f t="shared" si="21"/>
        <v>2</v>
      </c>
      <c r="H32" s="6">
        <f t="shared" si="22"/>
        <v>45</v>
      </c>
      <c r="I32" s="6">
        <f t="shared" si="23"/>
        <v>15</v>
      </c>
      <c r="J32" s="6">
        <f t="shared" si="24"/>
        <v>0</v>
      </c>
      <c r="K32" s="6">
        <f t="shared" si="25"/>
        <v>30</v>
      </c>
      <c r="L32" s="6">
        <f t="shared" si="26"/>
        <v>0</v>
      </c>
      <c r="M32" s="6">
        <f t="shared" si="27"/>
        <v>0</v>
      </c>
      <c r="N32" s="6">
        <f t="shared" si="28"/>
        <v>0</v>
      </c>
      <c r="O32" s="6">
        <f t="shared" si="29"/>
        <v>0</v>
      </c>
      <c r="P32" s="6">
        <f t="shared" si="30"/>
        <v>0</v>
      </c>
      <c r="Q32" s="7">
        <f t="shared" si="31"/>
        <v>3</v>
      </c>
      <c r="R32" s="7">
        <f t="shared" si="32"/>
        <v>0</v>
      </c>
      <c r="S32" s="7">
        <v>1.67</v>
      </c>
      <c r="T32" s="11">
        <v>15</v>
      </c>
      <c r="U32" s="10" t="s">
        <v>53</v>
      </c>
      <c r="V32" s="11"/>
      <c r="W32" s="10"/>
      <c r="X32" s="11">
        <v>30</v>
      </c>
      <c r="Y32" s="10" t="s">
        <v>53</v>
      </c>
      <c r="Z32" s="11"/>
      <c r="AA32" s="10"/>
      <c r="AB32" s="7">
        <v>3</v>
      </c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3"/>
        <v>3</v>
      </c>
      <c r="AM32" s="11"/>
      <c r="AN32" s="10"/>
      <c r="AO32" s="11"/>
      <c r="AP32" s="10"/>
      <c r="AQ32" s="11"/>
      <c r="AR32" s="10"/>
      <c r="AS32" s="11"/>
      <c r="AT32" s="10"/>
      <c r="AU32" s="7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4"/>
        <v>0</v>
      </c>
      <c r="BF32" s="11"/>
      <c r="BG32" s="10"/>
      <c r="BH32" s="11"/>
      <c r="BI32" s="10"/>
      <c r="BJ32" s="11"/>
      <c r="BK32" s="10"/>
      <c r="BL32" s="11"/>
      <c r="BM32" s="10"/>
      <c r="BN32" s="7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5"/>
        <v>0</v>
      </c>
      <c r="BY32" s="11"/>
      <c r="BZ32" s="10"/>
      <c r="CA32" s="11"/>
      <c r="CB32" s="10"/>
      <c r="CC32" s="11"/>
      <c r="CD32" s="10"/>
      <c r="CE32" s="11"/>
      <c r="CF32" s="10"/>
      <c r="CG32" s="7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6"/>
        <v>0</v>
      </c>
    </row>
    <row r="33" spans="1:95" x14ac:dyDescent="0.2">
      <c r="A33" s="6"/>
      <c r="B33" s="6"/>
      <c r="C33" s="6"/>
      <c r="D33" s="6" t="s">
        <v>84</v>
      </c>
      <c r="E33" s="3" t="s">
        <v>85</v>
      </c>
      <c r="F33" s="6">
        <f t="shared" si="20"/>
        <v>1</v>
      </c>
      <c r="G33" s="6">
        <f t="shared" si="21"/>
        <v>1</v>
      </c>
      <c r="H33" s="6">
        <f t="shared" si="22"/>
        <v>35</v>
      </c>
      <c r="I33" s="6">
        <f t="shared" si="23"/>
        <v>15</v>
      </c>
      <c r="J33" s="6">
        <f t="shared" si="24"/>
        <v>20</v>
      </c>
      <c r="K33" s="6">
        <f t="shared" si="25"/>
        <v>0</v>
      </c>
      <c r="L33" s="6">
        <f t="shared" si="26"/>
        <v>0</v>
      </c>
      <c r="M33" s="6">
        <f t="shared" si="27"/>
        <v>0</v>
      </c>
      <c r="N33" s="6">
        <f t="shared" si="28"/>
        <v>0</v>
      </c>
      <c r="O33" s="6">
        <f t="shared" si="29"/>
        <v>0</v>
      </c>
      <c r="P33" s="6">
        <f t="shared" si="30"/>
        <v>0</v>
      </c>
      <c r="Q33" s="7">
        <f t="shared" si="31"/>
        <v>3</v>
      </c>
      <c r="R33" s="7">
        <f t="shared" si="32"/>
        <v>0</v>
      </c>
      <c r="S33" s="7">
        <v>1.4</v>
      </c>
      <c r="T33" s="11">
        <v>15</v>
      </c>
      <c r="U33" s="10" t="s">
        <v>67</v>
      </c>
      <c r="V33" s="11">
        <v>20</v>
      </c>
      <c r="W33" s="10" t="s">
        <v>53</v>
      </c>
      <c r="X33" s="11"/>
      <c r="Y33" s="10"/>
      <c r="Z33" s="11"/>
      <c r="AA33" s="10"/>
      <c r="AB33" s="7">
        <v>3</v>
      </c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3"/>
        <v>3</v>
      </c>
      <c r="AM33" s="11"/>
      <c r="AN33" s="10"/>
      <c r="AO33" s="11"/>
      <c r="AP33" s="10"/>
      <c r="AQ33" s="11"/>
      <c r="AR33" s="10"/>
      <c r="AS33" s="11"/>
      <c r="AT33" s="10"/>
      <c r="AU33" s="7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4"/>
        <v>0</v>
      </c>
      <c r="BF33" s="11"/>
      <c r="BG33" s="10"/>
      <c r="BH33" s="11"/>
      <c r="BI33" s="10"/>
      <c r="BJ33" s="11"/>
      <c r="BK33" s="10"/>
      <c r="BL33" s="11"/>
      <c r="BM33" s="10"/>
      <c r="BN33" s="7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5"/>
        <v>0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6"/>
        <v>0</v>
      </c>
    </row>
    <row r="34" spans="1:95" x14ac:dyDescent="0.2">
      <c r="A34" s="6"/>
      <c r="B34" s="6"/>
      <c r="C34" s="6"/>
      <c r="D34" s="6" t="s">
        <v>86</v>
      </c>
      <c r="E34" s="3" t="s">
        <v>87</v>
      </c>
      <c r="F34" s="6">
        <f t="shared" si="20"/>
        <v>1</v>
      </c>
      <c r="G34" s="6">
        <f t="shared" si="21"/>
        <v>1</v>
      </c>
      <c r="H34" s="6">
        <f t="shared" si="22"/>
        <v>35</v>
      </c>
      <c r="I34" s="6">
        <f t="shared" si="23"/>
        <v>15</v>
      </c>
      <c r="J34" s="6">
        <f t="shared" si="24"/>
        <v>20</v>
      </c>
      <c r="K34" s="6">
        <f t="shared" si="25"/>
        <v>0</v>
      </c>
      <c r="L34" s="6">
        <f t="shared" si="26"/>
        <v>0</v>
      </c>
      <c r="M34" s="6">
        <f t="shared" si="27"/>
        <v>0</v>
      </c>
      <c r="N34" s="6">
        <f t="shared" si="28"/>
        <v>0</v>
      </c>
      <c r="O34" s="6">
        <f t="shared" si="29"/>
        <v>0</v>
      </c>
      <c r="P34" s="6">
        <f t="shared" si="30"/>
        <v>0</v>
      </c>
      <c r="Q34" s="7">
        <f t="shared" si="31"/>
        <v>3</v>
      </c>
      <c r="R34" s="7">
        <f t="shared" si="32"/>
        <v>0</v>
      </c>
      <c r="S34" s="7">
        <v>1.67</v>
      </c>
      <c r="T34" s="11">
        <v>15</v>
      </c>
      <c r="U34" s="10" t="s">
        <v>67</v>
      </c>
      <c r="V34" s="11">
        <v>20</v>
      </c>
      <c r="W34" s="10" t="s">
        <v>53</v>
      </c>
      <c r="X34" s="11"/>
      <c r="Y34" s="10"/>
      <c r="Z34" s="11"/>
      <c r="AA34" s="10"/>
      <c r="AB34" s="7">
        <v>3</v>
      </c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3"/>
        <v>3</v>
      </c>
      <c r="AM34" s="11"/>
      <c r="AN34" s="10"/>
      <c r="AO34" s="11"/>
      <c r="AP34" s="10"/>
      <c r="AQ34" s="11"/>
      <c r="AR34" s="10"/>
      <c r="AS34" s="11"/>
      <c r="AT34" s="10"/>
      <c r="AU34" s="7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4"/>
        <v>0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5"/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6"/>
        <v>0</v>
      </c>
    </row>
    <row r="35" spans="1:95" ht="15.95" customHeight="1" x14ac:dyDescent="0.2">
      <c r="A35" s="6"/>
      <c r="B35" s="6"/>
      <c r="C35" s="6"/>
      <c r="D35" s="6"/>
      <c r="E35" s="6" t="s">
        <v>68</v>
      </c>
      <c r="F35" s="6">
        <f t="shared" ref="F35:AK35" si="37">SUM(F26:F34)</f>
        <v>6</v>
      </c>
      <c r="G35" s="6">
        <f t="shared" si="37"/>
        <v>11</v>
      </c>
      <c r="H35" s="6">
        <f t="shared" si="37"/>
        <v>295</v>
      </c>
      <c r="I35" s="6">
        <f t="shared" si="37"/>
        <v>135</v>
      </c>
      <c r="J35" s="6">
        <f t="shared" si="37"/>
        <v>85</v>
      </c>
      <c r="K35" s="6">
        <f t="shared" si="37"/>
        <v>30</v>
      </c>
      <c r="L35" s="6">
        <f t="shared" si="37"/>
        <v>0</v>
      </c>
      <c r="M35" s="6">
        <f t="shared" si="37"/>
        <v>30</v>
      </c>
      <c r="N35" s="6">
        <f t="shared" si="37"/>
        <v>15</v>
      </c>
      <c r="O35" s="6">
        <f t="shared" si="37"/>
        <v>0</v>
      </c>
      <c r="P35" s="6">
        <f t="shared" si="37"/>
        <v>0</v>
      </c>
      <c r="Q35" s="7">
        <f t="shared" si="37"/>
        <v>22</v>
      </c>
      <c r="R35" s="7">
        <f t="shared" si="37"/>
        <v>3</v>
      </c>
      <c r="S35" s="7">
        <f t="shared" si="37"/>
        <v>11.92</v>
      </c>
      <c r="T35" s="11">
        <f t="shared" si="37"/>
        <v>105</v>
      </c>
      <c r="U35" s="10">
        <f t="shared" si="37"/>
        <v>0</v>
      </c>
      <c r="V35" s="11">
        <f t="shared" si="37"/>
        <v>70</v>
      </c>
      <c r="W35" s="10">
        <f t="shared" si="37"/>
        <v>0</v>
      </c>
      <c r="X35" s="11">
        <f t="shared" si="37"/>
        <v>30</v>
      </c>
      <c r="Y35" s="10">
        <f t="shared" si="37"/>
        <v>0</v>
      </c>
      <c r="Z35" s="11">
        <f t="shared" si="37"/>
        <v>0</v>
      </c>
      <c r="AA35" s="10">
        <f t="shared" si="37"/>
        <v>0</v>
      </c>
      <c r="AB35" s="7">
        <f t="shared" si="37"/>
        <v>16</v>
      </c>
      <c r="AC35" s="11">
        <f t="shared" si="37"/>
        <v>30</v>
      </c>
      <c r="AD35" s="10">
        <f t="shared" si="37"/>
        <v>0</v>
      </c>
      <c r="AE35" s="11">
        <f t="shared" si="37"/>
        <v>0</v>
      </c>
      <c r="AF35" s="10">
        <f t="shared" si="37"/>
        <v>0</v>
      </c>
      <c r="AG35" s="11">
        <f t="shared" si="37"/>
        <v>0</v>
      </c>
      <c r="AH35" s="10">
        <f t="shared" si="37"/>
        <v>0</v>
      </c>
      <c r="AI35" s="11">
        <f t="shared" si="37"/>
        <v>0</v>
      </c>
      <c r="AJ35" s="10">
        <f t="shared" si="37"/>
        <v>0</v>
      </c>
      <c r="AK35" s="7">
        <f t="shared" si="37"/>
        <v>2</v>
      </c>
      <c r="AL35" s="7">
        <f t="shared" ref="AL35:BQ35" si="38">SUM(AL26:AL34)</f>
        <v>18</v>
      </c>
      <c r="AM35" s="11">
        <f t="shared" si="38"/>
        <v>30</v>
      </c>
      <c r="AN35" s="10">
        <f t="shared" si="38"/>
        <v>0</v>
      </c>
      <c r="AO35" s="11">
        <f t="shared" si="38"/>
        <v>15</v>
      </c>
      <c r="AP35" s="10">
        <f t="shared" si="38"/>
        <v>0</v>
      </c>
      <c r="AQ35" s="11">
        <f t="shared" si="38"/>
        <v>0</v>
      </c>
      <c r="AR35" s="10">
        <f t="shared" si="38"/>
        <v>0</v>
      </c>
      <c r="AS35" s="11">
        <f t="shared" si="38"/>
        <v>0</v>
      </c>
      <c r="AT35" s="10">
        <f t="shared" si="38"/>
        <v>0</v>
      </c>
      <c r="AU35" s="7">
        <f t="shared" si="38"/>
        <v>3</v>
      </c>
      <c r="AV35" s="11">
        <f t="shared" si="38"/>
        <v>0</v>
      </c>
      <c r="AW35" s="10">
        <f t="shared" si="38"/>
        <v>0</v>
      </c>
      <c r="AX35" s="11">
        <f t="shared" si="38"/>
        <v>15</v>
      </c>
      <c r="AY35" s="10">
        <f t="shared" si="38"/>
        <v>0</v>
      </c>
      <c r="AZ35" s="11">
        <f t="shared" si="38"/>
        <v>0</v>
      </c>
      <c r="BA35" s="10">
        <f t="shared" si="38"/>
        <v>0</v>
      </c>
      <c r="BB35" s="11">
        <f t="shared" si="38"/>
        <v>0</v>
      </c>
      <c r="BC35" s="10">
        <f t="shared" si="38"/>
        <v>0</v>
      </c>
      <c r="BD35" s="7">
        <f t="shared" si="38"/>
        <v>1</v>
      </c>
      <c r="BE35" s="7">
        <f t="shared" si="38"/>
        <v>4</v>
      </c>
      <c r="BF35" s="11">
        <f t="shared" si="38"/>
        <v>0</v>
      </c>
      <c r="BG35" s="10">
        <f t="shared" si="38"/>
        <v>0</v>
      </c>
      <c r="BH35" s="11">
        <f t="shared" si="38"/>
        <v>0</v>
      </c>
      <c r="BI35" s="10">
        <f t="shared" si="38"/>
        <v>0</v>
      </c>
      <c r="BJ35" s="11">
        <f t="shared" si="38"/>
        <v>0</v>
      </c>
      <c r="BK35" s="10">
        <f t="shared" si="38"/>
        <v>0</v>
      </c>
      <c r="BL35" s="11">
        <f t="shared" si="38"/>
        <v>0</v>
      </c>
      <c r="BM35" s="10">
        <f t="shared" si="38"/>
        <v>0</v>
      </c>
      <c r="BN35" s="7">
        <f t="shared" si="38"/>
        <v>0</v>
      </c>
      <c r="BO35" s="11">
        <f t="shared" si="38"/>
        <v>0</v>
      </c>
      <c r="BP35" s="10">
        <f t="shared" si="38"/>
        <v>0</v>
      </c>
      <c r="BQ35" s="11">
        <f t="shared" si="38"/>
        <v>0</v>
      </c>
      <c r="BR35" s="10">
        <f t="shared" ref="BR35:CQ35" si="39">SUM(BR26:BR34)</f>
        <v>0</v>
      </c>
      <c r="BS35" s="11">
        <f t="shared" si="39"/>
        <v>0</v>
      </c>
      <c r="BT35" s="10">
        <f t="shared" si="39"/>
        <v>0</v>
      </c>
      <c r="BU35" s="11">
        <f t="shared" si="39"/>
        <v>0</v>
      </c>
      <c r="BV35" s="10">
        <f t="shared" si="39"/>
        <v>0</v>
      </c>
      <c r="BW35" s="7">
        <f t="shared" si="39"/>
        <v>0</v>
      </c>
      <c r="BX35" s="7">
        <f t="shared" si="39"/>
        <v>0</v>
      </c>
      <c r="BY35" s="11">
        <f t="shared" si="39"/>
        <v>0</v>
      </c>
      <c r="BZ35" s="10">
        <f t="shared" si="39"/>
        <v>0</v>
      </c>
      <c r="CA35" s="11">
        <f t="shared" si="39"/>
        <v>0</v>
      </c>
      <c r="CB35" s="10">
        <f t="shared" si="39"/>
        <v>0</v>
      </c>
      <c r="CC35" s="11">
        <f t="shared" si="39"/>
        <v>0</v>
      </c>
      <c r="CD35" s="10">
        <f t="shared" si="39"/>
        <v>0</v>
      </c>
      <c r="CE35" s="11">
        <f t="shared" si="39"/>
        <v>0</v>
      </c>
      <c r="CF35" s="10">
        <f t="shared" si="39"/>
        <v>0</v>
      </c>
      <c r="CG35" s="7">
        <f t="shared" si="39"/>
        <v>0</v>
      </c>
      <c r="CH35" s="11">
        <f t="shared" si="39"/>
        <v>0</v>
      </c>
      <c r="CI35" s="10">
        <f t="shared" si="39"/>
        <v>0</v>
      </c>
      <c r="CJ35" s="11">
        <f t="shared" si="39"/>
        <v>0</v>
      </c>
      <c r="CK35" s="10">
        <f t="shared" si="39"/>
        <v>0</v>
      </c>
      <c r="CL35" s="11">
        <f t="shared" si="39"/>
        <v>0</v>
      </c>
      <c r="CM35" s="10">
        <f t="shared" si="39"/>
        <v>0</v>
      </c>
      <c r="CN35" s="11">
        <f t="shared" si="39"/>
        <v>0</v>
      </c>
      <c r="CO35" s="10">
        <f t="shared" si="39"/>
        <v>0</v>
      </c>
      <c r="CP35" s="7">
        <f t="shared" si="39"/>
        <v>0</v>
      </c>
      <c r="CQ35" s="7">
        <f t="shared" si="39"/>
        <v>0</v>
      </c>
    </row>
    <row r="36" spans="1:95" ht="20.100000000000001" customHeight="1" x14ac:dyDescent="0.2">
      <c r="A36" s="12" t="s">
        <v>88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2"/>
      <c r="CQ36" s="13"/>
    </row>
    <row r="37" spans="1:95" x14ac:dyDescent="0.2">
      <c r="A37" s="6"/>
      <c r="B37" s="6"/>
      <c r="C37" s="6"/>
      <c r="D37" s="6" t="s">
        <v>90</v>
      </c>
      <c r="E37" s="3" t="s">
        <v>91</v>
      </c>
      <c r="F37" s="6">
        <f t="shared" ref="F37:F43" si="40">COUNTIF(T37:CO37,"e")</f>
        <v>1</v>
      </c>
      <c r="G37" s="6">
        <f t="shared" ref="G37:G43" si="41">COUNTIF(T37:CO37,"z")</f>
        <v>1</v>
      </c>
      <c r="H37" s="6">
        <f t="shared" ref="H37:H51" si="42">SUM(I37:P37)</f>
        <v>35</v>
      </c>
      <c r="I37" s="6">
        <f t="shared" ref="I37:I51" si="43">T37+AM37+BF37+BY37</f>
        <v>15</v>
      </c>
      <c r="J37" s="6">
        <f t="shared" ref="J37:J51" si="44">V37+AO37+BH37+CA37</f>
        <v>0</v>
      </c>
      <c r="K37" s="6">
        <f t="shared" ref="K37:K51" si="45">X37+AQ37+BJ37+CC37</f>
        <v>0</v>
      </c>
      <c r="L37" s="6">
        <f t="shared" ref="L37:L51" si="46">Z37+AS37+BL37+CE37</f>
        <v>0</v>
      </c>
      <c r="M37" s="6">
        <f t="shared" ref="M37:M51" si="47">AC37+AV37+BO37+CH37</f>
        <v>20</v>
      </c>
      <c r="N37" s="6">
        <f t="shared" ref="N37:N51" si="48">AE37+AX37+BQ37+CJ37</f>
        <v>0</v>
      </c>
      <c r="O37" s="6">
        <f t="shared" ref="O37:O51" si="49">AG37+AZ37+BS37+CL37</f>
        <v>0</v>
      </c>
      <c r="P37" s="6">
        <f t="shared" ref="P37:P51" si="50">AI37+BB37+BU37+CN37</f>
        <v>0</v>
      </c>
      <c r="Q37" s="7">
        <f t="shared" ref="Q37:Q51" si="51">AL37+BE37+BX37+CQ37</f>
        <v>2</v>
      </c>
      <c r="R37" s="7">
        <f t="shared" ref="R37:R51" si="52">AK37+BD37+BW37+CP37</f>
        <v>1</v>
      </c>
      <c r="S37" s="7">
        <v>1.2</v>
      </c>
      <c r="T37" s="11"/>
      <c r="U37" s="10"/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ref="AL37:AL51" si="53">AB37+AK37</f>
        <v>0</v>
      </c>
      <c r="AM37" s="11">
        <v>15</v>
      </c>
      <c r="AN37" s="10" t="s">
        <v>67</v>
      </c>
      <c r="AO37" s="11"/>
      <c r="AP37" s="10"/>
      <c r="AQ37" s="11"/>
      <c r="AR37" s="10"/>
      <c r="AS37" s="11"/>
      <c r="AT37" s="10"/>
      <c r="AU37" s="7">
        <v>1</v>
      </c>
      <c r="AV37" s="11">
        <v>20</v>
      </c>
      <c r="AW37" s="10" t="s">
        <v>53</v>
      </c>
      <c r="AX37" s="11"/>
      <c r="AY37" s="10"/>
      <c r="AZ37" s="11"/>
      <c r="BA37" s="10"/>
      <c r="BB37" s="11"/>
      <c r="BC37" s="10"/>
      <c r="BD37" s="7">
        <v>1</v>
      </c>
      <c r="BE37" s="7">
        <f t="shared" ref="BE37:BE51" si="54">AU37+BD37</f>
        <v>2</v>
      </c>
      <c r="BF37" s="11"/>
      <c r="BG37" s="10"/>
      <c r="BH37" s="11"/>
      <c r="BI37" s="10"/>
      <c r="BJ37" s="11"/>
      <c r="BK37" s="10"/>
      <c r="BL37" s="11"/>
      <c r="BM37" s="10"/>
      <c r="BN37" s="7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ref="BX37:BX51" si="55">BN37+BW37</f>
        <v>0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ref="CQ37:CQ51" si="56">CG37+CP37</f>
        <v>0</v>
      </c>
    </row>
    <row r="38" spans="1:95" x14ac:dyDescent="0.2">
      <c r="A38" s="6"/>
      <c r="B38" s="6"/>
      <c r="C38" s="6"/>
      <c r="D38" s="6" t="s">
        <v>92</v>
      </c>
      <c r="E38" s="3" t="s">
        <v>93</v>
      </c>
      <c r="F38" s="6">
        <f t="shared" si="40"/>
        <v>1</v>
      </c>
      <c r="G38" s="6">
        <f t="shared" si="41"/>
        <v>1</v>
      </c>
      <c r="H38" s="6">
        <f t="shared" si="42"/>
        <v>40</v>
      </c>
      <c r="I38" s="6">
        <f t="shared" si="43"/>
        <v>15</v>
      </c>
      <c r="J38" s="6">
        <f t="shared" si="44"/>
        <v>0</v>
      </c>
      <c r="K38" s="6">
        <f t="shared" si="45"/>
        <v>0</v>
      </c>
      <c r="L38" s="6">
        <f t="shared" si="46"/>
        <v>0</v>
      </c>
      <c r="M38" s="6">
        <f t="shared" si="47"/>
        <v>25</v>
      </c>
      <c r="N38" s="6">
        <f t="shared" si="48"/>
        <v>0</v>
      </c>
      <c r="O38" s="6">
        <f t="shared" si="49"/>
        <v>0</v>
      </c>
      <c r="P38" s="6">
        <f t="shared" si="50"/>
        <v>0</v>
      </c>
      <c r="Q38" s="7">
        <f t="shared" si="51"/>
        <v>2</v>
      </c>
      <c r="R38" s="7">
        <f t="shared" si="52"/>
        <v>1</v>
      </c>
      <c r="S38" s="7">
        <v>1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53"/>
        <v>0</v>
      </c>
      <c r="AM38" s="11">
        <v>15</v>
      </c>
      <c r="AN38" s="10" t="s">
        <v>67</v>
      </c>
      <c r="AO38" s="11"/>
      <c r="AP38" s="10"/>
      <c r="AQ38" s="11"/>
      <c r="AR38" s="10"/>
      <c r="AS38" s="11"/>
      <c r="AT38" s="10"/>
      <c r="AU38" s="7">
        <v>1</v>
      </c>
      <c r="AV38" s="11">
        <v>25</v>
      </c>
      <c r="AW38" s="10" t="s">
        <v>53</v>
      </c>
      <c r="AX38" s="11"/>
      <c r="AY38" s="10"/>
      <c r="AZ38" s="11"/>
      <c r="BA38" s="10"/>
      <c r="BB38" s="11"/>
      <c r="BC38" s="10"/>
      <c r="BD38" s="7">
        <v>1</v>
      </c>
      <c r="BE38" s="7">
        <f t="shared" si="54"/>
        <v>2</v>
      </c>
      <c r="BF38" s="11"/>
      <c r="BG38" s="10"/>
      <c r="BH38" s="11"/>
      <c r="BI38" s="10"/>
      <c r="BJ38" s="11"/>
      <c r="BK38" s="10"/>
      <c r="BL38" s="11"/>
      <c r="BM38" s="10"/>
      <c r="BN38" s="7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55"/>
        <v>0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56"/>
        <v>0</v>
      </c>
    </row>
    <row r="39" spans="1:95" x14ac:dyDescent="0.2">
      <c r="A39" s="6"/>
      <c r="B39" s="6"/>
      <c r="C39" s="6"/>
      <c r="D39" s="6" t="s">
        <v>94</v>
      </c>
      <c r="E39" s="3" t="s">
        <v>95</v>
      </c>
      <c r="F39" s="6">
        <f t="shared" si="40"/>
        <v>0</v>
      </c>
      <c r="G39" s="6">
        <f t="shared" si="41"/>
        <v>1</v>
      </c>
      <c r="H39" s="6">
        <f t="shared" si="42"/>
        <v>60</v>
      </c>
      <c r="I39" s="6">
        <f t="shared" si="43"/>
        <v>0</v>
      </c>
      <c r="J39" s="6">
        <f t="shared" si="44"/>
        <v>0</v>
      </c>
      <c r="K39" s="6">
        <f t="shared" si="45"/>
        <v>0</v>
      </c>
      <c r="L39" s="6">
        <f t="shared" si="46"/>
        <v>0</v>
      </c>
      <c r="M39" s="6">
        <f t="shared" si="47"/>
        <v>60</v>
      </c>
      <c r="N39" s="6">
        <f t="shared" si="48"/>
        <v>0</v>
      </c>
      <c r="O39" s="6">
        <f t="shared" si="49"/>
        <v>0</v>
      </c>
      <c r="P39" s="6">
        <f t="shared" si="50"/>
        <v>0</v>
      </c>
      <c r="Q39" s="7">
        <f t="shared" si="51"/>
        <v>2</v>
      </c>
      <c r="R39" s="7">
        <f t="shared" si="52"/>
        <v>2</v>
      </c>
      <c r="S39" s="7">
        <v>2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53"/>
        <v>0</v>
      </c>
      <c r="AM39" s="11"/>
      <c r="AN39" s="10"/>
      <c r="AO39" s="11"/>
      <c r="AP39" s="10"/>
      <c r="AQ39" s="11"/>
      <c r="AR39" s="10"/>
      <c r="AS39" s="11"/>
      <c r="AT39" s="10"/>
      <c r="AU39" s="7"/>
      <c r="AV39" s="11">
        <v>60</v>
      </c>
      <c r="AW39" s="10" t="s">
        <v>53</v>
      </c>
      <c r="AX39" s="11"/>
      <c r="AY39" s="10"/>
      <c r="AZ39" s="11"/>
      <c r="BA39" s="10"/>
      <c r="BB39" s="11"/>
      <c r="BC39" s="10"/>
      <c r="BD39" s="7">
        <v>2</v>
      </c>
      <c r="BE39" s="7">
        <f t="shared" si="54"/>
        <v>2</v>
      </c>
      <c r="BF39" s="11"/>
      <c r="BG39" s="10"/>
      <c r="BH39" s="11"/>
      <c r="BI39" s="10"/>
      <c r="BJ39" s="11"/>
      <c r="BK39" s="10"/>
      <c r="BL39" s="11"/>
      <c r="BM39" s="10"/>
      <c r="BN39" s="7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55"/>
        <v>0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56"/>
        <v>0</v>
      </c>
    </row>
    <row r="40" spans="1:95" x14ac:dyDescent="0.2">
      <c r="A40" s="6"/>
      <c r="B40" s="6"/>
      <c r="C40" s="6"/>
      <c r="D40" s="6" t="s">
        <v>96</v>
      </c>
      <c r="E40" s="3" t="s">
        <v>97</v>
      </c>
      <c r="F40" s="6">
        <f t="shared" si="40"/>
        <v>1</v>
      </c>
      <c r="G40" s="6">
        <f t="shared" si="41"/>
        <v>0</v>
      </c>
      <c r="H40" s="6">
        <f t="shared" si="42"/>
        <v>15</v>
      </c>
      <c r="I40" s="6">
        <f t="shared" si="43"/>
        <v>15</v>
      </c>
      <c r="J40" s="6">
        <f t="shared" si="44"/>
        <v>0</v>
      </c>
      <c r="K40" s="6">
        <f t="shared" si="45"/>
        <v>0</v>
      </c>
      <c r="L40" s="6">
        <f t="shared" si="46"/>
        <v>0</v>
      </c>
      <c r="M40" s="6">
        <f t="shared" si="47"/>
        <v>0</v>
      </c>
      <c r="N40" s="6">
        <f t="shared" si="48"/>
        <v>0</v>
      </c>
      <c r="O40" s="6">
        <f t="shared" si="49"/>
        <v>0</v>
      </c>
      <c r="P40" s="6">
        <f t="shared" si="50"/>
        <v>0</v>
      </c>
      <c r="Q40" s="7">
        <f t="shared" si="51"/>
        <v>1</v>
      </c>
      <c r="R40" s="7">
        <f t="shared" si="52"/>
        <v>0</v>
      </c>
      <c r="S40" s="7">
        <v>0.63</v>
      </c>
      <c r="T40" s="11"/>
      <c r="U40" s="10"/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53"/>
        <v>0</v>
      </c>
      <c r="AM40" s="11">
        <v>15</v>
      </c>
      <c r="AN40" s="10" t="s">
        <v>67</v>
      </c>
      <c r="AO40" s="11"/>
      <c r="AP40" s="10"/>
      <c r="AQ40" s="11"/>
      <c r="AR40" s="10"/>
      <c r="AS40" s="11"/>
      <c r="AT40" s="10"/>
      <c r="AU40" s="7">
        <v>1</v>
      </c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54"/>
        <v>1</v>
      </c>
      <c r="BF40" s="11"/>
      <c r="BG40" s="10"/>
      <c r="BH40" s="11"/>
      <c r="BI40" s="10"/>
      <c r="BJ40" s="11"/>
      <c r="BK40" s="10"/>
      <c r="BL40" s="11"/>
      <c r="BM40" s="10"/>
      <c r="BN40" s="7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55"/>
        <v>0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56"/>
        <v>0</v>
      </c>
    </row>
    <row r="41" spans="1:95" x14ac:dyDescent="0.2">
      <c r="A41" s="6"/>
      <c r="B41" s="6"/>
      <c r="C41" s="6"/>
      <c r="D41" s="6" t="s">
        <v>98</v>
      </c>
      <c r="E41" s="3" t="s">
        <v>99</v>
      </c>
      <c r="F41" s="6">
        <f t="shared" si="40"/>
        <v>1</v>
      </c>
      <c r="G41" s="6">
        <f t="shared" si="41"/>
        <v>0</v>
      </c>
      <c r="H41" s="6">
        <f t="shared" si="42"/>
        <v>15</v>
      </c>
      <c r="I41" s="6">
        <f t="shared" si="43"/>
        <v>15</v>
      </c>
      <c r="J41" s="6">
        <f t="shared" si="44"/>
        <v>0</v>
      </c>
      <c r="K41" s="6">
        <f t="shared" si="45"/>
        <v>0</v>
      </c>
      <c r="L41" s="6">
        <f t="shared" si="46"/>
        <v>0</v>
      </c>
      <c r="M41" s="6">
        <f t="shared" si="47"/>
        <v>0</v>
      </c>
      <c r="N41" s="6">
        <f t="shared" si="48"/>
        <v>0</v>
      </c>
      <c r="O41" s="6">
        <f t="shared" si="49"/>
        <v>0</v>
      </c>
      <c r="P41" s="6">
        <f t="shared" si="50"/>
        <v>0</v>
      </c>
      <c r="Q41" s="7">
        <f t="shared" si="51"/>
        <v>2</v>
      </c>
      <c r="R41" s="7">
        <f t="shared" si="52"/>
        <v>0</v>
      </c>
      <c r="S41" s="7">
        <v>0.5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53"/>
        <v>0</v>
      </c>
      <c r="AM41" s="11">
        <v>15</v>
      </c>
      <c r="AN41" s="10" t="s">
        <v>67</v>
      </c>
      <c r="AO41" s="11"/>
      <c r="AP41" s="10"/>
      <c r="AQ41" s="11"/>
      <c r="AR41" s="10"/>
      <c r="AS41" s="11"/>
      <c r="AT41" s="10"/>
      <c r="AU41" s="7">
        <v>2</v>
      </c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54"/>
        <v>2</v>
      </c>
      <c r="BF41" s="11"/>
      <c r="BG41" s="10"/>
      <c r="BH41" s="11"/>
      <c r="BI41" s="10"/>
      <c r="BJ41" s="11"/>
      <c r="BK41" s="10"/>
      <c r="BL41" s="11"/>
      <c r="BM41" s="10"/>
      <c r="BN41" s="7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55"/>
        <v>0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6"/>
        <v>0</v>
      </c>
    </row>
    <row r="42" spans="1:95" x14ac:dyDescent="0.2">
      <c r="A42" s="6"/>
      <c r="B42" s="6"/>
      <c r="C42" s="6"/>
      <c r="D42" s="6" t="s">
        <v>100</v>
      </c>
      <c r="E42" s="3" t="s">
        <v>101</v>
      </c>
      <c r="F42" s="6">
        <f t="shared" si="40"/>
        <v>1</v>
      </c>
      <c r="G42" s="6">
        <f t="shared" si="41"/>
        <v>1</v>
      </c>
      <c r="H42" s="6">
        <f t="shared" si="42"/>
        <v>30</v>
      </c>
      <c r="I42" s="6">
        <f t="shared" si="43"/>
        <v>15</v>
      </c>
      <c r="J42" s="6">
        <f t="shared" si="44"/>
        <v>0</v>
      </c>
      <c r="K42" s="6">
        <f t="shared" si="45"/>
        <v>0</v>
      </c>
      <c r="L42" s="6">
        <f t="shared" si="46"/>
        <v>0</v>
      </c>
      <c r="M42" s="6">
        <f t="shared" si="47"/>
        <v>0</v>
      </c>
      <c r="N42" s="6">
        <f t="shared" si="48"/>
        <v>15</v>
      </c>
      <c r="O42" s="6">
        <f t="shared" si="49"/>
        <v>0</v>
      </c>
      <c r="P42" s="6">
        <f t="shared" si="50"/>
        <v>0</v>
      </c>
      <c r="Q42" s="7">
        <f t="shared" si="51"/>
        <v>2</v>
      </c>
      <c r="R42" s="7">
        <f t="shared" si="52"/>
        <v>1</v>
      </c>
      <c r="S42" s="7">
        <v>1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53"/>
        <v>0</v>
      </c>
      <c r="AM42" s="11">
        <v>15</v>
      </c>
      <c r="AN42" s="10" t="s">
        <v>67</v>
      </c>
      <c r="AO42" s="11"/>
      <c r="AP42" s="10"/>
      <c r="AQ42" s="11"/>
      <c r="AR42" s="10"/>
      <c r="AS42" s="11"/>
      <c r="AT42" s="10"/>
      <c r="AU42" s="7">
        <v>1</v>
      </c>
      <c r="AV42" s="11"/>
      <c r="AW42" s="10"/>
      <c r="AX42" s="11">
        <v>15</v>
      </c>
      <c r="AY42" s="10" t="s">
        <v>53</v>
      </c>
      <c r="AZ42" s="11"/>
      <c r="BA42" s="10"/>
      <c r="BB42" s="11"/>
      <c r="BC42" s="10"/>
      <c r="BD42" s="7">
        <v>1</v>
      </c>
      <c r="BE42" s="7">
        <f t="shared" si="54"/>
        <v>2</v>
      </c>
      <c r="BF42" s="11"/>
      <c r="BG42" s="10"/>
      <c r="BH42" s="11"/>
      <c r="BI42" s="10"/>
      <c r="BJ42" s="11"/>
      <c r="BK42" s="10"/>
      <c r="BL42" s="11"/>
      <c r="BM42" s="10"/>
      <c r="BN42" s="7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5"/>
        <v>0</v>
      </c>
      <c r="BY42" s="11"/>
      <c r="BZ42" s="10"/>
      <c r="CA42" s="11"/>
      <c r="CB42" s="10"/>
      <c r="CC42" s="11"/>
      <c r="CD42" s="10"/>
      <c r="CE42" s="11"/>
      <c r="CF42" s="10"/>
      <c r="CG42" s="7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6"/>
        <v>0</v>
      </c>
    </row>
    <row r="43" spans="1:95" x14ac:dyDescent="0.2">
      <c r="A43" s="6"/>
      <c r="B43" s="6"/>
      <c r="C43" s="6"/>
      <c r="D43" s="6" t="s">
        <v>102</v>
      </c>
      <c r="E43" s="3" t="s">
        <v>103</v>
      </c>
      <c r="F43" s="6">
        <f t="shared" si="40"/>
        <v>1</v>
      </c>
      <c r="G43" s="6">
        <f t="shared" si="41"/>
        <v>0</v>
      </c>
      <c r="H43" s="6">
        <f t="shared" si="42"/>
        <v>30</v>
      </c>
      <c r="I43" s="6">
        <f t="shared" si="43"/>
        <v>30</v>
      </c>
      <c r="J43" s="6">
        <f t="shared" si="44"/>
        <v>0</v>
      </c>
      <c r="K43" s="6">
        <f t="shared" si="45"/>
        <v>0</v>
      </c>
      <c r="L43" s="6">
        <f t="shared" si="46"/>
        <v>0</v>
      </c>
      <c r="M43" s="6">
        <f t="shared" si="47"/>
        <v>0</v>
      </c>
      <c r="N43" s="6">
        <f t="shared" si="48"/>
        <v>0</v>
      </c>
      <c r="O43" s="6">
        <f t="shared" si="49"/>
        <v>0</v>
      </c>
      <c r="P43" s="6">
        <f t="shared" si="50"/>
        <v>0</v>
      </c>
      <c r="Q43" s="7">
        <f t="shared" si="51"/>
        <v>2</v>
      </c>
      <c r="R43" s="7">
        <f t="shared" si="52"/>
        <v>0</v>
      </c>
      <c r="S43" s="7">
        <v>1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53"/>
        <v>0</v>
      </c>
      <c r="AM43" s="11">
        <v>30</v>
      </c>
      <c r="AN43" s="10" t="s">
        <v>67</v>
      </c>
      <c r="AO43" s="11"/>
      <c r="AP43" s="10"/>
      <c r="AQ43" s="11"/>
      <c r="AR43" s="10"/>
      <c r="AS43" s="11"/>
      <c r="AT43" s="10"/>
      <c r="AU43" s="7">
        <v>2</v>
      </c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54"/>
        <v>2</v>
      </c>
      <c r="BF43" s="11"/>
      <c r="BG43" s="10"/>
      <c r="BH43" s="11"/>
      <c r="BI43" s="10"/>
      <c r="BJ43" s="11"/>
      <c r="BK43" s="10"/>
      <c r="BL43" s="11"/>
      <c r="BM43" s="10"/>
      <c r="BN43" s="7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55"/>
        <v>0</v>
      </c>
      <c r="BY43" s="11"/>
      <c r="BZ43" s="10"/>
      <c r="CA43" s="11"/>
      <c r="CB43" s="10"/>
      <c r="CC43" s="11"/>
      <c r="CD43" s="10"/>
      <c r="CE43" s="11"/>
      <c r="CF43" s="10"/>
      <c r="CG43" s="7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6"/>
        <v>0</v>
      </c>
    </row>
    <row r="44" spans="1:95" x14ac:dyDescent="0.2">
      <c r="A44" s="6">
        <v>1</v>
      </c>
      <c r="B44" s="6">
        <v>1</v>
      </c>
      <c r="C44" s="6"/>
      <c r="D44" s="6"/>
      <c r="E44" s="3" t="s">
        <v>104</v>
      </c>
      <c r="F44" s="6">
        <f>$B$44*COUNTIF(T44:CO44,"e")</f>
        <v>1</v>
      </c>
      <c r="G44" s="6">
        <f>$B$44*COUNTIF(T44:CO44,"z")</f>
        <v>0</v>
      </c>
      <c r="H44" s="6">
        <f t="shared" si="42"/>
        <v>30</v>
      </c>
      <c r="I44" s="6">
        <f t="shared" si="43"/>
        <v>30</v>
      </c>
      <c r="J44" s="6">
        <f t="shared" si="44"/>
        <v>0</v>
      </c>
      <c r="K44" s="6">
        <f t="shared" si="45"/>
        <v>0</v>
      </c>
      <c r="L44" s="6">
        <f t="shared" si="46"/>
        <v>0</v>
      </c>
      <c r="M44" s="6">
        <f t="shared" si="47"/>
        <v>0</v>
      </c>
      <c r="N44" s="6">
        <f t="shared" si="48"/>
        <v>0</v>
      </c>
      <c r="O44" s="6">
        <f t="shared" si="49"/>
        <v>0</v>
      </c>
      <c r="P44" s="6">
        <f t="shared" si="50"/>
        <v>0</v>
      </c>
      <c r="Q44" s="7">
        <f t="shared" si="51"/>
        <v>2</v>
      </c>
      <c r="R44" s="7">
        <f t="shared" si="52"/>
        <v>0</v>
      </c>
      <c r="S44" s="7">
        <f>$B$44*1</f>
        <v>1</v>
      </c>
      <c r="T44" s="11">
        <f>$B$44*30</f>
        <v>30</v>
      </c>
      <c r="U44" s="10" t="s">
        <v>67</v>
      </c>
      <c r="V44" s="11"/>
      <c r="W44" s="10"/>
      <c r="X44" s="11"/>
      <c r="Y44" s="10"/>
      <c r="Z44" s="11"/>
      <c r="AA44" s="10"/>
      <c r="AB44" s="7">
        <f>$B$44*2</f>
        <v>2</v>
      </c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3"/>
        <v>2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4"/>
        <v>0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55"/>
        <v>0</v>
      </c>
      <c r="BY44" s="11"/>
      <c r="BZ44" s="10"/>
      <c r="CA44" s="11"/>
      <c r="CB44" s="10"/>
      <c r="CC44" s="11"/>
      <c r="CD44" s="10"/>
      <c r="CE44" s="11"/>
      <c r="CF44" s="10"/>
      <c r="CG44" s="7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6"/>
        <v>0</v>
      </c>
    </row>
    <row r="45" spans="1:95" x14ac:dyDescent="0.2">
      <c r="A45" s="6">
        <v>2</v>
      </c>
      <c r="B45" s="6">
        <v>1</v>
      </c>
      <c r="C45" s="6"/>
      <c r="D45" s="6"/>
      <c r="E45" s="3" t="s">
        <v>105</v>
      </c>
      <c r="F45" s="6">
        <f>$B$45*COUNTIF(T45:CO45,"e")</f>
        <v>1</v>
      </c>
      <c r="G45" s="6">
        <f>$B$45*COUNTIF(T45:CO45,"z")</f>
        <v>0</v>
      </c>
      <c r="H45" s="6">
        <f t="shared" si="42"/>
        <v>30</v>
      </c>
      <c r="I45" s="6">
        <f t="shared" si="43"/>
        <v>30</v>
      </c>
      <c r="J45" s="6">
        <f t="shared" si="44"/>
        <v>0</v>
      </c>
      <c r="K45" s="6">
        <f t="shared" si="45"/>
        <v>0</v>
      </c>
      <c r="L45" s="6">
        <f t="shared" si="46"/>
        <v>0</v>
      </c>
      <c r="M45" s="6">
        <f t="shared" si="47"/>
        <v>0</v>
      </c>
      <c r="N45" s="6">
        <f t="shared" si="48"/>
        <v>0</v>
      </c>
      <c r="O45" s="6">
        <f t="shared" si="49"/>
        <v>0</v>
      </c>
      <c r="P45" s="6">
        <f t="shared" si="50"/>
        <v>0</v>
      </c>
      <c r="Q45" s="7">
        <f t="shared" si="51"/>
        <v>2</v>
      </c>
      <c r="R45" s="7">
        <f t="shared" si="52"/>
        <v>0</v>
      </c>
      <c r="S45" s="7">
        <f>$B$45*1.1</f>
        <v>1.1000000000000001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3"/>
        <v>0</v>
      </c>
      <c r="AM45" s="11">
        <f>$B$45*30</f>
        <v>30</v>
      </c>
      <c r="AN45" s="10" t="s">
        <v>67</v>
      </c>
      <c r="AO45" s="11"/>
      <c r="AP45" s="10"/>
      <c r="AQ45" s="11"/>
      <c r="AR45" s="10"/>
      <c r="AS45" s="11"/>
      <c r="AT45" s="10"/>
      <c r="AU45" s="7">
        <f>$B$45*2</f>
        <v>2</v>
      </c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4"/>
        <v>2</v>
      </c>
      <c r="BF45" s="11"/>
      <c r="BG45" s="10"/>
      <c r="BH45" s="11"/>
      <c r="BI45" s="10"/>
      <c r="BJ45" s="11"/>
      <c r="BK45" s="10"/>
      <c r="BL45" s="11"/>
      <c r="BM45" s="10"/>
      <c r="BN45" s="7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55"/>
        <v>0</v>
      </c>
      <c r="BY45" s="11"/>
      <c r="BZ45" s="10"/>
      <c r="CA45" s="11"/>
      <c r="CB45" s="10"/>
      <c r="CC45" s="11"/>
      <c r="CD45" s="10"/>
      <c r="CE45" s="11"/>
      <c r="CF45" s="10"/>
      <c r="CG45" s="7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6"/>
        <v>0</v>
      </c>
    </row>
    <row r="46" spans="1:95" x14ac:dyDescent="0.2">
      <c r="A46" s="6">
        <v>3</v>
      </c>
      <c r="B46" s="6">
        <v>1</v>
      </c>
      <c r="C46" s="6"/>
      <c r="D46" s="6"/>
      <c r="E46" s="3" t="s">
        <v>106</v>
      </c>
      <c r="F46" s="6">
        <f>$B$46*COUNTIF(T46:CO46,"e")</f>
        <v>1</v>
      </c>
      <c r="G46" s="6">
        <f>$B$46*COUNTIF(T46:CO46,"z")</f>
        <v>0</v>
      </c>
      <c r="H46" s="6">
        <f t="shared" si="42"/>
        <v>15</v>
      </c>
      <c r="I46" s="6">
        <f t="shared" si="43"/>
        <v>15</v>
      </c>
      <c r="J46" s="6">
        <f t="shared" si="44"/>
        <v>0</v>
      </c>
      <c r="K46" s="6">
        <f t="shared" si="45"/>
        <v>0</v>
      </c>
      <c r="L46" s="6">
        <f t="shared" si="46"/>
        <v>0</v>
      </c>
      <c r="M46" s="6">
        <f t="shared" si="47"/>
        <v>0</v>
      </c>
      <c r="N46" s="6">
        <f t="shared" si="48"/>
        <v>0</v>
      </c>
      <c r="O46" s="6">
        <f t="shared" si="49"/>
        <v>0</v>
      </c>
      <c r="P46" s="6">
        <f t="shared" si="50"/>
        <v>0</v>
      </c>
      <c r="Q46" s="7">
        <f t="shared" si="51"/>
        <v>2</v>
      </c>
      <c r="R46" s="7">
        <f t="shared" si="52"/>
        <v>0</v>
      </c>
      <c r="S46" s="7">
        <f>$B$46*0.5</f>
        <v>0.5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3"/>
        <v>0</v>
      </c>
      <c r="AM46" s="11">
        <f>$B$46*15</f>
        <v>15</v>
      </c>
      <c r="AN46" s="10" t="s">
        <v>67</v>
      </c>
      <c r="AO46" s="11"/>
      <c r="AP46" s="10"/>
      <c r="AQ46" s="11"/>
      <c r="AR46" s="10"/>
      <c r="AS46" s="11"/>
      <c r="AT46" s="10"/>
      <c r="AU46" s="7">
        <f>$B$46*2</f>
        <v>2</v>
      </c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54"/>
        <v>2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55"/>
        <v>0</v>
      </c>
      <c r="BY46" s="11"/>
      <c r="BZ46" s="10"/>
      <c r="CA46" s="11"/>
      <c r="CB46" s="10"/>
      <c r="CC46" s="11"/>
      <c r="CD46" s="10"/>
      <c r="CE46" s="11"/>
      <c r="CF46" s="10"/>
      <c r="CG46" s="7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6"/>
        <v>0</v>
      </c>
    </row>
    <row r="47" spans="1:95" x14ac:dyDescent="0.2">
      <c r="A47" s="6"/>
      <c r="B47" s="6"/>
      <c r="C47" s="6"/>
      <c r="D47" s="6" t="s">
        <v>107</v>
      </c>
      <c r="E47" s="3" t="s">
        <v>108</v>
      </c>
      <c r="F47" s="6">
        <f>COUNTIF(T47:CO47,"e")</f>
        <v>0</v>
      </c>
      <c r="G47" s="6">
        <f>COUNTIF(T47:CO47,"z")</f>
        <v>1</v>
      </c>
      <c r="H47" s="6">
        <f t="shared" si="42"/>
        <v>15</v>
      </c>
      <c r="I47" s="6">
        <f t="shared" si="43"/>
        <v>0</v>
      </c>
      <c r="J47" s="6">
        <f t="shared" si="44"/>
        <v>0</v>
      </c>
      <c r="K47" s="6">
        <f t="shared" si="45"/>
        <v>0</v>
      </c>
      <c r="L47" s="6">
        <f t="shared" si="46"/>
        <v>0</v>
      </c>
      <c r="M47" s="6">
        <f t="shared" si="47"/>
        <v>0</v>
      </c>
      <c r="N47" s="6">
        <f t="shared" si="48"/>
        <v>0</v>
      </c>
      <c r="O47" s="6">
        <f t="shared" si="49"/>
        <v>0</v>
      </c>
      <c r="P47" s="6">
        <f t="shared" si="50"/>
        <v>15</v>
      </c>
      <c r="Q47" s="7">
        <f t="shared" si="51"/>
        <v>1</v>
      </c>
      <c r="R47" s="7">
        <f t="shared" si="52"/>
        <v>1</v>
      </c>
      <c r="S47" s="7">
        <v>0.5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3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54"/>
        <v>0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>
        <v>15</v>
      </c>
      <c r="BV47" s="10" t="s">
        <v>53</v>
      </c>
      <c r="BW47" s="7">
        <v>1</v>
      </c>
      <c r="BX47" s="7">
        <f t="shared" si="55"/>
        <v>1</v>
      </c>
      <c r="BY47" s="11"/>
      <c r="BZ47" s="10"/>
      <c r="CA47" s="11"/>
      <c r="CB47" s="10"/>
      <c r="CC47" s="11"/>
      <c r="CD47" s="10"/>
      <c r="CE47" s="11"/>
      <c r="CF47" s="10"/>
      <c r="CG47" s="7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6"/>
        <v>0</v>
      </c>
    </row>
    <row r="48" spans="1:95" x14ac:dyDescent="0.2">
      <c r="A48" s="6"/>
      <c r="B48" s="6"/>
      <c r="C48" s="6"/>
      <c r="D48" s="6" t="s">
        <v>109</v>
      </c>
      <c r="E48" s="3" t="s">
        <v>110</v>
      </c>
      <c r="F48" s="6">
        <f>COUNTIF(T48:CO48,"e")</f>
        <v>0</v>
      </c>
      <c r="G48" s="6">
        <f>COUNTIF(T48:CO48,"z")</f>
        <v>1</v>
      </c>
      <c r="H48" s="6">
        <f t="shared" si="42"/>
        <v>0</v>
      </c>
      <c r="I48" s="6">
        <f t="shared" si="43"/>
        <v>0</v>
      </c>
      <c r="J48" s="6">
        <f t="shared" si="44"/>
        <v>0</v>
      </c>
      <c r="K48" s="6">
        <f t="shared" si="45"/>
        <v>0</v>
      </c>
      <c r="L48" s="6">
        <f t="shared" si="46"/>
        <v>0</v>
      </c>
      <c r="M48" s="6">
        <f t="shared" si="47"/>
        <v>0</v>
      </c>
      <c r="N48" s="6">
        <f t="shared" si="48"/>
        <v>0</v>
      </c>
      <c r="O48" s="6">
        <f t="shared" si="49"/>
        <v>0</v>
      </c>
      <c r="P48" s="6">
        <f t="shared" si="50"/>
        <v>0</v>
      </c>
      <c r="Q48" s="7">
        <f t="shared" si="51"/>
        <v>20</v>
      </c>
      <c r="R48" s="7">
        <f t="shared" si="52"/>
        <v>20</v>
      </c>
      <c r="S48" s="7">
        <v>5.7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3"/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4"/>
        <v>0</v>
      </c>
      <c r="BF48" s="11"/>
      <c r="BG48" s="10"/>
      <c r="BH48" s="11"/>
      <c r="BI48" s="10"/>
      <c r="BJ48" s="11"/>
      <c r="BK48" s="10"/>
      <c r="BL48" s="11"/>
      <c r="BM48" s="10"/>
      <c r="BN48" s="7"/>
      <c r="BO48" s="11"/>
      <c r="BP48" s="10"/>
      <c r="BQ48" s="11"/>
      <c r="BR48" s="10"/>
      <c r="BS48" s="11">
        <v>0</v>
      </c>
      <c r="BT48" s="10" t="s">
        <v>53</v>
      </c>
      <c r="BU48" s="11"/>
      <c r="BV48" s="10"/>
      <c r="BW48" s="7">
        <v>20</v>
      </c>
      <c r="BX48" s="7">
        <f t="shared" si="55"/>
        <v>20</v>
      </c>
      <c r="BY48" s="11"/>
      <c r="BZ48" s="10"/>
      <c r="CA48" s="11"/>
      <c r="CB48" s="10"/>
      <c r="CC48" s="11"/>
      <c r="CD48" s="10"/>
      <c r="CE48" s="11"/>
      <c r="CF48" s="10"/>
      <c r="CG48" s="7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6"/>
        <v>0</v>
      </c>
    </row>
    <row r="49" spans="1:95" x14ac:dyDescent="0.2">
      <c r="A49" s="6"/>
      <c r="B49" s="6"/>
      <c r="C49" s="6"/>
      <c r="D49" s="6" t="s">
        <v>111</v>
      </c>
      <c r="E49" s="3" t="s">
        <v>112</v>
      </c>
      <c r="F49" s="6">
        <f>COUNTIF(T49:CO49,"e")</f>
        <v>0</v>
      </c>
      <c r="G49" s="6">
        <f>COUNTIF(T49:CO49,"z")</f>
        <v>1</v>
      </c>
      <c r="H49" s="6">
        <f t="shared" si="42"/>
        <v>30</v>
      </c>
      <c r="I49" s="6">
        <f t="shared" si="43"/>
        <v>0</v>
      </c>
      <c r="J49" s="6">
        <f t="shared" si="44"/>
        <v>0</v>
      </c>
      <c r="K49" s="6">
        <f t="shared" si="45"/>
        <v>0</v>
      </c>
      <c r="L49" s="6">
        <f t="shared" si="46"/>
        <v>0</v>
      </c>
      <c r="M49" s="6">
        <f t="shared" si="47"/>
        <v>0</v>
      </c>
      <c r="N49" s="6">
        <f t="shared" si="48"/>
        <v>0</v>
      </c>
      <c r="O49" s="6">
        <f t="shared" si="49"/>
        <v>0</v>
      </c>
      <c r="P49" s="6">
        <f t="shared" si="50"/>
        <v>30</v>
      </c>
      <c r="Q49" s="7">
        <f t="shared" si="51"/>
        <v>2</v>
      </c>
      <c r="R49" s="7">
        <f t="shared" si="52"/>
        <v>2</v>
      </c>
      <c r="S49" s="7">
        <v>1.1000000000000001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3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4"/>
        <v>0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>
        <v>30</v>
      </c>
      <c r="BV49" s="10" t="s">
        <v>53</v>
      </c>
      <c r="BW49" s="7">
        <v>2</v>
      </c>
      <c r="BX49" s="7">
        <f t="shared" si="55"/>
        <v>2</v>
      </c>
      <c r="BY49" s="11"/>
      <c r="BZ49" s="10"/>
      <c r="CA49" s="11"/>
      <c r="CB49" s="10"/>
      <c r="CC49" s="11"/>
      <c r="CD49" s="10"/>
      <c r="CE49" s="11"/>
      <c r="CF49" s="10"/>
      <c r="CG49" s="7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6"/>
        <v>0</v>
      </c>
    </row>
    <row r="50" spans="1:95" x14ac:dyDescent="0.2">
      <c r="A50" s="6"/>
      <c r="B50" s="6"/>
      <c r="C50" s="6"/>
      <c r="D50" s="6" t="s">
        <v>113</v>
      </c>
      <c r="E50" s="3" t="s">
        <v>114</v>
      </c>
      <c r="F50" s="6">
        <f>COUNTIF(T50:CO50,"e")</f>
        <v>0</v>
      </c>
      <c r="G50" s="6">
        <f>COUNTIF(T50:CO50,"z")</f>
        <v>1</v>
      </c>
      <c r="H50" s="6">
        <f t="shared" si="42"/>
        <v>90</v>
      </c>
      <c r="I50" s="6">
        <f t="shared" si="43"/>
        <v>0</v>
      </c>
      <c r="J50" s="6">
        <f t="shared" si="44"/>
        <v>0</v>
      </c>
      <c r="K50" s="6">
        <f t="shared" si="45"/>
        <v>0</v>
      </c>
      <c r="L50" s="6">
        <f t="shared" si="46"/>
        <v>0</v>
      </c>
      <c r="M50" s="6">
        <f t="shared" si="47"/>
        <v>0</v>
      </c>
      <c r="N50" s="6">
        <f t="shared" si="48"/>
        <v>90</v>
      </c>
      <c r="O50" s="6">
        <f t="shared" si="49"/>
        <v>0</v>
      </c>
      <c r="P50" s="6">
        <f t="shared" si="50"/>
        <v>0</v>
      </c>
      <c r="Q50" s="7">
        <f t="shared" si="51"/>
        <v>3</v>
      </c>
      <c r="R50" s="7">
        <f t="shared" si="52"/>
        <v>3</v>
      </c>
      <c r="S50" s="7">
        <v>3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53"/>
        <v>0</v>
      </c>
      <c r="AM50" s="11"/>
      <c r="AN50" s="10"/>
      <c r="AO50" s="11"/>
      <c r="AP50" s="10"/>
      <c r="AQ50" s="11"/>
      <c r="AR50" s="10"/>
      <c r="AS50" s="11"/>
      <c r="AT50" s="10"/>
      <c r="AU50" s="7"/>
      <c r="AV50" s="11"/>
      <c r="AW50" s="10"/>
      <c r="AX50" s="11">
        <v>90</v>
      </c>
      <c r="AY50" s="10" t="s">
        <v>53</v>
      </c>
      <c r="AZ50" s="11"/>
      <c r="BA50" s="10"/>
      <c r="BB50" s="11"/>
      <c r="BC50" s="10"/>
      <c r="BD50" s="7">
        <v>3</v>
      </c>
      <c r="BE50" s="7">
        <f t="shared" si="54"/>
        <v>3</v>
      </c>
      <c r="BF50" s="11"/>
      <c r="BG50" s="10"/>
      <c r="BH50" s="11"/>
      <c r="BI50" s="10"/>
      <c r="BJ50" s="11"/>
      <c r="BK50" s="10"/>
      <c r="BL50" s="11"/>
      <c r="BM50" s="10"/>
      <c r="BN50" s="7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55"/>
        <v>0</v>
      </c>
      <c r="BY50" s="11"/>
      <c r="BZ50" s="10"/>
      <c r="CA50" s="11"/>
      <c r="CB50" s="10"/>
      <c r="CC50" s="11"/>
      <c r="CD50" s="10"/>
      <c r="CE50" s="11"/>
      <c r="CF50" s="10"/>
      <c r="CG50" s="7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56"/>
        <v>0</v>
      </c>
    </row>
    <row r="51" spans="1:95" x14ac:dyDescent="0.2">
      <c r="A51" s="6"/>
      <c r="B51" s="6"/>
      <c r="C51" s="6"/>
      <c r="D51" s="6" t="s">
        <v>115</v>
      </c>
      <c r="E51" s="3" t="s">
        <v>116</v>
      </c>
      <c r="F51" s="6">
        <f>COUNTIF(T51:CO51,"e")</f>
        <v>0</v>
      </c>
      <c r="G51" s="6">
        <f>COUNTIF(T51:CO51,"z")</f>
        <v>1</v>
      </c>
      <c r="H51" s="6">
        <f t="shared" si="42"/>
        <v>225</v>
      </c>
      <c r="I51" s="6">
        <f t="shared" si="43"/>
        <v>0</v>
      </c>
      <c r="J51" s="6">
        <f t="shared" si="44"/>
        <v>0</v>
      </c>
      <c r="K51" s="6">
        <f t="shared" si="45"/>
        <v>0</v>
      </c>
      <c r="L51" s="6">
        <f t="shared" si="46"/>
        <v>0</v>
      </c>
      <c r="M51" s="6">
        <f t="shared" si="47"/>
        <v>225</v>
      </c>
      <c r="N51" s="6">
        <f t="shared" si="48"/>
        <v>0</v>
      </c>
      <c r="O51" s="6">
        <f t="shared" si="49"/>
        <v>0</v>
      </c>
      <c r="P51" s="6">
        <f t="shared" si="50"/>
        <v>0</v>
      </c>
      <c r="Q51" s="7">
        <f t="shared" si="51"/>
        <v>7</v>
      </c>
      <c r="R51" s="7">
        <f t="shared" si="52"/>
        <v>7</v>
      </c>
      <c r="S51" s="7">
        <v>7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53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54"/>
        <v>0</v>
      </c>
      <c r="BF51" s="11"/>
      <c r="BG51" s="10"/>
      <c r="BH51" s="11"/>
      <c r="BI51" s="10"/>
      <c r="BJ51" s="11"/>
      <c r="BK51" s="10"/>
      <c r="BL51" s="11"/>
      <c r="BM51" s="10"/>
      <c r="BN51" s="7"/>
      <c r="BO51" s="11">
        <v>225</v>
      </c>
      <c r="BP51" s="10" t="s">
        <v>53</v>
      </c>
      <c r="BQ51" s="11"/>
      <c r="BR51" s="10"/>
      <c r="BS51" s="11"/>
      <c r="BT51" s="10"/>
      <c r="BU51" s="11"/>
      <c r="BV51" s="10"/>
      <c r="BW51" s="7">
        <v>7</v>
      </c>
      <c r="BX51" s="7">
        <f t="shared" si="55"/>
        <v>7</v>
      </c>
      <c r="BY51" s="11"/>
      <c r="BZ51" s="10"/>
      <c r="CA51" s="11"/>
      <c r="CB51" s="10"/>
      <c r="CC51" s="11"/>
      <c r="CD51" s="10"/>
      <c r="CE51" s="11"/>
      <c r="CF51" s="10"/>
      <c r="CG51" s="7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56"/>
        <v>0</v>
      </c>
    </row>
    <row r="52" spans="1:95" ht="15.95" customHeight="1" x14ac:dyDescent="0.2">
      <c r="A52" s="6"/>
      <c r="B52" s="6"/>
      <c r="C52" s="6"/>
      <c r="D52" s="6"/>
      <c r="E52" s="6" t="s">
        <v>68</v>
      </c>
      <c r="F52" s="6">
        <f t="shared" ref="F52:AK52" si="57">SUM(F37:F51)</f>
        <v>9</v>
      </c>
      <c r="G52" s="6">
        <f t="shared" si="57"/>
        <v>9</v>
      </c>
      <c r="H52" s="6">
        <f t="shared" si="57"/>
        <v>660</v>
      </c>
      <c r="I52" s="6">
        <f t="shared" si="57"/>
        <v>180</v>
      </c>
      <c r="J52" s="6">
        <f t="shared" si="57"/>
        <v>0</v>
      </c>
      <c r="K52" s="6">
        <f t="shared" si="57"/>
        <v>0</v>
      </c>
      <c r="L52" s="6">
        <f t="shared" si="57"/>
        <v>0</v>
      </c>
      <c r="M52" s="6">
        <f t="shared" si="57"/>
        <v>330</v>
      </c>
      <c r="N52" s="6">
        <f t="shared" si="57"/>
        <v>105</v>
      </c>
      <c r="O52" s="6">
        <f t="shared" si="57"/>
        <v>0</v>
      </c>
      <c r="P52" s="6">
        <f t="shared" si="57"/>
        <v>45</v>
      </c>
      <c r="Q52" s="7">
        <f t="shared" si="57"/>
        <v>52</v>
      </c>
      <c r="R52" s="7">
        <f t="shared" si="57"/>
        <v>38</v>
      </c>
      <c r="S52" s="7">
        <f t="shared" si="57"/>
        <v>27.23</v>
      </c>
      <c r="T52" s="11">
        <f t="shared" si="57"/>
        <v>30</v>
      </c>
      <c r="U52" s="10">
        <f t="shared" si="57"/>
        <v>0</v>
      </c>
      <c r="V52" s="11">
        <f t="shared" si="57"/>
        <v>0</v>
      </c>
      <c r="W52" s="10">
        <f t="shared" si="57"/>
        <v>0</v>
      </c>
      <c r="X52" s="11">
        <f t="shared" si="57"/>
        <v>0</v>
      </c>
      <c r="Y52" s="10">
        <f t="shared" si="57"/>
        <v>0</v>
      </c>
      <c r="Z52" s="11">
        <f t="shared" si="57"/>
        <v>0</v>
      </c>
      <c r="AA52" s="10">
        <f t="shared" si="57"/>
        <v>0</v>
      </c>
      <c r="AB52" s="7">
        <f t="shared" si="57"/>
        <v>2</v>
      </c>
      <c r="AC52" s="11">
        <f t="shared" si="57"/>
        <v>0</v>
      </c>
      <c r="AD52" s="10">
        <f t="shared" si="57"/>
        <v>0</v>
      </c>
      <c r="AE52" s="11">
        <f t="shared" si="57"/>
        <v>0</v>
      </c>
      <c r="AF52" s="10">
        <f t="shared" si="57"/>
        <v>0</v>
      </c>
      <c r="AG52" s="11">
        <f t="shared" si="57"/>
        <v>0</v>
      </c>
      <c r="AH52" s="10">
        <f t="shared" si="57"/>
        <v>0</v>
      </c>
      <c r="AI52" s="11">
        <f t="shared" si="57"/>
        <v>0</v>
      </c>
      <c r="AJ52" s="10">
        <f t="shared" si="57"/>
        <v>0</v>
      </c>
      <c r="AK52" s="7">
        <f t="shared" si="57"/>
        <v>0</v>
      </c>
      <c r="AL52" s="7">
        <f t="shared" ref="AL52:BQ52" si="58">SUM(AL37:AL51)</f>
        <v>2</v>
      </c>
      <c r="AM52" s="11">
        <f t="shared" si="58"/>
        <v>150</v>
      </c>
      <c r="AN52" s="10">
        <f t="shared" si="58"/>
        <v>0</v>
      </c>
      <c r="AO52" s="11">
        <f t="shared" si="58"/>
        <v>0</v>
      </c>
      <c r="AP52" s="10">
        <f t="shared" si="58"/>
        <v>0</v>
      </c>
      <c r="AQ52" s="11">
        <f t="shared" si="58"/>
        <v>0</v>
      </c>
      <c r="AR52" s="10">
        <f t="shared" si="58"/>
        <v>0</v>
      </c>
      <c r="AS52" s="11">
        <f t="shared" si="58"/>
        <v>0</v>
      </c>
      <c r="AT52" s="10">
        <f t="shared" si="58"/>
        <v>0</v>
      </c>
      <c r="AU52" s="7">
        <f t="shared" si="58"/>
        <v>12</v>
      </c>
      <c r="AV52" s="11">
        <f t="shared" si="58"/>
        <v>105</v>
      </c>
      <c r="AW52" s="10">
        <f t="shared" si="58"/>
        <v>0</v>
      </c>
      <c r="AX52" s="11">
        <f t="shared" si="58"/>
        <v>105</v>
      </c>
      <c r="AY52" s="10">
        <f t="shared" si="58"/>
        <v>0</v>
      </c>
      <c r="AZ52" s="11">
        <f t="shared" si="58"/>
        <v>0</v>
      </c>
      <c r="BA52" s="10">
        <f t="shared" si="58"/>
        <v>0</v>
      </c>
      <c r="BB52" s="11">
        <f t="shared" si="58"/>
        <v>0</v>
      </c>
      <c r="BC52" s="10">
        <f t="shared" si="58"/>
        <v>0</v>
      </c>
      <c r="BD52" s="7">
        <f t="shared" si="58"/>
        <v>8</v>
      </c>
      <c r="BE52" s="7">
        <f t="shared" si="58"/>
        <v>20</v>
      </c>
      <c r="BF52" s="11">
        <f t="shared" si="58"/>
        <v>0</v>
      </c>
      <c r="BG52" s="10">
        <f t="shared" si="58"/>
        <v>0</v>
      </c>
      <c r="BH52" s="11">
        <f t="shared" si="58"/>
        <v>0</v>
      </c>
      <c r="BI52" s="10">
        <f t="shared" si="58"/>
        <v>0</v>
      </c>
      <c r="BJ52" s="11">
        <f t="shared" si="58"/>
        <v>0</v>
      </c>
      <c r="BK52" s="10">
        <f t="shared" si="58"/>
        <v>0</v>
      </c>
      <c r="BL52" s="11">
        <f t="shared" si="58"/>
        <v>0</v>
      </c>
      <c r="BM52" s="10">
        <f t="shared" si="58"/>
        <v>0</v>
      </c>
      <c r="BN52" s="7">
        <f t="shared" si="58"/>
        <v>0</v>
      </c>
      <c r="BO52" s="11">
        <f t="shared" si="58"/>
        <v>225</v>
      </c>
      <c r="BP52" s="10">
        <f t="shared" si="58"/>
        <v>0</v>
      </c>
      <c r="BQ52" s="11">
        <f t="shared" si="58"/>
        <v>0</v>
      </c>
      <c r="BR52" s="10">
        <f t="shared" ref="BR52:CQ52" si="59">SUM(BR37:BR51)</f>
        <v>0</v>
      </c>
      <c r="BS52" s="11">
        <f t="shared" si="59"/>
        <v>0</v>
      </c>
      <c r="BT52" s="10">
        <f t="shared" si="59"/>
        <v>0</v>
      </c>
      <c r="BU52" s="11">
        <f t="shared" si="59"/>
        <v>45</v>
      </c>
      <c r="BV52" s="10">
        <f t="shared" si="59"/>
        <v>0</v>
      </c>
      <c r="BW52" s="7">
        <f t="shared" si="59"/>
        <v>30</v>
      </c>
      <c r="BX52" s="7">
        <f t="shared" si="59"/>
        <v>30</v>
      </c>
      <c r="BY52" s="11">
        <f t="shared" si="59"/>
        <v>0</v>
      </c>
      <c r="BZ52" s="10">
        <f t="shared" si="59"/>
        <v>0</v>
      </c>
      <c r="CA52" s="11">
        <f t="shared" si="59"/>
        <v>0</v>
      </c>
      <c r="CB52" s="10">
        <f t="shared" si="59"/>
        <v>0</v>
      </c>
      <c r="CC52" s="11">
        <f t="shared" si="59"/>
        <v>0</v>
      </c>
      <c r="CD52" s="10">
        <f t="shared" si="59"/>
        <v>0</v>
      </c>
      <c r="CE52" s="11">
        <f t="shared" si="59"/>
        <v>0</v>
      </c>
      <c r="CF52" s="10">
        <f t="shared" si="59"/>
        <v>0</v>
      </c>
      <c r="CG52" s="7">
        <f t="shared" si="59"/>
        <v>0</v>
      </c>
      <c r="CH52" s="11">
        <f t="shared" si="59"/>
        <v>0</v>
      </c>
      <c r="CI52" s="10">
        <f t="shared" si="59"/>
        <v>0</v>
      </c>
      <c r="CJ52" s="11">
        <f t="shared" si="59"/>
        <v>0</v>
      </c>
      <c r="CK52" s="10">
        <f t="shared" si="59"/>
        <v>0</v>
      </c>
      <c r="CL52" s="11">
        <f t="shared" si="59"/>
        <v>0</v>
      </c>
      <c r="CM52" s="10">
        <f t="shared" si="59"/>
        <v>0</v>
      </c>
      <c r="CN52" s="11">
        <f t="shared" si="59"/>
        <v>0</v>
      </c>
      <c r="CO52" s="10">
        <f t="shared" si="59"/>
        <v>0</v>
      </c>
      <c r="CP52" s="7">
        <f t="shared" si="59"/>
        <v>0</v>
      </c>
      <c r="CQ52" s="7">
        <f t="shared" si="59"/>
        <v>0</v>
      </c>
    </row>
    <row r="53" spans="1:95" ht="20.100000000000001" customHeight="1" x14ac:dyDescent="0.2">
      <c r="A53" s="12" t="s">
        <v>117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2"/>
      <c r="CQ53" s="13"/>
    </row>
    <row r="54" spans="1:95" x14ac:dyDescent="0.2">
      <c r="A54" s="15">
        <v>50</v>
      </c>
      <c r="B54" s="15">
        <v>1</v>
      </c>
      <c r="C54" s="15"/>
      <c r="D54" s="6" t="s">
        <v>118</v>
      </c>
      <c r="E54" s="3" t="s">
        <v>119</v>
      </c>
      <c r="F54" s="6">
        <f t="shared" ref="F54:F61" si="60">COUNTIF(T54:CO54,"e")</f>
        <v>1</v>
      </c>
      <c r="G54" s="6">
        <f t="shared" ref="G54:G61" si="61">COUNTIF(T54:CO54,"z")</f>
        <v>0</v>
      </c>
      <c r="H54" s="6">
        <f t="shared" ref="H54:H61" si="62">SUM(I54:P54)</f>
        <v>30</v>
      </c>
      <c r="I54" s="6">
        <f t="shared" ref="I54:I61" si="63">T54+AM54+BF54+BY54</f>
        <v>0</v>
      </c>
      <c r="J54" s="6">
        <f t="shared" ref="J54:J61" si="64">V54+AO54+BH54+CA54</f>
        <v>0</v>
      </c>
      <c r="K54" s="6">
        <f t="shared" ref="K54:K61" si="65">X54+AQ54+BJ54+CC54</f>
        <v>0</v>
      </c>
      <c r="L54" s="6">
        <f t="shared" ref="L54:L61" si="66">Z54+AS54+BL54+CE54</f>
        <v>30</v>
      </c>
      <c r="M54" s="6">
        <f t="shared" ref="M54:M61" si="67">AC54+AV54+BO54+CH54</f>
        <v>0</v>
      </c>
      <c r="N54" s="6">
        <f t="shared" ref="N54:N61" si="68">AE54+AX54+BQ54+CJ54</f>
        <v>0</v>
      </c>
      <c r="O54" s="6">
        <f t="shared" ref="O54:O61" si="69">AG54+AZ54+BS54+CL54</f>
        <v>0</v>
      </c>
      <c r="P54" s="6">
        <f t="shared" ref="P54:P61" si="70">AI54+BB54+BU54+CN54</f>
        <v>0</v>
      </c>
      <c r="Q54" s="7">
        <f t="shared" ref="Q54:Q61" si="71">AL54+BE54+BX54+CQ54</f>
        <v>3</v>
      </c>
      <c r="R54" s="7">
        <f t="shared" ref="R54:R61" si="72">AK54+BD54+BW54+CP54</f>
        <v>0</v>
      </c>
      <c r="S54" s="7">
        <v>1.2</v>
      </c>
      <c r="T54" s="11"/>
      <c r="U54" s="10"/>
      <c r="V54" s="11"/>
      <c r="W54" s="10"/>
      <c r="X54" s="11"/>
      <c r="Y54" s="10"/>
      <c r="Z54" s="11">
        <v>30</v>
      </c>
      <c r="AA54" s="10" t="s">
        <v>67</v>
      </c>
      <c r="AB54" s="7">
        <v>3</v>
      </c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ref="AL54:AL61" si="73">AB54+AK54</f>
        <v>3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ref="BE54:BE61" si="74">AU54+BD54</f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ref="BX54:BX61" si="75">BN54+BW54</f>
        <v>0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ref="CQ54:CQ61" si="76">CG54+CP54</f>
        <v>0</v>
      </c>
    </row>
    <row r="55" spans="1:95" x14ac:dyDescent="0.2">
      <c r="A55" s="15">
        <v>50</v>
      </c>
      <c r="B55" s="15">
        <v>1</v>
      </c>
      <c r="C55" s="15"/>
      <c r="D55" s="6" t="s">
        <v>120</v>
      </c>
      <c r="E55" s="3" t="s">
        <v>121</v>
      </c>
      <c r="F55" s="6">
        <f t="shared" si="60"/>
        <v>1</v>
      </c>
      <c r="G55" s="6">
        <f t="shared" si="61"/>
        <v>0</v>
      </c>
      <c r="H55" s="6">
        <f t="shared" si="62"/>
        <v>30</v>
      </c>
      <c r="I55" s="6">
        <f t="shared" si="63"/>
        <v>0</v>
      </c>
      <c r="J55" s="6">
        <f t="shared" si="64"/>
        <v>0</v>
      </c>
      <c r="K55" s="6">
        <f t="shared" si="65"/>
        <v>0</v>
      </c>
      <c r="L55" s="6">
        <f t="shared" si="66"/>
        <v>30</v>
      </c>
      <c r="M55" s="6">
        <f t="shared" si="67"/>
        <v>0</v>
      </c>
      <c r="N55" s="6">
        <f t="shared" si="68"/>
        <v>0</v>
      </c>
      <c r="O55" s="6">
        <f t="shared" si="69"/>
        <v>0</v>
      </c>
      <c r="P55" s="6">
        <f t="shared" si="70"/>
        <v>0</v>
      </c>
      <c r="Q55" s="7">
        <f t="shared" si="71"/>
        <v>3</v>
      </c>
      <c r="R55" s="7">
        <f t="shared" si="72"/>
        <v>0</v>
      </c>
      <c r="S55" s="7">
        <v>1.2</v>
      </c>
      <c r="T55" s="11"/>
      <c r="U55" s="10"/>
      <c r="V55" s="11"/>
      <c r="W55" s="10"/>
      <c r="X55" s="11"/>
      <c r="Y55" s="10"/>
      <c r="Z55" s="11">
        <v>30</v>
      </c>
      <c r="AA55" s="10" t="s">
        <v>67</v>
      </c>
      <c r="AB55" s="7">
        <v>3</v>
      </c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73"/>
        <v>3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4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75"/>
        <v>0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76"/>
        <v>0</v>
      </c>
    </row>
    <row r="56" spans="1:95" x14ac:dyDescent="0.2">
      <c r="A56" s="15">
        <v>1</v>
      </c>
      <c r="B56" s="15">
        <v>1</v>
      </c>
      <c r="C56" s="15"/>
      <c r="D56" s="6" t="s">
        <v>122</v>
      </c>
      <c r="E56" s="3" t="s">
        <v>123</v>
      </c>
      <c r="F56" s="6">
        <f t="shared" si="60"/>
        <v>1</v>
      </c>
      <c r="G56" s="6">
        <f t="shared" si="61"/>
        <v>0</v>
      </c>
      <c r="H56" s="6">
        <f t="shared" si="62"/>
        <v>30</v>
      </c>
      <c r="I56" s="6">
        <f t="shared" si="63"/>
        <v>30</v>
      </c>
      <c r="J56" s="6">
        <f t="shared" si="64"/>
        <v>0</v>
      </c>
      <c r="K56" s="6">
        <f t="shared" si="65"/>
        <v>0</v>
      </c>
      <c r="L56" s="6">
        <f t="shared" si="66"/>
        <v>0</v>
      </c>
      <c r="M56" s="6">
        <f t="shared" si="67"/>
        <v>0</v>
      </c>
      <c r="N56" s="6">
        <f t="shared" si="68"/>
        <v>0</v>
      </c>
      <c r="O56" s="6">
        <f t="shared" si="69"/>
        <v>0</v>
      </c>
      <c r="P56" s="6">
        <f t="shared" si="70"/>
        <v>0</v>
      </c>
      <c r="Q56" s="7">
        <f t="shared" si="71"/>
        <v>2</v>
      </c>
      <c r="R56" s="7">
        <f t="shared" si="72"/>
        <v>0</v>
      </c>
      <c r="S56" s="7">
        <v>1</v>
      </c>
      <c r="T56" s="11">
        <v>30</v>
      </c>
      <c r="U56" s="10" t="s">
        <v>67</v>
      </c>
      <c r="V56" s="11"/>
      <c r="W56" s="10"/>
      <c r="X56" s="11"/>
      <c r="Y56" s="10"/>
      <c r="Z56" s="11"/>
      <c r="AA56" s="10"/>
      <c r="AB56" s="7">
        <v>2</v>
      </c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73"/>
        <v>2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74"/>
        <v>0</v>
      </c>
      <c r="BF56" s="11"/>
      <c r="BG56" s="10"/>
      <c r="BH56" s="11"/>
      <c r="BI56" s="10"/>
      <c r="BJ56" s="11"/>
      <c r="BK56" s="10"/>
      <c r="BL56" s="11"/>
      <c r="BM56" s="10"/>
      <c r="BN56" s="7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5"/>
        <v>0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76"/>
        <v>0</v>
      </c>
    </row>
    <row r="57" spans="1:95" x14ac:dyDescent="0.2">
      <c r="A57" s="15">
        <v>1</v>
      </c>
      <c r="B57" s="15">
        <v>1</v>
      </c>
      <c r="C57" s="15"/>
      <c r="D57" s="6" t="s">
        <v>124</v>
      </c>
      <c r="E57" s="3" t="s">
        <v>125</v>
      </c>
      <c r="F57" s="6">
        <f t="shared" si="60"/>
        <v>1</v>
      </c>
      <c r="G57" s="6">
        <f t="shared" si="61"/>
        <v>0</v>
      </c>
      <c r="H57" s="6">
        <f t="shared" si="62"/>
        <v>30</v>
      </c>
      <c r="I57" s="6">
        <f t="shared" si="63"/>
        <v>30</v>
      </c>
      <c r="J57" s="6">
        <f t="shared" si="64"/>
        <v>0</v>
      </c>
      <c r="K57" s="6">
        <f t="shared" si="65"/>
        <v>0</v>
      </c>
      <c r="L57" s="6">
        <f t="shared" si="66"/>
        <v>0</v>
      </c>
      <c r="M57" s="6">
        <f t="shared" si="67"/>
        <v>0</v>
      </c>
      <c r="N57" s="6">
        <f t="shared" si="68"/>
        <v>0</v>
      </c>
      <c r="O57" s="6">
        <f t="shared" si="69"/>
        <v>0</v>
      </c>
      <c r="P57" s="6">
        <f t="shared" si="70"/>
        <v>0</v>
      </c>
      <c r="Q57" s="7">
        <f t="shared" si="71"/>
        <v>2</v>
      </c>
      <c r="R57" s="7">
        <f t="shared" si="72"/>
        <v>0</v>
      </c>
      <c r="S57" s="7">
        <v>1</v>
      </c>
      <c r="T57" s="11">
        <v>30</v>
      </c>
      <c r="U57" s="10" t="s">
        <v>67</v>
      </c>
      <c r="V57" s="11"/>
      <c r="W57" s="10"/>
      <c r="X57" s="11"/>
      <c r="Y57" s="10"/>
      <c r="Z57" s="11"/>
      <c r="AA57" s="10"/>
      <c r="AB57" s="7">
        <v>2</v>
      </c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73"/>
        <v>2</v>
      </c>
      <c r="AM57" s="11"/>
      <c r="AN57" s="10"/>
      <c r="AO57" s="11"/>
      <c r="AP57" s="10"/>
      <c r="AQ57" s="11"/>
      <c r="AR57" s="10"/>
      <c r="AS57" s="11"/>
      <c r="AT57" s="10"/>
      <c r="AU57" s="7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74"/>
        <v>0</v>
      </c>
      <c r="BF57" s="11"/>
      <c r="BG57" s="10"/>
      <c r="BH57" s="11"/>
      <c r="BI57" s="10"/>
      <c r="BJ57" s="11"/>
      <c r="BK57" s="10"/>
      <c r="BL57" s="11"/>
      <c r="BM57" s="10"/>
      <c r="BN57" s="7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5"/>
        <v>0</v>
      </c>
      <c r="BY57" s="11"/>
      <c r="BZ57" s="10"/>
      <c r="CA57" s="11"/>
      <c r="CB57" s="10"/>
      <c r="CC57" s="11"/>
      <c r="CD57" s="10"/>
      <c r="CE57" s="11"/>
      <c r="CF57" s="10"/>
      <c r="CG57" s="7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76"/>
        <v>0</v>
      </c>
    </row>
    <row r="58" spans="1:95" x14ac:dyDescent="0.2">
      <c r="A58" s="15">
        <v>2</v>
      </c>
      <c r="B58" s="15">
        <v>1</v>
      </c>
      <c r="C58" s="15"/>
      <c r="D58" s="6" t="s">
        <v>126</v>
      </c>
      <c r="E58" s="3" t="s">
        <v>127</v>
      </c>
      <c r="F58" s="6">
        <f t="shared" si="60"/>
        <v>1</v>
      </c>
      <c r="G58" s="6">
        <f t="shared" si="61"/>
        <v>0</v>
      </c>
      <c r="H58" s="6">
        <f t="shared" si="62"/>
        <v>30</v>
      </c>
      <c r="I58" s="6">
        <f t="shared" si="63"/>
        <v>30</v>
      </c>
      <c r="J58" s="6">
        <f t="shared" si="64"/>
        <v>0</v>
      </c>
      <c r="K58" s="6">
        <f t="shared" si="65"/>
        <v>0</v>
      </c>
      <c r="L58" s="6">
        <f t="shared" si="66"/>
        <v>0</v>
      </c>
      <c r="M58" s="6">
        <f t="shared" si="67"/>
        <v>0</v>
      </c>
      <c r="N58" s="6">
        <f t="shared" si="68"/>
        <v>0</v>
      </c>
      <c r="O58" s="6">
        <f t="shared" si="69"/>
        <v>0</v>
      </c>
      <c r="P58" s="6">
        <f t="shared" si="70"/>
        <v>0</v>
      </c>
      <c r="Q58" s="7">
        <f t="shared" si="71"/>
        <v>2</v>
      </c>
      <c r="R58" s="7">
        <f t="shared" si="72"/>
        <v>0</v>
      </c>
      <c r="S58" s="7">
        <v>1.1000000000000001</v>
      </c>
      <c r="T58" s="11"/>
      <c r="U58" s="10"/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3"/>
        <v>0</v>
      </c>
      <c r="AM58" s="11">
        <v>30</v>
      </c>
      <c r="AN58" s="10" t="s">
        <v>67</v>
      </c>
      <c r="AO58" s="11"/>
      <c r="AP58" s="10"/>
      <c r="AQ58" s="11"/>
      <c r="AR58" s="10"/>
      <c r="AS58" s="11"/>
      <c r="AT58" s="10"/>
      <c r="AU58" s="7">
        <v>2</v>
      </c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74"/>
        <v>2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5"/>
        <v>0</v>
      </c>
      <c r="BY58" s="11"/>
      <c r="BZ58" s="10"/>
      <c r="CA58" s="11"/>
      <c r="CB58" s="10"/>
      <c r="CC58" s="11"/>
      <c r="CD58" s="10"/>
      <c r="CE58" s="11"/>
      <c r="CF58" s="10"/>
      <c r="CG58" s="7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6"/>
        <v>0</v>
      </c>
    </row>
    <row r="59" spans="1:95" x14ac:dyDescent="0.2">
      <c r="A59" s="15">
        <v>2</v>
      </c>
      <c r="B59" s="15">
        <v>1</v>
      </c>
      <c r="C59" s="15"/>
      <c r="D59" s="6" t="s">
        <v>128</v>
      </c>
      <c r="E59" s="3" t="s">
        <v>129</v>
      </c>
      <c r="F59" s="6">
        <f t="shared" si="60"/>
        <v>1</v>
      </c>
      <c r="G59" s="6">
        <f t="shared" si="61"/>
        <v>0</v>
      </c>
      <c r="H59" s="6">
        <f t="shared" si="62"/>
        <v>30</v>
      </c>
      <c r="I59" s="6">
        <f t="shared" si="63"/>
        <v>30</v>
      </c>
      <c r="J59" s="6">
        <f t="shared" si="64"/>
        <v>0</v>
      </c>
      <c r="K59" s="6">
        <f t="shared" si="65"/>
        <v>0</v>
      </c>
      <c r="L59" s="6">
        <f t="shared" si="66"/>
        <v>0</v>
      </c>
      <c r="M59" s="6">
        <f t="shared" si="67"/>
        <v>0</v>
      </c>
      <c r="N59" s="6">
        <f t="shared" si="68"/>
        <v>0</v>
      </c>
      <c r="O59" s="6">
        <f t="shared" si="69"/>
        <v>0</v>
      </c>
      <c r="P59" s="6">
        <f t="shared" si="70"/>
        <v>0</v>
      </c>
      <c r="Q59" s="7">
        <f t="shared" si="71"/>
        <v>2</v>
      </c>
      <c r="R59" s="7">
        <f t="shared" si="72"/>
        <v>0</v>
      </c>
      <c r="S59" s="7">
        <v>1.1000000000000001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3"/>
        <v>0</v>
      </c>
      <c r="AM59" s="11">
        <v>30</v>
      </c>
      <c r="AN59" s="10" t="s">
        <v>67</v>
      </c>
      <c r="AO59" s="11"/>
      <c r="AP59" s="10"/>
      <c r="AQ59" s="11"/>
      <c r="AR59" s="10"/>
      <c r="AS59" s="11"/>
      <c r="AT59" s="10"/>
      <c r="AU59" s="7">
        <v>2</v>
      </c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74"/>
        <v>2</v>
      </c>
      <c r="BF59" s="11"/>
      <c r="BG59" s="10"/>
      <c r="BH59" s="11"/>
      <c r="BI59" s="10"/>
      <c r="BJ59" s="11"/>
      <c r="BK59" s="10"/>
      <c r="BL59" s="11"/>
      <c r="BM59" s="10"/>
      <c r="BN59" s="7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75"/>
        <v>0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6"/>
        <v>0</v>
      </c>
    </row>
    <row r="60" spans="1:95" x14ac:dyDescent="0.2">
      <c r="A60" s="15">
        <v>3</v>
      </c>
      <c r="B60" s="15">
        <v>1</v>
      </c>
      <c r="C60" s="15"/>
      <c r="D60" s="6" t="s">
        <v>130</v>
      </c>
      <c r="E60" s="3" t="s">
        <v>131</v>
      </c>
      <c r="F60" s="6">
        <f t="shared" si="60"/>
        <v>1</v>
      </c>
      <c r="G60" s="6">
        <f t="shared" si="61"/>
        <v>0</v>
      </c>
      <c r="H60" s="6">
        <f t="shared" si="62"/>
        <v>15</v>
      </c>
      <c r="I60" s="6">
        <f t="shared" si="63"/>
        <v>15</v>
      </c>
      <c r="J60" s="6">
        <f t="shared" si="64"/>
        <v>0</v>
      </c>
      <c r="K60" s="6">
        <f t="shared" si="65"/>
        <v>0</v>
      </c>
      <c r="L60" s="6">
        <f t="shared" si="66"/>
        <v>0</v>
      </c>
      <c r="M60" s="6">
        <f t="shared" si="67"/>
        <v>0</v>
      </c>
      <c r="N60" s="6">
        <f t="shared" si="68"/>
        <v>0</v>
      </c>
      <c r="O60" s="6">
        <f t="shared" si="69"/>
        <v>0</v>
      </c>
      <c r="P60" s="6">
        <f t="shared" si="70"/>
        <v>0</v>
      </c>
      <c r="Q60" s="7">
        <f t="shared" si="71"/>
        <v>2</v>
      </c>
      <c r="R60" s="7">
        <f t="shared" si="72"/>
        <v>0</v>
      </c>
      <c r="S60" s="7">
        <v>0.5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3"/>
        <v>0</v>
      </c>
      <c r="AM60" s="11">
        <v>15</v>
      </c>
      <c r="AN60" s="10" t="s">
        <v>67</v>
      </c>
      <c r="AO60" s="11"/>
      <c r="AP60" s="10"/>
      <c r="AQ60" s="11"/>
      <c r="AR60" s="10"/>
      <c r="AS60" s="11"/>
      <c r="AT60" s="10"/>
      <c r="AU60" s="7">
        <v>2</v>
      </c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74"/>
        <v>2</v>
      </c>
      <c r="BF60" s="11"/>
      <c r="BG60" s="10"/>
      <c r="BH60" s="11"/>
      <c r="BI60" s="10"/>
      <c r="BJ60" s="11"/>
      <c r="BK60" s="10"/>
      <c r="BL60" s="11"/>
      <c r="BM60" s="10"/>
      <c r="BN60" s="7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75"/>
        <v>0</v>
      </c>
      <c r="BY60" s="11"/>
      <c r="BZ60" s="10"/>
      <c r="CA60" s="11"/>
      <c r="CB60" s="10"/>
      <c r="CC60" s="11"/>
      <c r="CD60" s="10"/>
      <c r="CE60" s="11"/>
      <c r="CF60" s="10"/>
      <c r="CG60" s="7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6"/>
        <v>0</v>
      </c>
    </row>
    <row r="61" spans="1:95" x14ac:dyDescent="0.2">
      <c r="A61" s="15">
        <v>3</v>
      </c>
      <c r="B61" s="15">
        <v>1</v>
      </c>
      <c r="C61" s="15"/>
      <c r="D61" s="6" t="s">
        <v>132</v>
      </c>
      <c r="E61" s="3" t="s">
        <v>133</v>
      </c>
      <c r="F61" s="6">
        <f t="shared" si="60"/>
        <v>1</v>
      </c>
      <c r="G61" s="6">
        <f t="shared" si="61"/>
        <v>0</v>
      </c>
      <c r="H61" s="6">
        <f t="shared" si="62"/>
        <v>15</v>
      </c>
      <c r="I61" s="6">
        <f t="shared" si="63"/>
        <v>15</v>
      </c>
      <c r="J61" s="6">
        <f t="shared" si="64"/>
        <v>0</v>
      </c>
      <c r="K61" s="6">
        <f t="shared" si="65"/>
        <v>0</v>
      </c>
      <c r="L61" s="6">
        <f t="shared" si="66"/>
        <v>0</v>
      </c>
      <c r="M61" s="6">
        <f t="shared" si="67"/>
        <v>0</v>
      </c>
      <c r="N61" s="6">
        <f t="shared" si="68"/>
        <v>0</v>
      </c>
      <c r="O61" s="6">
        <f t="shared" si="69"/>
        <v>0</v>
      </c>
      <c r="P61" s="6">
        <f t="shared" si="70"/>
        <v>0</v>
      </c>
      <c r="Q61" s="7">
        <f t="shared" si="71"/>
        <v>2</v>
      </c>
      <c r="R61" s="7">
        <f t="shared" si="72"/>
        <v>0</v>
      </c>
      <c r="S61" s="7">
        <v>0.67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3"/>
        <v>0</v>
      </c>
      <c r="AM61" s="11">
        <v>15</v>
      </c>
      <c r="AN61" s="10" t="s">
        <v>67</v>
      </c>
      <c r="AO61" s="11"/>
      <c r="AP61" s="10"/>
      <c r="AQ61" s="11"/>
      <c r="AR61" s="10"/>
      <c r="AS61" s="11"/>
      <c r="AT61" s="10"/>
      <c r="AU61" s="7">
        <v>2</v>
      </c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4"/>
        <v>2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75"/>
        <v>0</v>
      </c>
      <c r="BY61" s="11"/>
      <c r="BZ61" s="10"/>
      <c r="CA61" s="11"/>
      <c r="CB61" s="10"/>
      <c r="CC61" s="11"/>
      <c r="CD61" s="10"/>
      <c r="CE61" s="11"/>
      <c r="CF61" s="10"/>
      <c r="CG61" s="7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6"/>
        <v>0</v>
      </c>
    </row>
    <row r="62" spans="1:95" ht="20.100000000000001" customHeight="1" x14ac:dyDescent="0.2">
      <c r="A62" s="12" t="s">
        <v>134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2"/>
      <c r="CQ62" s="13"/>
    </row>
    <row r="63" spans="1:95" x14ac:dyDescent="0.2">
      <c r="A63" s="6"/>
      <c r="B63" s="6"/>
      <c r="C63" s="6"/>
      <c r="D63" s="6" t="s">
        <v>135</v>
      </c>
      <c r="E63" s="3" t="s">
        <v>136</v>
      </c>
      <c r="F63" s="6">
        <f>COUNTIF(T63:CO63,"e")</f>
        <v>0</v>
      </c>
      <c r="G63" s="6">
        <f>COUNTIF(T63:CO63,"z")</f>
        <v>1</v>
      </c>
      <c r="H63" s="6">
        <f>SUM(I63:P63)</f>
        <v>5</v>
      </c>
      <c r="I63" s="6">
        <f>T63+AM63+BF63+BY63</f>
        <v>5</v>
      </c>
      <c r="J63" s="6">
        <f>V63+AO63+BH63+CA63</f>
        <v>0</v>
      </c>
      <c r="K63" s="6">
        <f>X63+AQ63+BJ63+CC63</f>
        <v>0</v>
      </c>
      <c r="L63" s="6">
        <f>Z63+AS63+BL63+CE63</f>
        <v>0</v>
      </c>
      <c r="M63" s="6">
        <f>AC63+AV63+BO63+CH63</f>
        <v>0</v>
      </c>
      <c r="N63" s="6">
        <f>AE63+AX63+BQ63+CJ63</f>
        <v>0</v>
      </c>
      <c r="O63" s="6">
        <f>AG63+AZ63+BS63+CL63</f>
        <v>0</v>
      </c>
      <c r="P63" s="6">
        <f>AI63+BB63+BU63+CN63</f>
        <v>0</v>
      </c>
      <c r="Q63" s="7">
        <f>AL63+BE63+BX63+CQ63</f>
        <v>0</v>
      </c>
      <c r="R63" s="7">
        <f>AK63+BD63+BW63+CP63</f>
        <v>0</v>
      </c>
      <c r="S63" s="7">
        <v>0</v>
      </c>
      <c r="T63" s="11">
        <v>5</v>
      </c>
      <c r="U63" s="10" t="s">
        <v>53</v>
      </c>
      <c r="V63" s="11"/>
      <c r="W63" s="10"/>
      <c r="X63" s="11"/>
      <c r="Y63" s="10"/>
      <c r="Z63" s="11"/>
      <c r="AA63" s="10"/>
      <c r="AB63" s="7">
        <v>0</v>
      </c>
      <c r="AC63" s="11"/>
      <c r="AD63" s="10"/>
      <c r="AE63" s="11"/>
      <c r="AF63" s="10"/>
      <c r="AG63" s="11"/>
      <c r="AH63" s="10"/>
      <c r="AI63" s="11"/>
      <c r="AJ63" s="10"/>
      <c r="AK63" s="7"/>
      <c r="AL63" s="7">
        <f>AB63+AK63</f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>AU63+BD63</f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>BN63+BW63</f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>CG63+CP63</f>
        <v>0</v>
      </c>
    </row>
    <row r="64" spans="1:95" ht="15.95" customHeight="1" x14ac:dyDescent="0.2">
      <c r="A64" s="6"/>
      <c r="B64" s="6"/>
      <c r="C64" s="6"/>
      <c r="D64" s="6"/>
      <c r="E64" s="6" t="s">
        <v>68</v>
      </c>
      <c r="F64" s="6">
        <f t="shared" ref="F64:AK64" si="77">SUM(F63:F63)</f>
        <v>0</v>
      </c>
      <c r="G64" s="6">
        <f t="shared" si="77"/>
        <v>1</v>
      </c>
      <c r="H64" s="6">
        <f t="shared" si="77"/>
        <v>5</v>
      </c>
      <c r="I64" s="6">
        <f t="shared" si="77"/>
        <v>5</v>
      </c>
      <c r="J64" s="6">
        <f t="shared" si="77"/>
        <v>0</v>
      </c>
      <c r="K64" s="6">
        <f t="shared" si="77"/>
        <v>0</v>
      </c>
      <c r="L64" s="6">
        <f t="shared" si="77"/>
        <v>0</v>
      </c>
      <c r="M64" s="6">
        <f t="shared" si="77"/>
        <v>0</v>
      </c>
      <c r="N64" s="6">
        <f t="shared" si="77"/>
        <v>0</v>
      </c>
      <c r="O64" s="6">
        <f t="shared" si="77"/>
        <v>0</v>
      </c>
      <c r="P64" s="6">
        <f t="shared" si="77"/>
        <v>0</v>
      </c>
      <c r="Q64" s="7">
        <f t="shared" si="77"/>
        <v>0</v>
      </c>
      <c r="R64" s="7">
        <f t="shared" si="77"/>
        <v>0</v>
      </c>
      <c r="S64" s="7">
        <f t="shared" si="77"/>
        <v>0</v>
      </c>
      <c r="T64" s="11">
        <f t="shared" si="77"/>
        <v>5</v>
      </c>
      <c r="U64" s="10">
        <f t="shared" si="77"/>
        <v>0</v>
      </c>
      <c r="V64" s="11">
        <f t="shared" si="77"/>
        <v>0</v>
      </c>
      <c r="W64" s="10">
        <f t="shared" si="77"/>
        <v>0</v>
      </c>
      <c r="X64" s="11">
        <f t="shared" si="77"/>
        <v>0</v>
      </c>
      <c r="Y64" s="10">
        <f t="shared" si="77"/>
        <v>0</v>
      </c>
      <c r="Z64" s="11">
        <f t="shared" si="77"/>
        <v>0</v>
      </c>
      <c r="AA64" s="10">
        <f t="shared" si="77"/>
        <v>0</v>
      </c>
      <c r="AB64" s="7">
        <f t="shared" si="77"/>
        <v>0</v>
      </c>
      <c r="AC64" s="11">
        <f t="shared" si="77"/>
        <v>0</v>
      </c>
      <c r="AD64" s="10">
        <f t="shared" si="77"/>
        <v>0</v>
      </c>
      <c r="AE64" s="11">
        <f t="shared" si="77"/>
        <v>0</v>
      </c>
      <c r="AF64" s="10">
        <f t="shared" si="77"/>
        <v>0</v>
      </c>
      <c r="AG64" s="11">
        <f t="shared" si="77"/>
        <v>0</v>
      </c>
      <c r="AH64" s="10">
        <f t="shared" si="77"/>
        <v>0</v>
      </c>
      <c r="AI64" s="11">
        <f t="shared" si="77"/>
        <v>0</v>
      </c>
      <c r="AJ64" s="10">
        <f t="shared" si="77"/>
        <v>0</v>
      </c>
      <c r="AK64" s="7">
        <f t="shared" si="77"/>
        <v>0</v>
      </c>
      <c r="AL64" s="7">
        <f t="shared" ref="AL64:BQ64" si="78">SUM(AL63:AL63)</f>
        <v>0</v>
      </c>
      <c r="AM64" s="11">
        <f t="shared" si="78"/>
        <v>0</v>
      </c>
      <c r="AN64" s="10">
        <f t="shared" si="78"/>
        <v>0</v>
      </c>
      <c r="AO64" s="11">
        <f t="shared" si="78"/>
        <v>0</v>
      </c>
      <c r="AP64" s="10">
        <f t="shared" si="78"/>
        <v>0</v>
      </c>
      <c r="AQ64" s="11">
        <f t="shared" si="78"/>
        <v>0</v>
      </c>
      <c r="AR64" s="10">
        <f t="shared" si="78"/>
        <v>0</v>
      </c>
      <c r="AS64" s="11">
        <f t="shared" si="78"/>
        <v>0</v>
      </c>
      <c r="AT64" s="10">
        <f t="shared" si="78"/>
        <v>0</v>
      </c>
      <c r="AU64" s="7">
        <f t="shared" si="78"/>
        <v>0</v>
      </c>
      <c r="AV64" s="11">
        <f t="shared" si="78"/>
        <v>0</v>
      </c>
      <c r="AW64" s="10">
        <f t="shared" si="78"/>
        <v>0</v>
      </c>
      <c r="AX64" s="11">
        <f t="shared" si="78"/>
        <v>0</v>
      </c>
      <c r="AY64" s="10">
        <f t="shared" si="78"/>
        <v>0</v>
      </c>
      <c r="AZ64" s="11">
        <f t="shared" si="78"/>
        <v>0</v>
      </c>
      <c r="BA64" s="10">
        <f t="shared" si="78"/>
        <v>0</v>
      </c>
      <c r="BB64" s="11">
        <f t="shared" si="78"/>
        <v>0</v>
      </c>
      <c r="BC64" s="10">
        <f t="shared" si="78"/>
        <v>0</v>
      </c>
      <c r="BD64" s="7">
        <f t="shared" si="78"/>
        <v>0</v>
      </c>
      <c r="BE64" s="7">
        <f t="shared" si="78"/>
        <v>0</v>
      </c>
      <c r="BF64" s="11">
        <f t="shared" si="78"/>
        <v>0</v>
      </c>
      <c r="BG64" s="10">
        <f t="shared" si="78"/>
        <v>0</v>
      </c>
      <c r="BH64" s="11">
        <f t="shared" si="78"/>
        <v>0</v>
      </c>
      <c r="BI64" s="10">
        <f t="shared" si="78"/>
        <v>0</v>
      </c>
      <c r="BJ64" s="11">
        <f t="shared" si="78"/>
        <v>0</v>
      </c>
      <c r="BK64" s="10">
        <f t="shared" si="78"/>
        <v>0</v>
      </c>
      <c r="BL64" s="11">
        <f t="shared" si="78"/>
        <v>0</v>
      </c>
      <c r="BM64" s="10">
        <f t="shared" si="78"/>
        <v>0</v>
      </c>
      <c r="BN64" s="7">
        <f t="shared" si="78"/>
        <v>0</v>
      </c>
      <c r="BO64" s="11">
        <f t="shared" si="78"/>
        <v>0</v>
      </c>
      <c r="BP64" s="10">
        <f t="shared" si="78"/>
        <v>0</v>
      </c>
      <c r="BQ64" s="11">
        <f t="shared" si="78"/>
        <v>0</v>
      </c>
      <c r="BR64" s="10">
        <f t="shared" ref="BR64:CQ64" si="79">SUM(BR63:BR63)</f>
        <v>0</v>
      </c>
      <c r="BS64" s="11">
        <f t="shared" si="79"/>
        <v>0</v>
      </c>
      <c r="BT64" s="10">
        <f t="shared" si="79"/>
        <v>0</v>
      </c>
      <c r="BU64" s="11">
        <f t="shared" si="79"/>
        <v>0</v>
      </c>
      <c r="BV64" s="10">
        <f t="shared" si="79"/>
        <v>0</v>
      </c>
      <c r="BW64" s="7">
        <f t="shared" si="79"/>
        <v>0</v>
      </c>
      <c r="BX64" s="7">
        <f t="shared" si="79"/>
        <v>0</v>
      </c>
      <c r="BY64" s="11">
        <f t="shared" si="79"/>
        <v>0</v>
      </c>
      <c r="BZ64" s="10">
        <f t="shared" si="79"/>
        <v>0</v>
      </c>
      <c r="CA64" s="11">
        <f t="shared" si="79"/>
        <v>0</v>
      </c>
      <c r="CB64" s="10">
        <f t="shared" si="79"/>
        <v>0</v>
      </c>
      <c r="CC64" s="11">
        <f t="shared" si="79"/>
        <v>0</v>
      </c>
      <c r="CD64" s="10">
        <f t="shared" si="79"/>
        <v>0</v>
      </c>
      <c r="CE64" s="11">
        <f t="shared" si="79"/>
        <v>0</v>
      </c>
      <c r="CF64" s="10">
        <f t="shared" si="79"/>
        <v>0</v>
      </c>
      <c r="CG64" s="7">
        <f t="shared" si="79"/>
        <v>0</v>
      </c>
      <c r="CH64" s="11">
        <f t="shared" si="79"/>
        <v>0</v>
      </c>
      <c r="CI64" s="10">
        <f t="shared" si="79"/>
        <v>0</v>
      </c>
      <c r="CJ64" s="11">
        <f t="shared" si="79"/>
        <v>0</v>
      </c>
      <c r="CK64" s="10">
        <f t="shared" si="79"/>
        <v>0</v>
      </c>
      <c r="CL64" s="11">
        <f t="shared" si="79"/>
        <v>0</v>
      </c>
      <c r="CM64" s="10">
        <f t="shared" si="79"/>
        <v>0</v>
      </c>
      <c r="CN64" s="11">
        <f t="shared" si="79"/>
        <v>0</v>
      </c>
      <c r="CO64" s="10">
        <f t="shared" si="79"/>
        <v>0</v>
      </c>
      <c r="CP64" s="7">
        <f t="shared" si="79"/>
        <v>0</v>
      </c>
      <c r="CQ64" s="7">
        <f t="shared" si="79"/>
        <v>0</v>
      </c>
    </row>
    <row r="65" spans="1:95" ht="20.100000000000001" customHeight="1" x14ac:dyDescent="0.2">
      <c r="A65" s="12" t="s">
        <v>137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2"/>
      <c r="CQ65" s="13"/>
    </row>
    <row r="66" spans="1:95" x14ac:dyDescent="0.2">
      <c r="A66" s="6"/>
      <c r="B66" s="6"/>
      <c r="C66" s="6"/>
      <c r="D66" s="6" t="s">
        <v>138</v>
      </c>
      <c r="E66" s="3" t="s">
        <v>139</v>
      </c>
      <c r="F66" s="6">
        <f>COUNTIF(T66:CO66,"e")</f>
        <v>0</v>
      </c>
      <c r="G66" s="6">
        <f>COUNTIF(T66:CO66,"z")</f>
        <v>1</v>
      </c>
      <c r="H66" s="6">
        <f>SUM(I66:P66)</f>
        <v>2</v>
      </c>
      <c r="I66" s="6">
        <f>T66+AM66+BF66+BY66</f>
        <v>2</v>
      </c>
      <c r="J66" s="6">
        <f>V66+AO66+BH66+CA66</f>
        <v>0</v>
      </c>
      <c r="K66" s="6">
        <f>X66+AQ66+BJ66+CC66</f>
        <v>0</v>
      </c>
      <c r="L66" s="6">
        <f>Z66+AS66+BL66+CE66</f>
        <v>0</v>
      </c>
      <c r="M66" s="6">
        <f>AC66+AV66+BO66+CH66</f>
        <v>0</v>
      </c>
      <c r="N66" s="6">
        <f>AE66+AX66+BQ66+CJ66</f>
        <v>0</v>
      </c>
      <c r="O66" s="6">
        <f>AG66+AZ66+BS66+CL66</f>
        <v>0</v>
      </c>
      <c r="P66" s="6">
        <f>AI66+BB66+BU66+CN66</f>
        <v>0</v>
      </c>
      <c r="Q66" s="7">
        <f>AL66+BE66+BX66+CQ66</f>
        <v>0</v>
      </c>
      <c r="R66" s="7">
        <f>AK66+BD66+BW66+CP66</f>
        <v>0</v>
      </c>
      <c r="S66" s="7">
        <v>0</v>
      </c>
      <c r="T66" s="11">
        <v>2</v>
      </c>
      <c r="U66" s="10" t="s">
        <v>53</v>
      </c>
      <c r="V66" s="11"/>
      <c r="W66" s="10"/>
      <c r="X66" s="11"/>
      <c r="Y66" s="10"/>
      <c r="Z66" s="11"/>
      <c r="AA66" s="10"/>
      <c r="AB66" s="7">
        <v>0</v>
      </c>
      <c r="AC66" s="11"/>
      <c r="AD66" s="10"/>
      <c r="AE66" s="11"/>
      <c r="AF66" s="10"/>
      <c r="AG66" s="11"/>
      <c r="AH66" s="10"/>
      <c r="AI66" s="11"/>
      <c r="AJ66" s="10"/>
      <c r="AK66" s="7"/>
      <c r="AL66" s="7">
        <f>AB66+AK66</f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>AU66+BD66</f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>BN66+BW66</f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>CG66+CP66</f>
        <v>0</v>
      </c>
    </row>
    <row r="67" spans="1:95" ht="15.95" customHeight="1" x14ac:dyDescent="0.2">
      <c r="A67" s="6"/>
      <c r="B67" s="6"/>
      <c r="C67" s="6"/>
      <c r="D67" s="6"/>
      <c r="E67" s="6" t="s">
        <v>68</v>
      </c>
      <c r="F67" s="6">
        <f t="shared" ref="F67:AK67" si="80">SUM(F66:F66)</f>
        <v>0</v>
      </c>
      <c r="G67" s="6">
        <f t="shared" si="80"/>
        <v>1</v>
      </c>
      <c r="H67" s="6">
        <f t="shared" si="80"/>
        <v>2</v>
      </c>
      <c r="I67" s="6">
        <f t="shared" si="80"/>
        <v>2</v>
      </c>
      <c r="J67" s="6">
        <f t="shared" si="80"/>
        <v>0</v>
      </c>
      <c r="K67" s="6">
        <f t="shared" si="80"/>
        <v>0</v>
      </c>
      <c r="L67" s="6">
        <f t="shared" si="80"/>
        <v>0</v>
      </c>
      <c r="M67" s="6">
        <f t="shared" si="80"/>
        <v>0</v>
      </c>
      <c r="N67" s="6">
        <f t="shared" si="80"/>
        <v>0</v>
      </c>
      <c r="O67" s="6">
        <f t="shared" si="80"/>
        <v>0</v>
      </c>
      <c r="P67" s="6">
        <f t="shared" si="80"/>
        <v>0</v>
      </c>
      <c r="Q67" s="7">
        <f t="shared" si="80"/>
        <v>0</v>
      </c>
      <c r="R67" s="7">
        <f t="shared" si="80"/>
        <v>0</v>
      </c>
      <c r="S67" s="7">
        <f t="shared" si="80"/>
        <v>0</v>
      </c>
      <c r="T67" s="11">
        <f t="shared" si="80"/>
        <v>2</v>
      </c>
      <c r="U67" s="10">
        <f t="shared" si="80"/>
        <v>0</v>
      </c>
      <c r="V67" s="11">
        <f t="shared" si="80"/>
        <v>0</v>
      </c>
      <c r="W67" s="10">
        <f t="shared" si="80"/>
        <v>0</v>
      </c>
      <c r="X67" s="11">
        <f t="shared" si="80"/>
        <v>0</v>
      </c>
      <c r="Y67" s="10">
        <f t="shared" si="80"/>
        <v>0</v>
      </c>
      <c r="Z67" s="11">
        <f t="shared" si="80"/>
        <v>0</v>
      </c>
      <c r="AA67" s="10">
        <f t="shared" si="80"/>
        <v>0</v>
      </c>
      <c r="AB67" s="7">
        <f t="shared" si="80"/>
        <v>0</v>
      </c>
      <c r="AC67" s="11">
        <f t="shared" si="80"/>
        <v>0</v>
      </c>
      <c r="AD67" s="10">
        <f t="shared" si="80"/>
        <v>0</v>
      </c>
      <c r="AE67" s="11">
        <f t="shared" si="80"/>
        <v>0</v>
      </c>
      <c r="AF67" s="10">
        <f t="shared" si="80"/>
        <v>0</v>
      </c>
      <c r="AG67" s="11">
        <f t="shared" si="80"/>
        <v>0</v>
      </c>
      <c r="AH67" s="10">
        <f t="shared" si="80"/>
        <v>0</v>
      </c>
      <c r="AI67" s="11">
        <f t="shared" si="80"/>
        <v>0</v>
      </c>
      <c r="AJ67" s="10">
        <f t="shared" si="80"/>
        <v>0</v>
      </c>
      <c r="AK67" s="7">
        <f t="shared" si="80"/>
        <v>0</v>
      </c>
      <c r="AL67" s="7">
        <f t="shared" ref="AL67:BQ67" si="81">SUM(AL66:AL66)</f>
        <v>0</v>
      </c>
      <c r="AM67" s="11">
        <f t="shared" si="81"/>
        <v>0</v>
      </c>
      <c r="AN67" s="10">
        <f t="shared" si="81"/>
        <v>0</v>
      </c>
      <c r="AO67" s="11">
        <f t="shared" si="81"/>
        <v>0</v>
      </c>
      <c r="AP67" s="10">
        <f t="shared" si="81"/>
        <v>0</v>
      </c>
      <c r="AQ67" s="11">
        <f t="shared" si="81"/>
        <v>0</v>
      </c>
      <c r="AR67" s="10">
        <f t="shared" si="81"/>
        <v>0</v>
      </c>
      <c r="AS67" s="11">
        <f t="shared" si="81"/>
        <v>0</v>
      </c>
      <c r="AT67" s="10">
        <f t="shared" si="81"/>
        <v>0</v>
      </c>
      <c r="AU67" s="7">
        <f t="shared" si="81"/>
        <v>0</v>
      </c>
      <c r="AV67" s="11">
        <f t="shared" si="81"/>
        <v>0</v>
      </c>
      <c r="AW67" s="10">
        <f t="shared" si="81"/>
        <v>0</v>
      </c>
      <c r="AX67" s="11">
        <f t="shared" si="81"/>
        <v>0</v>
      </c>
      <c r="AY67" s="10">
        <f t="shared" si="81"/>
        <v>0</v>
      </c>
      <c r="AZ67" s="11">
        <f t="shared" si="81"/>
        <v>0</v>
      </c>
      <c r="BA67" s="10">
        <f t="shared" si="81"/>
        <v>0</v>
      </c>
      <c r="BB67" s="11">
        <f t="shared" si="81"/>
        <v>0</v>
      </c>
      <c r="BC67" s="10">
        <f t="shared" si="81"/>
        <v>0</v>
      </c>
      <c r="BD67" s="7">
        <f t="shared" si="81"/>
        <v>0</v>
      </c>
      <c r="BE67" s="7">
        <f t="shared" si="81"/>
        <v>0</v>
      </c>
      <c r="BF67" s="11">
        <f t="shared" si="81"/>
        <v>0</v>
      </c>
      <c r="BG67" s="10">
        <f t="shared" si="81"/>
        <v>0</v>
      </c>
      <c r="BH67" s="11">
        <f t="shared" si="81"/>
        <v>0</v>
      </c>
      <c r="BI67" s="10">
        <f t="shared" si="81"/>
        <v>0</v>
      </c>
      <c r="BJ67" s="11">
        <f t="shared" si="81"/>
        <v>0</v>
      </c>
      <c r="BK67" s="10">
        <f t="shared" si="81"/>
        <v>0</v>
      </c>
      <c r="BL67" s="11">
        <f t="shared" si="81"/>
        <v>0</v>
      </c>
      <c r="BM67" s="10">
        <f t="shared" si="81"/>
        <v>0</v>
      </c>
      <c r="BN67" s="7">
        <f t="shared" si="81"/>
        <v>0</v>
      </c>
      <c r="BO67" s="11">
        <f t="shared" si="81"/>
        <v>0</v>
      </c>
      <c r="BP67" s="10">
        <f t="shared" si="81"/>
        <v>0</v>
      </c>
      <c r="BQ67" s="11">
        <f t="shared" si="81"/>
        <v>0</v>
      </c>
      <c r="BR67" s="10">
        <f t="shared" ref="BR67:CQ67" si="82">SUM(BR66:BR66)</f>
        <v>0</v>
      </c>
      <c r="BS67" s="11">
        <f t="shared" si="82"/>
        <v>0</v>
      </c>
      <c r="BT67" s="10">
        <f t="shared" si="82"/>
        <v>0</v>
      </c>
      <c r="BU67" s="11">
        <f t="shared" si="82"/>
        <v>0</v>
      </c>
      <c r="BV67" s="10">
        <f t="shared" si="82"/>
        <v>0</v>
      </c>
      <c r="BW67" s="7">
        <f t="shared" si="82"/>
        <v>0</v>
      </c>
      <c r="BX67" s="7">
        <f t="shared" si="82"/>
        <v>0</v>
      </c>
      <c r="BY67" s="11">
        <f t="shared" si="82"/>
        <v>0</v>
      </c>
      <c r="BZ67" s="10">
        <f t="shared" si="82"/>
        <v>0</v>
      </c>
      <c r="CA67" s="11">
        <f t="shared" si="82"/>
        <v>0</v>
      </c>
      <c r="CB67" s="10">
        <f t="shared" si="82"/>
        <v>0</v>
      </c>
      <c r="CC67" s="11">
        <f t="shared" si="82"/>
        <v>0</v>
      </c>
      <c r="CD67" s="10">
        <f t="shared" si="82"/>
        <v>0</v>
      </c>
      <c r="CE67" s="11">
        <f t="shared" si="82"/>
        <v>0</v>
      </c>
      <c r="CF67" s="10">
        <f t="shared" si="82"/>
        <v>0</v>
      </c>
      <c r="CG67" s="7">
        <f t="shared" si="82"/>
        <v>0</v>
      </c>
      <c r="CH67" s="11">
        <f t="shared" si="82"/>
        <v>0</v>
      </c>
      <c r="CI67" s="10">
        <f t="shared" si="82"/>
        <v>0</v>
      </c>
      <c r="CJ67" s="11">
        <f t="shared" si="82"/>
        <v>0</v>
      </c>
      <c r="CK67" s="10">
        <f t="shared" si="82"/>
        <v>0</v>
      </c>
      <c r="CL67" s="11">
        <f t="shared" si="82"/>
        <v>0</v>
      </c>
      <c r="CM67" s="10">
        <f t="shared" si="82"/>
        <v>0</v>
      </c>
      <c r="CN67" s="11">
        <f t="shared" si="82"/>
        <v>0</v>
      </c>
      <c r="CO67" s="10">
        <f t="shared" si="82"/>
        <v>0</v>
      </c>
      <c r="CP67" s="7">
        <f t="shared" si="82"/>
        <v>0</v>
      </c>
      <c r="CQ67" s="7">
        <f t="shared" si="82"/>
        <v>0</v>
      </c>
    </row>
    <row r="68" spans="1:95" ht="20.100000000000001" customHeight="1" x14ac:dyDescent="0.2">
      <c r="A68" s="6"/>
      <c r="B68" s="6"/>
      <c r="C68" s="6"/>
      <c r="D68" s="6"/>
      <c r="E68" s="8" t="s">
        <v>140</v>
      </c>
      <c r="F68" s="6">
        <f t="shared" ref="F68:AK68" si="83">F24+F35+F52+F64</f>
        <v>16</v>
      </c>
      <c r="G68" s="6">
        <f t="shared" si="83"/>
        <v>29</v>
      </c>
      <c r="H68" s="6">
        <f t="shared" si="83"/>
        <v>1140</v>
      </c>
      <c r="I68" s="6">
        <f t="shared" si="83"/>
        <v>410</v>
      </c>
      <c r="J68" s="6">
        <f t="shared" si="83"/>
        <v>145</v>
      </c>
      <c r="K68" s="6">
        <f t="shared" si="83"/>
        <v>30</v>
      </c>
      <c r="L68" s="6">
        <f t="shared" si="83"/>
        <v>30</v>
      </c>
      <c r="M68" s="6">
        <f t="shared" si="83"/>
        <v>360</v>
      </c>
      <c r="N68" s="6">
        <f t="shared" si="83"/>
        <v>120</v>
      </c>
      <c r="O68" s="6">
        <f t="shared" si="83"/>
        <v>0</v>
      </c>
      <c r="P68" s="6">
        <f t="shared" si="83"/>
        <v>45</v>
      </c>
      <c r="Q68" s="7">
        <f t="shared" si="83"/>
        <v>90</v>
      </c>
      <c r="R68" s="7">
        <f t="shared" si="83"/>
        <v>41</v>
      </c>
      <c r="S68" s="7">
        <f t="shared" si="83"/>
        <v>45.86</v>
      </c>
      <c r="T68" s="11">
        <f t="shared" si="83"/>
        <v>215</v>
      </c>
      <c r="U68" s="10">
        <f t="shared" si="83"/>
        <v>0</v>
      </c>
      <c r="V68" s="11">
        <f t="shared" si="83"/>
        <v>85</v>
      </c>
      <c r="W68" s="10">
        <f t="shared" si="83"/>
        <v>0</v>
      </c>
      <c r="X68" s="11">
        <f t="shared" si="83"/>
        <v>30</v>
      </c>
      <c r="Y68" s="10">
        <f t="shared" si="83"/>
        <v>0</v>
      </c>
      <c r="Z68" s="11">
        <f t="shared" si="83"/>
        <v>30</v>
      </c>
      <c r="AA68" s="10">
        <f t="shared" si="83"/>
        <v>0</v>
      </c>
      <c r="AB68" s="7">
        <f t="shared" si="83"/>
        <v>28</v>
      </c>
      <c r="AC68" s="11">
        <f t="shared" si="83"/>
        <v>30</v>
      </c>
      <c r="AD68" s="10">
        <f t="shared" si="83"/>
        <v>0</v>
      </c>
      <c r="AE68" s="11">
        <f t="shared" si="83"/>
        <v>0</v>
      </c>
      <c r="AF68" s="10">
        <f t="shared" si="83"/>
        <v>0</v>
      </c>
      <c r="AG68" s="11">
        <f t="shared" si="83"/>
        <v>0</v>
      </c>
      <c r="AH68" s="10">
        <f t="shared" si="83"/>
        <v>0</v>
      </c>
      <c r="AI68" s="11">
        <f t="shared" si="83"/>
        <v>0</v>
      </c>
      <c r="AJ68" s="10">
        <f t="shared" si="83"/>
        <v>0</v>
      </c>
      <c r="AK68" s="7">
        <f t="shared" si="83"/>
        <v>2</v>
      </c>
      <c r="AL68" s="7">
        <f t="shared" ref="AL68:BQ68" si="84">AL24+AL35+AL52+AL64</f>
        <v>30</v>
      </c>
      <c r="AM68" s="11">
        <f t="shared" si="84"/>
        <v>195</v>
      </c>
      <c r="AN68" s="10">
        <f t="shared" si="84"/>
        <v>0</v>
      </c>
      <c r="AO68" s="11">
        <f t="shared" si="84"/>
        <v>60</v>
      </c>
      <c r="AP68" s="10">
        <f t="shared" si="84"/>
        <v>0</v>
      </c>
      <c r="AQ68" s="11">
        <f t="shared" si="84"/>
        <v>0</v>
      </c>
      <c r="AR68" s="10">
        <f t="shared" si="84"/>
        <v>0</v>
      </c>
      <c r="AS68" s="11">
        <f t="shared" si="84"/>
        <v>0</v>
      </c>
      <c r="AT68" s="10">
        <f t="shared" si="84"/>
        <v>0</v>
      </c>
      <c r="AU68" s="7">
        <f t="shared" si="84"/>
        <v>21</v>
      </c>
      <c r="AV68" s="11">
        <f t="shared" si="84"/>
        <v>105</v>
      </c>
      <c r="AW68" s="10">
        <f t="shared" si="84"/>
        <v>0</v>
      </c>
      <c r="AX68" s="11">
        <f t="shared" si="84"/>
        <v>120</v>
      </c>
      <c r="AY68" s="10">
        <f t="shared" si="84"/>
        <v>0</v>
      </c>
      <c r="AZ68" s="11">
        <f t="shared" si="84"/>
        <v>0</v>
      </c>
      <c r="BA68" s="10">
        <f t="shared" si="84"/>
        <v>0</v>
      </c>
      <c r="BB68" s="11">
        <f t="shared" si="84"/>
        <v>0</v>
      </c>
      <c r="BC68" s="10">
        <f t="shared" si="84"/>
        <v>0</v>
      </c>
      <c r="BD68" s="7">
        <f t="shared" si="84"/>
        <v>9</v>
      </c>
      <c r="BE68" s="7">
        <f t="shared" si="84"/>
        <v>30</v>
      </c>
      <c r="BF68" s="11">
        <f t="shared" si="84"/>
        <v>0</v>
      </c>
      <c r="BG68" s="10">
        <f t="shared" si="84"/>
        <v>0</v>
      </c>
      <c r="BH68" s="11">
        <f t="shared" si="84"/>
        <v>0</v>
      </c>
      <c r="BI68" s="10">
        <f t="shared" si="84"/>
        <v>0</v>
      </c>
      <c r="BJ68" s="11">
        <f t="shared" si="84"/>
        <v>0</v>
      </c>
      <c r="BK68" s="10">
        <f t="shared" si="84"/>
        <v>0</v>
      </c>
      <c r="BL68" s="11">
        <f t="shared" si="84"/>
        <v>0</v>
      </c>
      <c r="BM68" s="10">
        <f t="shared" si="84"/>
        <v>0</v>
      </c>
      <c r="BN68" s="7">
        <f t="shared" si="84"/>
        <v>0</v>
      </c>
      <c r="BO68" s="11">
        <f t="shared" si="84"/>
        <v>225</v>
      </c>
      <c r="BP68" s="10">
        <f t="shared" si="84"/>
        <v>0</v>
      </c>
      <c r="BQ68" s="11">
        <f t="shared" si="84"/>
        <v>0</v>
      </c>
      <c r="BR68" s="10">
        <f t="shared" ref="BR68:CQ68" si="85">BR24+BR35+BR52+BR64</f>
        <v>0</v>
      </c>
      <c r="BS68" s="11">
        <f t="shared" si="85"/>
        <v>0</v>
      </c>
      <c r="BT68" s="10">
        <f t="shared" si="85"/>
        <v>0</v>
      </c>
      <c r="BU68" s="11">
        <f t="shared" si="85"/>
        <v>45</v>
      </c>
      <c r="BV68" s="10">
        <f t="shared" si="85"/>
        <v>0</v>
      </c>
      <c r="BW68" s="7">
        <f t="shared" si="85"/>
        <v>30</v>
      </c>
      <c r="BX68" s="7">
        <f t="shared" si="85"/>
        <v>30</v>
      </c>
      <c r="BY68" s="11">
        <f t="shared" si="85"/>
        <v>0</v>
      </c>
      <c r="BZ68" s="10">
        <f t="shared" si="85"/>
        <v>0</v>
      </c>
      <c r="CA68" s="11">
        <f t="shared" si="85"/>
        <v>0</v>
      </c>
      <c r="CB68" s="10">
        <f t="shared" si="85"/>
        <v>0</v>
      </c>
      <c r="CC68" s="11">
        <f t="shared" si="85"/>
        <v>0</v>
      </c>
      <c r="CD68" s="10">
        <f t="shared" si="85"/>
        <v>0</v>
      </c>
      <c r="CE68" s="11">
        <f t="shared" si="85"/>
        <v>0</v>
      </c>
      <c r="CF68" s="10">
        <f t="shared" si="85"/>
        <v>0</v>
      </c>
      <c r="CG68" s="7">
        <f t="shared" si="85"/>
        <v>0</v>
      </c>
      <c r="CH68" s="11">
        <f t="shared" si="85"/>
        <v>0</v>
      </c>
      <c r="CI68" s="10">
        <f t="shared" si="85"/>
        <v>0</v>
      </c>
      <c r="CJ68" s="11">
        <f t="shared" si="85"/>
        <v>0</v>
      </c>
      <c r="CK68" s="10">
        <f t="shared" si="85"/>
        <v>0</v>
      </c>
      <c r="CL68" s="11">
        <f t="shared" si="85"/>
        <v>0</v>
      </c>
      <c r="CM68" s="10">
        <f t="shared" si="85"/>
        <v>0</v>
      </c>
      <c r="CN68" s="11">
        <f t="shared" si="85"/>
        <v>0</v>
      </c>
      <c r="CO68" s="10">
        <f t="shared" si="85"/>
        <v>0</v>
      </c>
      <c r="CP68" s="7">
        <f t="shared" si="85"/>
        <v>0</v>
      </c>
      <c r="CQ68" s="7">
        <f t="shared" si="85"/>
        <v>0</v>
      </c>
    </row>
    <row r="70" spans="1:95" x14ac:dyDescent="0.2">
      <c r="D70" s="3" t="s">
        <v>22</v>
      </c>
      <c r="E70" s="3" t="s">
        <v>141</v>
      </c>
    </row>
    <row r="71" spans="1:95" x14ac:dyDescent="0.2">
      <c r="D71" s="3" t="s">
        <v>26</v>
      </c>
      <c r="E71" s="3" t="s">
        <v>142</v>
      </c>
    </row>
    <row r="72" spans="1:95" x14ac:dyDescent="0.2">
      <c r="D72" s="14" t="s">
        <v>32</v>
      </c>
      <c r="E72" s="14"/>
    </row>
    <row r="73" spans="1:95" x14ac:dyDescent="0.2">
      <c r="D73" s="3" t="s">
        <v>34</v>
      </c>
      <c r="E73" s="3" t="s">
        <v>143</v>
      </c>
    </row>
    <row r="74" spans="1:95" x14ac:dyDescent="0.2">
      <c r="D74" s="3" t="s">
        <v>35</v>
      </c>
      <c r="E74" s="3" t="s">
        <v>144</v>
      </c>
    </row>
    <row r="75" spans="1:95" x14ac:dyDescent="0.2">
      <c r="D75" s="3" t="s">
        <v>36</v>
      </c>
      <c r="E75" s="3" t="s">
        <v>145</v>
      </c>
    </row>
    <row r="76" spans="1:95" x14ac:dyDescent="0.2">
      <c r="D76" s="3" t="s">
        <v>37</v>
      </c>
      <c r="E76" s="3" t="s">
        <v>146</v>
      </c>
      <c r="M76" s="9"/>
      <c r="U76" s="9"/>
      <c r="AC76" s="9"/>
    </row>
    <row r="77" spans="1:95" x14ac:dyDescent="0.2">
      <c r="D77" s="14" t="s">
        <v>33</v>
      </c>
      <c r="E77" s="14"/>
    </row>
    <row r="78" spans="1:95" x14ac:dyDescent="0.2">
      <c r="D78" s="3" t="s">
        <v>36</v>
      </c>
      <c r="E78" s="3" t="s">
        <v>145</v>
      </c>
    </row>
    <row r="79" spans="1:95" x14ac:dyDescent="0.2">
      <c r="D79" s="3" t="s">
        <v>38</v>
      </c>
      <c r="E79" s="3" t="s">
        <v>147</v>
      </c>
    </row>
    <row r="80" spans="1:95" x14ac:dyDescent="0.2">
      <c r="D80" s="3" t="s">
        <v>39</v>
      </c>
      <c r="E80" s="3" t="s">
        <v>148</v>
      </c>
    </row>
    <row r="81" spans="4:5" x14ac:dyDescent="0.2">
      <c r="D81" s="3" t="s">
        <v>40</v>
      </c>
      <c r="E81" s="3" t="s">
        <v>149</v>
      </c>
    </row>
  </sheetData>
  <mergeCells count="93"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L14"/>
    <mergeCell ref="M14:P14"/>
    <mergeCell ref="Q12:Q15"/>
    <mergeCell ref="R12:R15"/>
    <mergeCell ref="S12:S15"/>
    <mergeCell ref="T12:BE12"/>
    <mergeCell ref="T13:AL13"/>
    <mergeCell ref="T14:AA14"/>
    <mergeCell ref="T15:U15"/>
    <mergeCell ref="V15:W15"/>
    <mergeCell ref="AV14:BC14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BE14:BE15"/>
    <mergeCell ref="AK14:AK15"/>
    <mergeCell ref="AL14:AL15"/>
    <mergeCell ref="AM13:BE13"/>
    <mergeCell ref="AM14:AT14"/>
    <mergeCell ref="AM15:AN15"/>
    <mergeCell ref="AO15:AP15"/>
    <mergeCell ref="AQ15:AR15"/>
    <mergeCell ref="AS15:AT15"/>
    <mergeCell ref="AU14:AU15"/>
    <mergeCell ref="BJ15:BK15"/>
    <mergeCell ref="BL15:BM15"/>
    <mergeCell ref="BN14:BN15"/>
    <mergeCell ref="BO14:BV14"/>
    <mergeCell ref="BO15:BP15"/>
    <mergeCell ref="AV15:AW15"/>
    <mergeCell ref="AX15:AY15"/>
    <mergeCell ref="AZ15:BA15"/>
    <mergeCell ref="BB15:BC15"/>
    <mergeCell ref="BD14:BD15"/>
    <mergeCell ref="BY13:CQ13"/>
    <mergeCell ref="BY14:CF14"/>
    <mergeCell ref="BY15:BZ15"/>
    <mergeCell ref="CA15:CB15"/>
    <mergeCell ref="CC15:CD15"/>
    <mergeCell ref="BF12:CQ12"/>
    <mergeCell ref="BF13:BX13"/>
    <mergeCell ref="BF14:BM14"/>
    <mergeCell ref="BF15:BG15"/>
    <mergeCell ref="BH15:B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CP14:CP15"/>
    <mergeCell ref="CQ14:CQ15"/>
    <mergeCell ref="A16:CQ16"/>
    <mergeCell ref="A25:CQ25"/>
    <mergeCell ref="A36:CQ36"/>
    <mergeCell ref="A53:CQ53"/>
    <mergeCell ref="CE15:CF15"/>
    <mergeCell ref="CG14:CG15"/>
    <mergeCell ref="CH14:CO14"/>
    <mergeCell ref="CH15:CI15"/>
    <mergeCell ref="C54:C55"/>
    <mergeCell ref="A54:A55"/>
    <mergeCell ref="B54:B55"/>
    <mergeCell ref="C56:C57"/>
    <mergeCell ref="A56:A57"/>
    <mergeCell ref="B56:B57"/>
    <mergeCell ref="A62:CQ62"/>
    <mergeCell ref="A65:CQ65"/>
    <mergeCell ref="D72:E72"/>
    <mergeCell ref="D77:E77"/>
    <mergeCell ref="C58:C59"/>
    <mergeCell ref="A58:A59"/>
    <mergeCell ref="B58:B59"/>
    <mergeCell ref="C60:C61"/>
    <mergeCell ref="A60:A61"/>
    <mergeCell ref="B60:B61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1"/>
  <sheetViews>
    <sheetView workbookViewId="0">
      <selection activeCell="AM9" sqref="AM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1.85546875" customWidth="1"/>
    <col min="22" max="22" width="3.5703125" customWidth="1"/>
    <col min="23" max="23" width="1.85546875" customWidth="1"/>
    <col min="24" max="24" width="3.5703125" customWidth="1"/>
    <col min="25" max="25" width="1.85546875" customWidth="1"/>
    <col min="26" max="26" width="3.5703125" customWidth="1"/>
    <col min="27" max="27" width="1.85546875" customWidth="1"/>
    <col min="28" max="28" width="3.85546875" customWidth="1"/>
    <col min="29" max="29" width="3.5703125" customWidth="1"/>
    <col min="30" max="30" width="1.85546875" customWidth="1"/>
    <col min="31" max="31" width="3.5703125" customWidth="1"/>
    <col min="32" max="32" width="1.85546875" customWidth="1"/>
    <col min="33" max="33" width="3.5703125" customWidth="1"/>
    <col min="34" max="34" width="1.85546875" customWidth="1"/>
    <col min="35" max="35" width="3.5703125" customWidth="1"/>
    <col min="36" max="36" width="1.85546875" customWidth="1"/>
    <col min="37" max="38" width="3.85546875" customWidth="1"/>
    <col min="39" max="39" width="3.5703125" customWidth="1"/>
    <col min="40" max="40" width="1.85546875" customWidth="1"/>
    <col min="41" max="41" width="3.5703125" customWidth="1"/>
    <col min="42" max="42" width="1.85546875" customWidth="1"/>
    <col min="43" max="43" width="3.5703125" customWidth="1"/>
    <col min="44" max="44" width="1.85546875" customWidth="1"/>
    <col min="45" max="45" width="3.5703125" customWidth="1"/>
    <col min="46" max="46" width="1.85546875" customWidth="1"/>
    <col min="47" max="47" width="3.85546875" customWidth="1"/>
    <col min="48" max="48" width="3.5703125" customWidth="1"/>
    <col min="49" max="49" width="1.85546875" customWidth="1"/>
    <col min="50" max="50" width="3.5703125" customWidth="1"/>
    <col min="51" max="51" width="1.85546875" customWidth="1"/>
    <col min="52" max="52" width="3.5703125" customWidth="1"/>
    <col min="53" max="53" width="1.85546875" customWidth="1"/>
    <col min="54" max="54" width="3.5703125" customWidth="1"/>
    <col min="55" max="55" width="1.85546875" customWidth="1"/>
    <col min="56" max="57" width="3.85546875" customWidth="1"/>
    <col min="58" max="58" width="3.5703125" customWidth="1"/>
    <col min="59" max="59" width="1.85546875" customWidth="1"/>
    <col min="60" max="60" width="3.5703125" customWidth="1"/>
    <col min="61" max="61" width="1.85546875" customWidth="1"/>
    <col min="62" max="62" width="3.5703125" customWidth="1"/>
    <col min="63" max="63" width="1.85546875" customWidth="1"/>
    <col min="64" max="64" width="3.5703125" customWidth="1"/>
    <col min="65" max="65" width="1.85546875" customWidth="1"/>
    <col min="66" max="66" width="3.85546875" customWidth="1"/>
    <col min="67" max="67" width="3.5703125" customWidth="1"/>
    <col min="68" max="68" width="1.85546875" customWidth="1"/>
    <col min="69" max="69" width="3.5703125" customWidth="1"/>
    <col min="70" max="70" width="1.85546875" customWidth="1"/>
    <col min="71" max="71" width="3.5703125" customWidth="1"/>
    <col min="72" max="72" width="1.85546875" customWidth="1"/>
    <col min="73" max="73" width="3.5703125" customWidth="1"/>
    <col min="74" max="74" width="1.85546875" customWidth="1"/>
    <col min="75" max="76" width="3.85546875" customWidth="1"/>
    <col min="77" max="77" width="3.5703125" hidden="1" customWidth="1"/>
    <col min="78" max="78" width="1.85546875" hidden="1" customWidth="1"/>
    <col min="79" max="79" width="3.5703125" hidden="1" customWidth="1"/>
    <col min="80" max="80" width="1.85546875" hidden="1" customWidth="1"/>
    <col min="81" max="81" width="3.5703125" hidden="1" customWidth="1"/>
    <col min="82" max="82" width="1.85546875" hidden="1" customWidth="1"/>
    <col min="83" max="83" width="3.5703125" hidden="1" customWidth="1"/>
    <col min="84" max="84" width="1.85546875" hidden="1" customWidth="1"/>
    <col min="85" max="85" width="3.85546875" hidden="1" customWidth="1"/>
    <col min="86" max="86" width="3.5703125" hidden="1" customWidth="1"/>
    <col min="87" max="87" width="1.85546875" hidden="1" customWidth="1"/>
    <col min="88" max="88" width="3.5703125" hidden="1" customWidth="1"/>
    <col min="89" max="89" width="1.85546875" hidden="1" customWidth="1"/>
    <col min="90" max="90" width="3.5703125" hidden="1" customWidth="1"/>
    <col min="91" max="91" width="1.85546875" hidden="1" customWidth="1"/>
    <col min="92" max="92" width="3.5703125" hidden="1" customWidth="1"/>
    <col min="93" max="93" width="1.85546875" hidden="1" customWidth="1"/>
    <col min="94" max="95" width="3.85546875" hidden="1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89</v>
      </c>
      <c r="AM8" t="s">
        <v>16</v>
      </c>
    </row>
    <row r="9" spans="1:95" x14ac:dyDescent="0.2">
      <c r="E9" t="s">
        <v>17</v>
      </c>
      <c r="F9" s="1" t="s">
        <v>18</v>
      </c>
      <c r="AM9" t="s">
        <v>184</v>
      </c>
    </row>
    <row r="11" spans="1:95" x14ac:dyDescent="0.2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">
      <c r="A12" s="16" t="s">
        <v>20</v>
      </c>
      <c r="B12" s="16"/>
      <c r="C12" s="16"/>
      <c r="D12" s="20" t="s">
        <v>24</v>
      </c>
      <c r="E12" s="17" t="s">
        <v>25</v>
      </c>
      <c r="F12" s="17" t="s">
        <v>26</v>
      </c>
      <c r="G12" s="17"/>
      <c r="H12" s="17" t="s">
        <v>29</v>
      </c>
      <c r="I12" s="17"/>
      <c r="J12" s="17"/>
      <c r="K12" s="17"/>
      <c r="L12" s="17"/>
      <c r="M12" s="17"/>
      <c r="N12" s="17"/>
      <c r="O12" s="17"/>
      <c r="P12" s="17"/>
      <c r="Q12" s="20" t="s">
        <v>41</v>
      </c>
      <c r="R12" s="20" t="s">
        <v>42</v>
      </c>
      <c r="S12" s="20" t="s">
        <v>43</v>
      </c>
      <c r="T12" s="19" t="s">
        <v>44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49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 x14ac:dyDescent="0.2">
      <c r="A13" s="16"/>
      <c r="B13" s="16"/>
      <c r="C13" s="16"/>
      <c r="D13" s="20"/>
      <c r="E13" s="17"/>
      <c r="F13" s="20" t="s">
        <v>27</v>
      </c>
      <c r="G13" s="20" t="s">
        <v>28</v>
      </c>
      <c r="H13" s="20" t="s">
        <v>30</v>
      </c>
      <c r="I13" s="17" t="s">
        <v>31</v>
      </c>
      <c r="J13" s="17"/>
      <c r="K13" s="17"/>
      <c r="L13" s="17"/>
      <c r="M13" s="17"/>
      <c r="N13" s="17"/>
      <c r="O13" s="17"/>
      <c r="P13" s="17"/>
      <c r="Q13" s="20"/>
      <c r="R13" s="20"/>
      <c r="S13" s="20"/>
      <c r="T13" s="19" t="s">
        <v>45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48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50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51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 x14ac:dyDescent="0.2">
      <c r="A14" s="16"/>
      <c r="B14" s="16"/>
      <c r="C14" s="16"/>
      <c r="D14" s="20"/>
      <c r="E14" s="17"/>
      <c r="F14" s="20"/>
      <c r="G14" s="20"/>
      <c r="H14" s="20"/>
      <c r="I14" s="17" t="s">
        <v>32</v>
      </c>
      <c r="J14" s="17"/>
      <c r="K14" s="17"/>
      <c r="L14" s="17"/>
      <c r="M14" s="17" t="s">
        <v>33</v>
      </c>
      <c r="N14" s="17"/>
      <c r="O14" s="17"/>
      <c r="P14" s="17"/>
      <c r="Q14" s="20"/>
      <c r="R14" s="20"/>
      <c r="S14" s="20"/>
      <c r="T14" s="18" t="s">
        <v>32</v>
      </c>
      <c r="U14" s="18"/>
      <c r="V14" s="18"/>
      <c r="W14" s="18"/>
      <c r="X14" s="18"/>
      <c r="Y14" s="18"/>
      <c r="Z14" s="18"/>
      <c r="AA14" s="18"/>
      <c r="AB14" s="16" t="s">
        <v>46</v>
      </c>
      <c r="AC14" s="18" t="s">
        <v>33</v>
      </c>
      <c r="AD14" s="18"/>
      <c r="AE14" s="18"/>
      <c r="AF14" s="18"/>
      <c r="AG14" s="18"/>
      <c r="AH14" s="18"/>
      <c r="AI14" s="18"/>
      <c r="AJ14" s="18"/>
      <c r="AK14" s="16" t="s">
        <v>46</v>
      </c>
      <c r="AL14" s="16" t="s">
        <v>47</v>
      </c>
      <c r="AM14" s="18" t="s">
        <v>32</v>
      </c>
      <c r="AN14" s="18"/>
      <c r="AO14" s="18"/>
      <c r="AP14" s="18"/>
      <c r="AQ14" s="18"/>
      <c r="AR14" s="18"/>
      <c r="AS14" s="18"/>
      <c r="AT14" s="18"/>
      <c r="AU14" s="16" t="s">
        <v>46</v>
      </c>
      <c r="AV14" s="18" t="s">
        <v>33</v>
      </c>
      <c r="AW14" s="18"/>
      <c r="AX14" s="18"/>
      <c r="AY14" s="18"/>
      <c r="AZ14" s="18"/>
      <c r="BA14" s="18"/>
      <c r="BB14" s="18"/>
      <c r="BC14" s="18"/>
      <c r="BD14" s="16" t="s">
        <v>46</v>
      </c>
      <c r="BE14" s="16" t="s">
        <v>47</v>
      </c>
      <c r="BF14" s="18" t="s">
        <v>32</v>
      </c>
      <c r="BG14" s="18"/>
      <c r="BH14" s="18"/>
      <c r="BI14" s="18"/>
      <c r="BJ14" s="18"/>
      <c r="BK14" s="18"/>
      <c r="BL14" s="18"/>
      <c r="BM14" s="18"/>
      <c r="BN14" s="16" t="s">
        <v>46</v>
      </c>
      <c r="BO14" s="18" t="s">
        <v>33</v>
      </c>
      <c r="BP14" s="18"/>
      <c r="BQ14" s="18"/>
      <c r="BR14" s="18"/>
      <c r="BS14" s="18"/>
      <c r="BT14" s="18"/>
      <c r="BU14" s="18"/>
      <c r="BV14" s="18"/>
      <c r="BW14" s="16" t="s">
        <v>46</v>
      </c>
      <c r="BX14" s="16" t="s">
        <v>47</v>
      </c>
      <c r="BY14" s="18" t="s">
        <v>32</v>
      </c>
      <c r="BZ14" s="18"/>
      <c r="CA14" s="18"/>
      <c r="CB14" s="18"/>
      <c r="CC14" s="18"/>
      <c r="CD14" s="18"/>
      <c r="CE14" s="18"/>
      <c r="CF14" s="18"/>
      <c r="CG14" s="16" t="s">
        <v>46</v>
      </c>
      <c r="CH14" s="18" t="s">
        <v>33</v>
      </c>
      <c r="CI14" s="18"/>
      <c r="CJ14" s="18"/>
      <c r="CK14" s="18"/>
      <c r="CL14" s="18"/>
      <c r="CM14" s="18"/>
      <c r="CN14" s="18"/>
      <c r="CO14" s="18"/>
      <c r="CP14" s="16" t="s">
        <v>46</v>
      </c>
      <c r="CQ14" s="16" t="s">
        <v>47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20"/>
      <c r="E15" s="17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36</v>
      </c>
      <c r="N15" s="5" t="s">
        <v>38</v>
      </c>
      <c r="O15" s="5" t="s">
        <v>39</v>
      </c>
      <c r="P15" s="5" t="s">
        <v>40</v>
      </c>
      <c r="Q15" s="20"/>
      <c r="R15" s="20"/>
      <c r="S15" s="20"/>
      <c r="T15" s="17" t="s">
        <v>34</v>
      </c>
      <c r="U15" s="17"/>
      <c r="V15" s="17" t="s">
        <v>35</v>
      </c>
      <c r="W15" s="17"/>
      <c r="X15" s="17" t="s">
        <v>36</v>
      </c>
      <c r="Y15" s="17"/>
      <c r="Z15" s="17" t="s">
        <v>37</v>
      </c>
      <c r="AA15" s="17"/>
      <c r="AB15" s="16"/>
      <c r="AC15" s="17" t="s">
        <v>36</v>
      </c>
      <c r="AD15" s="17"/>
      <c r="AE15" s="17" t="s">
        <v>38</v>
      </c>
      <c r="AF15" s="17"/>
      <c r="AG15" s="17" t="s">
        <v>39</v>
      </c>
      <c r="AH15" s="17"/>
      <c r="AI15" s="17" t="s">
        <v>40</v>
      </c>
      <c r="AJ15" s="17"/>
      <c r="AK15" s="16"/>
      <c r="AL15" s="16"/>
      <c r="AM15" s="17" t="s">
        <v>34</v>
      </c>
      <c r="AN15" s="17"/>
      <c r="AO15" s="17" t="s">
        <v>35</v>
      </c>
      <c r="AP15" s="17"/>
      <c r="AQ15" s="17" t="s">
        <v>36</v>
      </c>
      <c r="AR15" s="17"/>
      <c r="AS15" s="17" t="s">
        <v>37</v>
      </c>
      <c r="AT15" s="17"/>
      <c r="AU15" s="16"/>
      <c r="AV15" s="17" t="s">
        <v>36</v>
      </c>
      <c r="AW15" s="17"/>
      <c r="AX15" s="17" t="s">
        <v>38</v>
      </c>
      <c r="AY15" s="17"/>
      <c r="AZ15" s="17" t="s">
        <v>39</v>
      </c>
      <c r="BA15" s="17"/>
      <c r="BB15" s="17" t="s">
        <v>40</v>
      </c>
      <c r="BC15" s="17"/>
      <c r="BD15" s="16"/>
      <c r="BE15" s="16"/>
      <c r="BF15" s="17" t="s">
        <v>34</v>
      </c>
      <c r="BG15" s="17"/>
      <c r="BH15" s="17" t="s">
        <v>35</v>
      </c>
      <c r="BI15" s="17"/>
      <c r="BJ15" s="17" t="s">
        <v>36</v>
      </c>
      <c r="BK15" s="17"/>
      <c r="BL15" s="17" t="s">
        <v>37</v>
      </c>
      <c r="BM15" s="17"/>
      <c r="BN15" s="16"/>
      <c r="BO15" s="17" t="s">
        <v>36</v>
      </c>
      <c r="BP15" s="17"/>
      <c r="BQ15" s="17" t="s">
        <v>38</v>
      </c>
      <c r="BR15" s="17"/>
      <c r="BS15" s="17" t="s">
        <v>39</v>
      </c>
      <c r="BT15" s="17"/>
      <c r="BU15" s="17" t="s">
        <v>40</v>
      </c>
      <c r="BV15" s="17"/>
      <c r="BW15" s="16"/>
      <c r="BX15" s="16"/>
      <c r="BY15" s="17" t="s">
        <v>34</v>
      </c>
      <c r="BZ15" s="17"/>
      <c r="CA15" s="17" t="s">
        <v>35</v>
      </c>
      <c r="CB15" s="17"/>
      <c r="CC15" s="17" t="s">
        <v>36</v>
      </c>
      <c r="CD15" s="17"/>
      <c r="CE15" s="17" t="s">
        <v>37</v>
      </c>
      <c r="CF15" s="17"/>
      <c r="CG15" s="16"/>
      <c r="CH15" s="17" t="s">
        <v>36</v>
      </c>
      <c r="CI15" s="17"/>
      <c r="CJ15" s="17" t="s">
        <v>38</v>
      </c>
      <c r="CK15" s="17"/>
      <c r="CL15" s="17" t="s">
        <v>39</v>
      </c>
      <c r="CM15" s="17"/>
      <c r="CN15" s="17" t="s">
        <v>40</v>
      </c>
      <c r="CO15" s="17"/>
      <c r="CP15" s="16"/>
      <c r="CQ15" s="16"/>
    </row>
    <row r="16" spans="1:95" ht="20.100000000000001" customHeight="1" x14ac:dyDescent="0.2">
      <c r="A16" s="12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2"/>
      <c r="CQ16" s="13"/>
    </row>
    <row r="17" spans="1:95" x14ac:dyDescent="0.2">
      <c r="A17" s="6"/>
      <c r="B17" s="6"/>
      <c r="C17" s="6"/>
      <c r="D17" s="6" t="s">
        <v>54</v>
      </c>
      <c r="E17" s="3" t="s">
        <v>55</v>
      </c>
      <c r="F17" s="6">
        <f t="shared" ref="F17:F22" si="0">COUNTIF(T17:CO17,"e")</f>
        <v>0</v>
      </c>
      <c r="G17" s="6">
        <f t="shared" ref="G17:G22" si="1">COUNTIF(T17:CO17,"z")</f>
        <v>2</v>
      </c>
      <c r="H17" s="6">
        <f t="shared" ref="H17:H23" si="2">SUM(I17:P17)</f>
        <v>30</v>
      </c>
      <c r="I17" s="6">
        <f t="shared" ref="I17:I23" si="3">T17+AM17+BF17+BY17</f>
        <v>15</v>
      </c>
      <c r="J17" s="6">
        <f t="shared" ref="J17:J23" si="4">V17+AO17+BH17+CA17</f>
        <v>15</v>
      </c>
      <c r="K17" s="6">
        <f t="shared" ref="K17:K23" si="5">X17+AQ17+BJ17+CC17</f>
        <v>0</v>
      </c>
      <c r="L17" s="6">
        <f t="shared" ref="L17:L23" si="6">Z17+AS17+BL17+CE17</f>
        <v>0</v>
      </c>
      <c r="M17" s="6">
        <f t="shared" ref="M17:M23" si="7">AC17+AV17+BO17+CH17</f>
        <v>0</v>
      </c>
      <c r="N17" s="6">
        <f t="shared" ref="N17:N23" si="8">AE17+AX17+BQ17+CJ17</f>
        <v>0</v>
      </c>
      <c r="O17" s="6">
        <f t="shared" ref="O17:O23" si="9">AG17+AZ17+BS17+CL17</f>
        <v>0</v>
      </c>
      <c r="P17" s="6">
        <f t="shared" ref="P17:P23" si="10">AI17+BB17+BU17+CN17</f>
        <v>0</v>
      </c>
      <c r="Q17" s="7">
        <f t="shared" ref="Q17:Q23" si="11">AL17+BE17+BX17+CQ17</f>
        <v>2</v>
      </c>
      <c r="R17" s="7">
        <f t="shared" ref="R17:R23" si="12">AK17+BD17+BW17+CP17</f>
        <v>0</v>
      </c>
      <c r="S17" s="7">
        <v>1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23" si="13">AB17+AK17</f>
        <v>0</v>
      </c>
      <c r="AM17" s="11">
        <v>15</v>
      </c>
      <c r="AN17" s="10" t="s">
        <v>53</v>
      </c>
      <c r="AO17" s="11">
        <v>15</v>
      </c>
      <c r="AP17" s="10" t="s">
        <v>53</v>
      </c>
      <c r="AQ17" s="11"/>
      <c r="AR17" s="10"/>
      <c r="AS17" s="11"/>
      <c r="AT17" s="10"/>
      <c r="AU17" s="7">
        <v>2</v>
      </c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3" si="14">AU17+BD17</f>
        <v>2</v>
      </c>
      <c r="BF17" s="11"/>
      <c r="BG17" s="10"/>
      <c r="BH17" s="11"/>
      <c r="BI17" s="10"/>
      <c r="BJ17" s="11"/>
      <c r="BK17" s="10"/>
      <c r="BL17" s="11"/>
      <c r="BM17" s="10"/>
      <c r="BN17" s="7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3" si="15">BN17+BW17</f>
        <v>0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3" si="16">CG17+CP17</f>
        <v>0</v>
      </c>
    </row>
    <row r="18" spans="1:95" x14ac:dyDescent="0.2">
      <c r="A18" s="6"/>
      <c r="B18" s="6"/>
      <c r="C18" s="6"/>
      <c r="D18" s="6" t="s">
        <v>56</v>
      </c>
      <c r="E18" s="3" t="s">
        <v>57</v>
      </c>
      <c r="F18" s="6">
        <f t="shared" si="0"/>
        <v>0</v>
      </c>
      <c r="G18" s="6">
        <f t="shared" si="1"/>
        <v>1</v>
      </c>
      <c r="H18" s="6">
        <f t="shared" si="2"/>
        <v>15</v>
      </c>
      <c r="I18" s="6">
        <f t="shared" si="3"/>
        <v>15</v>
      </c>
      <c r="J18" s="6">
        <f t="shared" si="4"/>
        <v>0</v>
      </c>
      <c r="K18" s="6">
        <f t="shared" si="5"/>
        <v>0</v>
      </c>
      <c r="L18" s="6">
        <f t="shared" si="6"/>
        <v>0</v>
      </c>
      <c r="M18" s="6">
        <f t="shared" si="7"/>
        <v>0</v>
      </c>
      <c r="N18" s="6">
        <f t="shared" si="8"/>
        <v>0</v>
      </c>
      <c r="O18" s="6">
        <f t="shared" si="9"/>
        <v>0</v>
      </c>
      <c r="P18" s="6">
        <f t="shared" si="10"/>
        <v>0</v>
      </c>
      <c r="Q18" s="7">
        <f t="shared" si="11"/>
        <v>2</v>
      </c>
      <c r="R18" s="7">
        <f t="shared" si="12"/>
        <v>0</v>
      </c>
      <c r="S18" s="7">
        <v>0.56999999999999995</v>
      </c>
      <c r="T18" s="11">
        <v>15</v>
      </c>
      <c r="U18" s="10" t="s">
        <v>53</v>
      </c>
      <c r="V18" s="11"/>
      <c r="W18" s="10"/>
      <c r="X18" s="11"/>
      <c r="Y18" s="10"/>
      <c r="Z18" s="11"/>
      <c r="AA18" s="10"/>
      <c r="AB18" s="7">
        <v>2</v>
      </c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3"/>
        <v>2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4"/>
        <v>0</v>
      </c>
      <c r="BF18" s="11"/>
      <c r="BG18" s="10"/>
      <c r="BH18" s="11"/>
      <c r="BI18" s="10"/>
      <c r="BJ18" s="11"/>
      <c r="BK18" s="10"/>
      <c r="BL18" s="11"/>
      <c r="BM18" s="10"/>
      <c r="BN18" s="7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5"/>
        <v>0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6"/>
        <v>0</v>
      </c>
    </row>
    <row r="19" spans="1:95" x14ac:dyDescent="0.2">
      <c r="A19" s="6"/>
      <c r="B19" s="6"/>
      <c r="C19" s="6"/>
      <c r="D19" s="6" t="s">
        <v>58</v>
      </c>
      <c r="E19" s="3" t="s">
        <v>59</v>
      </c>
      <c r="F19" s="6">
        <f t="shared" si="0"/>
        <v>0</v>
      </c>
      <c r="G19" s="6">
        <f t="shared" si="1"/>
        <v>1</v>
      </c>
      <c r="H19" s="6">
        <f t="shared" si="2"/>
        <v>30</v>
      </c>
      <c r="I19" s="6">
        <f t="shared" si="3"/>
        <v>30</v>
      </c>
      <c r="J19" s="6">
        <f t="shared" si="4"/>
        <v>0</v>
      </c>
      <c r="K19" s="6">
        <f t="shared" si="5"/>
        <v>0</v>
      </c>
      <c r="L19" s="6">
        <f t="shared" si="6"/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  <c r="P19" s="6">
        <f t="shared" si="10"/>
        <v>0</v>
      </c>
      <c r="Q19" s="7">
        <f t="shared" si="11"/>
        <v>2</v>
      </c>
      <c r="R19" s="7">
        <f t="shared" si="12"/>
        <v>0</v>
      </c>
      <c r="S19" s="7">
        <v>1.1000000000000001</v>
      </c>
      <c r="T19" s="11">
        <v>30</v>
      </c>
      <c r="U19" s="10" t="s">
        <v>53</v>
      </c>
      <c r="V19" s="11"/>
      <c r="W19" s="10"/>
      <c r="X19" s="11"/>
      <c r="Y19" s="10"/>
      <c r="Z19" s="11"/>
      <c r="AA19" s="10"/>
      <c r="AB19" s="7">
        <v>2</v>
      </c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3"/>
        <v>2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4"/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5"/>
        <v>0</v>
      </c>
      <c r="BY19" s="11"/>
      <c r="BZ19" s="10"/>
      <c r="CA19" s="11"/>
      <c r="CB19" s="10"/>
      <c r="CC19" s="11"/>
      <c r="CD19" s="10"/>
      <c r="CE19" s="11"/>
      <c r="CF19" s="10"/>
      <c r="CG19" s="7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6"/>
        <v>0</v>
      </c>
    </row>
    <row r="20" spans="1:95" x14ac:dyDescent="0.2">
      <c r="A20" s="6"/>
      <c r="B20" s="6"/>
      <c r="C20" s="6"/>
      <c r="D20" s="6" t="s">
        <v>60</v>
      </c>
      <c r="E20" s="3" t="s">
        <v>61</v>
      </c>
      <c r="F20" s="6">
        <f t="shared" si="0"/>
        <v>0</v>
      </c>
      <c r="G20" s="6">
        <f t="shared" si="1"/>
        <v>1</v>
      </c>
      <c r="H20" s="6">
        <f t="shared" si="2"/>
        <v>15</v>
      </c>
      <c r="I20" s="6">
        <f t="shared" si="3"/>
        <v>0</v>
      </c>
      <c r="J20" s="6">
        <f t="shared" si="4"/>
        <v>15</v>
      </c>
      <c r="K20" s="6">
        <f t="shared" si="5"/>
        <v>0</v>
      </c>
      <c r="L20" s="6">
        <f t="shared" si="6"/>
        <v>0</v>
      </c>
      <c r="M20" s="6">
        <f t="shared" si="7"/>
        <v>0</v>
      </c>
      <c r="N20" s="6">
        <f t="shared" si="8"/>
        <v>0</v>
      </c>
      <c r="O20" s="6">
        <f t="shared" si="9"/>
        <v>0</v>
      </c>
      <c r="P20" s="6">
        <f t="shared" si="10"/>
        <v>0</v>
      </c>
      <c r="Q20" s="7">
        <f t="shared" si="11"/>
        <v>2</v>
      </c>
      <c r="R20" s="7">
        <f t="shared" si="12"/>
        <v>0</v>
      </c>
      <c r="S20" s="7">
        <v>0.67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3"/>
        <v>0</v>
      </c>
      <c r="AM20" s="11"/>
      <c r="AN20" s="10"/>
      <c r="AO20" s="11">
        <v>15</v>
      </c>
      <c r="AP20" s="10" t="s">
        <v>53</v>
      </c>
      <c r="AQ20" s="11"/>
      <c r="AR20" s="10"/>
      <c r="AS20" s="11"/>
      <c r="AT20" s="10"/>
      <c r="AU20" s="7">
        <v>2</v>
      </c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4"/>
        <v>2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5"/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6"/>
        <v>0</v>
      </c>
    </row>
    <row r="21" spans="1:95" x14ac:dyDescent="0.2">
      <c r="A21" s="6"/>
      <c r="B21" s="6"/>
      <c r="C21" s="6"/>
      <c r="D21" s="6" t="s">
        <v>62</v>
      </c>
      <c r="E21" s="3" t="s">
        <v>63</v>
      </c>
      <c r="F21" s="6">
        <f t="shared" si="0"/>
        <v>0</v>
      </c>
      <c r="G21" s="6">
        <f t="shared" si="1"/>
        <v>1</v>
      </c>
      <c r="H21" s="6">
        <f t="shared" si="2"/>
        <v>15</v>
      </c>
      <c r="I21" s="6">
        <f t="shared" si="3"/>
        <v>0</v>
      </c>
      <c r="J21" s="6">
        <f t="shared" si="4"/>
        <v>15</v>
      </c>
      <c r="K21" s="6">
        <f t="shared" si="5"/>
        <v>0</v>
      </c>
      <c r="L21" s="6">
        <f t="shared" si="6"/>
        <v>0</v>
      </c>
      <c r="M21" s="6">
        <f t="shared" si="7"/>
        <v>0</v>
      </c>
      <c r="N21" s="6">
        <f t="shared" si="8"/>
        <v>0</v>
      </c>
      <c r="O21" s="6">
        <f t="shared" si="9"/>
        <v>0</v>
      </c>
      <c r="P21" s="6">
        <f t="shared" si="10"/>
        <v>0</v>
      </c>
      <c r="Q21" s="7">
        <f t="shared" si="11"/>
        <v>2</v>
      </c>
      <c r="R21" s="7">
        <f t="shared" si="12"/>
        <v>0</v>
      </c>
      <c r="S21" s="7">
        <v>0.5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3"/>
        <v>0</v>
      </c>
      <c r="AM21" s="11"/>
      <c r="AN21" s="10"/>
      <c r="AO21" s="11">
        <v>15</v>
      </c>
      <c r="AP21" s="10" t="s">
        <v>53</v>
      </c>
      <c r="AQ21" s="11"/>
      <c r="AR21" s="10"/>
      <c r="AS21" s="11"/>
      <c r="AT21" s="10"/>
      <c r="AU21" s="7">
        <v>2</v>
      </c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4"/>
        <v>2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5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6"/>
        <v>0</v>
      </c>
    </row>
    <row r="22" spans="1:95" x14ac:dyDescent="0.2">
      <c r="A22" s="6"/>
      <c r="B22" s="6"/>
      <c r="C22" s="6"/>
      <c r="D22" s="6" t="s">
        <v>64</v>
      </c>
      <c r="E22" s="3" t="s">
        <v>65</v>
      </c>
      <c r="F22" s="6">
        <f t="shared" si="0"/>
        <v>0</v>
      </c>
      <c r="G22" s="6">
        <f t="shared" si="1"/>
        <v>2</v>
      </c>
      <c r="H22" s="6">
        <f t="shared" si="2"/>
        <v>45</v>
      </c>
      <c r="I22" s="6">
        <f t="shared" si="3"/>
        <v>30</v>
      </c>
      <c r="J22" s="6">
        <f t="shared" si="4"/>
        <v>15</v>
      </c>
      <c r="K22" s="6">
        <f t="shared" si="5"/>
        <v>0</v>
      </c>
      <c r="L22" s="6">
        <f t="shared" si="6"/>
        <v>0</v>
      </c>
      <c r="M22" s="6">
        <f t="shared" si="7"/>
        <v>0</v>
      </c>
      <c r="N22" s="6">
        <f t="shared" si="8"/>
        <v>0</v>
      </c>
      <c r="O22" s="6">
        <f t="shared" si="9"/>
        <v>0</v>
      </c>
      <c r="P22" s="6">
        <f t="shared" si="10"/>
        <v>0</v>
      </c>
      <c r="Q22" s="7">
        <f t="shared" si="11"/>
        <v>3</v>
      </c>
      <c r="R22" s="7">
        <f t="shared" si="12"/>
        <v>0</v>
      </c>
      <c r="S22" s="7">
        <v>1.67</v>
      </c>
      <c r="T22" s="11">
        <v>30</v>
      </c>
      <c r="U22" s="10" t="s">
        <v>53</v>
      </c>
      <c r="V22" s="11">
        <v>15</v>
      </c>
      <c r="W22" s="10" t="s">
        <v>53</v>
      </c>
      <c r="X22" s="11"/>
      <c r="Y22" s="10"/>
      <c r="Z22" s="11"/>
      <c r="AA22" s="10"/>
      <c r="AB22" s="7">
        <v>3</v>
      </c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3"/>
        <v>3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4"/>
        <v>0</v>
      </c>
      <c r="BF22" s="11"/>
      <c r="BG22" s="10"/>
      <c r="BH22" s="11"/>
      <c r="BI22" s="10"/>
      <c r="BJ22" s="11"/>
      <c r="BK22" s="10"/>
      <c r="BL22" s="11"/>
      <c r="BM22" s="10"/>
      <c r="BN22" s="7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5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6"/>
        <v>0</v>
      </c>
    </row>
    <row r="23" spans="1:95" x14ac:dyDescent="0.2">
      <c r="A23" s="6">
        <v>50</v>
      </c>
      <c r="B23" s="6">
        <v>1</v>
      </c>
      <c r="C23" s="6"/>
      <c r="D23" s="6"/>
      <c r="E23" s="3" t="s">
        <v>66</v>
      </c>
      <c r="F23" s="6">
        <f>$B$23*COUNTIF(T23:CO23,"e")</f>
        <v>1</v>
      </c>
      <c r="G23" s="6">
        <f>$B$23*COUNTIF(T23:CO23,"z")</f>
        <v>0</v>
      </c>
      <c r="H23" s="6">
        <f t="shared" si="2"/>
        <v>30</v>
      </c>
      <c r="I23" s="6">
        <f t="shared" si="3"/>
        <v>0</v>
      </c>
      <c r="J23" s="6">
        <f t="shared" si="4"/>
        <v>0</v>
      </c>
      <c r="K23" s="6">
        <f t="shared" si="5"/>
        <v>0</v>
      </c>
      <c r="L23" s="6">
        <f t="shared" si="6"/>
        <v>30</v>
      </c>
      <c r="M23" s="6">
        <f t="shared" si="7"/>
        <v>0</v>
      </c>
      <c r="N23" s="6">
        <f t="shared" si="8"/>
        <v>0</v>
      </c>
      <c r="O23" s="6">
        <f t="shared" si="9"/>
        <v>0</v>
      </c>
      <c r="P23" s="6">
        <f t="shared" si="10"/>
        <v>0</v>
      </c>
      <c r="Q23" s="7">
        <f t="shared" si="11"/>
        <v>3</v>
      </c>
      <c r="R23" s="7">
        <f t="shared" si="12"/>
        <v>0</v>
      </c>
      <c r="S23" s="7">
        <f>$B$23*1.2</f>
        <v>1.2</v>
      </c>
      <c r="T23" s="11"/>
      <c r="U23" s="10"/>
      <c r="V23" s="11"/>
      <c r="W23" s="10"/>
      <c r="X23" s="11"/>
      <c r="Y23" s="10"/>
      <c r="Z23" s="11">
        <f>$B$23*30</f>
        <v>30</v>
      </c>
      <c r="AA23" s="10" t="s">
        <v>67</v>
      </c>
      <c r="AB23" s="7">
        <f>$B$23*3</f>
        <v>3</v>
      </c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3"/>
        <v>3</v>
      </c>
      <c r="AM23" s="11"/>
      <c r="AN23" s="10"/>
      <c r="AO23" s="11"/>
      <c r="AP23" s="10"/>
      <c r="AQ23" s="11"/>
      <c r="AR23" s="10"/>
      <c r="AS23" s="11"/>
      <c r="AT23" s="10"/>
      <c r="AU23" s="7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4"/>
        <v>0</v>
      </c>
      <c r="BF23" s="11"/>
      <c r="BG23" s="10"/>
      <c r="BH23" s="11"/>
      <c r="BI23" s="10"/>
      <c r="BJ23" s="11"/>
      <c r="BK23" s="10"/>
      <c r="BL23" s="11"/>
      <c r="BM23" s="10"/>
      <c r="BN23" s="7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5"/>
        <v>0</v>
      </c>
      <c r="BY23" s="11"/>
      <c r="BZ23" s="10"/>
      <c r="CA23" s="11"/>
      <c r="CB23" s="10"/>
      <c r="CC23" s="11"/>
      <c r="CD23" s="10"/>
      <c r="CE23" s="11"/>
      <c r="CF23" s="10"/>
      <c r="CG23" s="7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6"/>
        <v>0</v>
      </c>
    </row>
    <row r="24" spans="1:95" ht="15.95" customHeight="1" x14ac:dyDescent="0.2">
      <c r="A24" s="6"/>
      <c r="B24" s="6"/>
      <c r="C24" s="6"/>
      <c r="D24" s="6"/>
      <c r="E24" s="6" t="s">
        <v>68</v>
      </c>
      <c r="F24" s="6">
        <f t="shared" ref="F24:AK24" si="17">SUM(F17:F23)</f>
        <v>1</v>
      </c>
      <c r="G24" s="6">
        <f t="shared" si="17"/>
        <v>8</v>
      </c>
      <c r="H24" s="6">
        <f t="shared" si="17"/>
        <v>180</v>
      </c>
      <c r="I24" s="6">
        <f t="shared" si="17"/>
        <v>90</v>
      </c>
      <c r="J24" s="6">
        <f t="shared" si="17"/>
        <v>60</v>
      </c>
      <c r="K24" s="6">
        <f t="shared" si="17"/>
        <v>0</v>
      </c>
      <c r="L24" s="6">
        <f t="shared" si="17"/>
        <v>30</v>
      </c>
      <c r="M24" s="6">
        <f t="shared" si="17"/>
        <v>0</v>
      </c>
      <c r="N24" s="6">
        <f t="shared" si="17"/>
        <v>0</v>
      </c>
      <c r="O24" s="6">
        <f t="shared" si="17"/>
        <v>0</v>
      </c>
      <c r="P24" s="6">
        <f t="shared" si="17"/>
        <v>0</v>
      </c>
      <c r="Q24" s="7">
        <f t="shared" si="17"/>
        <v>16</v>
      </c>
      <c r="R24" s="7">
        <f t="shared" si="17"/>
        <v>0</v>
      </c>
      <c r="S24" s="7">
        <f t="shared" si="17"/>
        <v>6.71</v>
      </c>
      <c r="T24" s="11">
        <f t="shared" si="17"/>
        <v>75</v>
      </c>
      <c r="U24" s="10">
        <f t="shared" si="17"/>
        <v>0</v>
      </c>
      <c r="V24" s="11">
        <f t="shared" si="17"/>
        <v>15</v>
      </c>
      <c r="W24" s="10">
        <f t="shared" si="17"/>
        <v>0</v>
      </c>
      <c r="X24" s="11">
        <f t="shared" si="17"/>
        <v>0</v>
      </c>
      <c r="Y24" s="10">
        <f t="shared" si="17"/>
        <v>0</v>
      </c>
      <c r="Z24" s="11">
        <f t="shared" si="17"/>
        <v>30</v>
      </c>
      <c r="AA24" s="10">
        <f t="shared" si="17"/>
        <v>0</v>
      </c>
      <c r="AB24" s="7">
        <f t="shared" si="17"/>
        <v>10</v>
      </c>
      <c r="AC24" s="11">
        <f t="shared" si="17"/>
        <v>0</v>
      </c>
      <c r="AD24" s="10">
        <f t="shared" si="17"/>
        <v>0</v>
      </c>
      <c r="AE24" s="11">
        <f t="shared" si="17"/>
        <v>0</v>
      </c>
      <c r="AF24" s="10">
        <f t="shared" si="17"/>
        <v>0</v>
      </c>
      <c r="AG24" s="11">
        <f t="shared" si="17"/>
        <v>0</v>
      </c>
      <c r="AH24" s="10">
        <f t="shared" si="17"/>
        <v>0</v>
      </c>
      <c r="AI24" s="11">
        <f t="shared" si="17"/>
        <v>0</v>
      </c>
      <c r="AJ24" s="10">
        <f t="shared" si="17"/>
        <v>0</v>
      </c>
      <c r="AK24" s="7">
        <f t="shared" si="17"/>
        <v>0</v>
      </c>
      <c r="AL24" s="7">
        <f t="shared" ref="AL24:BQ24" si="18">SUM(AL17:AL23)</f>
        <v>10</v>
      </c>
      <c r="AM24" s="11">
        <f t="shared" si="18"/>
        <v>15</v>
      </c>
      <c r="AN24" s="10">
        <f t="shared" si="18"/>
        <v>0</v>
      </c>
      <c r="AO24" s="11">
        <f t="shared" si="18"/>
        <v>45</v>
      </c>
      <c r="AP24" s="10">
        <f t="shared" si="18"/>
        <v>0</v>
      </c>
      <c r="AQ24" s="11">
        <f t="shared" si="18"/>
        <v>0</v>
      </c>
      <c r="AR24" s="10">
        <f t="shared" si="18"/>
        <v>0</v>
      </c>
      <c r="AS24" s="11">
        <f t="shared" si="18"/>
        <v>0</v>
      </c>
      <c r="AT24" s="10">
        <f t="shared" si="18"/>
        <v>0</v>
      </c>
      <c r="AU24" s="7">
        <f t="shared" si="18"/>
        <v>6</v>
      </c>
      <c r="AV24" s="11">
        <f t="shared" si="18"/>
        <v>0</v>
      </c>
      <c r="AW24" s="10">
        <f t="shared" si="18"/>
        <v>0</v>
      </c>
      <c r="AX24" s="11">
        <f t="shared" si="18"/>
        <v>0</v>
      </c>
      <c r="AY24" s="10">
        <f t="shared" si="18"/>
        <v>0</v>
      </c>
      <c r="AZ24" s="11">
        <f t="shared" si="18"/>
        <v>0</v>
      </c>
      <c r="BA24" s="10">
        <f t="shared" si="18"/>
        <v>0</v>
      </c>
      <c r="BB24" s="11">
        <f t="shared" si="18"/>
        <v>0</v>
      </c>
      <c r="BC24" s="10">
        <f t="shared" si="18"/>
        <v>0</v>
      </c>
      <c r="BD24" s="7">
        <f t="shared" si="18"/>
        <v>0</v>
      </c>
      <c r="BE24" s="7">
        <f t="shared" si="18"/>
        <v>6</v>
      </c>
      <c r="BF24" s="11">
        <f t="shared" si="18"/>
        <v>0</v>
      </c>
      <c r="BG24" s="10">
        <f t="shared" si="18"/>
        <v>0</v>
      </c>
      <c r="BH24" s="11">
        <f t="shared" si="18"/>
        <v>0</v>
      </c>
      <c r="BI24" s="10">
        <f t="shared" si="18"/>
        <v>0</v>
      </c>
      <c r="BJ24" s="11">
        <f t="shared" si="18"/>
        <v>0</v>
      </c>
      <c r="BK24" s="10">
        <f t="shared" si="18"/>
        <v>0</v>
      </c>
      <c r="BL24" s="11">
        <f t="shared" si="18"/>
        <v>0</v>
      </c>
      <c r="BM24" s="10">
        <f t="shared" si="18"/>
        <v>0</v>
      </c>
      <c r="BN24" s="7">
        <f t="shared" si="18"/>
        <v>0</v>
      </c>
      <c r="BO24" s="11">
        <f t="shared" si="18"/>
        <v>0</v>
      </c>
      <c r="BP24" s="10">
        <f t="shared" si="18"/>
        <v>0</v>
      </c>
      <c r="BQ24" s="11">
        <f t="shared" si="18"/>
        <v>0</v>
      </c>
      <c r="BR24" s="10">
        <f t="shared" ref="BR24:CQ24" si="19">SUM(BR17:BR23)</f>
        <v>0</v>
      </c>
      <c r="BS24" s="11">
        <f t="shared" si="19"/>
        <v>0</v>
      </c>
      <c r="BT24" s="10">
        <f t="shared" si="19"/>
        <v>0</v>
      </c>
      <c r="BU24" s="11">
        <f t="shared" si="19"/>
        <v>0</v>
      </c>
      <c r="BV24" s="10">
        <f t="shared" si="19"/>
        <v>0</v>
      </c>
      <c r="BW24" s="7">
        <f t="shared" si="19"/>
        <v>0</v>
      </c>
      <c r="BX24" s="7">
        <f t="shared" si="19"/>
        <v>0</v>
      </c>
      <c r="BY24" s="11">
        <f t="shared" si="19"/>
        <v>0</v>
      </c>
      <c r="BZ24" s="10">
        <f t="shared" si="19"/>
        <v>0</v>
      </c>
      <c r="CA24" s="11">
        <f t="shared" si="19"/>
        <v>0</v>
      </c>
      <c r="CB24" s="10">
        <f t="shared" si="19"/>
        <v>0</v>
      </c>
      <c r="CC24" s="11">
        <f t="shared" si="19"/>
        <v>0</v>
      </c>
      <c r="CD24" s="10">
        <f t="shared" si="19"/>
        <v>0</v>
      </c>
      <c r="CE24" s="11">
        <f t="shared" si="19"/>
        <v>0</v>
      </c>
      <c r="CF24" s="10">
        <f t="shared" si="19"/>
        <v>0</v>
      </c>
      <c r="CG24" s="7">
        <f t="shared" si="19"/>
        <v>0</v>
      </c>
      <c r="CH24" s="11">
        <f t="shared" si="19"/>
        <v>0</v>
      </c>
      <c r="CI24" s="10">
        <f t="shared" si="19"/>
        <v>0</v>
      </c>
      <c r="CJ24" s="11">
        <f t="shared" si="19"/>
        <v>0</v>
      </c>
      <c r="CK24" s="10">
        <f t="shared" si="19"/>
        <v>0</v>
      </c>
      <c r="CL24" s="11">
        <f t="shared" si="19"/>
        <v>0</v>
      </c>
      <c r="CM24" s="10">
        <f t="shared" si="19"/>
        <v>0</v>
      </c>
      <c r="CN24" s="11">
        <f t="shared" si="19"/>
        <v>0</v>
      </c>
      <c r="CO24" s="10">
        <f t="shared" si="19"/>
        <v>0</v>
      </c>
      <c r="CP24" s="7">
        <f t="shared" si="19"/>
        <v>0</v>
      </c>
      <c r="CQ24" s="7">
        <f t="shared" si="19"/>
        <v>0</v>
      </c>
    </row>
    <row r="25" spans="1:95" ht="20.100000000000001" customHeight="1" x14ac:dyDescent="0.2">
      <c r="A25" s="12" t="s">
        <v>69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2"/>
      <c r="CQ25" s="13"/>
    </row>
    <row r="26" spans="1:95" x14ac:dyDescent="0.2">
      <c r="A26" s="6"/>
      <c r="B26" s="6"/>
      <c r="C26" s="6"/>
      <c r="D26" s="6" t="s">
        <v>70</v>
      </c>
      <c r="E26" s="3" t="s">
        <v>71</v>
      </c>
      <c r="F26" s="6">
        <f t="shared" ref="F26:F34" si="20">COUNTIF(T26:CO26,"e")</f>
        <v>1</v>
      </c>
      <c r="G26" s="6">
        <f t="shared" ref="G26:G34" si="21">COUNTIF(T26:CO26,"z")</f>
        <v>1</v>
      </c>
      <c r="H26" s="6">
        <f t="shared" ref="H26:H34" si="22">SUM(I26:P26)</f>
        <v>30</v>
      </c>
      <c r="I26" s="6">
        <f t="shared" ref="I26:I34" si="23">T26+AM26+BF26+BY26</f>
        <v>15</v>
      </c>
      <c r="J26" s="6">
        <f t="shared" ref="J26:J34" si="24">V26+AO26+BH26+CA26</f>
        <v>15</v>
      </c>
      <c r="K26" s="6">
        <f t="shared" ref="K26:K34" si="25">X26+AQ26+BJ26+CC26</f>
        <v>0</v>
      </c>
      <c r="L26" s="6">
        <f t="shared" ref="L26:L34" si="26">Z26+AS26+BL26+CE26</f>
        <v>0</v>
      </c>
      <c r="M26" s="6">
        <f t="shared" ref="M26:M34" si="27">AC26+AV26+BO26+CH26</f>
        <v>0</v>
      </c>
      <c r="N26" s="6">
        <f t="shared" ref="N26:N34" si="28">AE26+AX26+BQ26+CJ26</f>
        <v>0</v>
      </c>
      <c r="O26" s="6">
        <f t="shared" ref="O26:O34" si="29">AG26+AZ26+BS26+CL26</f>
        <v>0</v>
      </c>
      <c r="P26" s="6">
        <f t="shared" ref="P26:P34" si="30">AI26+BB26+BU26+CN26</f>
        <v>0</v>
      </c>
      <c r="Q26" s="7">
        <f t="shared" ref="Q26:Q34" si="31">AL26+BE26+BX26+CQ26</f>
        <v>2</v>
      </c>
      <c r="R26" s="7">
        <f t="shared" ref="R26:R34" si="32">AK26+BD26+BW26+CP26</f>
        <v>0</v>
      </c>
      <c r="S26" s="7">
        <v>1.1399999999999999</v>
      </c>
      <c r="T26" s="11"/>
      <c r="U26" s="10"/>
      <c r="V26" s="11"/>
      <c r="W26" s="10"/>
      <c r="X26" s="11"/>
      <c r="Y26" s="10"/>
      <c r="Z26" s="11"/>
      <c r="AA26" s="10"/>
      <c r="AB26" s="7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 t="shared" ref="AL26:AL34" si="33">AB26+AK26</f>
        <v>0</v>
      </c>
      <c r="AM26" s="11">
        <v>15</v>
      </c>
      <c r="AN26" s="10" t="s">
        <v>67</v>
      </c>
      <c r="AO26" s="11">
        <v>15</v>
      </c>
      <c r="AP26" s="10" t="s">
        <v>53</v>
      </c>
      <c r="AQ26" s="11"/>
      <c r="AR26" s="10"/>
      <c r="AS26" s="11"/>
      <c r="AT26" s="10"/>
      <c r="AU26" s="7">
        <v>2</v>
      </c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ref="BE26:BE34" si="34">AU26+BD26</f>
        <v>2</v>
      </c>
      <c r="BF26" s="11"/>
      <c r="BG26" s="10"/>
      <c r="BH26" s="11"/>
      <c r="BI26" s="10"/>
      <c r="BJ26" s="11"/>
      <c r="BK26" s="10"/>
      <c r="BL26" s="11"/>
      <c r="BM26" s="10"/>
      <c r="BN26" s="7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ref="BX26:BX34" si="35">BN26+BW26</f>
        <v>0</v>
      </c>
      <c r="BY26" s="11"/>
      <c r="BZ26" s="10"/>
      <c r="CA26" s="11"/>
      <c r="CB26" s="10"/>
      <c r="CC26" s="11"/>
      <c r="CD26" s="10"/>
      <c r="CE26" s="11"/>
      <c r="CF26" s="10"/>
      <c r="CG26" s="7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ref="CQ26:CQ34" si="36">CG26+CP26</f>
        <v>0</v>
      </c>
    </row>
    <row r="27" spans="1:95" x14ac:dyDescent="0.2">
      <c r="A27" s="6"/>
      <c r="B27" s="6"/>
      <c r="C27" s="6"/>
      <c r="D27" s="6" t="s">
        <v>72</v>
      </c>
      <c r="E27" s="3" t="s">
        <v>73</v>
      </c>
      <c r="F27" s="6">
        <f t="shared" si="20"/>
        <v>1</v>
      </c>
      <c r="G27" s="6">
        <f t="shared" si="21"/>
        <v>1</v>
      </c>
      <c r="H27" s="6">
        <f t="shared" si="22"/>
        <v>30</v>
      </c>
      <c r="I27" s="6">
        <f t="shared" si="23"/>
        <v>15</v>
      </c>
      <c r="J27" s="6">
        <f t="shared" si="24"/>
        <v>15</v>
      </c>
      <c r="K27" s="6">
        <f t="shared" si="25"/>
        <v>0</v>
      </c>
      <c r="L27" s="6">
        <f t="shared" si="26"/>
        <v>0</v>
      </c>
      <c r="M27" s="6">
        <f t="shared" si="27"/>
        <v>0</v>
      </c>
      <c r="N27" s="6">
        <f t="shared" si="28"/>
        <v>0</v>
      </c>
      <c r="O27" s="6">
        <f t="shared" si="29"/>
        <v>0</v>
      </c>
      <c r="P27" s="6">
        <f t="shared" si="30"/>
        <v>0</v>
      </c>
      <c r="Q27" s="7">
        <f t="shared" si="31"/>
        <v>2</v>
      </c>
      <c r="R27" s="7">
        <f t="shared" si="32"/>
        <v>0</v>
      </c>
      <c r="S27" s="7">
        <v>1.1299999999999999</v>
      </c>
      <c r="T27" s="11">
        <v>15</v>
      </c>
      <c r="U27" s="10" t="s">
        <v>67</v>
      </c>
      <c r="V27" s="11">
        <v>15</v>
      </c>
      <c r="W27" s="10" t="s">
        <v>53</v>
      </c>
      <c r="X27" s="11"/>
      <c r="Y27" s="10"/>
      <c r="Z27" s="11"/>
      <c r="AA27" s="10"/>
      <c r="AB27" s="7">
        <v>2</v>
      </c>
      <c r="AC27" s="11"/>
      <c r="AD27" s="10"/>
      <c r="AE27" s="11"/>
      <c r="AF27" s="10"/>
      <c r="AG27" s="11"/>
      <c r="AH27" s="10"/>
      <c r="AI27" s="11"/>
      <c r="AJ27" s="10"/>
      <c r="AK27" s="7"/>
      <c r="AL27" s="7">
        <f t="shared" si="33"/>
        <v>2</v>
      </c>
      <c r="AM27" s="11"/>
      <c r="AN27" s="10"/>
      <c r="AO27" s="11"/>
      <c r="AP27" s="10"/>
      <c r="AQ27" s="11"/>
      <c r="AR27" s="10"/>
      <c r="AS27" s="11"/>
      <c r="AT27" s="10"/>
      <c r="AU27" s="7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34"/>
        <v>0</v>
      </c>
      <c r="BF27" s="11"/>
      <c r="BG27" s="10"/>
      <c r="BH27" s="11"/>
      <c r="BI27" s="10"/>
      <c r="BJ27" s="11"/>
      <c r="BK27" s="10"/>
      <c r="BL27" s="11"/>
      <c r="BM27" s="10"/>
      <c r="BN27" s="7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35"/>
        <v>0</v>
      </c>
      <c r="BY27" s="11"/>
      <c r="BZ27" s="10"/>
      <c r="CA27" s="11"/>
      <c r="CB27" s="10"/>
      <c r="CC27" s="11"/>
      <c r="CD27" s="10"/>
      <c r="CE27" s="11"/>
      <c r="CF27" s="10"/>
      <c r="CG27" s="7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36"/>
        <v>0</v>
      </c>
    </row>
    <row r="28" spans="1:95" x14ac:dyDescent="0.2">
      <c r="A28" s="6"/>
      <c r="B28" s="6"/>
      <c r="C28" s="6"/>
      <c r="D28" s="6" t="s">
        <v>74</v>
      </c>
      <c r="E28" s="3" t="s">
        <v>75</v>
      </c>
      <c r="F28" s="6">
        <f t="shared" si="20"/>
        <v>0</v>
      </c>
      <c r="G28" s="6">
        <f t="shared" si="21"/>
        <v>1</v>
      </c>
      <c r="H28" s="6">
        <f t="shared" si="22"/>
        <v>15</v>
      </c>
      <c r="I28" s="6">
        <f t="shared" si="23"/>
        <v>15</v>
      </c>
      <c r="J28" s="6">
        <f t="shared" si="24"/>
        <v>0</v>
      </c>
      <c r="K28" s="6">
        <f t="shared" si="25"/>
        <v>0</v>
      </c>
      <c r="L28" s="6">
        <f t="shared" si="26"/>
        <v>0</v>
      </c>
      <c r="M28" s="6">
        <f t="shared" si="27"/>
        <v>0</v>
      </c>
      <c r="N28" s="6">
        <f t="shared" si="28"/>
        <v>0</v>
      </c>
      <c r="O28" s="6">
        <f t="shared" si="29"/>
        <v>0</v>
      </c>
      <c r="P28" s="6">
        <f t="shared" si="30"/>
        <v>0</v>
      </c>
      <c r="Q28" s="7">
        <f t="shared" si="31"/>
        <v>2</v>
      </c>
      <c r="R28" s="7">
        <f t="shared" si="32"/>
        <v>0</v>
      </c>
      <c r="S28" s="7">
        <v>0.56999999999999995</v>
      </c>
      <c r="T28" s="11">
        <v>15</v>
      </c>
      <c r="U28" s="10" t="s">
        <v>53</v>
      </c>
      <c r="V28" s="11"/>
      <c r="W28" s="10"/>
      <c r="X28" s="11"/>
      <c r="Y28" s="10"/>
      <c r="Z28" s="11"/>
      <c r="AA28" s="10"/>
      <c r="AB28" s="7">
        <v>2</v>
      </c>
      <c r="AC28" s="11"/>
      <c r="AD28" s="10"/>
      <c r="AE28" s="11"/>
      <c r="AF28" s="10"/>
      <c r="AG28" s="11"/>
      <c r="AH28" s="10"/>
      <c r="AI28" s="11"/>
      <c r="AJ28" s="10"/>
      <c r="AK28" s="7"/>
      <c r="AL28" s="7">
        <f t="shared" si="33"/>
        <v>2</v>
      </c>
      <c r="AM28" s="11"/>
      <c r="AN28" s="10"/>
      <c r="AO28" s="11"/>
      <c r="AP28" s="10"/>
      <c r="AQ28" s="11"/>
      <c r="AR28" s="10"/>
      <c r="AS28" s="11"/>
      <c r="AT28" s="10"/>
      <c r="AU28" s="7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34"/>
        <v>0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35"/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36"/>
        <v>0</v>
      </c>
    </row>
    <row r="29" spans="1:95" x14ac:dyDescent="0.2">
      <c r="A29" s="6"/>
      <c r="B29" s="6"/>
      <c r="C29" s="6"/>
      <c r="D29" s="6" t="s">
        <v>76</v>
      </c>
      <c r="E29" s="3" t="s">
        <v>77</v>
      </c>
      <c r="F29" s="6">
        <f t="shared" si="20"/>
        <v>0</v>
      </c>
      <c r="G29" s="6">
        <f t="shared" si="21"/>
        <v>2</v>
      </c>
      <c r="H29" s="6">
        <f t="shared" si="22"/>
        <v>30</v>
      </c>
      <c r="I29" s="6">
        <f t="shared" si="23"/>
        <v>15</v>
      </c>
      <c r="J29" s="6">
        <f t="shared" si="24"/>
        <v>0</v>
      </c>
      <c r="K29" s="6">
        <f t="shared" si="25"/>
        <v>0</v>
      </c>
      <c r="L29" s="6">
        <f t="shared" si="26"/>
        <v>0</v>
      </c>
      <c r="M29" s="6">
        <f t="shared" si="27"/>
        <v>0</v>
      </c>
      <c r="N29" s="6">
        <f t="shared" si="28"/>
        <v>15</v>
      </c>
      <c r="O29" s="6">
        <f t="shared" si="29"/>
        <v>0</v>
      </c>
      <c r="P29" s="6">
        <f t="shared" si="30"/>
        <v>0</v>
      </c>
      <c r="Q29" s="7">
        <f t="shared" si="31"/>
        <v>2</v>
      </c>
      <c r="R29" s="7">
        <f t="shared" si="32"/>
        <v>1</v>
      </c>
      <c r="S29" s="7">
        <v>1.23</v>
      </c>
      <c r="T29" s="11"/>
      <c r="U29" s="10"/>
      <c r="V29" s="11"/>
      <c r="W29" s="10"/>
      <c r="X29" s="11"/>
      <c r="Y29" s="10"/>
      <c r="Z29" s="11"/>
      <c r="AA29" s="10"/>
      <c r="AB29" s="7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33"/>
        <v>0</v>
      </c>
      <c r="AM29" s="11">
        <v>15</v>
      </c>
      <c r="AN29" s="10" t="s">
        <v>53</v>
      </c>
      <c r="AO29" s="11"/>
      <c r="AP29" s="10"/>
      <c r="AQ29" s="11"/>
      <c r="AR29" s="10"/>
      <c r="AS29" s="11"/>
      <c r="AT29" s="10"/>
      <c r="AU29" s="7">
        <v>1</v>
      </c>
      <c r="AV29" s="11"/>
      <c r="AW29" s="10"/>
      <c r="AX29" s="11">
        <v>15</v>
      </c>
      <c r="AY29" s="10" t="s">
        <v>53</v>
      </c>
      <c r="AZ29" s="11"/>
      <c r="BA29" s="10"/>
      <c r="BB29" s="11"/>
      <c r="BC29" s="10"/>
      <c r="BD29" s="7">
        <v>1</v>
      </c>
      <c r="BE29" s="7">
        <f t="shared" si="34"/>
        <v>2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5"/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6"/>
        <v>0</v>
      </c>
    </row>
    <row r="30" spans="1:95" x14ac:dyDescent="0.2">
      <c r="A30" s="6"/>
      <c r="B30" s="6"/>
      <c r="C30" s="6"/>
      <c r="D30" s="6" t="s">
        <v>78</v>
      </c>
      <c r="E30" s="3" t="s">
        <v>79</v>
      </c>
      <c r="F30" s="6">
        <f t="shared" si="20"/>
        <v>1</v>
      </c>
      <c r="G30" s="6">
        <f t="shared" si="21"/>
        <v>1</v>
      </c>
      <c r="H30" s="6">
        <f t="shared" si="22"/>
        <v>30</v>
      </c>
      <c r="I30" s="6">
        <f t="shared" si="23"/>
        <v>15</v>
      </c>
      <c r="J30" s="6">
        <f t="shared" si="24"/>
        <v>15</v>
      </c>
      <c r="K30" s="6">
        <f t="shared" si="25"/>
        <v>0</v>
      </c>
      <c r="L30" s="6">
        <f t="shared" si="26"/>
        <v>0</v>
      </c>
      <c r="M30" s="6">
        <f t="shared" si="27"/>
        <v>0</v>
      </c>
      <c r="N30" s="6">
        <f t="shared" si="28"/>
        <v>0</v>
      </c>
      <c r="O30" s="6">
        <f t="shared" si="29"/>
        <v>0</v>
      </c>
      <c r="P30" s="6">
        <f t="shared" si="30"/>
        <v>0</v>
      </c>
      <c r="Q30" s="7">
        <f t="shared" si="31"/>
        <v>2</v>
      </c>
      <c r="R30" s="7">
        <f t="shared" si="32"/>
        <v>0</v>
      </c>
      <c r="S30" s="7">
        <v>1.24</v>
      </c>
      <c r="T30" s="11">
        <v>15</v>
      </c>
      <c r="U30" s="10" t="s">
        <v>67</v>
      </c>
      <c r="V30" s="11">
        <v>15</v>
      </c>
      <c r="W30" s="10" t="s">
        <v>53</v>
      </c>
      <c r="X30" s="11"/>
      <c r="Y30" s="10"/>
      <c r="Z30" s="11"/>
      <c r="AA30" s="10"/>
      <c r="AB30" s="7">
        <v>2</v>
      </c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si="33"/>
        <v>2</v>
      </c>
      <c r="AM30" s="11"/>
      <c r="AN30" s="10"/>
      <c r="AO30" s="11"/>
      <c r="AP30" s="10"/>
      <c r="AQ30" s="11"/>
      <c r="AR30" s="10"/>
      <c r="AS30" s="11"/>
      <c r="AT30" s="10"/>
      <c r="AU30" s="7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4"/>
        <v>0</v>
      </c>
      <c r="BF30" s="11"/>
      <c r="BG30" s="10"/>
      <c r="BH30" s="11"/>
      <c r="BI30" s="10"/>
      <c r="BJ30" s="11"/>
      <c r="BK30" s="10"/>
      <c r="BL30" s="11"/>
      <c r="BM30" s="10"/>
      <c r="BN30" s="7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5"/>
        <v>0</v>
      </c>
      <c r="BY30" s="11"/>
      <c r="BZ30" s="10"/>
      <c r="CA30" s="11"/>
      <c r="CB30" s="10"/>
      <c r="CC30" s="11"/>
      <c r="CD30" s="10"/>
      <c r="CE30" s="11"/>
      <c r="CF30" s="10"/>
      <c r="CG30" s="7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6"/>
        <v>0</v>
      </c>
    </row>
    <row r="31" spans="1:95" x14ac:dyDescent="0.2">
      <c r="A31" s="6"/>
      <c r="B31" s="6"/>
      <c r="C31" s="6"/>
      <c r="D31" s="6" t="s">
        <v>80</v>
      </c>
      <c r="E31" s="3" t="s">
        <v>81</v>
      </c>
      <c r="F31" s="6">
        <f t="shared" si="20"/>
        <v>1</v>
      </c>
      <c r="G31" s="6">
        <f t="shared" si="21"/>
        <v>1</v>
      </c>
      <c r="H31" s="6">
        <f t="shared" si="22"/>
        <v>45</v>
      </c>
      <c r="I31" s="6">
        <f t="shared" si="23"/>
        <v>15</v>
      </c>
      <c r="J31" s="6">
        <f t="shared" si="24"/>
        <v>0</v>
      </c>
      <c r="K31" s="6">
        <f t="shared" si="25"/>
        <v>0</v>
      </c>
      <c r="L31" s="6">
        <f t="shared" si="26"/>
        <v>0</v>
      </c>
      <c r="M31" s="6">
        <f t="shared" si="27"/>
        <v>30</v>
      </c>
      <c r="N31" s="6">
        <f t="shared" si="28"/>
        <v>0</v>
      </c>
      <c r="O31" s="6">
        <f t="shared" si="29"/>
        <v>0</v>
      </c>
      <c r="P31" s="6">
        <f t="shared" si="30"/>
        <v>0</v>
      </c>
      <c r="Q31" s="7">
        <f t="shared" si="31"/>
        <v>3</v>
      </c>
      <c r="R31" s="7">
        <f t="shared" si="32"/>
        <v>2</v>
      </c>
      <c r="S31" s="7">
        <v>1.87</v>
      </c>
      <c r="T31" s="11">
        <v>15</v>
      </c>
      <c r="U31" s="10" t="s">
        <v>67</v>
      </c>
      <c r="V31" s="11"/>
      <c r="W31" s="10"/>
      <c r="X31" s="11"/>
      <c r="Y31" s="10"/>
      <c r="Z31" s="11"/>
      <c r="AA31" s="10"/>
      <c r="AB31" s="7">
        <v>1</v>
      </c>
      <c r="AC31" s="11">
        <v>30</v>
      </c>
      <c r="AD31" s="10" t="s">
        <v>53</v>
      </c>
      <c r="AE31" s="11"/>
      <c r="AF31" s="10"/>
      <c r="AG31" s="11"/>
      <c r="AH31" s="10"/>
      <c r="AI31" s="11"/>
      <c r="AJ31" s="10"/>
      <c r="AK31" s="7">
        <v>2</v>
      </c>
      <c r="AL31" s="7">
        <f t="shared" si="33"/>
        <v>3</v>
      </c>
      <c r="AM31" s="11"/>
      <c r="AN31" s="10"/>
      <c r="AO31" s="11"/>
      <c r="AP31" s="10"/>
      <c r="AQ31" s="11"/>
      <c r="AR31" s="10"/>
      <c r="AS31" s="11"/>
      <c r="AT31" s="10"/>
      <c r="AU31" s="7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4"/>
        <v>0</v>
      </c>
      <c r="BF31" s="11"/>
      <c r="BG31" s="10"/>
      <c r="BH31" s="11"/>
      <c r="BI31" s="10"/>
      <c r="BJ31" s="11"/>
      <c r="BK31" s="10"/>
      <c r="BL31" s="11"/>
      <c r="BM31" s="10"/>
      <c r="BN31" s="7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5"/>
        <v>0</v>
      </c>
      <c r="BY31" s="11"/>
      <c r="BZ31" s="10"/>
      <c r="CA31" s="11"/>
      <c r="CB31" s="10"/>
      <c r="CC31" s="11"/>
      <c r="CD31" s="10"/>
      <c r="CE31" s="11"/>
      <c r="CF31" s="10"/>
      <c r="CG31" s="7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6"/>
        <v>0</v>
      </c>
    </row>
    <row r="32" spans="1:95" x14ac:dyDescent="0.2">
      <c r="A32" s="6"/>
      <c r="B32" s="6"/>
      <c r="C32" s="6"/>
      <c r="D32" s="6" t="s">
        <v>82</v>
      </c>
      <c r="E32" s="3" t="s">
        <v>83</v>
      </c>
      <c r="F32" s="6">
        <f t="shared" si="20"/>
        <v>0</v>
      </c>
      <c r="G32" s="6">
        <f t="shared" si="21"/>
        <v>2</v>
      </c>
      <c r="H32" s="6">
        <f t="shared" si="22"/>
        <v>45</v>
      </c>
      <c r="I32" s="6">
        <f t="shared" si="23"/>
        <v>15</v>
      </c>
      <c r="J32" s="6">
        <f t="shared" si="24"/>
        <v>0</v>
      </c>
      <c r="K32" s="6">
        <f t="shared" si="25"/>
        <v>30</v>
      </c>
      <c r="L32" s="6">
        <f t="shared" si="26"/>
        <v>0</v>
      </c>
      <c r="M32" s="6">
        <f t="shared" si="27"/>
        <v>0</v>
      </c>
      <c r="N32" s="6">
        <f t="shared" si="28"/>
        <v>0</v>
      </c>
      <c r="O32" s="6">
        <f t="shared" si="29"/>
        <v>0</v>
      </c>
      <c r="P32" s="6">
        <f t="shared" si="30"/>
        <v>0</v>
      </c>
      <c r="Q32" s="7">
        <f t="shared" si="31"/>
        <v>3</v>
      </c>
      <c r="R32" s="7">
        <f t="shared" si="32"/>
        <v>0</v>
      </c>
      <c r="S32" s="7">
        <v>1.67</v>
      </c>
      <c r="T32" s="11">
        <v>15</v>
      </c>
      <c r="U32" s="10" t="s">
        <v>53</v>
      </c>
      <c r="V32" s="11"/>
      <c r="W32" s="10"/>
      <c r="X32" s="11">
        <v>30</v>
      </c>
      <c r="Y32" s="10" t="s">
        <v>53</v>
      </c>
      <c r="Z32" s="11"/>
      <c r="AA32" s="10"/>
      <c r="AB32" s="7">
        <v>3</v>
      </c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3"/>
        <v>3</v>
      </c>
      <c r="AM32" s="11"/>
      <c r="AN32" s="10"/>
      <c r="AO32" s="11"/>
      <c r="AP32" s="10"/>
      <c r="AQ32" s="11"/>
      <c r="AR32" s="10"/>
      <c r="AS32" s="11"/>
      <c r="AT32" s="10"/>
      <c r="AU32" s="7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4"/>
        <v>0</v>
      </c>
      <c r="BF32" s="11"/>
      <c r="BG32" s="10"/>
      <c r="BH32" s="11"/>
      <c r="BI32" s="10"/>
      <c r="BJ32" s="11"/>
      <c r="BK32" s="10"/>
      <c r="BL32" s="11"/>
      <c r="BM32" s="10"/>
      <c r="BN32" s="7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5"/>
        <v>0</v>
      </c>
      <c r="BY32" s="11"/>
      <c r="BZ32" s="10"/>
      <c r="CA32" s="11"/>
      <c r="CB32" s="10"/>
      <c r="CC32" s="11"/>
      <c r="CD32" s="10"/>
      <c r="CE32" s="11"/>
      <c r="CF32" s="10"/>
      <c r="CG32" s="7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6"/>
        <v>0</v>
      </c>
    </row>
    <row r="33" spans="1:95" x14ac:dyDescent="0.2">
      <c r="A33" s="6"/>
      <c r="B33" s="6"/>
      <c r="C33" s="6"/>
      <c r="D33" s="6" t="s">
        <v>84</v>
      </c>
      <c r="E33" s="3" t="s">
        <v>85</v>
      </c>
      <c r="F33" s="6">
        <f t="shared" si="20"/>
        <v>1</v>
      </c>
      <c r="G33" s="6">
        <f t="shared" si="21"/>
        <v>1</v>
      </c>
      <c r="H33" s="6">
        <f t="shared" si="22"/>
        <v>35</v>
      </c>
      <c r="I33" s="6">
        <f t="shared" si="23"/>
        <v>15</v>
      </c>
      <c r="J33" s="6">
        <f t="shared" si="24"/>
        <v>20</v>
      </c>
      <c r="K33" s="6">
        <f t="shared" si="25"/>
        <v>0</v>
      </c>
      <c r="L33" s="6">
        <f t="shared" si="26"/>
        <v>0</v>
      </c>
      <c r="M33" s="6">
        <f t="shared" si="27"/>
        <v>0</v>
      </c>
      <c r="N33" s="6">
        <f t="shared" si="28"/>
        <v>0</v>
      </c>
      <c r="O33" s="6">
        <f t="shared" si="29"/>
        <v>0</v>
      </c>
      <c r="P33" s="6">
        <f t="shared" si="30"/>
        <v>0</v>
      </c>
      <c r="Q33" s="7">
        <f t="shared" si="31"/>
        <v>3</v>
      </c>
      <c r="R33" s="7">
        <f t="shared" si="32"/>
        <v>0</v>
      </c>
      <c r="S33" s="7">
        <v>1.4</v>
      </c>
      <c r="T33" s="11">
        <v>15</v>
      </c>
      <c r="U33" s="10" t="s">
        <v>67</v>
      </c>
      <c r="V33" s="11">
        <v>20</v>
      </c>
      <c r="W33" s="10" t="s">
        <v>53</v>
      </c>
      <c r="X33" s="11"/>
      <c r="Y33" s="10"/>
      <c r="Z33" s="11"/>
      <c r="AA33" s="10"/>
      <c r="AB33" s="7">
        <v>3</v>
      </c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3"/>
        <v>3</v>
      </c>
      <c r="AM33" s="11"/>
      <c r="AN33" s="10"/>
      <c r="AO33" s="11"/>
      <c r="AP33" s="10"/>
      <c r="AQ33" s="11"/>
      <c r="AR33" s="10"/>
      <c r="AS33" s="11"/>
      <c r="AT33" s="10"/>
      <c r="AU33" s="7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4"/>
        <v>0</v>
      </c>
      <c r="BF33" s="11"/>
      <c r="BG33" s="10"/>
      <c r="BH33" s="11"/>
      <c r="BI33" s="10"/>
      <c r="BJ33" s="11"/>
      <c r="BK33" s="10"/>
      <c r="BL33" s="11"/>
      <c r="BM33" s="10"/>
      <c r="BN33" s="7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5"/>
        <v>0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6"/>
        <v>0</v>
      </c>
    </row>
    <row r="34" spans="1:95" x14ac:dyDescent="0.2">
      <c r="A34" s="6"/>
      <c r="B34" s="6"/>
      <c r="C34" s="6"/>
      <c r="D34" s="6" t="s">
        <v>86</v>
      </c>
      <c r="E34" s="3" t="s">
        <v>87</v>
      </c>
      <c r="F34" s="6">
        <f t="shared" si="20"/>
        <v>1</v>
      </c>
      <c r="G34" s="6">
        <f t="shared" si="21"/>
        <v>1</v>
      </c>
      <c r="H34" s="6">
        <f t="shared" si="22"/>
        <v>35</v>
      </c>
      <c r="I34" s="6">
        <f t="shared" si="23"/>
        <v>15</v>
      </c>
      <c r="J34" s="6">
        <f t="shared" si="24"/>
        <v>20</v>
      </c>
      <c r="K34" s="6">
        <f t="shared" si="25"/>
        <v>0</v>
      </c>
      <c r="L34" s="6">
        <f t="shared" si="26"/>
        <v>0</v>
      </c>
      <c r="M34" s="6">
        <f t="shared" si="27"/>
        <v>0</v>
      </c>
      <c r="N34" s="6">
        <f t="shared" si="28"/>
        <v>0</v>
      </c>
      <c r="O34" s="6">
        <f t="shared" si="29"/>
        <v>0</v>
      </c>
      <c r="P34" s="6">
        <f t="shared" si="30"/>
        <v>0</v>
      </c>
      <c r="Q34" s="7">
        <f t="shared" si="31"/>
        <v>3</v>
      </c>
      <c r="R34" s="7">
        <f t="shared" si="32"/>
        <v>0</v>
      </c>
      <c r="S34" s="7">
        <v>1.67</v>
      </c>
      <c r="T34" s="11">
        <v>15</v>
      </c>
      <c r="U34" s="10" t="s">
        <v>67</v>
      </c>
      <c r="V34" s="11">
        <v>20</v>
      </c>
      <c r="W34" s="10" t="s">
        <v>53</v>
      </c>
      <c r="X34" s="11"/>
      <c r="Y34" s="10"/>
      <c r="Z34" s="11"/>
      <c r="AA34" s="10"/>
      <c r="AB34" s="7">
        <v>3</v>
      </c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3"/>
        <v>3</v>
      </c>
      <c r="AM34" s="11"/>
      <c r="AN34" s="10"/>
      <c r="AO34" s="11"/>
      <c r="AP34" s="10"/>
      <c r="AQ34" s="11"/>
      <c r="AR34" s="10"/>
      <c r="AS34" s="11"/>
      <c r="AT34" s="10"/>
      <c r="AU34" s="7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4"/>
        <v>0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5"/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6"/>
        <v>0</v>
      </c>
    </row>
    <row r="35" spans="1:95" ht="15.95" customHeight="1" x14ac:dyDescent="0.2">
      <c r="A35" s="6"/>
      <c r="B35" s="6"/>
      <c r="C35" s="6"/>
      <c r="D35" s="6"/>
      <c r="E35" s="6" t="s">
        <v>68</v>
      </c>
      <c r="F35" s="6">
        <f t="shared" ref="F35:AK35" si="37">SUM(F26:F34)</f>
        <v>6</v>
      </c>
      <c r="G35" s="6">
        <f t="shared" si="37"/>
        <v>11</v>
      </c>
      <c r="H35" s="6">
        <f t="shared" si="37"/>
        <v>295</v>
      </c>
      <c r="I35" s="6">
        <f t="shared" si="37"/>
        <v>135</v>
      </c>
      <c r="J35" s="6">
        <f t="shared" si="37"/>
        <v>85</v>
      </c>
      <c r="K35" s="6">
        <f t="shared" si="37"/>
        <v>30</v>
      </c>
      <c r="L35" s="6">
        <f t="shared" si="37"/>
        <v>0</v>
      </c>
      <c r="M35" s="6">
        <f t="shared" si="37"/>
        <v>30</v>
      </c>
      <c r="N35" s="6">
        <f t="shared" si="37"/>
        <v>15</v>
      </c>
      <c r="O35" s="6">
        <f t="shared" si="37"/>
        <v>0</v>
      </c>
      <c r="P35" s="6">
        <f t="shared" si="37"/>
        <v>0</v>
      </c>
      <c r="Q35" s="7">
        <f t="shared" si="37"/>
        <v>22</v>
      </c>
      <c r="R35" s="7">
        <f t="shared" si="37"/>
        <v>3</v>
      </c>
      <c r="S35" s="7">
        <f t="shared" si="37"/>
        <v>11.92</v>
      </c>
      <c r="T35" s="11">
        <f t="shared" si="37"/>
        <v>105</v>
      </c>
      <c r="U35" s="10">
        <f t="shared" si="37"/>
        <v>0</v>
      </c>
      <c r="V35" s="11">
        <f t="shared" si="37"/>
        <v>70</v>
      </c>
      <c r="W35" s="10">
        <f t="shared" si="37"/>
        <v>0</v>
      </c>
      <c r="X35" s="11">
        <f t="shared" si="37"/>
        <v>30</v>
      </c>
      <c r="Y35" s="10">
        <f t="shared" si="37"/>
        <v>0</v>
      </c>
      <c r="Z35" s="11">
        <f t="shared" si="37"/>
        <v>0</v>
      </c>
      <c r="AA35" s="10">
        <f t="shared" si="37"/>
        <v>0</v>
      </c>
      <c r="AB35" s="7">
        <f t="shared" si="37"/>
        <v>16</v>
      </c>
      <c r="AC35" s="11">
        <f t="shared" si="37"/>
        <v>30</v>
      </c>
      <c r="AD35" s="10">
        <f t="shared" si="37"/>
        <v>0</v>
      </c>
      <c r="AE35" s="11">
        <f t="shared" si="37"/>
        <v>0</v>
      </c>
      <c r="AF35" s="10">
        <f t="shared" si="37"/>
        <v>0</v>
      </c>
      <c r="AG35" s="11">
        <f t="shared" si="37"/>
        <v>0</v>
      </c>
      <c r="AH35" s="10">
        <f t="shared" si="37"/>
        <v>0</v>
      </c>
      <c r="AI35" s="11">
        <f t="shared" si="37"/>
        <v>0</v>
      </c>
      <c r="AJ35" s="10">
        <f t="shared" si="37"/>
        <v>0</v>
      </c>
      <c r="AK35" s="7">
        <f t="shared" si="37"/>
        <v>2</v>
      </c>
      <c r="AL35" s="7">
        <f t="shared" ref="AL35:BQ35" si="38">SUM(AL26:AL34)</f>
        <v>18</v>
      </c>
      <c r="AM35" s="11">
        <f t="shared" si="38"/>
        <v>30</v>
      </c>
      <c r="AN35" s="10">
        <f t="shared" si="38"/>
        <v>0</v>
      </c>
      <c r="AO35" s="11">
        <f t="shared" si="38"/>
        <v>15</v>
      </c>
      <c r="AP35" s="10">
        <f t="shared" si="38"/>
        <v>0</v>
      </c>
      <c r="AQ35" s="11">
        <f t="shared" si="38"/>
        <v>0</v>
      </c>
      <c r="AR35" s="10">
        <f t="shared" si="38"/>
        <v>0</v>
      </c>
      <c r="AS35" s="11">
        <f t="shared" si="38"/>
        <v>0</v>
      </c>
      <c r="AT35" s="10">
        <f t="shared" si="38"/>
        <v>0</v>
      </c>
      <c r="AU35" s="7">
        <f t="shared" si="38"/>
        <v>3</v>
      </c>
      <c r="AV35" s="11">
        <f t="shared" si="38"/>
        <v>0</v>
      </c>
      <c r="AW35" s="10">
        <f t="shared" si="38"/>
        <v>0</v>
      </c>
      <c r="AX35" s="11">
        <f t="shared" si="38"/>
        <v>15</v>
      </c>
      <c r="AY35" s="10">
        <f t="shared" si="38"/>
        <v>0</v>
      </c>
      <c r="AZ35" s="11">
        <f t="shared" si="38"/>
        <v>0</v>
      </c>
      <c r="BA35" s="10">
        <f t="shared" si="38"/>
        <v>0</v>
      </c>
      <c r="BB35" s="11">
        <f t="shared" si="38"/>
        <v>0</v>
      </c>
      <c r="BC35" s="10">
        <f t="shared" si="38"/>
        <v>0</v>
      </c>
      <c r="BD35" s="7">
        <f t="shared" si="38"/>
        <v>1</v>
      </c>
      <c r="BE35" s="7">
        <f t="shared" si="38"/>
        <v>4</v>
      </c>
      <c r="BF35" s="11">
        <f t="shared" si="38"/>
        <v>0</v>
      </c>
      <c r="BG35" s="10">
        <f t="shared" si="38"/>
        <v>0</v>
      </c>
      <c r="BH35" s="11">
        <f t="shared" si="38"/>
        <v>0</v>
      </c>
      <c r="BI35" s="10">
        <f t="shared" si="38"/>
        <v>0</v>
      </c>
      <c r="BJ35" s="11">
        <f t="shared" si="38"/>
        <v>0</v>
      </c>
      <c r="BK35" s="10">
        <f t="shared" si="38"/>
        <v>0</v>
      </c>
      <c r="BL35" s="11">
        <f t="shared" si="38"/>
        <v>0</v>
      </c>
      <c r="BM35" s="10">
        <f t="shared" si="38"/>
        <v>0</v>
      </c>
      <c r="BN35" s="7">
        <f t="shared" si="38"/>
        <v>0</v>
      </c>
      <c r="BO35" s="11">
        <f t="shared" si="38"/>
        <v>0</v>
      </c>
      <c r="BP35" s="10">
        <f t="shared" si="38"/>
        <v>0</v>
      </c>
      <c r="BQ35" s="11">
        <f t="shared" si="38"/>
        <v>0</v>
      </c>
      <c r="BR35" s="10">
        <f t="shared" ref="BR35:CQ35" si="39">SUM(BR26:BR34)</f>
        <v>0</v>
      </c>
      <c r="BS35" s="11">
        <f t="shared" si="39"/>
        <v>0</v>
      </c>
      <c r="BT35" s="10">
        <f t="shared" si="39"/>
        <v>0</v>
      </c>
      <c r="BU35" s="11">
        <f t="shared" si="39"/>
        <v>0</v>
      </c>
      <c r="BV35" s="10">
        <f t="shared" si="39"/>
        <v>0</v>
      </c>
      <c r="BW35" s="7">
        <f t="shared" si="39"/>
        <v>0</v>
      </c>
      <c r="BX35" s="7">
        <f t="shared" si="39"/>
        <v>0</v>
      </c>
      <c r="BY35" s="11">
        <f t="shared" si="39"/>
        <v>0</v>
      </c>
      <c r="BZ35" s="10">
        <f t="shared" si="39"/>
        <v>0</v>
      </c>
      <c r="CA35" s="11">
        <f t="shared" si="39"/>
        <v>0</v>
      </c>
      <c r="CB35" s="10">
        <f t="shared" si="39"/>
        <v>0</v>
      </c>
      <c r="CC35" s="11">
        <f t="shared" si="39"/>
        <v>0</v>
      </c>
      <c r="CD35" s="10">
        <f t="shared" si="39"/>
        <v>0</v>
      </c>
      <c r="CE35" s="11">
        <f t="shared" si="39"/>
        <v>0</v>
      </c>
      <c r="CF35" s="10">
        <f t="shared" si="39"/>
        <v>0</v>
      </c>
      <c r="CG35" s="7">
        <f t="shared" si="39"/>
        <v>0</v>
      </c>
      <c r="CH35" s="11">
        <f t="shared" si="39"/>
        <v>0</v>
      </c>
      <c r="CI35" s="10">
        <f t="shared" si="39"/>
        <v>0</v>
      </c>
      <c r="CJ35" s="11">
        <f t="shared" si="39"/>
        <v>0</v>
      </c>
      <c r="CK35" s="10">
        <f t="shared" si="39"/>
        <v>0</v>
      </c>
      <c r="CL35" s="11">
        <f t="shared" si="39"/>
        <v>0</v>
      </c>
      <c r="CM35" s="10">
        <f t="shared" si="39"/>
        <v>0</v>
      </c>
      <c r="CN35" s="11">
        <f t="shared" si="39"/>
        <v>0</v>
      </c>
      <c r="CO35" s="10">
        <f t="shared" si="39"/>
        <v>0</v>
      </c>
      <c r="CP35" s="7">
        <f t="shared" si="39"/>
        <v>0</v>
      </c>
      <c r="CQ35" s="7">
        <f t="shared" si="39"/>
        <v>0</v>
      </c>
    </row>
    <row r="36" spans="1:95" ht="20.100000000000001" customHeight="1" x14ac:dyDescent="0.2">
      <c r="A36" s="12" t="s">
        <v>88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2"/>
      <c r="CQ36" s="13"/>
    </row>
    <row r="37" spans="1:95" x14ac:dyDescent="0.2">
      <c r="A37" s="6"/>
      <c r="B37" s="6"/>
      <c r="C37" s="6"/>
      <c r="D37" s="6" t="s">
        <v>150</v>
      </c>
      <c r="E37" s="3" t="s">
        <v>151</v>
      </c>
      <c r="F37" s="6">
        <f t="shared" ref="F37:F43" si="40">COUNTIF(T37:CO37,"e")</f>
        <v>1</v>
      </c>
      <c r="G37" s="6">
        <f t="shared" ref="G37:G43" si="41">COUNTIF(T37:CO37,"z")</f>
        <v>1</v>
      </c>
      <c r="H37" s="6">
        <f t="shared" ref="H37:H51" si="42">SUM(I37:P37)</f>
        <v>45</v>
      </c>
      <c r="I37" s="6">
        <f t="shared" ref="I37:I51" si="43">T37+AM37+BF37+BY37</f>
        <v>15</v>
      </c>
      <c r="J37" s="6">
        <f t="shared" ref="J37:J51" si="44">V37+AO37+BH37+CA37</f>
        <v>30</v>
      </c>
      <c r="K37" s="6">
        <f t="shared" ref="K37:K51" si="45">X37+AQ37+BJ37+CC37</f>
        <v>0</v>
      </c>
      <c r="L37" s="6">
        <f t="shared" ref="L37:L51" si="46">Z37+AS37+BL37+CE37</f>
        <v>0</v>
      </c>
      <c r="M37" s="6">
        <f t="shared" ref="M37:M51" si="47">AC37+AV37+BO37+CH37</f>
        <v>0</v>
      </c>
      <c r="N37" s="6">
        <f t="shared" ref="N37:N51" si="48">AE37+AX37+BQ37+CJ37</f>
        <v>0</v>
      </c>
      <c r="O37" s="6">
        <f t="shared" ref="O37:O51" si="49">AG37+AZ37+BS37+CL37</f>
        <v>0</v>
      </c>
      <c r="P37" s="6">
        <f t="shared" ref="P37:P51" si="50">AI37+BB37+BU37+CN37</f>
        <v>0</v>
      </c>
      <c r="Q37" s="7">
        <f t="shared" ref="Q37:Q51" si="51">AL37+BE37+BX37+CQ37</f>
        <v>2</v>
      </c>
      <c r="R37" s="7">
        <f t="shared" ref="R37:R51" si="52">AK37+BD37+BW37+CP37</f>
        <v>0</v>
      </c>
      <c r="S37" s="7">
        <v>1.5</v>
      </c>
      <c r="T37" s="11"/>
      <c r="U37" s="10"/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ref="AL37:AL51" si="53">AB37+AK37</f>
        <v>0</v>
      </c>
      <c r="AM37" s="11">
        <v>15</v>
      </c>
      <c r="AN37" s="10" t="s">
        <v>67</v>
      </c>
      <c r="AO37" s="11">
        <v>30</v>
      </c>
      <c r="AP37" s="10" t="s">
        <v>53</v>
      </c>
      <c r="AQ37" s="11"/>
      <c r="AR37" s="10"/>
      <c r="AS37" s="11"/>
      <c r="AT37" s="10"/>
      <c r="AU37" s="7">
        <v>2</v>
      </c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ref="BE37:BE51" si="54">AU37+BD37</f>
        <v>2</v>
      </c>
      <c r="BF37" s="11"/>
      <c r="BG37" s="10"/>
      <c r="BH37" s="11"/>
      <c r="BI37" s="10"/>
      <c r="BJ37" s="11"/>
      <c r="BK37" s="10"/>
      <c r="BL37" s="11"/>
      <c r="BM37" s="10"/>
      <c r="BN37" s="7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ref="BX37:BX51" si="55">BN37+BW37</f>
        <v>0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ref="CQ37:CQ51" si="56">CG37+CP37</f>
        <v>0</v>
      </c>
    </row>
    <row r="38" spans="1:95" x14ac:dyDescent="0.2">
      <c r="A38" s="6"/>
      <c r="B38" s="6"/>
      <c r="C38" s="6"/>
      <c r="D38" s="6" t="s">
        <v>152</v>
      </c>
      <c r="E38" s="3" t="s">
        <v>153</v>
      </c>
      <c r="F38" s="6">
        <f t="shared" si="40"/>
        <v>1</v>
      </c>
      <c r="G38" s="6">
        <f t="shared" si="41"/>
        <v>0</v>
      </c>
      <c r="H38" s="6">
        <f t="shared" si="42"/>
        <v>30</v>
      </c>
      <c r="I38" s="6">
        <f t="shared" si="43"/>
        <v>30</v>
      </c>
      <c r="J38" s="6">
        <f t="shared" si="44"/>
        <v>0</v>
      </c>
      <c r="K38" s="6">
        <f t="shared" si="45"/>
        <v>0</v>
      </c>
      <c r="L38" s="6">
        <f t="shared" si="46"/>
        <v>0</v>
      </c>
      <c r="M38" s="6">
        <f t="shared" si="47"/>
        <v>0</v>
      </c>
      <c r="N38" s="6">
        <f t="shared" si="48"/>
        <v>0</v>
      </c>
      <c r="O38" s="6">
        <f t="shared" si="49"/>
        <v>0</v>
      </c>
      <c r="P38" s="6">
        <f t="shared" si="50"/>
        <v>0</v>
      </c>
      <c r="Q38" s="7">
        <f t="shared" si="51"/>
        <v>2</v>
      </c>
      <c r="R38" s="7">
        <f t="shared" si="52"/>
        <v>0</v>
      </c>
      <c r="S38" s="7">
        <v>1.2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53"/>
        <v>0</v>
      </c>
      <c r="AM38" s="11">
        <v>30</v>
      </c>
      <c r="AN38" s="10" t="s">
        <v>67</v>
      </c>
      <c r="AO38" s="11"/>
      <c r="AP38" s="10"/>
      <c r="AQ38" s="11"/>
      <c r="AR38" s="10"/>
      <c r="AS38" s="11"/>
      <c r="AT38" s="10"/>
      <c r="AU38" s="7">
        <v>2</v>
      </c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54"/>
        <v>2</v>
      </c>
      <c r="BF38" s="11"/>
      <c r="BG38" s="10"/>
      <c r="BH38" s="11"/>
      <c r="BI38" s="10"/>
      <c r="BJ38" s="11"/>
      <c r="BK38" s="10"/>
      <c r="BL38" s="11"/>
      <c r="BM38" s="10"/>
      <c r="BN38" s="7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55"/>
        <v>0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56"/>
        <v>0</v>
      </c>
    </row>
    <row r="39" spans="1:95" x14ac:dyDescent="0.2">
      <c r="A39" s="6"/>
      <c r="B39" s="6"/>
      <c r="C39" s="6"/>
      <c r="D39" s="6" t="s">
        <v>154</v>
      </c>
      <c r="E39" s="3" t="s">
        <v>155</v>
      </c>
      <c r="F39" s="6">
        <f t="shared" si="40"/>
        <v>0</v>
      </c>
      <c r="G39" s="6">
        <f t="shared" si="41"/>
        <v>1</v>
      </c>
      <c r="H39" s="6">
        <f t="shared" si="42"/>
        <v>15</v>
      </c>
      <c r="I39" s="6">
        <f t="shared" si="43"/>
        <v>15</v>
      </c>
      <c r="J39" s="6">
        <f t="shared" si="44"/>
        <v>0</v>
      </c>
      <c r="K39" s="6">
        <f t="shared" si="45"/>
        <v>0</v>
      </c>
      <c r="L39" s="6">
        <f t="shared" si="46"/>
        <v>0</v>
      </c>
      <c r="M39" s="6">
        <f t="shared" si="47"/>
        <v>0</v>
      </c>
      <c r="N39" s="6">
        <f t="shared" si="48"/>
        <v>0</v>
      </c>
      <c r="O39" s="6">
        <f t="shared" si="49"/>
        <v>0</v>
      </c>
      <c r="P39" s="6">
        <f t="shared" si="50"/>
        <v>0</v>
      </c>
      <c r="Q39" s="7">
        <f t="shared" si="51"/>
        <v>1</v>
      </c>
      <c r="R39" s="7">
        <f t="shared" si="52"/>
        <v>0</v>
      </c>
      <c r="S39" s="7">
        <v>0.67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53"/>
        <v>0</v>
      </c>
      <c r="AM39" s="11">
        <v>15</v>
      </c>
      <c r="AN39" s="10" t="s">
        <v>53</v>
      </c>
      <c r="AO39" s="11"/>
      <c r="AP39" s="10"/>
      <c r="AQ39" s="11"/>
      <c r="AR39" s="10"/>
      <c r="AS39" s="11"/>
      <c r="AT39" s="10"/>
      <c r="AU39" s="7">
        <v>1</v>
      </c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54"/>
        <v>1</v>
      </c>
      <c r="BF39" s="11"/>
      <c r="BG39" s="10"/>
      <c r="BH39" s="11"/>
      <c r="BI39" s="10"/>
      <c r="BJ39" s="11"/>
      <c r="BK39" s="10"/>
      <c r="BL39" s="11"/>
      <c r="BM39" s="10"/>
      <c r="BN39" s="7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55"/>
        <v>0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56"/>
        <v>0</v>
      </c>
    </row>
    <row r="40" spans="1:95" x14ac:dyDescent="0.2">
      <c r="A40" s="6"/>
      <c r="B40" s="6"/>
      <c r="C40" s="6"/>
      <c r="D40" s="6" t="s">
        <v>156</v>
      </c>
      <c r="E40" s="3" t="s">
        <v>157</v>
      </c>
      <c r="F40" s="6">
        <f t="shared" si="40"/>
        <v>1</v>
      </c>
      <c r="G40" s="6">
        <f t="shared" si="41"/>
        <v>0</v>
      </c>
      <c r="H40" s="6">
        <f t="shared" si="42"/>
        <v>15</v>
      </c>
      <c r="I40" s="6">
        <f t="shared" si="43"/>
        <v>15</v>
      </c>
      <c r="J40" s="6">
        <f t="shared" si="44"/>
        <v>0</v>
      </c>
      <c r="K40" s="6">
        <f t="shared" si="45"/>
        <v>0</v>
      </c>
      <c r="L40" s="6">
        <f t="shared" si="46"/>
        <v>0</v>
      </c>
      <c r="M40" s="6">
        <f t="shared" si="47"/>
        <v>0</v>
      </c>
      <c r="N40" s="6">
        <f t="shared" si="48"/>
        <v>0</v>
      </c>
      <c r="O40" s="6">
        <f t="shared" si="49"/>
        <v>0</v>
      </c>
      <c r="P40" s="6">
        <f t="shared" si="50"/>
        <v>0</v>
      </c>
      <c r="Q40" s="7">
        <f t="shared" si="51"/>
        <v>1</v>
      </c>
      <c r="R40" s="7">
        <f t="shared" si="52"/>
        <v>0</v>
      </c>
      <c r="S40" s="7">
        <v>0.77</v>
      </c>
      <c r="T40" s="11"/>
      <c r="U40" s="10"/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53"/>
        <v>0</v>
      </c>
      <c r="AM40" s="11">
        <v>15</v>
      </c>
      <c r="AN40" s="10" t="s">
        <v>67</v>
      </c>
      <c r="AO40" s="11"/>
      <c r="AP40" s="10"/>
      <c r="AQ40" s="11"/>
      <c r="AR40" s="10"/>
      <c r="AS40" s="11"/>
      <c r="AT40" s="10"/>
      <c r="AU40" s="7">
        <v>1</v>
      </c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54"/>
        <v>1</v>
      </c>
      <c r="BF40" s="11"/>
      <c r="BG40" s="10"/>
      <c r="BH40" s="11"/>
      <c r="BI40" s="10"/>
      <c r="BJ40" s="11"/>
      <c r="BK40" s="10"/>
      <c r="BL40" s="11"/>
      <c r="BM40" s="10"/>
      <c r="BN40" s="7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55"/>
        <v>0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56"/>
        <v>0</v>
      </c>
    </row>
    <row r="41" spans="1:95" x14ac:dyDescent="0.2">
      <c r="A41" s="6"/>
      <c r="B41" s="6"/>
      <c r="C41" s="6"/>
      <c r="D41" s="6" t="s">
        <v>158</v>
      </c>
      <c r="E41" s="3" t="s">
        <v>159</v>
      </c>
      <c r="F41" s="6">
        <f t="shared" si="40"/>
        <v>0</v>
      </c>
      <c r="G41" s="6">
        <f t="shared" si="41"/>
        <v>2</v>
      </c>
      <c r="H41" s="6">
        <f t="shared" si="42"/>
        <v>90</v>
      </c>
      <c r="I41" s="6">
        <f t="shared" si="43"/>
        <v>0</v>
      </c>
      <c r="J41" s="6">
        <f t="shared" si="44"/>
        <v>0</v>
      </c>
      <c r="K41" s="6">
        <f t="shared" si="45"/>
        <v>0</v>
      </c>
      <c r="L41" s="6">
        <f t="shared" si="46"/>
        <v>0</v>
      </c>
      <c r="M41" s="6">
        <f t="shared" si="47"/>
        <v>60</v>
      </c>
      <c r="N41" s="6">
        <f t="shared" si="48"/>
        <v>30</v>
      </c>
      <c r="O41" s="6">
        <f t="shared" si="49"/>
        <v>0</v>
      </c>
      <c r="P41" s="6">
        <f t="shared" si="50"/>
        <v>0</v>
      </c>
      <c r="Q41" s="7">
        <f t="shared" si="51"/>
        <v>3</v>
      </c>
      <c r="R41" s="7">
        <f t="shared" si="52"/>
        <v>3</v>
      </c>
      <c r="S41" s="7">
        <v>3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53"/>
        <v>0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>
        <v>60</v>
      </c>
      <c r="AW41" s="10" t="s">
        <v>53</v>
      </c>
      <c r="AX41" s="11">
        <v>30</v>
      </c>
      <c r="AY41" s="10" t="s">
        <v>53</v>
      </c>
      <c r="AZ41" s="11"/>
      <c r="BA41" s="10"/>
      <c r="BB41" s="11"/>
      <c r="BC41" s="10"/>
      <c r="BD41" s="7">
        <v>3</v>
      </c>
      <c r="BE41" s="7">
        <f t="shared" si="54"/>
        <v>3</v>
      </c>
      <c r="BF41" s="11"/>
      <c r="BG41" s="10"/>
      <c r="BH41" s="11"/>
      <c r="BI41" s="10"/>
      <c r="BJ41" s="11"/>
      <c r="BK41" s="10"/>
      <c r="BL41" s="11"/>
      <c r="BM41" s="10"/>
      <c r="BN41" s="7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55"/>
        <v>0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6"/>
        <v>0</v>
      </c>
    </row>
    <row r="42" spans="1:95" x14ac:dyDescent="0.2">
      <c r="A42" s="6"/>
      <c r="B42" s="6"/>
      <c r="C42" s="6"/>
      <c r="D42" s="6" t="s">
        <v>160</v>
      </c>
      <c r="E42" s="3" t="s">
        <v>161</v>
      </c>
      <c r="F42" s="6">
        <f t="shared" si="40"/>
        <v>1</v>
      </c>
      <c r="G42" s="6">
        <f t="shared" si="41"/>
        <v>0</v>
      </c>
      <c r="H42" s="6">
        <f t="shared" si="42"/>
        <v>15</v>
      </c>
      <c r="I42" s="6">
        <f t="shared" si="43"/>
        <v>15</v>
      </c>
      <c r="J42" s="6">
        <f t="shared" si="44"/>
        <v>0</v>
      </c>
      <c r="K42" s="6">
        <f t="shared" si="45"/>
        <v>0</v>
      </c>
      <c r="L42" s="6">
        <f t="shared" si="46"/>
        <v>0</v>
      </c>
      <c r="M42" s="6">
        <f t="shared" si="47"/>
        <v>0</v>
      </c>
      <c r="N42" s="6">
        <f t="shared" si="48"/>
        <v>0</v>
      </c>
      <c r="O42" s="6">
        <f t="shared" si="49"/>
        <v>0</v>
      </c>
      <c r="P42" s="6">
        <f t="shared" si="50"/>
        <v>0</v>
      </c>
      <c r="Q42" s="7">
        <f t="shared" si="51"/>
        <v>2</v>
      </c>
      <c r="R42" s="7">
        <f t="shared" si="52"/>
        <v>0</v>
      </c>
      <c r="S42" s="7">
        <v>0.56999999999999995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53"/>
        <v>0</v>
      </c>
      <c r="AM42" s="11">
        <v>15</v>
      </c>
      <c r="AN42" s="10" t="s">
        <v>67</v>
      </c>
      <c r="AO42" s="11"/>
      <c r="AP42" s="10"/>
      <c r="AQ42" s="11"/>
      <c r="AR42" s="10"/>
      <c r="AS42" s="11"/>
      <c r="AT42" s="10"/>
      <c r="AU42" s="7">
        <v>2</v>
      </c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54"/>
        <v>2</v>
      </c>
      <c r="BF42" s="11"/>
      <c r="BG42" s="10"/>
      <c r="BH42" s="11"/>
      <c r="BI42" s="10"/>
      <c r="BJ42" s="11"/>
      <c r="BK42" s="10"/>
      <c r="BL42" s="11"/>
      <c r="BM42" s="10"/>
      <c r="BN42" s="7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5"/>
        <v>0</v>
      </c>
      <c r="BY42" s="11"/>
      <c r="BZ42" s="10"/>
      <c r="CA42" s="11"/>
      <c r="CB42" s="10"/>
      <c r="CC42" s="11"/>
      <c r="CD42" s="10"/>
      <c r="CE42" s="11"/>
      <c r="CF42" s="10"/>
      <c r="CG42" s="7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6"/>
        <v>0</v>
      </c>
    </row>
    <row r="43" spans="1:95" x14ac:dyDescent="0.2">
      <c r="A43" s="6"/>
      <c r="B43" s="6"/>
      <c r="C43" s="6"/>
      <c r="D43" s="6" t="s">
        <v>162</v>
      </c>
      <c r="E43" s="3" t="s">
        <v>163</v>
      </c>
      <c r="F43" s="6">
        <f t="shared" si="40"/>
        <v>1</v>
      </c>
      <c r="G43" s="6">
        <f t="shared" si="41"/>
        <v>0</v>
      </c>
      <c r="H43" s="6">
        <f t="shared" si="42"/>
        <v>15</v>
      </c>
      <c r="I43" s="6">
        <f t="shared" si="43"/>
        <v>15</v>
      </c>
      <c r="J43" s="6">
        <f t="shared" si="44"/>
        <v>0</v>
      </c>
      <c r="K43" s="6">
        <f t="shared" si="45"/>
        <v>0</v>
      </c>
      <c r="L43" s="6">
        <f t="shared" si="46"/>
        <v>0</v>
      </c>
      <c r="M43" s="6">
        <f t="shared" si="47"/>
        <v>0</v>
      </c>
      <c r="N43" s="6">
        <f t="shared" si="48"/>
        <v>0</v>
      </c>
      <c r="O43" s="6">
        <f t="shared" si="49"/>
        <v>0</v>
      </c>
      <c r="P43" s="6">
        <f t="shared" si="50"/>
        <v>0</v>
      </c>
      <c r="Q43" s="7">
        <f t="shared" si="51"/>
        <v>2</v>
      </c>
      <c r="R43" s="7">
        <f t="shared" si="52"/>
        <v>0</v>
      </c>
      <c r="S43" s="7">
        <v>0.56999999999999995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53"/>
        <v>0</v>
      </c>
      <c r="AM43" s="11">
        <v>15</v>
      </c>
      <c r="AN43" s="10" t="s">
        <v>67</v>
      </c>
      <c r="AO43" s="11"/>
      <c r="AP43" s="10"/>
      <c r="AQ43" s="11"/>
      <c r="AR43" s="10"/>
      <c r="AS43" s="11"/>
      <c r="AT43" s="10"/>
      <c r="AU43" s="7">
        <v>2</v>
      </c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54"/>
        <v>2</v>
      </c>
      <c r="BF43" s="11"/>
      <c r="BG43" s="10"/>
      <c r="BH43" s="11"/>
      <c r="BI43" s="10"/>
      <c r="BJ43" s="11"/>
      <c r="BK43" s="10"/>
      <c r="BL43" s="11"/>
      <c r="BM43" s="10"/>
      <c r="BN43" s="7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55"/>
        <v>0</v>
      </c>
      <c r="BY43" s="11"/>
      <c r="BZ43" s="10"/>
      <c r="CA43" s="11"/>
      <c r="CB43" s="10"/>
      <c r="CC43" s="11"/>
      <c r="CD43" s="10"/>
      <c r="CE43" s="11"/>
      <c r="CF43" s="10"/>
      <c r="CG43" s="7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6"/>
        <v>0</v>
      </c>
    </row>
    <row r="44" spans="1:95" x14ac:dyDescent="0.2">
      <c r="A44" s="6">
        <v>4</v>
      </c>
      <c r="B44" s="6">
        <v>1</v>
      </c>
      <c r="C44" s="6"/>
      <c r="D44" s="6"/>
      <c r="E44" s="3" t="s">
        <v>164</v>
      </c>
      <c r="F44" s="6">
        <f>$B$44*COUNTIF(T44:CO44,"e")</f>
        <v>1</v>
      </c>
      <c r="G44" s="6">
        <f>$B$44*COUNTIF(T44:CO44,"z")</f>
        <v>0</v>
      </c>
      <c r="H44" s="6">
        <f t="shared" si="42"/>
        <v>30</v>
      </c>
      <c r="I44" s="6">
        <f t="shared" si="43"/>
        <v>30</v>
      </c>
      <c r="J44" s="6">
        <f t="shared" si="44"/>
        <v>0</v>
      </c>
      <c r="K44" s="6">
        <f t="shared" si="45"/>
        <v>0</v>
      </c>
      <c r="L44" s="6">
        <f t="shared" si="46"/>
        <v>0</v>
      </c>
      <c r="M44" s="6">
        <f t="shared" si="47"/>
        <v>0</v>
      </c>
      <c r="N44" s="6">
        <f t="shared" si="48"/>
        <v>0</v>
      </c>
      <c r="O44" s="6">
        <f t="shared" si="49"/>
        <v>0</v>
      </c>
      <c r="P44" s="6">
        <f t="shared" si="50"/>
        <v>0</v>
      </c>
      <c r="Q44" s="7">
        <f t="shared" si="51"/>
        <v>2</v>
      </c>
      <c r="R44" s="7">
        <f t="shared" si="52"/>
        <v>0</v>
      </c>
      <c r="S44" s="7">
        <f>$B$44*1.3</f>
        <v>1.3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3"/>
        <v>0</v>
      </c>
      <c r="AM44" s="11">
        <f>$B$44*30</f>
        <v>30</v>
      </c>
      <c r="AN44" s="10" t="s">
        <v>67</v>
      </c>
      <c r="AO44" s="11"/>
      <c r="AP44" s="10"/>
      <c r="AQ44" s="11"/>
      <c r="AR44" s="10"/>
      <c r="AS44" s="11"/>
      <c r="AT44" s="10"/>
      <c r="AU44" s="7">
        <f>$B$44*2</f>
        <v>2</v>
      </c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4"/>
        <v>2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55"/>
        <v>0</v>
      </c>
      <c r="BY44" s="11"/>
      <c r="BZ44" s="10"/>
      <c r="CA44" s="11"/>
      <c r="CB44" s="10"/>
      <c r="CC44" s="11"/>
      <c r="CD44" s="10"/>
      <c r="CE44" s="11"/>
      <c r="CF44" s="10"/>
      <c r="CG44" s="7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6"/>
        <v>0</v>
      </c>
    </row>
    <row r="45" spans="1:95" x14ac:dyDescent="0.2">
      <c r="A45" s="6">
        <v>5</v>
      </c>
      <c r="B45" s="6">
        <v>1</v>
      </c>
      <c r="C45" s="6"/>
      <c r="D45" s="6"/>
      <c r="E45" s="3" t="s">
        <v>165</v>
      </c>
      <c r="F45" s="6">
        <f>$B$45*COUNTIF(T45:CO45,"e")</f>
        <v>1</v>
      </c>
      <c r="G45" s="6">
        <f>$B$45*COUNTIF(T45:CO45,"z")</f>
        <v>0</v>
      </c>
      <c r="H45" s="6">
        <f t="shared" si="42"/>
        <v>30</v>
      </c>
      <c r="I45" s="6">
        <f t="shared" si="43"/>
        <v>30</v>
      </c>
      <c r="J45" s="6">
        <f t="shared" si="44"/>
        <v>0</v>
      </c>
      <c r="K45" s="6">
        <f t="shared" si="45"/>
        <v>0</v>
      </c>
      <c r="L45" s="6">
        <f t="shared" si="46"/>
        <v>0</v>
      </c>
      <c r="M45" s="6">
        <f t="shared" si="47"/>
        <v>0</v>
      </c>
      <c r="N45" s="6">
        <f t="shared" si="48"/>
        <v>0</v>
      </c>
      <c r="O45" s="6">
        <f t="shared" si="49"/>
        <v>0</v>
      </c>
      <c r="P45" s="6">
        <f t="shared" si="50"/>
        <v>0</v>
      </c>
      <c r="Q45" s="7">
        <f t="shared" si="51"/>
        <v>2</v>
      </c>
      <c r="R45" s="7">
        <f t="shared" si="52"/>
        <v>0</v>
      </c>
      <c r="S45" s="7">
        <f>$B$45*1.1</f>
        <v>1.1000000000000001</v>
      </c>
      <c r="T45" s="11">
        <f>$B$45*30</f>
        <v>30</v>
      </c>
      <c r="U45" s="10" t="s">
        <v>67</v>
      </c>
      <c r="V45" s="11"/>
      <c r="W45" s="10"/>
      <c r="X45" s="11"/>
      <c r="Y45" s="10"/>
      <c r="Z45" s="11"/>
      <c r="AA45" s="10"/>
      <c r="AB45" s="7">
        <f>$B$45*2</f>
        <v>2</v>
      </c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3"/>
        <v>2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4"/>
        <v>0</v>
      </c>
      <c r="BF45" s="11"/>
      <c r="BG45" s="10"/>
      <c r="BH45" s="11"/>
      <c r="BI45" s="10"/>
      <c r="BJ45" s="11"/>
      <c r="BK45" s="10"/>
      <c r="BL45" s="11"/>
      <c r="BM45" s="10"/>
      <c r="BN45" s="7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55"/>
        <v>0</v>
      </c>
      <c r="BY45" s="11"/>
      <c r="BZ45" s="10"/>
      <c r="CA45" s="11"/>
      <c r="CB45" s="10"/>
      <c r="CC45" s="11"/>
      <c r="CD45" s="10"/>
      <c r="CE45" s="11"/>
      <c r="CF45" s="10"/>
      <c r="CG45" s="7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6"/>
        <v>0</v>
      </c>
    </row>
    <row r="46" spans="1:95" x14ac:dyDescent="0.2">
      <c r="A46" s="6">
        <v>6</v>
      </c>
      <c r="B46" s="6">
        <v>1</v>
      </c>
      <c r="C46" s="6"/>
      <c r="D46" s="6"/>
      <c r="E46" s="3" t="s">
        <v>166</v>
      </c>
      <c r="F46" s="6">
        <f>$B$46*COUNTIF(T46:CO46,"e")</f>
        <v>1</v>
      </c>
      <c r="G46" s="6">
        <f>$B$46*COUNTIF(T46:CO46,"z")</f>
        <v>0</v>
      </c>
      <c r="H46" s="6">
        <f t="shared" si="42"/>
        <v>15</v>
      </c>
      <c r="I46" s="6">
        <f t="shared" si="43"/>
        <v>15</v>
      </c>
      <c r="J46" s="6">
        <f t="shared" si="44"/>
        <v>0</v>
      </c>
      <c r="K46" s="6">
        <f t="shared" si="45"/>
        <v>0</v>
      </c>
      <c r="L46" s="6">
        <f t="shared" si="46"/>
        <v>0</v>
      </c>
      <c r="M46" s="6">
        <f t="shared" si="47"/>
        <v>0</v>
      </c>
      <c r="N46" s="6">
        <f t="shared" si="48"/>
        <v>0</v>
      </c>
      <c r="O46" s="6">
        <f t="shared" si="49"/>
        <v>0</v>
      </c>
      <c r="P46" s="6">
        <f t="shared" si="50"/>
        <v>0</v>
      </c>
      <c r="Q46" s="7">
        <f t="shared" si="51"/>
        <v>2</v>
      </c>
      <c r="R46" s="7">
        <f t="shared" si="52"/>
        <v>0</v>
      </c>
      <c r="S46" s="7">
        <f>$B$46*0.57</f>
        <v>0.56999999999999995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3"/>
        <v>0</v>
      </c>
      <c r="AM46" s="11">
        <f>$B$46*15</f>
        <v>15</v>
      </c>
      <c r="AN46" s="10" t="s">
        <v>67</v>
      </c>
      <c r="AO46" s="11"/>
      <c r="AP46" s="10"/>
      <c r="AQ46" s="11"/>
      <c r="AR46" s="10"/>
      <c r="AS46" s="11"/>
      <c r="AT46" s="10"/>
      <c r="AU46" s="7">
        <f>$B$46*2</f>
        <v>2</v>
      </c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54"/>
        <v>2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55"/>
        <v>0</v>
      </c>
      <c r="BY46" s="11"/>
      <c r="BZ46" s="10"/>
      <c r="CA46" s="11"/>
      <c r="CB46" s="10"/>
      <c r="CC46" s="11"/>
      <c r="CD46" s="10"/>
      <c r="CE46" s="11"/>
      <c r="CF46" s="10"/>
      <c r="CG46" s="7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6"/>
        <v>0</v>
      </c>
    </row>
    <row r="47" spans="1:95" x14ac:dyDescent="0.2">
      <c r="A47" s="6"/>
      <c r="B47" s="6"/>
      <c r="C47" s="6"/>
      <c r="D47" s="6" t="s">
        <v>167</v>
      </c>
      <c r="E47" s="3" t="s">
        <v>108</v>
      </c>
      <c r="F47" s="6">
        <f>COUNTIF(T47:CO47,"e")</f>
        <v>0</v>
      </c>
      <c r="G47" s="6">
        <f>COUNTIF(T47:CO47,"z")</f>
        <v>1</v>
      </c>
      <c r="H47" s="6">
        <f t="shared" si="42"/>
        <v>15</v>
      </c>
      <c r="I47" s="6">
        <f t="shared" si="43"/>
        <v>0</v>
      </c>
      <c r="J47" s="6">
        <f t="shared" si="44"/>
        <v>0</v>
      </c>
      <c r="K47" s="6">
        <f t="shared" si="45"/>
        <v>0</v>
      </c>
      <c r="L47" s="6">
        <f t="shared" si="46"/>
        <v>0</v>
      </c>
      <c r="M47" s="6">
        <f t="shared" si="47"/>
        <v>0</v>
      </c>
      <c r="N47" s="6">
        <f t="shared" si="48"/>
        <v>0</v>
      </c>
      <c r="O47" s="6">
        <f t="shared" si="49"/>
        <v>0</v>
      </c>
      <c r="P47" s="6">
        <f t="shared" si="50"/>
        <v>15</v>
      </c>
      <c r="Q47" s="7">
        <f t="shared" si="51"/>
        <v>1</v>
      </c>
      <c r="R47" s="7">
        <f t="shared" si="52"/>
        <v>1</v>
      </c>
      <c r="S47" s="7">
        <v>0.73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3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54"/>
        <v>0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>
        <v>15</v>
      </c>
      <c r="BV47" s="10" t="s">
        <v>53</v>
      </c>
      <c r="BW47" s="7">
        <v>1</v>
      </c>
      <c r="BX47" s="7">
        <f t="shared" si="55"/>
        <v>1</v>
      </c>
      <c r="BY47" s="11"/>
      <c r="BZ47" s="10"/>
      <c r="CA47" s="11"/>
      <c r="CB47" s="10"/>
      <c r="CC47" s="11"/>
      <c r="CD47" s="10"/>
      <c r="CE47" s="11"/>
      <c r="CF47" s="10"/>
      <c r="CG47" s="7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6"/>
        <v>0</v>
      </c>
    </row>
    <row r="48" spans="1:95" x14ac:dyDescent="0.2">
      <c r="A48" s="6"/>
      <c r="B48" s="6"/>
      <c r="C48" s="6"/>
      <c r="D48" s="6" t="s">
        <v>168</v>
      </c>
      <c r="E48" s="3" t="s">
        <v>110</v>
      </c>
      <c r="F48" s="6">
        <f>COUNTIF(T48:CO48,"e")</f>
        <v>0</v>
      </c>
      <c r="G48" s="6">
        <f>COUNTIF(T48:CO48,"z")</f>
        <v>1</v>
      </c>
      <c r="H48" s="6">
        <f t="shared" si="42"/>
        <v>0</v>
      </c>
      <c r="I48" s="6">
        <f t="shared" si="43"/>
        <v>0</v>
      </c>
      <c r="J48" s="6">
        <f t="shared" si="44"/>
        <v>0</v>
      </c>
      <c r="K48" s="6">
        <f t="shared" si="45"/>
        <v>0</v>
      </c>
      <c r="L48" s="6">
        <f t="shared" si="46"/>
        <v>0</v>
      </c>
      <c r="M48" s="6">
        <f t="shared" si="47"/>
        <v>0</v>
      </c>
      <c r="N48" s="6">
        <f t="shared" si="48"/>
        <v>0</v>
      </c>
      <c r="O48" s="6">
        <f t="shared" si="49"/>
        <v>0</v>
      </c>
      <c r="P48" s="6">
        <f t="shared" si="50"/>
        <v>0</v>
      </c>
      <c r="Q48" s="7">
        <f t="shared" si="51"/>
        <v>20</v>
      </c>
      <c r="R48" s="7">
        <f t="shared" si="52"/>
        <v>20</v>
      </c>
      <c r="S48" s="7">
        <v>5.7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3"/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4"/>
        <v>0</v>
      </c>
      <c r="BF48" s="11"/>
      <c r="BG48" s="10"/>
      <c r="BH48" s="11"/>
      <c r="BI48" s="10"/>
      <c r="BJ48" s="11"/>
      <c r="BK48" s="10"/>
      <c r="BL48" s="11"/>
      <c r="BM48" s="10"/>
      <c r="BN48" s="7"/>
      <c r="BO48" s="11"/>
      <c r="BP48" s="10"/>
      <c r="BQ48" s="11"/>
      <c r="BR48" s="10"/>
      <c r="BS48" s="11">
        <v>0</v>
      </c>
      <c r="BT48" s="10" t="s">
        <v>53</v>
      </c>
      <c r="BU48" s="11"/>
      <c r="BV48" s="10"/>
      <c r="BW48" s="7">
        <v>20</v>
      </c>
      <c r="BX48" s="7">
        <f t="shared" si="55"/>
        <v>20</v>
      </c>
      <c r="BY48" s="11"/>
      <c r="BZ48" s="10"/>
      <c r="CA48" s="11"/>
      <c r="CB48" s="10"/>
      <c r="CC48" s="11"/>
      <c r="CD48" s="10"/>
      <c r="CE48" s="11"/>
      <c r="CF48" s="10"/>
      <c r="CG48" s="7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6"/>
        <v>0</v>
      </c>
    </row>
    <row r="49" spans="1:95" x14ac:dyDescent="0.2">
      <c r="A49" s="6"/>
      <c r="B49" s="6"/>
      <c r="C49" s="6"/>
      <c r="D49" s="6" t="s">
        <v>169</v>
      </c>
      <c r="E49" s="3" t="s">
        <v>112</v>
      </c>
      <c r="F49" s="6">
        <f>COUNTIF(T49:CO49,"e")</f>
        <v>0</v>
      </c>
      <c r="G49" s="6">
        <f>COUNTIF(T49:CO49,"z")</f>
        <v>1</v>
      </c>
      <c r="H49" s="6">
        <f t="shared" si="42"/>
        <v>30</v>
      </c>
      <c r="I49" s="6">
        <f t="shared" si="43"/>
        <v>0</v>
      </c>
      <c r="J49" s="6">
        <f t="shared" si="44"/>
        <v>0</v>
      </c>
      <c r="K49" s="6">
        <f t="shared" si="45"/>
        <v>0</v>
      </c>
      <c r="L49" s="6">
        <f t="shared" si="46"/>
        <v>0</v>
      </c>
      <c r="M49" s="6">
        <f t="shared" si="47"/>
        <v>0</v>
      </c>
      <c r="N49" s="6">
        <f t="shared" si="48"/>
        <v>0</v>
      </c>
      <c r="O49" s="6">
        <f t="shared" si="49"/>
        <v>0</v>
      </c>
      <c r="P49" s="6">
        <f t="shared" si="50"/>
        <v>30</v>
      </c>
      <c r="Q49" s="7">
        <f t="shared" si="51"/>
        <v>2</v>
      </c>
      <c r="R49" s="7">
        <f t="shared" si="52"/>
        <v>2</v>
      </c>
      <c r="S49" s="7">
        <v>1.2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3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4"/>
        <v>0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>
        <v>30</v>
      </c>
      <c r="BV49" s="10" t="s">
        <v>53</v>
      </c>
      <c r="BW49" s="7">
        <v>2</v>
      </c>
      <c r="BX49" s="7">
        <f t="shared" si="55"/>
        <v>2</v>
      </c>
      <c r="BY49" s="11"/>
      <c r="BZ49" s="10"/>
      <c r="CA49" s="11"/>
      <c r="CB49" s="10"/>
      <c r="CC49" s="11"/>
      <c r="CD49" s="10"/>
      <c r="CE49" s="11"/>
      <c r="CF49" s="10"/>
      <c r="CG49" s="7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6"/>
        <v>0</v>
      </c>
    </row>
    <row r="50" spans="1:95" x14ac:dyDescent="0.2">
      <c r="A50" s="6"/>
      <c r="B50" s="6"/>
      <c r="C50" s="6"/>
      <c r="D50" s="6" t="s">
        <v>170</v>
      </c>
      <c r="E50" s="3" t="s">
        <v>114</v>
      </c>
      <c r="F50" s="6">
        <f>COUNTIF(T50:CO50,"e")</f>
        <v>0</v>
      </c>
      <c r="G50" s="6">
        <f>COUNTIF(T50:CO50,"z")</f>
        <v>1</v>
      </c>
      <c r="H50" s="6">
        <f t="shared" si="42"/>
        <v>90</v>
      </c>
      <c r="I50" s="6">
        <f t="shared" si="43"/>
        <v>0</v>
      </c>
      <c r="J50" s="6">
        <f t="shared" si="44"/>
        <v>0</v>
      </c>
      <c r="K50" s="6">
        <f t="shared" si="45"/>
        <v>0</v>
      </c>
      <c r="L50" s="6">
        <f t="shared" si="46"/>
        <v>0</v>
      </c>
      <c r="M50" s="6">
        <f t="shared" si="47"/>
        <v>0</v>
      </c>
      <c r="N50" s="6">
        <f t="shared" si="48"/>
        <v>90</v>
      </c>
      <c r="O50" s="6">
        <f t="shared" si="49"/>
        <v>0</v>
      </c>
      <c r="P50" s="6">
        <f t="shared" si="50"/>
        <v>0</v>
      </c>
      <c r="Q50" s="7">
        <f t="shared" si="51"/>
        <v>3</v>
      </c>
      <c r="R50" s="7">
        <f t="shared" si="52"/>
        <v>3</v>
      </c>
      <c r="S50" s="7">
        <v>3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53"/>
        <v>0</v>
      </c>
      <c r="AM50" s="11"/>
      <c r="AN50" s="10"/>
      <c r="AO50" s="11"/>
      <c r="AP50" s="10"/>
      <c r="AQ50" s="11"/>
      <c r="AR50" s="10"/>
      <c r="AS50" s="11"/>
      <c r="AT50" s="10"/>
      <c r="AU50" s="7"/>
      <c r="AV50" s="11"/>
      <c r="AW50" s="10"/>
      <c r="AX50" s="11">
        <v>90</v>
      </c>
      <c r="AY50" s="10" t="s">
        <v>53</v>
      </c>
      <c r="AZ50" s="11"/>
      <c r="BA50" s="10"/>
      <c r="BB50" s="11"/>
      <c r="BC50" s="10"/>
      <c r="BD50" s="7">
        <v>3</v>
      </c>
      <c r="BE50" s="7">
        <f t="shared" si="54"/>
        <v>3</v>
      </c>
      <c r="BF50" s="11"/>
      <c r="BG50" s="10"/>
      <c r="BH50" s="11"/>
      <c r="BI50" s="10"/>
      <c r="BJ50" s="11"/>
      <c r="BK50" s="10"/>
      <c r="BL50" s="11"/>
      <c r="BM50" s="10"/>
      <c r="BN50" s="7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55"/>
        <v>0</v>
      </c>
      <c r="BY50" s="11"/>
      <c r="BZ50" s="10"/>
      <c r="CA50" s="11"/>
      <c r="CB50" s="10"/>
      <c r="CC50" s="11"/>
      <c r="CD50" s="10"/>
      <c r="CE50" s="11"/>
      <c r="CF50" s="10"/>
      <c r="CG50" s="7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56"/>
        <v>0</v>
      </c>
    </row>
    <row r="51" spans="1:95" x14ac:dyDescent="0.2">
      <c r="A51" s="6"/>
      <c r="B51" s="6"/>
      <c r="C51" s="6"/>
      <c r="D51" s="6" t="s">
        <v>171</v>
      </c>
      <c r="E51" s="3" t="s">
        <v>116</v>
      </c>
      <c r="F51" s="6">
        <f>COUNTIF(T51:CO51,"e")</f>
        <v>0</v>
      </c>
      <c r="G51" s="6">
        <f>COUNTIF(T51:CO51,"z")</f>
        <v>1</v>
      </c>
      <c r="H51" s="6">
        <f t="shared" si="42"/>
        <v>225</v>
      </c>
      <c r="I51" s="6">
        <f t="shared" si="43"/>
        <v>0</v>
      </c>
      <c r="J51" s="6">
        <f t="shared" si="44"/>
        <v>0</v>
      </c>
      <c r="K51" s="6">
        <f t="shared" si="45"/>
        <v>0</v>
      </c>
      <c r="L51" s="6">
        <f t="shared" si="46"/>
        <v>0</v>
      </c>
      <c r="M51" s="6">
        <f t="shared" si="47"/>
        <v>225</v>
      </c>
      <c r="N51" s="6">
        <f t="shared" si="48"/>
        <v>0</v>
      </c>
      <c r="O51" s="6">
        <f t="shared" si="49"/>
        <v>0</v>
      </c>
      <c r="P51" s="6">
        <f t="shared" si="50"/>
        <v>0</v>
      </c>
      <c r="Q51" s="7">
        <f t="shared" si="51"/>
        <v>7</v>
      </c>
      <c r="R51" s="7">
        <f t="shared" si="52"/>
        <v>7</v>
      </c>
      <c r="S51" s="7">
        <v>5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53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54"/>
        <v>0</v>
      </c>
      <c r="BF51" s="11"/>
      <c r="BG51" s="10"/>
      <c r="BH51" s="11"/>
      <c r="BI51" s="10"/>
      <c r="BJ51" s="11"/>
      <c r="BK51" s="10"/>
      <c r="BL51" s="11"/>
      <c r="BM51" s="10"/>
      <c r="BN51" s="7"/>
      <c r="BO51" s="11">
        <v>225</v>
      </c>
      <c r="BP51" s="10" t="s">
        <v>53</v>
      </c>
      <c r="BQ51" s="11"/>
      <c r="BR51" s="10"/>
      <c r="BS51" s="11"/>
      <c r="BT51" s="10"/>
      <c r="BU51" s="11"/>
      <c r="BV51" s="10"/>
      <c r="BW51" s="7">
        <v>7</v>
      </c>
      <c r="BX51" s="7">
        <f t="shared" si="55"/>
        <v>7</v>
      </c>
      <c r="BY51" s="11"/>
      <c r="BZ51" s="10"/>
      <c r="CA51" s="11"/>
      <c r="CB51" s="10"/>
      <c r="CC51" s="11"/>
      <c r="CD51" s="10"/>
      <c r="CE51" s="11"/>
      <c r="CF51" s="10"/>
      <c r="CG51" s="7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56"/>
        <v>0</v>
      </c>
    </row>
    <row r="52" spans="1:95" ht="15.95" customHeight="1" x14ac:dyDescent="0.2">
      <c r="A52" s="6"/>
      <c r="B52" s="6"/>
      <c r="C52" s="6"/>
      <c r="D52" s="6"/>
      <c r="E52" s="6" t="s">
        <v>68</v>
      </c>
      <c r="F52" s="6">
        <f t="shared" ref="F52:AK52" si="57">SUM(F37:F51)</f>
        <v>8</v>
      </c>
      <c r="G52" s="6">
        <f t="shared" si="57"/>
        <v>9</v>
      </c>
      <c r="H52" s="6">
        <f t="shared" si="57"/>
        <v>660</v>
      </c>
      <c r="I52" s="6">
        <f t="shared" si="57"/>
        <v>180</v>
      </c>
      <c r="J52" s="6">
        <f t="shared" si="57"/>
        <v>30</v>
      </c>
      <c r="K52" s="6">
        <f t="shared" si="57"/>
        <v>0</v>
      </c>
      <c r="L52" s="6">
        <f t="shared" si="57"/>
        <v>0</v>
      </c>
      <c r="M52" s="6">
        <f t="shared" si="57"/>
        <v>285</v>
      </c>
      <c r="N52" s="6">
        <f t="shared" si="57"/>
        <v>120</v>
      </c>
      <c r="O52" s="6">
        <f t="shared" si="57"/>
        <v>0</v>
      </c>
      <c r="P52" s="6">
        <f t="shared" si="57"/>
        <v>45</v>
      </c>
      <c r="Q52" s="7">
        <f t="shared" si="57"/>
        <v>52</v>
      </c>
      <c r="R52" s="7">
        <f t="shared" si="57"/>
        <v>36</v>
      </c>
      <c r="S52" s="7">
        <f t="shared" si="57"/>
        <v>26.880000000000003</v>
      </c>
      <c r="T52" s="11">
        <f t="shared" si="57"/>
        <v>30</v>
      </c>
      <c r="U52" s="10">
        <f t="shared" si="57"/>
        <v>0</v>
      </c>
      <c r="V52" s="11">
        <f t="shared" si="57"/>
        <v>0</v>
      </c>
      <c r="W52" s="10">
        <f t="shared" si="57"/>
        <v>0</v>
      </c>
      <c r="X52" s="11">
        <f t="shared" si="57"/>
        <v>0</v>
      </c>
      <c r="Y52" s="10">
        <f t="shared" si="57"/>
        <v>0</v>
      </c>
      <c r="Z52" s="11">
        <f t="shared" si="57"/>
        <v>0</v>
      </c>
      <c r="AA52" s="10">
        <f t="shared" si="57"/>
        <v>0</v>
      </c>
      <c r="AB52" s="7">
        <f t="shared" si="57"/>
        <v>2</v>
      </c>
      <c r="AC52" s="11">
        <f t="shared" si="57"/>
        <v>0</v>
      </c>
      <c r="AD52" s="10">
        <f t="shared" si="57"/>
        <v>0</v>
      </c>
      <c r="AE52" s="11">
        <f t="shared" si="57"/>
        <v>0</v>
      </c>
      <c r="AF52" s="10">
        <f t="shared" si="57"/>
        <v>0</v>
      </c>
      <c r="AG52" s="11">
        <f t="shared" si="57"/>
        <v>0</v>
      </c>
      <c r="AH52" s="10">
        <f t="shared" si="57"/>
        <v>0</v>
      </c>
      <c r="AI52" s="11">
        <f t="shared" si="57"/>
        <v>0</v>
      </c>
      <c r="AJ52" s="10">
        <f t="shared" si="57"/>
        <v>0</v>
      </c>
      <c r="AK52" s="7">
        <f t="shared" si="57"/>
        <v>0</v>
      </c>
      <c r="AL52" s="7">
        <f t="shared" ref="AL52:BQ52" si="58">SUM(AL37:AL51)</f>
        <v>2</v>
      </c>
      <c r="AM52" s="11">
        <f t="shared" si="58"/>
        <v>150</v>
      </c>
      <c r="AN52" s="10">
        <f t="shared" si="58"/>
        <v>0</v>
      </c>
      <c r="AO52" s="11">
        <f t="shared" si="58"/>
        <v>30</v>
      </c>
      <c r="AP52" s="10">
        <f t="shared" si="58"/>
        <v>0</v>
      </c>
      <c r="AQ52" s="11">
        <f t="shared" si="58"/>
        <v>0</v>
      </c>
      <c r="AR52" s="10">
        <f t="shared" si="58"/>
        <v>0</v>
      </c>
      <c r="AS52" s="11">
        <f t="shared" si="58"/>
        <v>0</v>
      </c>
      <c r="AT52" s="10">
        <f t="shared" si="58"/>
        <v>0</v>
      </c>
      <c r="AU52" s="7">
        <f t="shared" si="58"/>
        <v>14</v>
      </c>
      <c r="AV52" s="11">
        <f t="shared" si="58"/>
        <v>60</v>
      </c>
      <c r="AW52" s="10">
        <f t="shared" si="58"/>
        <v>0</v>
      </c>
      <c r="AX52" s="11">
        <f t="shared" si="58"/>
        <v>120</v>
      </c>
      <c r="AY52" s="10">
        <f t="shared" si="58"/>
        <v>0</v>
      </c>
      <c r="AZ52" s="11">
        <f t="shared" si="58"/>
        <v>0</v>
      </c>
      <c r="BA52" s="10">
        <f t="shared" si="58"/>
        <v>0</v>
      </c>
      <c r="BB52" s="11">
        <f t="shared" si="58"/>
        <v>0</v>
      </c>
      <c r="BC52" s="10">
        <f t="shared" si="58"/>
        <v>0</v>
      </c>
      <c r="BD52" s="7">
        <f t="shared" si="58"/>
        <v>6</v>
      </c>
      <c r="BE52" s="7">
        <f t="shared" si="58"/>
        <v>20</v>
      </c>
      <c r="BF52" s="11">
        <f t="shared" si="58"/>
        <v>0</v>
      </c>
      <c r="BG52" s="10">
        <f t="shared" si="58"/>
        <v>0</v>
      </c>
      <c r="BH52" s="11">
        <f t="shared" si="58"/>
        <v>0</v>
      </c>
      <c r="BI52" s="10">
        <f t="shared" si="58"/>
        <v>0</v>
      </c>
      <c r="BJ52" s="11">
        <f t="shared" si="58"/>
        <v>0</v>
      </c>
      <c r="BK52" s="10">
        <f t="shared" si="58"/>
        <v>0</v>
      </c>
      <c r="BL52" s="11">
        <f t="shared" si="58"/>
        <v>0</v>
      </c>
      <c r="BM52" s="10">
        <f t="shared" si="58"/>
        <v>0</v>
      </c>
      <c r="BN52" s="7">
        <f t="shared" si="58"/>
        <v>0</v>
      </c>
      <c r="BO52" s="11">
        <f t="shared" si="58"/>
        <v>225</v>
      </c>
      <c r="BP52" s="10">
        <f t="shared" si="58"/>
        <v>0</v>
      </c>
      <c r="BQ52" s="11">
        <f t="shared" si="58"/>
        <v>0</v>
      </c>
      <c r="BR52" s="10">
        <f t="shared" ref="BR52:CQ52" si="59">SUM(BR37:BR51)</f>
        <v>0</v>
      </c>
      <c r="BS52" s="11">
        <f t="shared" si="59"/>
        <v>0</v>
      </c>
      <c r="BT52" s="10">
        <f t="shared" si="59"/>
        <v>0</v>
      </c>
      <c r="BU52" s="11">
        <f t="shared" si="59"/>
        <v>45</v>
      </c>
      <c r="BV52" s="10">
        <f t="shared" si="59"/>
        <v>0</v>
      </c>
      <c r="BW52" s="7">
        <f t="shared" si="59"/>
        <v>30</v>
      </c>
      <c r="BX52" s="7">
        <f t="shared" si="59"/>
        <v>30</v>
      </c>
      <c r="BY52" s="11">
        <f t="shared" si="59"/>
        <v>0</v>
      </c>
      <c r="BZ52" s="10">
        <f t="shared" si="59"/>
        <v>0</v>
      </c>
      <c r="CA52" s="11">
        <f t="shared" si="59"/>
        <v>0</v>
      </c>
      <c r="CB52" s="10">
        <f t="shared" si="59"/>
        <v>0</v>
      </c>
      <c r="CC52" s="11">
        <f t="shared" si="59"/>
        <v>0</v>
      </c>
      <c r="CD52" s="10">
        <f t="shared" si="59"/>
        <v>0</v>
      </c>
      <c r="CE52" s="11">
        <f t="shared" si="59"/>
        <v>0</v>
      </c>
      <c r="CF52" s="10">
        <f t="shared" si="59"/>
        <v>0</v>
      </c>
      <c r="CG52" s="7">
        <f t="shared" si="59"/>
        <v>0</v>
      </c>
      <c r="CH52" s="11">
        <f t="shared" si="59"/>
        <v>0</v>
      </c>
      <c r="CI52" s="10">
        <f t="shared" si="59"/>
        <v>0</v>
      </c>
      <c r="CJ52" s="11">
        <f t="shared" si="59"/>
        <v>0</v>
      </c>
      <c r="CK52" s="10">
        <f t="shared" si="59"/>
        <v>0</v>
      </c>
      <c r="CL52" s="11">
        <f t="shared" si="59"/>
        <v>0</v>
      </c>
      <c r="CM52" s="10">
        <f t="shared" si="59"/>
        <v>0</v>
      </c>
      <c r="CN52" s="11">
        <f t="shared" si="59"/>
        <v>0</v>
      </c>
      <c r="CO52" s="10">
        <f t="shared" si="59"/>
        <v>0</v>
      </c>
      <c r="CP52" s="7">
        <f t="shared" si="59"/>
        <v>0</v>
      </c>
      <c r="CQ52" s="7">
        <f t="shared" si="59"/>
        <v>0</v>
      </c>
    </row>
    <row r="53" spans="1:95" ht="20.100000000000001" customHeight="1" x14ac:dyDescent="0.2">
      <c r="A53" s="12" t="s">
        <v>117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2"/>
      <c r="CQ53" s="13"/>
    </row>
    <row r="54" spans="1:95" x14ac:dyDescent="0.2">
      <c r="A54" s="15">
        <v>50</v>
      </c>
      <c r="B54" s="15">
        <v>1</v>
      </c>
      <c r="C54" s="15"/>
      <c r="D54" s="6" t="s">
        <v>118</v>
      </c>
      <c r="E54" s="3" t="s">
        <v>119</v>
      </c>
      <c r="F54" s="6">
        <f t="shared" ref="F54:F61" si="60">COUNTIF(T54:CO54,"e")</f>
        <v>1</v>
      </c>
      <c r="G54" s="6">
        <f t="shared" ref="G54:G61" si="61">COUNTIF(T54:CO54,"z")</f>
        <v>0</v>
      </c>
      <c r="H54" s="6">
        <f t="shared" ref="H54:H61" si="62">SUM(I54:P54)</f>
        <v>30</v>
      </c>
      <c r="I54" s="6">
        <f t="shared" ref="I54:I61" si="63">T54+AM54+BF54+BY54</f>
        <v>0</v>
      </c>
      <c r="J54" s="6">
        <f t="shared" ref="J54:J61" si="64">V54+AO54+BH54+CA54</f>
        <v>0</v>
      </c>
      <c r="K54" s="6">
        <f t="shared" ref="K54:K61" si="65">X54+AQ54+BJ54+CC54</f>
        <v>0</v>
      </c>
      <c r="L54" s="6">
        <f t="shared" ref="L54:L61" si="66">Z54+AS54+BL54+CE54</f>
        <v>30</v>
      </c>
      <c r="M54" s="6">
        <f t="shared" ref="M54:M61" si="67">AC54+AV54+BO54+CH54</f>
        <v>0</v>
      </c>
      <c r="N54" s="6">
        <f t="shared" ref="N54:N61" si="68">AE54+AX54+BQ54+CJ54</f>
        <v>0</v>
      </c>
      <c r="O54" s="6">
        <f t="shared" ref="O54:O61" si="69">AG54+AZ54+BS54+CL54</f>
        <v>0</v>
      </c>
      <c r="P54" s="6">
        <f t="shared" ref="P54:P61" si="70">AI54+BB54+BU54+CN54</f>
        <v>0</v>
      </c>
      <c r="Q54" s="7">
        <f t="shared" ref="Q54:Q61" si="71">AL54+BE54+BX54+CQ54</f>
        <v>3</v>
      </c>
      <c r="R54" s="7">
        <f t="shared" ref="R54:R61" si="72">AK54+BD54+BW54+CP54</f>
        <v>0</v>
      </c>
      <c r="S54" s="7">
        <v>1.2</v>
      </c>
      <c r="T54" s="11"/>
      <c r="U54" s="10"/>
      <c r="V54" s="11"/>
      <c r="W54" s="10"/>
      <c r="X54" s="11"/>
      <c r="Y54" s="10"/>
      <c r="Z54" s="11">
        <v>30</v>
      </c>
      <c r="AA54" s="10" t="s">
        <v>67</v>
      </c>
      <c r="AB54" s="7">
        <v>3</v>
      </c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ref="AL54:AL61" si="73">AB54+AK54</f>
        <v>3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ref="BE54:BE61" si="74">AU54+BD54</f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ref="BX54:BX61" si="75">BN54+BW54</f>
        <v>0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ref="CQ54:CQ61" si="76">CG54+CP54</f>
        <v>0</v>
      </c>
    </row>
    <row r="55" spans="1:95" x14ac:dyDescent="0.2">
      <c r="A55" s="15">
        <v>50</v>
      </c>
      <c r="B55" s="15">
        <v>1</v>
      </c>
      <c r="C55" s="15"/>
      <c r="D55" s="6" t="s">
        <v>120</v>
      </c>
      <c r="E55" s="3" t="s">
        <v>121</v>
      </c>
      <c r="F55" s="6">
        <f t="shared" si="60"/>
        <v>1</v>
      </c>
      <c r="G55" s="6">
        <f t="shared" si="61"/>
        <v>0</v>
      </c>
      <c r="H55" s="6">
        <f t="shared" si="62"/>
        <v>30</v>
      </c>
      <c r="I55" s="6">
        <f t="shared" si="63"/>
        <v>0</v>
      </c>
      <c r="J55" s="6">
        <f t="shared" si="64"/>
        <v>0</v>
      </c>
      <c r="K55" s="6">
        <f t="shared" si="65"/>
        <v>0</v>
      </c>
      <c r="L55" s="6">
        <f t="shared" si="66"/>
        <v>30</v>
      </c>
      <c r="M55" s="6">
        <f t="shared" si="67"/>
        <v>0</v>
      </c>
      <c r="N55" s="6">
        <f t="shared" si="68"/>
        <v>0</v>
      </c>
      <c r="O55" s="6">
        <f t="shared" si="69"/>
        <v>0</v>
      </c>
      <c r="P55" s="6">
        <f t="shared" si="70"/>
        <v>0</v>
      </c>
      <c r="Q55" s="7">
        <f t="shared" si="71"/>
        <v>3</v>
      </c>
      <c r="R55" s="7">
        <f t="shared" si="72"/>
        <v>0</v>
      </c>
      <c r="S55" s="7">
        <v>1.2</v>
      </c>
      <c r="T55" s="11"/>
      <c r="U55" s="10"/>
      <c r="V55" s="11"/>
      <c r="W55" s="10"/>
      <c r="X55" s="11"/>
      <c r="Y55" s="10"/>
      <c r="Z55" s="11">
        <v>30</v>
      </c>
      <c r="AA55" s="10" t="s">
        <v>67</v>
      </c>
      <c r="AB55" s="7">
        <v>3</v>
      </c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73"/>
        <v>3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74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75"/>
        <v>0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76"/>
        <v>0</v>
      </c>
    </row>
    <row r="56" spans="1:95" x14ac:dyDescent="0.2">
      <c r="A56" s="15">
        <v>4</v>
      </c>
      <c r="B56" s="15">
        <v>1</v>
      </c>
      <c r="C56" s="15"/>
      <c r="D56" s="6" t="s">
        <v>172</v>
      </c>
      <c r="E56" s="3" t="s">
        <v>173</v>
      </c>
      <c r="F56" s="6">
        <f t="shared" si="60"/>
        <v>1</v>
      </c>
      <c r="G56" s="6">
        <f t="shared" si="61"/>
        <v>0</v>
      </c>
      <c r="H56" s="6">
        <f t="shared" si="62"/>
        <v>30</v>
      </c>
      <c r="I56" s="6">
        <f t="shared" si="63"/>
        <v>30</v>
      </c>
      <c r="J56" s="6">
        <f t="shared" si="64"/>
        <v>0</v>
      </c>
      <c r="K56" s="6">
        <f t="shared" si="65"/>
        <v>0</v>
      </c>
      <c r="L56" s="6">
        <f t="shared" si="66"/>
        <v>0</v>
      </c>
      <c r="M56" s="6">
        <f t="shared" si="67"/>
        <v>0</v>
      </c>
      <c r="N56" s="6">
        <f t="shared" si="68"/>
        <v>0</v>
      </c>
      <c r="O56" s="6">
        <f t="shared" si="69"/>
        <v>0</v>
      </c>
      <c r="P56" s="6">
        <f t="shared" si="70"/>
        <v>0</v>
      </c>
      <c r="Q56" s="7">
        <f t="shared" si="71"/>
        <v>2</v>
      </c>
      <c r="R56" s="7">
        <f t="shared" si="72"/>
        <v>0</v>
      </c>
      <c r="S56" s="7">
        <v>1.3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73"/>
        <v>0</v>
      </c>
      <c r="AM56" s="11">
        <v>30</v>
      </c>
      <c r="AN56" s="10" t="s">
        <v>67</v>
      </c>
      <c r="AO56" s="11"/>
      <c r="AP56" s="10"/>
      <c r="AQ56" s="11"/>
      <c r="AR56" s="10"/>
      <c r="AS56" s="11"/>
      <c r="AT56" s="10"/>
      <c r="AU56" s="7">
        <v>2</v>
      </c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74"/>
        <v>2</v>
      </c>
      <c r="BF56" s="11"/>
      <c r="BG56" s="10"/>
      <c r="BH56" s="11"/>
      <c r="BI56" s="10"/>
      <c r="BJ56" s="11"/>
      <c r="BK56" s="10"/>
      <c r="BL56" s="11"/>
      <c r="BM56" s="10"/>
      <c r="BN56" s="7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75"/>
        <v>0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76"/>
        <v>0</v>
      </c>
    </row>
    <row r="57" spans="1:95" x14ac:dyDescent="0.2">
      <c r="A57" s="15">
        <v>4</v>
      </c>
      <c r="B57" s="15">
        <v>1</v>
      </c>
      <c r="C57" s="15"/>
      <c r="D57" s="6" t="s">
        <v>174</v>
      </c>
      <c r="E57" s="3" t="s">
        <v>175</v>
      </c>
      <c r="F57" s="6">
        <f t="shared" si="60"/>
        <v>1</v>
      </c>
      <c r="G57" s="6">
        <f t="shared" si="61"/>
        <v>0</v>
      </c>
      <c r="H57" s="6">
        <f t="shared" si="62"/>
        <v>30</v>
      </c>
      <c r="I57" s="6">
        <f t="shared" si="63"/>
        <v>30</v>
      </c>
      <c r="J57" s="6">
        <f t="shared" si="64"/>
        <v>0</v>
      </c>
      <c r="K57" s="6">
        <f t="shared" si="65"/>
        <v>0</v>
      </c>
      <c r="L57" s="6">
        <f t="shared" si="66"/>
        <v>0</v>
      </c>
      <c r="M57" s="6">
        <f t="shared" si="67"/>
        <v>0</v>
      </c>
      <c r="N57" s="6">
        <f t="shared" si="68"/>
        <v>0</v>
      </c>
      <c r="O57" s="6">
        <f t="shared" si="69"/>
        <v>0</v>
      </c>
      <c r="P57" s="6">
        <f t="shared" si="70"/>
        <v>0</v>
      </c>
      <c r="Q57" s="7">
        <f t="shared" si="71"/>
        <v>2</v>
      </c>
      <c r="R57" s="7">
        <f t="shared" si="72"/>
        <v>0</v>
      </c>
      <c r="S57" s="7">
        <v>1.2</v>
      </c>
      <c r="T57" s="11"/>
      <c r="U57" s="10"/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73"/>
        <v>0</v>
      </c>
      <c r="AM57" s="11">
        <v>30</v>
      </c>
      <c r="AN57" s="10" t="s">
        <v>67</v>
      </c>
      <c r="AO57" s="11"/>
      <c r="AP57" s="10"/>
      <c r="AQ57" s="11"/>
      <c r="AR57" s="10"/>
      <c r="AS57" s="11"/>
      <c r="AT57" s="10"/>
      <c r="AU57" s="7">
        <v>2</v>
      </c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74"/>
        <v>2</v>
      </c>
      <c r="BF57" s="11"/>
      <c r="BG57" s="10"/>
      <c r="BH57" s="11"/>
      <c r="BI57" s="10"/>
      <c r="BJ57" s="11"/>
      <c r="BK57" s="10"/>
      <c r="BL57" s="11"/>
      <c r="BM57" s="10"/>
      <c r="BN57" s="7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75"/>
        <v>0</v>
      </c>
      <c r="BY57" s="11"/>
      <c r="BZ57" s="10"/>
      <c r="CA57" s="11"/>
      <c r="CB57" s="10"/>
      <c r="CC57" s="11"/>
      <c r="CD57" s="10"/>
      <c r="CE57" s="11"/>
      <c r="CF57" s="10"/>
      <c r="CG57" s="7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76"/>
        <v>0</v>
      </c>
    </row>
    <row r="58" spans="1:95" x14ac:dyDescent="0.2">
      <c r="A58" s="15">
        <v>5</v>
      </c>
      <c r="B58" s="15">
        <v>1</v>
      </c>
      <c r="C58" s="15"/>
      <c r="D58" s="6" t="s">
        <v>176</v>
      </c>
      <c r="E58" s="3" t="s">
        <v>177</v>
      </c>
      <c r="F58" s="6">
        <f t="shared" si="60"/>
        <v>1</v>
      </c>
      <c r="G58" s="6">
        <f t="shared" si="61"/>
        <v>0</v>
      </c>
      <c r="H58" s="6">
        <f t="shared" si="62"/>
        <v>30</v>
      </c>
      <c r="I58" s="6">
        <f t="shared" si="63"/>
        <v>30</v>
      </c>
      <c r="J58" s="6">
        <f t="shared" si="64"/>
        <v>0</v>
      </c>
      <c r="K58" s="6">
        <f t="shared" si="65"/>
        <v>0</v>
      </c>
      <c r="L58" s="6">
        <f t="shared" si="66"/>
        <v>0</v>
      </c>
      <c r="M58" s="6">
        <f t="shared" si="67"/>
        <v>0</v>
      </c>
      <c r="N58" s="6">
        <f t="shared" si="68"/>
        <v>0</v>
      </c>
      <c r="O58" s="6">
        <f t="shared" si="69"/>
        <v>0</v>
      </c>
      <c r="P58" s="6">
        <f t="shared" si="70"/>
        <v>0</v>
      </c>
      <c r="Q58" s="7">
        <f t="shared" si="71"/>
        <v>2</v>
      </c>
      <c r="R58" s="7">
        <f t="shared" si="72"/>
        <v>0</v>
      </c>
      <c r="S58" s="7">
        <v>1.1000000000000001</v>
      </c>
      <c r="T58" s="11">
        <v>30</v>
      </c>
      <c r="U58" s="10" t="s">
        <v>67</v>
      </c>
      <c r="V58" s="11"/>
      <c r="W58" s="10"/>
      <c r="X58" s="11"/>
      <c r="Y58" s="10"/>
      <c r="Z58" s="11"/>
      <c r="AA58" s="10"/>
      <c r="AB58" s="7">
        <v>2</v>
      </c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73"/>
        <v>2</v>
      </c>
      <c r="AM58" s="11"/>
      <c r="AN58" s="10"/>
      <c r="AO58" s="11"/>
      <c r="AP58" s="10"/>
      <c r="AQ58" s="11"/>
      <c r="AR58" s="10"/>
      <c r="AS58" s="11"/>
      <c r="AT58" s="10"/>
      <c r="AU58" s="7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74"/>
        <v>0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75"/>
        <v>0</v>
      </c>
      <c r="BY58" s="11"/>
      <c r="BZ58" s="10"/>
      <c r="CA58" s="11"/>
      <c r="CB58" s="10"/>
      <c r="CC58" s="11"/>
      <c r="CD58" s="10"/>
      <c r="CE58" s="11"/>
      <c r="CF58" s="10"/>
      <c r="CG58" s="7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6"/>
        <v>0</v>
      </c>
    </row>
    <row r="59" spans="1:95" x14ac:dyDescent="0.2">
      <c r="A59" s="15">
        <v>5</v>
      </c>
      <c r="B59" s="15">
        <v>1</v>
      </c>
      <c r="C59" s="15"/>
      <c r="D59" s="6" t="s">
        <v>178</v>
      </c>
      <c r="E59" s="3" t="s">
        <v>179</v>
      </c>
      <c r="F59" s="6">
        <f t="shared" si="60"/>
        <v>1</v>
      </c>
      <c r="G59" s="6">
        <f t="shared" si="61"/>
        <v>0</v>
      </c>
      <c r="H59" s="6">
        <f t="shared" si="62"/>
        <v>30</v>
      </c>
      <c r="I59" s="6">
        <f t="shared" si="63"/>
        <v>30</v>
      </c>
      <c r="J59" s="6">
        <f t="shared" si="64"/>
        <v>0</v>
      </c>
      <c r="K59" s="6">
        <f t="shared" si="65"/>
        <v>0</v>
      </c>
      <c r="L59" s="6">
        <f t="shared" si="66"/>
        <v>0</v>
      </c>
      <c r="M59" s="6">
        <f t="shared" si="67"/>
        <v>0</v>
      </c>
      <c r="N59" s="6">
        <f t="shared" si="68"/>
        <v>0</v>
      </c>
      <c r="O59" s="6">
        <f t="shared" si="69"/>
        <v>0</v>
      </c>
      <c r="P59" s="6">
        <f t="shared" si="70"/>
        <v>0</v>
      </c>
      <c r="Q59" s="7">
        <f t="shared" si="71"/>
        <v>2</v>
      </c>
      <c r="R59" s="7">
        <f t="shared" si="72"/>
        <v>0</v>
      </c>
      <c r="S59" s="7">
        <v>1.2</v>
      </c>
      <c r="T59" s="11">
        <v>30</v>
      </c>
      <c r="U59" s="10" t="s">
        <v>67</v>
      </c>
      <c r="V59" s="11"/>
      <c r="W59" s="10"/>
      <c r="X59" s="11"/>
      <c r="Y59" s="10"/>
      <c r="Z59" s="11"/>
      <c r="AA59" s="10"/>
      <c r="AB59" s="7">
        <v>2</v>
      </c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73"/>
        <v>2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74"/>
        <v>0</v>
      </c>
      <c r="BF59" s="11"/>
      <c r="BG59" s="10"/>
      <c r="BH59" s="11"/>
      <c r="BI59" s="10"/>
      <c r="BJ59" s="11"/>
      <c r="BK59" s="10"/>
      <c r="BL59" s="11"/>
      <c r="BM59" s="10"/>
      <c r="BN59" s="7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75"/>
        <v>0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6"/>
        <v>0</v>
      </c>
    </row>
    <row r="60" spans="1:95" x14ac:dyDescent="0.2">
      <c r="A60" s="15">
        <v>6</v>
      </c>
      <c r="B60" s="15">
        <v>1</v>
      </c>
      <c r="C60" s="15"/>
      <c r="D60" s="6" t="s">
        <v>180</v>
      </c>
      <c r="E60" s="3" t="s">
        <v>181</v>
      </c>
      <c r="F60" s="6">
        <f t="shared" si="60"/>
        <v>1</v>
      </c>
      <c r="G60" s="6">
        <f t="shared" si="61"/>
        <v>0</v>
      </c>
      <c r="H60" s="6">
        <f t="shared" si="62"/>
        <v>15</v>
      </c>
      <c r="I60" s="6">
        <f t="shared" si="63"/>
        <v>15</v>
      </c>
      <c r="J60" s="6">
        <f t="shared" si="64"/>
        <v>0</v>
      </c>
      <c r="K60" s="6">
        <f t="shared" si="65"/>
        <v>0</v>
      </c>
      <c r="L60" s="6">
        <f t="shared" si="66"/>
        <v>0</v>
      </c>
      <c r="M60" s="6">
        <f t="shared" si="67"/>
        <v>0</v>
      </c>
      <c r="N60" s="6">
        <f t="shared" si="68"/>
        <v>0</v>
      </c>
      <c r="O60" s="6">
        <f t="shared" si="69"/>
        <v>0</v>
      </c>
      <c r="P60" s="6">
        <f t="shared" si="70"/>
        <v>0</v>
      </c>
      <c r="Q60" s="7">
        <f t="shared" si="71"/>
        <v>2</v>
      </c>
      <c r="R60" s="7">
        <f t="shared" si="72"/>
        <v>0</v>
      </c>
      <c r="S60" s="7">
        <v>0.56999999999999995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73"/>
        <v>0</v>
      </c>
      <c r="AM60" s="11">
        <v>15</v>
      </c>
      <c r="AN60" s="10" t="s">
        <v>67</v>
      </c>
      <c r="AO60" s="11"/>
      <c r="AP60" s="10"/>
      <c r="AQ60" s="11"/>
      <c r="AR60" s="10"/>
      <c r="AS60" s="11"/>
      <c r="AT60" s="10"/>
      <c r="AU60" s="7">
        <v>2</v>
      </c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74"/>
        <v>2</v>
      </c>
      <c r="BF60" s="11"/>
      <c r="BG60" s="10"/>
      <c r="BH60" s="11"/>
      <c r="BI60" s="10"/>
      <c r="BJ60" s="11"/>
      <c r="BK60" s="10"/>
      <c r="BL60" s="11"/>
      <c r="BM60" s="10"/>
      <c r="BN60" s="7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75"/>
        <v>0</v>
      </c>
      <c r="BY60" s="11"/>
      <c r="BZ60" s="10"/>
      <c r="CA60" s="11"/>
      <c r="CB60" s="10"/>
      <c r="CC60" s="11"/>
      <c r="CD60" s="10"/>
      <c r="CE60" s="11"/>
      <c r="CF60" s="10"/>
      <c r="CG60" s="7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6"/>
        <v>0</v>
      </c>
    </row>
    <row r="61" spans="1:95" x14ac:dyDescent="0.2">
      <c r="A61" s="15">
        <v>6</v>
      </c>
      <c r="B61" s="15">
        <v>1</v>
      </c>
      <c r="C61" s="15"/>
      <c r="D61" s="6" t="s">
        <v>182</v>
      </c>
      <c r="E61" s="3" t="s">
        <v>183</v>
      </c>
      <c r="F61" s="6">
        <f t="shared" si="60"/>
        <v>1</v>
      </c>
      <c r="G61" s="6">
        <f t="shared" si="61"/>
        <v>0</v>
      </c>
      <c r="H61" s="6">
        <f t="shared" si="62"/>
        <v>15</v>
      </c>
      <c r="I61" s="6">
        <f t="shared" si="63"/>
        <v>15</v>
      </c>
      <c r="J61" s="6">
        <f t="shared" si="64"/>
        <v>0</v>
      </c>
      <c r="K61" s="6">
        <f t="shared" si="65"/>
        <v>0</v>
      </c>
      <c r="L61" s="6">
        <f t="shared" si="66"/>
        <v>0</v>
      </c>
      <c r="M61" s="6">
        <f t="shared" si="67"/>
        <v>0</v>
      </c>
      <c r="N61" s="6">
        <f t="shared" si="68"/>
        <v>0</v>
      </c>
      <c r="O61" s="6">
        <f t="shared" si="69"/>
        <v>0</v>
      </c>
      <c r="P61" s="6">
        <f t="shared" si="70"/>
        <v>0</v>
      </c>
      <c r="Q61" s="7">
        <f t="shared" si="71"/>
        <v>2</v>
      </c>
      <c r="R61" s="7">
        <f t="shared" si="72"/>
        <v>0</v>
      </c>
      <c r="S61" s="7">
        <v>0.73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73"/>
        <v>0</v>
      </c>
      <c r="AM61" s="11">
        <v>15</v>
      </c>
      <c r="AN61" s="10" t="s">
        <v>67</v>
      </c>
      <c r="AO61" s="11"/>
      <c r="AP61" s="10"/>
      <c r="AQ61" s="11"/>
      <c r="AR61" s="10"/>
      <c r="AS61" s="11"/>
      <c r="AT61" s="10"/>
      <c r="AU61" s="7">
        <v>2</v>
      </c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74"/>
        <v>2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75"/>
        <v>0</v>
      </c>
      <c r="BY61" s="11"/>
      <c r="BZ61" s="10"/>
      <c r="CA61" s="11"/>
      <c r="CB61" s="10"/>
      <c r="CC61" s="11"/>
      <c r="CD61" s="10"/>
      <c r="CE61" s="11"/>
      <c r="CF61" s="10"/>
      <c r="CG61" s="7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6"/>
        <v>0</v>
      </c>
    </row>
    <row r="62" spans="1:95" ht="20.100000000000001" customHeight="1" x14ac:dyDescent="0.2">
      <c r="A62" s="12" t="s">
        <v>134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2"/>
      <c r="CQ62" s="13"/>
    </row>
    <row r="63" spans="1:95" x14ac:dyDescent="0.2">
      <c r="A63" s="6"/>
      <c r="B63" s="6"/>
      <c r="C63" s="6"/>
      <c r="D63" s="6" t="s">
        <v>135</v>
      </c>
      <c r="E63" s="3" t="s">
        <v>136</v>
      </c>
      <c r="F63" s="6">
        <f>COUNTIF(T63:CO63,"e")</f>
        <v>0</v>
      </c>
      <c r="G63" s="6">
        <f>COUNTIF(T63:CO63,"z")</f>
        <v>1</v>
      </c>
      <c r="H63" s="6">
        <f>SUM(I63:P63)</f>
        <v>5</v>
      </c>
      <c r="I63" s="6">
        <f>T63+AM63+BF63+BY63</f>
        <v>5</v>
      </c>
      <c r="J63" s="6">
        <f>V63+AO63+BH63+CA63</f>
        <v>0</v>
      </c>
      <c r="K63" s="6">
        <f>X63+AQ63+BJ63+CC63</f>
        <v>0</v>
      </c>
      <c r="L63" s="6">
        <f>Z63+AS63+BL63+CE63</f>
        <v>0</v>
      </c>
      <c r="M63" s="6">
        <f>AC63+AV63+BO63+CH63</f>
        <v>0</v>
      </c>
      <c r="N63" s="6">
        <f>AE63+AX63+BQ63+CJ63</f>
        <v>0</v>
      </c>
      <c r="O63" s="6">
        <f>AG63+AZ63+BS63+CL63</f>
        <v>0</v>
      </c>
      <c r="P63" s="6">
        <f>AI63+BB63+BU63+CN63</f>
        <v>0</v>
      </c>
      <c r="Q63" s="7">
        <f>AL63+BE63+BX63+CQ63</f>
        <v>0</v>
      </c>
      <c r="R63" s="7">
        <f>AK63+BD63+BW63+CP63</f>
        <v>0</v>
      </c>
      <c r="S63" s="7">
        <v>0</v>
      </c>
      <c r="T63" s="11">
        <v>5</v>
      </c>
      <c r="U63" s="10" t="s">
        <v>53</v>
      </c>
      <c r="V63" s="11"/>
      <c r="W63" s="10"/>
      <c r="X63" s="11"/>
      <c r="Y63" s="10"/>
      <c r="Z63" s="11"/>
      <c r="AA63" s="10"/>
      <c r="AB63" s="7">
        <v>0</v>
      </c>
      <c r="AC63" s="11"/>
      <c r="AD63" s="10"/>
      <c r="AE63" s="11"/>
      <c r="AF63" s="10"/>
      <c r="AG63" s="11"/>
      <c r="AH63" s="10"/>
      <c r="AI63" s="11"/>
      <c r="AJ63" s="10"/>
      <c r="AK63" s="7"/>
      <c r="AL63" s="7">
        <f>AB63+AK63</f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>AU63+BD63</f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>BN63+BW63</f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>CG63+CP63</f>
        <v>0</v>
      </c>
    </row>
    <row r="64" spans="1:95" ht="15.95" customHeight="1" x14ac:dyDescent="0.2">
      <c r="A64" s="6"/>
      <c r="B64" s="6"/>
      <c r="C64" s="6"/>
      <c r="D64" s="6"/>
      <c r="E64" s="6" t="s">
        <v>68</v>
      </c>
      <c r="F64" s="6">
        <f t="shared" ref="F64:AK64" si="77">SUM(F63:F63)</f>
        <v>0</v>
      </c>
      <c r="G64" s="6">
        <f t="shared" si="77"/>
        <v>1</v>
      </c>
      <c r="H64" s="6">
        <f t="shared" si="77"/>
        <v>5</v>
      </c>
      <c r="I64" s="6">
        <f t="shared" si="77"/>
        <v>5</v>
      </c>
      <c r="J64" s="6">
        <f t="shared" si="77"/>
        <v>0</v>
      </c>
      <c r="K64" s="6">
        <f t="shared" si="77"/>
        <v>0</v>
      </c>
      <c r="L64" s="6">
        <f t="shared" si="77"/>
        <v>0</v>
      </c>
      <c r="M64" s="6">
        <f t="shared" si="77"/>
        <v>0</v>
      </c>
      <c r="N64" s="6">
        <f t="shared" si="77"/>
        <v>0</v>
      </c>
      <c r="O64" s="6">
        <f t="shared" si="77"/>
        <v>0</v>
      </c>
      <c r="P64" s="6">
        <f t="shared" si="77"/>
        <v>0</v>
      </c>
      <c r="Q64" s="7">
        <f t="shared" si="77"/>
        <v>0</v>
      </c>
      <c r="R64" s="7">
        <f t="shared" si="77"/>
        <v>0</v>
      </c>
      <c r="S64" s="7">
        <f t="shared" si="77"/>
        <v>0</v>
      </c>
      <c r="T64" s="11">
        <f t="shared" si="77"/>
        <v>5</v>
      </c>
      <c r="U64" s="10">
        <f t="shared" si="77"/>
        <v>0</v>
      </c>
      <c r="V64" s="11">
        <f t="shared" si="77"/>
        <v>0</v>
      </c>
      <c r="W64" s="10">
        <f t="shared" si="77"/>
        <v>0</v>
      </c>
      <c r="X64" s="11">
        <f t="shared" si="77"/>
        <v>0</v>
      </c>
      <c r="Y64" s="10">
        <f t="shared" si="77"/>
        <v>0</v>
      </c>
      <c r="Z64" s="11">
        <f t="shared" si="77"/>
        <v>0</v>
      </c>
      <c r="AA64" s="10">
        <f t="shared" si="77"/>
        <v>0</v>
      </c>
      <c r="AB64" s="7">
        <f t="shared" si="77"/>
        <v>0</v>
      </c>
      <c r="AC64" s="11">
        <f t="shared" si="77"/>
        <v>0</v>
      </c>
      <c r="AD64" s="10">
        <f t="shared" si="77"/>
        <v>0</v>
      </c>
      <c r="AE64" s="11">
        <f t="shared" si="77"/>
        <v>0</v>
      </c>
      <c r="AF64" s="10">
        <f t="shared" si="77"/>
        <v>0</v>
      </c>
      <c r="AG64" s="11">
        <f t="shared" si="77"/>
        <v>0</v>
      </c>
      <c r="AH64" s="10">
        <f t="shared" si="77"/>
        <v>0</v>
      </c>
      <c r="AI64" s="11">
        <f t="shared" si="77"/>
        <v>0</v>
      </c>
      <c r="AJ64" s="10">
        <f t="shared" si="77"/>
        <v>0</v>
      </c>
      <c r="AK64" s="7">
        <f t="shared" si="77"/>
        <v>0</v>
      </c>
      <c r="AL64" s="7">
        <f t="shared" ref="AL64:BQ64" si="78">SUM(AL63:AL63)</f>
        <v>0</v>
      </c>
      <c r="AM64" s="11">
        <f t="shared" si="78"/>
        <v>0</v>
      </c>
      <c r="AN64" s="10">
        <f t="shared" si="78"/>
        <v>0</v>
      </c>
      <c r="AO64" s="11">
        <f t="shared" si="78"/>
        <v>0</v>
      </c>
      <c r="AP64" s="10">
        <f t="shared" si="78"/>
        <v>0</v>
      </c>
      <c r="AQ64" s="11">
        <f t="shared" si="78"/>
        <v>0</v>
      </c>
      <c r="AR64" s="10">
        <f t="shared" si="78"/>
        <v>0</v>
      </c>
      <c r="AS64" s="11">
        <f t="shared" si="78"/>
        <v>0</v>
      </c>
      <c r="AT64" s="10">
        <f t="shared" si="78"/>
        <v>0</v>
      </c>
      <c r="AU64" s="7">
        <f t="shared" si="78"/>
        <v>0</v>
      </c>
      <c r="AV64" s="11">
        <f t="shared" si="78"/>
        <v>0</v>
      </c>
      <c r="AW64" s="10">
        <f t="shared" si="78"/>
        <v>0</v>
      </c>
      <c r="AX64" s="11">
        <f t="shared" si="78"/>
        <v>0</v>
      </c>
      <c r="AY64" s="10">
        <f t="shared" si="78"/>
        <v>0</v>
      </c>
      <c r="AZ64" s="11">
        <f t="shared" si="78"/>
        <v>0</v>
      </c>
      <c r="BA64" s="10">
        <f t="shared" si="78"/>
        <v>0</v>
      </c>
      <c r="BB64" s="11">
        <f t="shared" si="78"/>
        <v>0</v>
      </c>
      <c r="BC64" s="10">
        <f t="shared" si="78"/>
        <v>0</v>
      </c>
      <c r="BD64" s="7">
        <f t="shared" si="78"/>
        <v>0</v>
      </c>
      <c r="BE64" s="7">
        <f t="shared" si="78"/>
        <v>0</v>
      </c>
      <c r="BF64" s="11">
        <f t="shared" si="78"/>
        <v>0</v>
      </c>
      <c r="BG64" s="10">
        <f t="shared" si="78"/>
        <v>0</v>
      </c>
      <c r="BH64" s="11">
        <f t="shared" si="78"/>
        <v>0</v>
      </c>
      <c r="BI64" s="10">
        <f t="shared" si="78"/>
        <v>0</v>
      </c>
      <c r="BJ64" s="11">
        <f t="shared" si="78"/>
        <v>0</v>
      </c>
      <c r="BK64" s="10">
        <f t="shared" si="78"/>
        <v>0</v>
      </c>
      <c r="BL64" s="11">
        <f t="shared" si="78"/>
        <v>0</v>
      </c>
      <c r="BM64" s="10">
        <f t="shared" si="78"/>
        <v>0</v>
      </c>
      <c r="BN64" s="7">
        <f t="shared" si="78"/>
        <v>0</v>
      </c>
      <c r="BO64" s="11">
        <f t="shared" si="78"/>
        <v>0</v>
      </c>
      <c r="BP64" s="10">
        <f t="shared" si="78"/>
        <v>0</v>
      </c>
      <c r="BQ64" s="11">
        <f t="shared" si="78"/>
        <v>0</v>
      </c>
      <c r="BR64" s="10">
        <f t="shared" ref="BR64:CQ64" si="79">SUM(BR63:BR63)</f>
        <v>0</v>
      </c>
      <c r="BS64" s="11">
        <f t="shared" si="79"/>
        <v>0</v>
      </c>
      <c r="BT64" s="10">
        <f t="shared" si="79"/>
        <v>0</v>
      </c>
      <c r="BU64" s="11">
        <f t="shared" si="79"/>
        <v>0</v>
      </c>
      <c r="BV64" s="10">
        <f t="shared" si="79"/>
        <v>0</v>
      </c>
      <c r="BW64" s="7">
        <f t="shared" si="79"/>
        <v>0</v>
      </c>
      <c r="BX64" s="7">
        <f t="shared" si="79"/>
        <v>0</v>
      </c>
      <c r="BY64" s="11">
        <f t="shared" si="79"/>
        <v>0</v>
      </c>
      <c r="BZ64" s="10">
        <f t="shared" si="79"/>
        <v>0</v>
      </c>
      <c r="CA64" s="11">
        <f t="shared" si="79"/>
        <v>0</v>
      </c>
      <c r="CB64" s="10">
        <f t="shared" si="79"/>
        <v>0</v>
      </c>
      <c r="CC64" s="11">
        <f t="shared" si="79"/>
        <v>0</v>
      </c>
      <c r="CD64" s="10">
        <f t="shared" si="79"/>
        <v>0</v>
      </c>
      <c r="CE64" s="11">
        <f t="shared" si="79"/>
        <v>0</v>
      </c>
      <c r="CF64" s="10">
        <f t="shared" si="79"/>
        <v>0</v>
      </c>
      <c r="CG64" s="7">
        <f t="shared" si="79"/>
        <v>0</v>
      </c>
      <c r="CH64" s="11">
        <f t="shared" si="79"/>
        <v>0</v>
      </c>
      <c r="CI64" s="10">
        <f t="shared" si="79"/>
        <v>0</v>
      </c>
      <c r="CJ64" s="11">
        <f t="shared" si="79"/>
        <v>0</v>
      </c>
      <c r="CK64" s="10">
        <f t="shared" si="79"/>
        <v>0</v>
      </c>
      <c r="CL64" s="11">
        <f t="shared" si="79"/>
        <v>0</v>
      </c>
      <c r="CM64" s="10">
        <f t="shared" si="79"/>
        <v>0</v>
      </c>
      <c r="CN64" s="11">
        <f t="shared" si="79"/>
        <v>0</v>
      </c>
      <c r="CO64" s="10">
        <f t="shared" si="79"/>
        <v>0</v>
      </c>
      <c r="CP64" s="7">
        <f t="shared" si="79"/>
        <v>0</v>
      </c>
      <c r="CQ64" s="7">
        <f t="shared" si="79"/>
        <v>0</v>
      </c>
    </row>
    <row r="65" spans="1:95" ht="20.100000000000001" customHeight="1" x14ac:dyDescent="0.2">
      <c r="A65" s="12" t="s">
        <v>137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2"/>
      <c r="CQ65" s="13"/>
    </row>
    <row r="66" spans="1:95" x14ac:dyDescent="0.2">
      <c r="A66" s="6"/>
      <c r="B66" s="6"/>
      <c r="C66" s="6"/>
      <c r="D66" s="6" t="s">
        <v>138</v>
      </c>
      <c r="E66" s="3" t="s">
        <v>139</v>
      </c>
      <c r="F66" s="6">
        <f>COUNTIF(T66:CO66,"e")</f>
        <v>0</v>
      </c>
      <c r="G66" s="6">
        <f>COUNTIF(T66:CO66,"z")</f>
        <v>1</v>
      </c>
      <c r="H66" s="6">
        <f>SUM(I66:P66)</f>
        <v>2</v>
      </c>
      <c r="I66" s="6">
        <f>T66+AM66+BF66+BY66</f>
        <v>2</v>
      </c>
      <c r="J66" s="6">
        <f>V66+AO66+BH66+CA66</f>
        <v>0</v>
      </c>
      <c r="K66" s="6">
        <f>X66+AQ66+BJ66+CC66</f>
        <v>0</v>
      </c>
      <c r="L66" s="6">
        <f>Z66+AS66+BL66+CE66</f>
        <v>0</v>
      </c>
      <c r="M66" s="6">
        <f>AC66+AV66+BO66+CH66</f>
        <v>0</v>
      </c>
      <c r="N66" s="6">
        <f>AE66+AX66+BQ66+CJ66</f>
        <v>0</v>
      </c>
      <c r="O66" s="6">
        <f>AG66+AZ66+BS66+CL66</f>
        <v>0</v>
      </c>
      <c r="P66" s="6">
        <f>AI66+BB66+BU66+CN66</f>
        <v>0</v>
      </c>
      <c r="Q66" s="7">
        <f>AL66+BE66+BX66+CQ66</f>
        <v>0</v>
      </c>
      <c r="R66" s="7">
        <f>AK66+BD66+BW66+CP66</f>
        <v>0</v>
      </c>
      <c r="S66" s="7">
        <v>0</v>
      </c>
      <c r="T66" s="11">
        <v>2</v>
      </c>
      <c r="U66" s="10" t="s">
        <v>53</v>
      </c>
      <c r="V66" s="11"/>
      <c r="W66" s="10"/>
      <c r="X66" s="11"/>
      <c r="Y66" s="10"/>
      <c r="Z66" s="11"/>
      <c r="AA66" s="10"/>
      <c r="AB66" s="7">
        <v>0</v>
      </c>
      <c r="AC66" s="11"/>
      <c r="AD66" s="10"/>
      <c r="AE66" s="11"/>
      <c r="AF66" s="10"/>
      <c r="AG66" s="11"/>
      <c r="AH66" s="10"/>
      <c r="AI66" s="11"/>
      <c r="AJ66" s="10"/>
      <c r="AK66" s="7"/>
      <c r="AL66" s="7">
        <f>AB66+AK66</f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>AU66+BD66</f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>BN66+BW66</f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>CG66+CP66</f>
        <v>0</v>
      </c>
    </row>
    <row r="67" spans="1:95" ht="15.95" customHeight="1" x14ac:dyDescent="0.2">
      <c r="A67" s="6"/>
      <c r="B67" s="6"/>
      <c r="C67" s="6"/>
      <c r="D67" s="6"/>
      <c r="E67" s="6" t="s">
        <v>68</v>
      </c>
      <c r="F67" s="6">
        <f t="shared" ref="F67:AK67" si="80">SUM(F66:F66)</f>
        <v>0</v>
      </c>
      <c r="G67" s="6">
        <f t="shared" si="80"/>
        <v>1</v>
      </c>
      <c r="H67" s="6">
        <f t="shared" si="80"/>
        <v>2</v>
      </c>
      <c r="I67" s="6">
        <f t="shared" si="80"/>
        <v>2</v>
      </c>
      <c r="J67" s="6">
        <f t="shared" si="80"/>
        <v>0</v>
      </c>
      <c r="K67" s="6">
        <f t="shared" si="80"/>
        <v>0</v>
      </c>
      <c r="L67" s="6">
        <f t="shared" si="80"/>
        <v>0</v>
      </c>
      <c r="M67" s="6">
        <f t="shared" si="80"/>
        <v>0</v>
      </c>
      <c r="N67" s="6">
        <f t="shared" si="80"/>
        <v>0</v>
      </c>
      <c r="O67" s="6">
        <f t="shared" si="80"/>
        <v>0</v>
      </c>
      <c r="P67" s="6">
        <f t="shared" si="80"/>
        <v>0</v>
      </c>
      <c r="Q67" s="7">
        <f t="shared" si="80"/>
        <v>0</v>
      </c>
      <c r="R67" s="7">
        <f t="shared" si="80"/>
        <v>0</v>
      </c>
      <c r="S67" s="7">
        <f t="shared" si="80"/>
        <v>0</v>
      </c>
      <c r="T67" s="11">
        <f t="shared" si="80"/>
        <v>2</v>
      </c>
      <c r="U67" s="10">
        <f t="shared" si="80"/>
        <v>0</v>
      </c>
      <c r="V67" s="11">
        <f t="shared" si="80"/>
        <v>0</v>
      </c>
      <c r="W67" s="10">
        <f t="shared" si="80"/>
        <v>0</v>
      </c>
      <c r="X67" s="11">
        <f t="shared" si="80"/>
        <v>0</v>
      </c>
      <c r="Y67" s="10">
        <f t="shared" si="80"/>
        <v>0</v>
      </c>
      <c r="Z67" s="11">
        <f t="shared" si="80"/>
        <v>0</v>
      </c>
      <c r="AA67" s="10">
        <f t="shared" si="80"/>
        <v>0</v>
      </c>
      <c r="AB67" s="7">
        <f t="shared" si="80"/>
        <v>0</v>
      </c>
      <c r="AC67" s="11">
        <f t="shared" si="80"/>
        <v>0</v>
      </c>
      <c r="AD67" s="10">
        <f t="shared" si="80"/>
        <v>0</v>
      </c>
      <c r="AE67" s="11">
        <f t="shared" si="80"/>
        <v>0</v>
      </c>
      <c r="AF67" s="10">
        <f t="shared" si="80"/>
        <v>0</v>
      </c>
      <c r="AG67" s="11">
        <f t="shared" si="80"/>
        <v>0</v>
      </c>
      <c r="AH67" s="10">
        <f t="shared" si="80"/>
        <v>0</v>
      </c>
      <c r="AI67" s="11">
        <f t="shared" si="80"/>
        <v>0</v>
      </c>
      <c r="AJ67" s="10">
        <f t="shared" si="80"/>
        <v>0</v>
      </c>
      <c r="AK67" s="7">
        <f t="shared" si="80"/>
        <v>0</v>
      </c>
      <c r="AL67" s="7">
        <f t="shared" ref="AL67:BQ67" si="81">SUM(AL66:AL66)</f>
        <v>0</v>
      </c>
      <c r="AM67" s="11">
        <f t="shared" si="81"/>
        <v>0</v>
      </c>
      <c r="AN67" s="10">
        <f t="shared" si="81"/>
        <v>0</v>
      </c>
      <c r="AO67" s="11">
        <f t="shared" si="81"/>
        <v>0</v>
      </c>
      <c r="AP67" s="10">
        <f t="shared" si="81"/>
        <v>0</v>
      </c>
      <c r="AQ67" s="11">
        <f t="shared" si="81"/>
        <v>0</v>
      </c>
      <c r="AR67" s="10">
        <f t="shared" si="81"/>
        <v>0</v>
      </c>
      <c r="AS67" s="11">
        <f t="shared" si="81"/>
        <v>0</v>
      </c>
      <c r="AT67" s="10">
        <f t="shared" si="81"/>
        <v>0</v>
      </c>
      <c r="AU67" s="7">
        <f t="shared" si="81"/>
        <v>0</v>
      </c>
      <c r="AV67" s="11">
        <f t="shared" si="81"/>
        <v>0</v>
      </c>
      <c r="AW67" s="10">
        <f t="shared" si="81"/>
        <v>0</v>
      </c>
      <c r="AX67" s="11">
        <f t="shared" si="81"/>
        <v>0</v>
      </c>
      <c r="AY67" s="10">
        <f t="shared" si="81"/>
        <v>0</v>
      </c>
      <c r="AZ67" s="11">
        <f t="shared" si="81"/>
        <v>0</v>
      </c>
      <c r="BA67" s="10">
        <f t="shared" si="81"/>
        <v>0</v>
      </c>
      <c r="BB67" s="11">
        <f t="shared" si="81"/>
        <v>0</v>
      </c>
      <c r="BC67" s="10">
        <f t="shared" si="81"/>
        <v>0</v>
      </c>
      <c r="BD67" s="7">
        <f t="shared" si="81"/>
        <v>0</v>
      </c>
      <c r="BE67" s="7">
        <f t="shared" si="81"/>
        <v>0</v>
      </c>
      <c r="BF67" s="11">
        <f t="shared" si="81"/>
        <v>0</v>
      </c>
      <c r="BG67" s="10">
        <f t="shared" si="81"/>
        <v>0</v>
      </c>
      <c r="BH67" s="11">
        <f t="shared" si="81"/>
        <v>0</v>
      </c>
      <c r="BI67" s="10">
        <f t="shared" si="81"/>
        <v>0</v>
      </c>
      <c r="BJ67" s="11">
        <f t="shared" si="81"/>
        <v>0</v>
      </c>
      <c r="BK67" s="10">
        <f t="shared" si="81"/>
        <v>0</v>
      </c>
      <c r="BL67" s="11">
        <f t="shared" si="81"/>
        <v>0</v>
      </c>
      <c r="BM67" s="10">
        <f t="shared" si="81"/>
        <v>0</v>
      </c>
      <c r="BN67" s="7">
        <f t="shared" si="81"/>
        <v>0</v>
      </c>
      <c r="BO67" s="11">
        <f t="shared" si="81"/>
        <v>0</v>
      </c>
      <c r="BP67" s="10">
        <f t="shared" si="81"/>
        <v>0</v>
      </c>
      <c r="BQ67" s="11">
        <f t="shared" si="81"/>
        <v>0</v>
      </c>
      <c r="BR67" s="10">
        <f t="shared" ref="BR67:CQ67" si="82">SUM(BR66:BR66)</f>
        <v>0</v>
      </c>
      <c r="BS67" s="11">
        <f t="shared" si="82"/>
        <v>0</v>
      </c>
      <c r="BT67" s="10">
        <f t="shared" si="82"/>
        <v>0</v>
      </c>
      <c r="BU67" s="11">
        <f t="shared" si="82"/>
        <v>0</v>
      </c>
      <c r="BV67" s="10">
        <f t="shared" si="82"/>
        <v>0</v>
      </c>
      <c r="BW67" s="7">
        <f t="shared" si="82"/>
        <v>0</v>
      </c>
      <c r="BX67" s="7">
        <f t="shared" si="82"/>
        <v>0</v>
      </c>
      <c r="BY67" s="11">
        <f t="shared" si="82"/>
        <v>0</v>
      </c>
      <c r="BZ67" s="10">
        <f t="shared" si="82"/>
        <v>0</v>
      </c>
      <c r="CA67" s="11">
        <f t="shared" si="82"/>
        <v>0</v>
      </c>
      <c r="CB67" s="10">
        <f t="shared" si="82"/>
        <v>0</v>
      </c>
      <c r="CC67" s="11">
        <f t="shared" si="82"/>
        <v>0</v>
      </c>
      <c r="CD67" s="10">
        <f t="shared" si="82"/>
        <v>0</v>
      </c>
      <c r="CE67" s="11">
        <f t="shared" si="82"/>
        <v>0</v>
      </c>
      <c r="CF67" s="10">
        <f t="shared" si="82"/>
        <v>0</v>
      </c>
      <c r="CG67" s="7">
        <f t="shared" si="82"/>
        <v>0</v>
      </c>
      <c r="CH67" s="11">
        <f t="shared" si="82"/>
        <v>0</v>
      </c>
      <c r="CI67" s="10">
        <f t="shared" si="82"/>
        <v>0</v>
      </c>
      <c r="CJ67" s="11">
        <f t="shared" si="82"/>
        <v>0</v>
      </c>
      <c r="CK67" s="10">
        <f t="shared" si="82"/>
        <v>0</v>
      </c>
      <c r="CL67" s="11">
        <f t="shared" si="82"/>
        <v>0</v>
      </c>
      <c r="CM67" s="10">
        <f t="shared" si="82"/>
        <v>0</v>
      </c>
      <c r="CN67" s="11">
        <f t="shared" si="82"/>
        <v>0</v>
      </c>
      <c r="CO67" s="10">
        <f t="shared" si="82"/>
        <v>0</v>
      </c>
      <c r="CP67" s="7">
        <f t="shared" si="82"/>
        <v>0</v>
      </c>
      <c r="CQ67" s="7">
        <f t="shared" si="82"/>
        <v>0</v>
      </c>
    </row>
    <row r="68" spans="1:95" ht="20.100000000000001" customHeight="1" x14ac:dyDescent="0.2">
      <c r="A68" s="6"/>
      <c r="B68" s="6"/>
      <c r="C68" s="6"/>
      <c r="D68" s="6"/>
      <c r="E68" s="8" t="s">
        <v>140</v>
      </c>
      <c r="F68" s="6">
        <f t="shared" ref="F68:AK68" si="83">F24+F35+F52+F64</f>
        <v>15</v>
      </c>
      <c r="G68" s="6">
        <f t="shared" si="83"/>
        <v>29</v>
      </c>
      <c r="H68" s="6">
        <f t="shared" si="83"/>
        <v>1140</v>
      </c>
      <c r="I68" s="6">
        <f t="shared" si="83"/>
        <v>410</v>
      </c>
      <c r="J68" s="6">
        <f t="shared" si="83"/>
        <v>175</v>
      </c>
      <c r="K68" s="6">
        <f t="shared" si="83"/>
        <v>30</v>
      </c>
      <c r="L68" s="6">
        <f t="shared" si="83"/>
        <v>30</v>
      </c>
      <c r="M68" s="6">
        <f t="shared" si="83"/>
        <v>315</v>
      </c>
      <c r="N68" s="6">
        <f t="shared" si="83"/>
        <v>135</v>
      </c>
      <c r="O68" s="6">
        <f t="shared" si="83"/>
        <v>0</v>
      </c>
      <c r="P68" s="6">
        <f t="shared" si="83"/>
        <v>45</v>
      </c>
      <c r="Q68" s="7">
        <f t="shared" si="83"/>
        <v>90</v>
      </c>
      <c r="R68" s="7">
        <f t="shared" si="83"/>
        <v>39</v>
      </c>
      <c r="S68" s="7">
        <f t="shared" si="83"/>
        <v>45.510000000000005</v>
      </c>
      <c r="T68" s="11">
        <f t="shared" si="83"/>
        <v>215</v>
      </c>
      <c r="U68" s="10">
        <f t="shared" si="83"/>
        <v>0</v>
      </c>
      <c r="V68" s="11">
        <f t="shared" si="83"/>
        <v>85</v>
      </c>
      <c r="W68" s="10">
        <f t="shared" si="83"/>
        <v>0</v>
      </c>
      <c r="X68" s="11">
        <f t="shared" si="83"/>
        <v>30</v>
      </c>
      <c r="Y68" s="10">
        <f t="shared" si="83"/>
        <v>0</v>
      </c>
      <c r="Z68" s="11">
        <f t="shared" si="83"/>
        <v>30</v>
      </c>
      <c r="AA68" s="10">
        <f t="shared" si="83"/>
        <v>0</v>
      </c>
      <c r="AB68" s="7">
        <f t="shared" si="83"/>
        <v>28</v>
      </c>
      <c r="AC68" s="11">
        <f t="shared" si="83"/>
        <v>30</v>
      </c>
      <c r="AD68" s="10">
        <f t="shared" si="83"/>
        <v>0</v>
      </c>
      <c r="AE68" s="11">
        <f t="shared" si="83"/>
        <v>0</v>
      </c>
      <c r="AF68" s="10">
        <f t="shared" si="83"/>
        <v>0</v>
      </c>
      <c r="AG68" s="11">
        <f t="shared" si="83"/>
        <v>0</v>
      </c>
      <c r="AH68" s="10">
        <f t="shared" si="83"/>
        <v>0</v>
      </c>
      <c r="AI68" s="11">
        <f t="shared" si="83"/>
        <v>0</v>
      </c>
      <c r="AJ68" s="10">
        <f t="shared" si="83"/>
        <v>0</v>
      </c>
      <c r="AK68" s="7">
        <f t="shared" si="83"/>
        <v>2</v>
      </c>
      <c r="AL68" s="7">
        <f t="shared" ref="AL68:BQ68" si="84">AL24+AL35+AL52+AL64</f>
        <v>30</v>
      </c>
      <c r="AM68" s="11">
        <f t="shared" si="84"/>
        <v>195</v>
      </c>
      <c r="AN68" s="10">
        <f t="shared" si="84"/>
        <v>0</v>
      </c>
      <c r="AO68" s="11">
        <f t="shared" si="84"/>
        <v>90</v>
      </c>
      <c r="AP68" s="10">
        <f t="shared" si="84"/>
        <v>0</v>
      </c>
      <c r="AQ68" s="11">
        <f t="shared" si="84"/>
        <v>0</v>
      </c>
      <c r="AR68" s="10">
        <f t="shared" si="84"/>
        <v>0</v>
      </c>
      <c r="AS68" s="11">
        <f t="shared" si="84"/>
        <v>0</v>
      </c>
      <c r="AT68" s="10">
        <f t="shared" si="84"/>
        <v>0</v>
      </c>
      <c r="AU68" s="7">
        <f t="shared" si="84"/>
        <v>23</v>
      </c>
      <c r="AV68" s="11">
        <f t="shared" si="84"/>
        <v>60</v>
      </c>
      <c r="AW68" s="10">
        <f t="shared" si="84"/>
        <v>0</v>
      </c>
      <c r="AX68" s="11">
        <f t="shared" si="84"/>
        <v>135</v>
      </c>
      <c r="AY68" s="10">
        <f t="shared" si="84"/>
        <v>0</v>
      </c>
      <c r="AZ68" s="11">
        <f t="shared" si="84"/>
        <v>0</v>
      </c>
      <c r="BA68" s="10">
        <f t="shared" si="84"/>
        <v>0</v>
      </c>
      <c r="BB68" s="11">
        <f t="shared" si="84"/>
        <v>0</v>
      </c>
      <c r="BC68" s="10">
        <f t="shared" si="84"/>
        <v>0</v>
      </c>
      <c r="BD68" s="7">
        <f t="shared" si="84"/>
        <v>7</v>
      </c>
      <c r="BE68" s="7">
        <f t="shared" si="84"/>
        <v>30</v>
      </c>
      <c r="BF68" s="11">
        <f t="shared" si="84"/>
        <v>0</v>
      </c>
      <c r="BG68" s="10">
        <f t="shared" si="84"/>
        <v>0</v>
      </c>
      <c r="BH68" s="11">
        <f t="shared" si="84"/>
        <v>0</v>
      </c>
      <c r="BI68" s="10">
        <f t="shared" si="84"/>
        <v>0</v>
      </c>
      <c r="BJ68" s="11">
        <f t="shared" si="84"/>
        <v>0</v>
      </c>
      <c r="BK68" s="10">
        <f t="shared" si="84"/>
        <v>0</v>
      </c>
      <c r="BL68" s="11">
        <f t="shared" si="84"/>
        <v>0</v>
      </c>
      <c r="BM68" s="10">
        <f t="shared" si="84"/>
        <v>0</v>
      </c>
      <c r="BN68" s="7">
        <f t="shared" si="84"/>
        <v>0</v>
      </c>
      <c r="BO68" s="11">
        <f t="shared" si="84"/>
        <v>225</v>
      </c>
      <c r="BP68" s="10">
        <f t="shared" si="84"/>
        <v>0</v>
      </c>
      <c r="BQ68" s="11">
        <f t="shared" si="84"/>
        <v>0</v>
      </c>
      <c r="BR68" s="10">
        <f t="shared" ref="BR68:CQ68" si="85">BR24+BR35+BR52+BR64</f>
        <v>0</v>
      </c>
      <c r="BS68" s="11">
        <f t="shared" si="85"/>
        <v>0</v>
      </c>
      <c r="BT68" s="10">
        <f t="shared" si="85"/>
        <v>0</v>
      </c>
      <c r="BU68" s="11">
        <f t="shared" si="85"/>
        <v>45</v>
      </c>
      <c r="BV68" s="10">
        <f t="shared" si="85"/>
        <v>0</v>
      </c>
      <c r="BW68" s="7">
        <f t="shared" si="85"/>
        <v>30</v>
      </c>
      <c r="BX68" s="7">
        <f t="shared" si="85"/>
        <v>30</v>
      </c>
      <c r="BY68" s="11">
        <f t="shared" si="85"/>
        <v>0</v>
      </c>
      <c r="BZ68" s="10">
        <f t="shared" si="85"/>
        <v>0</v>
      </c>
      <c r="CA68" s="11">
        <f t="shared" si="85"/>
        <v>0</v>
      </c>
      <c r="CB68" s="10">
        <f t="shared" si="85"/>
        <v>0</v>
      </c>
      <c r="CC68" s="11">
        <f t="shared" si="85"/>
        <v>0</v>
      </c>
      <c r="CD68" s="10">
        <f t="shared" si="85"/>
        <v>0</v>
      </c>
      <c r="CE68" s="11">
        <f t="shared" si="85"/>
        <v>0</v>
      </c>
      <c r="CF68" s="10">
        <f t="shared" si="85"/>
        <v>0</v>
      </c>
      <c r="CG68" s="7">
        <f t="shared" si="85"/>
        <v>0</v>
      </c>
      <c r="CH68" s="11">
        <f t="shared" si="85"/>
        <v>0</v>
      </c>
      <c r="CI68" s="10">
        <f t="shared" si="85"/>
        <v>0</v>
      </c>
      <c r="CJ68" s="11">
        <f t="shared" si="85"/>
        <v>0</v>
      </c>
      <c r="CK68" s="10">
        <f t="shared" si="85"/>
        <v>0</v>
      </c>
      <c r="CL68" s="11">
        <f t="shared" si="85"/>
        <v>0</v>
      </c>
      <c r="CM68" s="10">
        <f t="shared" si="85"/>
        <v>0</v>
      </c>
      <c r="CN68" s="11">
        <f t="shared" si="85"/>
        <v>0</v>
      </c>
      <c r="CO68" s="10">
        <f t="shared" si="85"/>
        <v>0</v>
      </c>
      <c r="CP68" s="7">
        <f t="shared" si="85"/>
        <v>0</v>
      </c>
      <c r="CQ68" s="7">
        <f t="shared" si="85"/>
        <v>0</v>
      </c>
    </row>
    <row r="70" spans="1:95" x14ac:dyDescent="0.2">
      <c r="D70" s="3" t="s">
        <v>22</v>
      </c>
      <c r="E70" s="3" t="s">
        <v>141</v>
      </c>
    </row>
    <row r="71" spans="1:95" x14ac:dyDescent="0.2">
      <c r="D71" s="3" t="s">
        <v>26</v>
      </c>
      <c r="E71" s="3" t="s">
        <v>142</v>
      </c>
    </row>
    <row r="72" spans="1:95" x14ac:dyDescent="0.2">
      <c r="D72" s="14" t="s">
        <v>32</v>
      </c>
      <c r="E72" s="14"/>
    </row>
    <row r="73" spans="1:95" x14ac:dyDescent="0.2">
      <c r="D73" s="3" t="s">
        <v>34</v>
      </c>
      <c r="E73" s="3" t="s">
        <v>143</v>
      </c>
    </row>
    <row r="74" spans="1:95" x14ac:dyDescent="0.2">
      <c r="D74" s="3" t="s">
        <v>35</v>
      </c>
      <c r="E74" s="3" t="s">
        <v>144</v>
      </c>
    </row>
    <row r="75" spans="1:95" x14ac:dyDescent="0.2">
      <c r="D75" s="3" t="s">
        <v>36</v>
      </c>
      <c r="E75" s="3" t="s">
        <v>145</v>
      </c>
    </row>
    <row r="76" spans="1:95" x14ac:dyDescent="0.2">
      <c r="D76" s="3" t="s">
        <v>37</v>
      </c>
      <c r="E76" s="3" t="s">
        <v>146</v>
      </c>
      <c r="M76" s="9"/>
      <c r="U76" s="9"/>
      <c r="AC76" s="9"/>
    </row>
    <row r="77" spans="1:95" x14ac:dyDescent="0.2">
      <c r="D77" s="14" t="s">
        <v>33</v>
      </c>
      <c r="E77" s="14"/>
    </row>
    <row r="78" spans="1:95" x14ac:dyDescent="0.2">
      <c r="D78" s="3" t="s">
        <v>36</v>
      </c>
      <c r="E78" s="3" t="s">
        <v>145</v>
      </c>
    </row>
    <row r="79" spans="1:95" x14ac:dyDescent="0.2">
      <c r="D79" s="3" t="s">
        <v>38</v>
      </c>
      <c r="E79" s="3" t="s">
        <v>147</v>
      </c>
    </row>
    <row r="80" spans="1:95" x14ac:dyDescent="0.2">
      <c r="D80" s="3" t="s">
        <v>39</v>
      </c>
      <c r="E80" s="3" t="s">
        <v>148</v>
      </c>
    </row>
    <row r="81" spans="4:5" x14ac:dyDescent="0.2">
      <c r="D81" s="3" t="s">
        <v>40</v>
      </c>
      <c r="E81" s="3" t="s">
        <v>149</v>
      </c>
    </row>
  </sheetData>
  <mergeCells count="93"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L14"/>
    <mergeCell ref="M14:P14"/>
    <mergeCell ref="Q12:Q15"/>
    <mergeCell ref="R12:R15"/>
    <mergeCell ref="S12:S15"/>
    <mergeCell ref="T12:BE12"/>
    <mergeCell ref="T13:AL13"/>
    <mergeCell ref="T14:AA14"/>
    <mergeCell ref="T15:U15"/>
    <mergeCell ref="V15:W15"/>
    <mergeCell ref="AV14:BC14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BE14:BE15"/>
    <mergeCell ref="AK14:AK15"/>
    <mergeCell ref="AL14:AL15"/>
    <mergeCell ref="AM13:BE13"/>
    <mergeCell ref="AM14:AT14"/>
    <mergeCell ref="AM15:AN15"/>
    <mergeCell ref="AO15:AP15"/>
    <mergeCell ref="AQ15:AR15"/>
    <mergeCell ref="AS15:AT15"/>
    <mergeCell ref="AU14:AU15"/>
    <mergeCell ref="BJ15:BK15"/>
    <mergeCell ref="BL15:BM15"/>
    <mergeCell ref="BN14:BN15"/>
    <mergeCell ref="BO14:BV14"/>
    <mergeCell ref="BO15:BP15"/>
    <mergeCell ref="AV15:AW15"/>
    <mergeCell ref="AX15:AY15"/>
    <mergeCell ref="AZ15:BA15"/>
    <mergeCell ref="BB15:BC15"/>
    <mergeCell ref="BD14:BD15"/>
    <mergeCell ref="BY13:CQ13"/>
    <mergeCell ref="BY14:CF14"/>
    <mergeCell ref="BY15:BZ15"/>
    <mergeCell ref="CA15:CB15"/>
    <mergeCell ref="CC15:CD15"/>
    <mergeCell ref="BF12:CQ12"/>
    <mergeCell ref="BF13:BX13"/>
    <mergeCell ref="BF14:BM14"/>
    <mergeCell ref="BF15:BG15"/>
    <mergeCell ref="BH15:B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CP14:CP15"/>
    <mergeCell ref="CQ14:CQ15"/>
    <mergeCell ref="A16:CQ16"/>
    <mergeCell ref="A25:CQ25"/>
    <mergeCell ref="A36:CQ36"/>
    <mergeCell ref="A53:CQ53"/>
    <mergeCell ref="CE15:CF15"/>
    <mergeCell ref="CG14:CG15"/>
    <mergeCell ref="CH14:CO14"/>
    <mergeCell ref="CH15:CI15"/>
    <mergeCell ref="C54:C55"/>
    <mergeCell ref="A54:A55"/>
    <mergeCell ref="B54:B55"/>
    <mergeCell ref="C56:C57"/>
    <mergeCell ref="A56:A57"/>
    <mergeCell ref="B56:B57"/>
    <mergeCell ref="A62:CQ62"/>
    <mergeCell ref="A65:CQ65"/>
    <mergeCell ref="D72:E72"/>
    <mergeCell ref="D77:E77"/>
    <mergeCell ref="C58:C59"/>
    <mergeCell ref="A58:A59"/>
    <mergeCell ref="B58:B59"/>
    <mergeCell ref="C60:C61"/>
    <mergeCell ref="A60:A61"/>
    <mergeCell ref="B60:B61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Inżynieria materiałowa i nanote</vt:lpstr>
      <vt:lpstr>Inżynieria polimerów i biomater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Szymanowska</dc:creator>
  <cp:lastModifiedBy>Magdalena Szymanowska</cp:lastModifiedBy>
  <dcterms:created xsi:type="dcterms:W3CDTF">2021-04-26T09:57:03Z</dcterms:created>
  <dcterms:modified xsi:type="dcterms:W3CDTF">2021-04-26T09:57:03Z</dcterms:modified>
</cp:coreProperties>
</file>