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CBF5F320-4C7E-4316-BE6F-65C52CFFD067}" xr6:coauthVersionLast="45" xr6:coauthVersionMax="45" xr10:uidLastSave="{00000000-0000-0000-0000-000000000000}"/>
  <bookViews>
    <workbookView xWindow="-108" yWindow="-108" windowWidth="23256" windowHeight="12576"/>
  </bookViews>
  <sheets>
    <sheet name="Inżynieria środowis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/>
  <c r="K17" i="1"/>
  <c r="L17" i="1"/>
  <c r="L23" i="1"/>
  <c r="M17" i="1"/>
  <c r="N17" i="1"/>
  <c r="N23" i="1"/>
  <c r="O17" i="1"/>
  <c r="R17" i="1"/>
  <c r="R23" i="1"/>
  <c r="Z17" i="1"/>
  <c r="AH17" i="1"/>
  <c r="Q17" i="1"/>
  <c r="Q23" i="1"/>
  <c r="AZ17" i="1"/>
  <c r="BQ17" i="1"/>
  <c r="CH17" i="1"/>
  <c r="CH23" i="1"/>
  <c r="J18" i="1"/>
  <c r="K18" i="1"/>
  <c r="L18" i="1"/>
  <c r="M18" i="1"/>
  <c r="N18" i="1"/>
  <c r="O18" i="1"/>
  <c r="Q18" i="1"/>
  <c r="R18" i="1"/>
  <c r="AI18" i="1"/>
  <c r="G18" i="1"/>
  <c r="AZ18" i="1"/>
  <c r="BA18" i="1"/>
  <c r="I18" i="1"/>
  <c r="BE18" i="1"/>
  <c r="BQ18" i="1"/>
  <c r="CH18" i="1"/>
  <c r="J19" i="1"/>
  <c r="K19" i="1"/>
  <c r="L19" i="1"/>
  <c r="M19" i="1"/>
  <c r="N19" i="1"/>
  <c r="O19" i="1"/>
  <c r="Q19" i="1"/>
  <c r="R19" i="1"/>
  <c r="AI19" i="1"/>
  <c r="G19" i="1"/>
  <c r="AZ19" i="1"/>
  <c r="BA19" i="1"/>
  <c r="I19" i="1"/>
  <c r="H19" i="1"/>
  <c r="BE19" i="1"/>
  <c r="BQ19" i="1"/>
  <c r="CH19" i="1"/>
  <c r="I20" i="1"/>
  <c r="H20" i="1"/>
  <c r="J20" i="1"/>
  <c r="K20" i="1"/>
  <c r="L20" i="1"/>
  <c r="M20" i="1"/>
  <c r="N20" i="1"/>
  <c r="O20" i="1"/>
  <c r="Q20" i="1"/>
  <c r="R20" i="1"/>
  <c r="AI20" i="1"/>
  <c r="AJ20" i="1"/>
  <c r="AN20" i="1"/>
  <c r="AZ20" i="1"/>
  <c r="BQ20" i="1"/>
  <c r="CH20" i="1"/>
  <c r="J21" i="1"/>
  <c r="K21" i="1"/>
  <c r="L21" i="1"/>
  <c r="M21" i="1"/>
  <c r="N21" i="1"/>
  <c r="O21" i="1"/>
  <c r="Q21" i="1"/>
  <c r="R21" i="1"/>
  <c r="AI21" i="1"/>
  <c r="AZ21" i="1"/>
  <c r="BA21" i="1"/>
  <c r="I21" i="1"/>
  <c r="H21" i="1"/>
  <c r="BE21" i="1"/>
  <c r="BQ21" i="1"/>
  <c r="CH21" i="1"/>
  <c r="I22" i="1"/>
  <c r="H22" i="1"/>
  <c r="J22" i="1"/>
  <c r="K22" i="1"/>
  <c r="L22" i="1"/>
  <c r="M22" i="1"/>
  <c r="N22" i="1"/>
  <c r="O22" i="1"/>
  <c r="Q22" i="1"/>
  <c r="AI22" i="1"/>
  <c r="F22" i="1"/>
  <c r="AZ22" i="1"/>
  <c r="G22" i="1"/>
  <c r="BQ22" i="1"/>
  <c r="CH22" i="1"/>
  <c r="K23" i="1"/>
  <c r="M23" i="1"/>
  <c r="O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J23" i="1"/>
  <c r="AK23" i="1"/>
  <c r="AL23" i="1"/>
  <c r="AM23" i="1"/>
  <c r="AO23" i="1"/>
  <c r="AP23" i="1"/>
  <c r="AQ23" i="1"/>
  <c r="AR23" i="1"/>
  <c r="AS23" i="1"/>
  <c r="AT23" i="1"/>
  <c r="AU23" i="1"/>
  <c r="AV23" i="1"/>
  <c r="AW23" i="1"/>
  <c r="AX23" i="1"/>
  <c r="AY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I25" i="1"/>
  <c r="H25" i="1"/>
  <c r="J25" i="1"/>
  <c r="K25" i="1"/>
  <c r="L25" i="1"/>
  <c r="M25" i="1"/>
  <c r="N25" i="1"/>
  <c r="O25" i="1"/>
  <c r="Q25" i="1"/>
  <c r="AI25" i="1"/>
  <c r="F25" i="1"/>
  <c r="AZ25" i="1"/>
  <c r="AZ28" i="1"/>
  <c r="BQ25" i="1"/>
  <c r="CH25" i="1"/>
  <c r="CH28" i="1"/>
  <c r="I26" i="1"/>
  <c r="H26" i="1"/>
  <c r="J26" i="1"/>
  <c r="K26" i="1"/>
  <c r="L26" i="1"/>
  <c r="M26" i="1"/>
  <c r="N26" i="1"/>
  <c r="O26" i="1"/>
  <c r="Q26" i="1"/>
  <c r="AI26" i="1"/>
  <c r="F26" i="1"/>
  <c r="AZ26" i="1"/>
  <c r="G26" i="1"/>
  <c r="BQ26" i="1"/>
  <c r="CH26" i="1"/>
  <c r="I27" i="1"/>
  <c r="H27" i="1"/>
  <c r="J27" i="1"/>
  <c r="K27" i="1"/>
  <c r="L27" i="1"/>
  <c r="M27" i="1"/>
  <c r="N27" i="1"/>
  <c r="O27" i="1"/>
  <c r="Q27" i="1"/>
  <c r="AI27" i="1"/>
  <c r="F27" i="1"/>
  <c r="AZ27" i="1"/>
  <c r="G27" i="1"/>
  <c r="BQ27" i="1"/>
  <c r="CH27" i="1"/>
  <c r="I28" i="1"/>
  <c r="J28" i="1"/>
  <c r="K28" i="1"/>
  <c r="L28" i="1"/>
  <c r="M28" i="1"/>
  <c r="N28" i="1"/>
  <c r="O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I30" i="1"/>
  <c r="J30" i="1"/>
  <c r="K30" i="1"/>
  <c r="L30" i="1"/>
  <c r="M30" i="1"/>
  <c r="N30" i="1"/>
  <c r="O30" i="1"/>
  <c r="Q30" i="1"/>
  <c r="Q50" i="1"/>
  <c r="Q69" i="1"/>
  <c r="AI30" i="1"/>
  <c r="AZ30" i="1"/>
  <c r="G30" i="1"/>
  <c r="BQ30" i="1"/>
  <c r="CH30" i="1"/>
  <c r="I31" i="1"/>
  <c r="J31" i="1"/>
  <c r="K31" i="1"/>
  <c r="K50" i="1"/>
  <c r="K69" i="1"/>
  <c r="L31" i="1"/>
  <c r="M31" i="1"/>
  <c r="M50" i="1"/>
  <c r="M69" i="1"/>
  <c r="N31" i="1"/>
  <c r="O31" i="1"/>
  <c r="Q31" i="1"/>
  <c r="AI31" i="1"/>
  <c r="F31" i="1"/>
  <c r="AZ31" i="1"/>
  <c r="G31" i="1"/>
  <c r="BQ31" i="1"/>
  <c r="CH31" i="1"/>
  <c r="I32" i="1"/>
  <c r="J32" i="1"/>
  <c r="K32" i="1"/>
  <c r="L32" i="1"/>
  <c r="M32" i="1"/>
  <c r="N32" i="1"/>
  <c r="O32" i="1"/>
  <c r="Q32" i="1"/>
  <c r="AI32" i="1"/>
  <c r="AZ32" i="1"/>
  <c r="G32" i="1"/>
  <c r="BQ32" i="1"/>
  <c r="CH32" i="1"/>
  <c r="I33" i="1"/>
  <c r="J33" i="1"/>
  <c r="K33" i="1"/>
  <c r="L33" i="1"/>
  <c r="M33" i="1"/>
  <c r="N33" i="1"/>
  <c r="O33" i="1"/>
  <c r="Q33" i="1"/>
  <c r="AI33" i="1"/>
  <c r="F33" i="1"/>
  <c r="AZ33" i="1"/>
  <c r="G33" i="1"/>
  <c r="BQ33" i="1"/>
  <c r="CH33" i="1"/>
  <c r="I34" i="1"/>
  <c r="J34" i="1"/>
  <c r="K34" i="1"/>
  <c r="L34" i="1"/>
  <c r="M34" i="1"/>
  <c r="N34" i="1"/>
  <c r="O34" i="1"/>
  <c r="Q34" i="1"/>
  <c r="AI34" i="1"/>
  <c r="AZ34" i="1"/>
  <c r="G34" i="1"/>
  <c r="BQ34" i="1"/>
  <c r="CH34" i="1"/>
  <c r="I35" i="1"/>
  <c r="J35" i="1"/>
  <c r="K35" i="1"/>
  <c r="L35" i="1"/>
  <c r="M35" i="1"/>
  <c r="N35" i="1"/>
  <c r="O35" i="1"/>
  <c r="Q35" i="1"/>
  <c r="AI35" i="1"/>
  <c r="F35" i="1"/>
  <c r="AZ35" i="1"/>
  <c r="G35" i="1"/>
  <c r="BQ35" i="1"/>
  <c r="CH35" i="1"/>
  <c r="I36" i="1"/>
  <c r="J36" i="1"/>
  <c r="K36" i="1"/>
  <c r="L36" i="1"/>
  <c r="M36" i="1"/>
  <c r="N36" i="1"/>
  <c r="O36" i="1"/>
  <c r="Q36" i="1"/>
  <c r="AI36" i="1"/>
  <c r="AZ36" i="1"/>
  <c r="G36" i="1"/>
  <c r="BQ36" i="1"/>
  <c r="CH36" i="1"/>
  <c r="I37" i="1"/>
  <c r="J37" i="1"/>
  <c r="K37" i="1"/>
  <c r="L37" i="1"/>
  <c r="M37" i="1"/>
  <c r="N37" i="1"/>
  <c r="O37" i="1"/>
  <c r="Q37" i="1"/>
  <c r="AI37" i="1"/>
  <c r="F37" i="1"/>
  <c r="AZ37" i="1"/>
  <c r="G37" i="1"/>
  <c r="BQ37" i="1"/>
  <c r="CH37" i="1"/>
  <c r="I38" i="1"/>
  <c r="J38" i="1"/>
  <c r="K38" i="1"/>
  <c r="L38" i="1"/>
  <c r="M38" i="1"/>
  <c r="N38" i="1"/>
  <c r="O38" i="1"/>
  <c r="Q38" i="1"/>
  <c r="AI38" i="1"/>
  <c r="AZ38" i="1"/>
  <c r="G38" i="1"/>
  <c r="BQ38" i="1"/>
  <c r="CH38" i="1"/>
  <c r="I39" i="1"/>
  <c r="J39" i="1"/>
  <c r="K39" i="1"/>
  <c r="L39" i="1"/>
  <c r="M39" i="1"/>
  <c r="N39" i="1"/>
  <c r="O39" i="1"/>
  <c r="Q39" i="1"/>
  <c r="AI39" i="1"/>
  <c r="F39" i="1"/>
  <c r="AZ39" i="1"/>
  <c r="G39" i="1"/>
  <c r="BQ39" i="1"/>
  <c r="CH39" i="1"/>
  <c r="I40" i="1"/>
  <c r="J40" i="1"/>
  <c r="K40" i="1"/>
  <c r="L40" i="1"/>
  <c r="M40" i="1"/>
  <c r="N40" i="1"/>
  <c r="O40" i="1"/>
  <c r="Q40" i="1"/>
  <c r="AI40" i="1"/>
  <c r="AZ40" i="1"/>
  <c r="G40" i="1"/>
  <c r="BQ40" i="1"/>
  <c r="CH40" i="1"/>
  <c r="I41" i="1"/>
  <c r="J41" i="1"/>
  <c r="K41" i="1"/>
  <c r="L41" i="1"/>
  <c r="M41" i="1"/>
  <c r="N41" i="1"/>
  <c r="O41" i="1"/>
  <c r="Q41" i="1"/>
  <c r="AI41" i="1"/>
  <c r="F41" i="1"/>
  <c r="AZ41" i="1"/>
  <c r="G41" i="1"/>
  <c r="BQ41" i="1"/>
  <c r="CH41" i="1"/>
  <c r="I42" i="1"/>
  <c r="J42" i="1"/>
  <c r="K42" i="1"/>
  <c r="L42" i="1"/>
  <c r="M42" i="1"/>
  <c r="N42" i="1"/>
  <c r="O42" i="1"/>
  <c r="Q42" i="1"/>
  <c r="AI42" i="1"/>
  <c r="AZ42" i="1"/>
  <c r="G42" i="1"/>
  <c r="BQ42" i="1"/>
  <c r="CH42" i="1"/>
  <c r="I43" i="1"/>
  <c r="J43" i="1"/>
  <c r="K43" i="1"/>
  <c r="L43" i="1"/>
  <c r="M43" i="1"/>
  <c r="N43" i="1"/>
  <c r="O43" i="1"/>
  <c r="Q43" i="1"/>
  <c r="AI43" i="1"/>
  <c r="F43" i="1"/>
  <c r="AZ43" i="1"/>
  <c r="G43" i="1"/>
  <c r="BQ43" i="1"/>
  <c r="CH43" i="1"/>
  <c r="I44" i="1"/>
  <c r="J44" i="1"/>
  <c r="K44" i="1"/>
  <c r="L44" i="1"/>
  <c r="M44" i="1"/>
  <c r="N44" i="1"/>
  <c r="O44" i="1"/>
  <c r="Q44" i="1"/>
  <c r="AI44" i="1"/>
  <c r="AZ44" i="1"/>
  <c r="G44" i="1"/>
  <c r="BQ44" i="1"/>
  <c r="CH44" i="1"/>
  <c r="I45" i="1"/>
  <c r="J45" i="1"/>
  <c r="K45" i="1"/>
  <c r="L45" i="1"/>
  <c r="M45" i="1"/>
  <c r="N45" i="1"/>
  <c r="O45" i="1"/>
  <c r="Q45" i="1"/>
  <c r="AI45" i="1"/>
  <c r="F45" i="1"/>
  <c r="AZ45" i="1"/>
  <c r="G45" i="1"/>
  <c r="BQ45" i="1"/>
  <c r="CH45" i="1"/>
  <c r="I46" i="1"/>
  <c r="J46" i="1"/>
  <c r="K46" i="1"/>
  <c r="L46" i="1"/>
  <c r="M46" i="1"/>
  <c r="N46" i="1"/>
  <c r="O46" i="1"/>
  <c r="Q46" i="1"/>
  <c r="AI46" i="1"/>
  <c r="AZ46" i="1"/>
  <c r="G46" i="1"/>
  <c r="BQ46" i="1"/>
  <c r="CH46" i="1"/>
  <c r="I47" i="1"/>
  <c r="H47" i="1"/>
  <c r="J47" i="1"/>
  <c r="K47" i="1"/>
  <c r="L47" i="1"/>
  <c r="M47" i="1"/>
  <c r="N47" i="1"/>
  <c r="O47" i="1"/>
  <c r="Q47" i="1"/>
  <c r="AI47" i="1"/>
  <c r="F47" i="1"/>
  <c r="AZ47" i="1"/>
  <c r="G47" i="1"/>
  <c r="BQ47" i="1"/>
  <c r="CH47" i="1"/>
  <c r="I48" i="1"/>
  <c r="J48" i="1"/>
  <c r="K48" i="1"/>
  <c r="L48" i="1"/>
  <c r="M48" i="1"/>
  <c r="N48" i="1"/>
  <c r="Q48" i="1"/>
  <c r="R48" i="1"/>
  <c r="AI48" i="1"/>
  <c r="F48" i="1"/>
  <c r="AZ48" i="1"/>
  <c r="BN48" i="1"/>
  <c r="O48" i="1"/>
  <c r="BP48" i="1"/>
  <c r="BQ48" i="1"/>
  <c r="BQ50" i="1"/>
  <c r="CH48" i="1"/>
  <c r="I49" i="1"/>
  <c r="J49" i="1"/>
  <c r="H49" i="1"/>
  <c r="K49" i="1"/>
  <c r="L49" i="1"/>
  <c r="M49" i="1"/>
  <c r="N49" i="1"/>
  <c r="O49" i="1"/>
  <c r="Q49" i="1"/>
  <c r="AI49" i="1"/>
  <c r="G49" i="1"/>
  <c r="AZ49" i="1"/>
  <c r="BQ49" i="1"/>
  <c r="CH49" i="1"/>
  <c r="J50" i="1"/>
  <c r="L50" i="1"/>
  <c r="N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I52" i="1"/>
  <c r="H52" i="1"/>
  <c r="J52" i="1"/>
  <c r="K52" i="1"/>
  <c r="L52" i="1"/>
  <c r="M52" i="1"/>
  <c r="N52" i="1"/>
  <c r="O52" i="1"/>
  <c r="Q52" i="1"/>
  <c r="AI52" i="1"/>
  <c r="F52" i="1"/>
  <c r="AZ52" i="1"/>
  <c r="G52" i="1"/>
  <c r="BQ52" i="1"/>
  <c r="CH52" i="1"/>
  <c r="I53" i="1"/>
  <c r="H53" i="1"/>
  <c r="J53" i="1"/>
  <c r="K53" i="1"/>
  <c r="L53" i="1"/>
  <c r="M53" i="1"/>
  <c r="N53" i="1"/>
  <c r="O53" i="1"/>
  <c r="Q53" i="1"/>
  <c r="AI53" i="1"/>
  <c r="F53" i="1"/>
  <c r="AZ53" i="1"/>
  <c r="G53" i="1"/>
  <c r="BQ53" i="1"/>
  <c r="CH53" i="1"/>
  <c r="I54" i="1"/>
  <c r="H54" i="1"/>
  <c r="J54" i="1"/>
  <c r="K54" i="1"/>
  <c r="L54" i="1"/>
  <c r="M54" i="1"/>
  <c r="N54" i="1"/>
  <c r="O54" i="1"/>
  <c r="Q54" i="1"/>
  <c r="AI54" i="1"/>
  <c r="F54" i="1"/>
  <c r="AZ54" i="1"/>
  <c r="G54" i="1"/>
  <c r="BQ54" i="1"/>
  <c r="CH54" i="1"/>
  <c r="I55" i="1"/>
  <c r="H55" i="1"/>
  <c r="J55" i="1"/>
  <c r="K55" i="1"/>
  <c r="L55" i="1"/>
  <c r="M55" i="1"/>
  <c r="N55" i="1"/>
  <c r="O55" i="1"/>
  <c r="Q55" i="1"/>
  <c r="AI55" i="1"/>
  <c r="F55" i="1"/>
  <c r="AZ55" i="1"/>
  <c r="G55" i="1"/>
  <c r="BQ55" i="1"/>
  <c r="CH55" i="1"/>
  <c r="I56" i="1"/>
  <c r="H56" i="1"/>
  <c r="J56" i="1"/>
  <c r="K56" i="1"/>
  <c r="L56" i="1"/>
  <c r="M56" i="1"/>
  <c r="N56" i="1"/>
  <c r="O56" i="1"/>
  <c r="Q56" i="1"/>
  <c r="AI56" i="1"/>
  <c r="F56" i="1"/>
  <c r="AZ56" i="1"/>
  <c r="G56" i="1"/>
  <c r="BQ56" i="1"/>
  <c r="CH56" i="1"/>
  <c r="I57" i="1"/>
  <c r="H57" i="1"/>
  <c r="J57" i="1"/>
  <c r="K57" i="1"/>
  <c r="L57" i="1"/>
  <c r="M57" i="1"/>
  <c r="N57" i="1"/>
  <c r="O57" i="1"/>
  <c r="Q57" i="1"/>
  <c r="AI57" i="1"/>
  <c r="F57" i="1"/>
  <c r="AZ57" i="1"/>
  <c r="G57" i="1"/>
  <c r="BQ57" i="1"/>
  <c r="CH57" i="1"/>
  <c r="I58" i="1"/>
  <c r="H58" i="1"/>
  <c r="J58" i="1"/>
  <c r="K58" i="1"/>
  <c r="L58" i="1"/>
  <c r="M58" i="1"/>
  <c r="N58" i="1"/>
  <c r="O58" i="1"/>
  <c r="Q58" i="1"/>
  <c r="AI58" i="1"/>
  <c r="F58" i="1"/>
  <c r="AZ58" i="1"/>
  <c r="G58" i="1"/>
  <c r="BQ58" i="1"/>
  <c r="CH58" i="1"/>
  <c r="I59" i="1"/>
  <c r="H59" i="1"/>
  <c r="J59" i="1"/>
  <c r="K59" i="1"/>
  <c r="L59" i="1"/>
  <c r="M59" i="1"/>
  <c r="N59" i="1"/>
  <c r="O59" i="1"/>
  <c r="Q59" i="1"/>
  <c r="AI59" i="1"/>
  <c r="F59" i="1"/>
  <c r="AZ59" i="1"/>
  <c r="G59" i="1"/>
  <c r="BQ59" i="1"/>
  <c r="CH59" i="1"/>
  <c r="I60" i="1"/>
  <c r="H60" i="1"/>
  <c r="J60" i="1"/>
  <c r="K60" i="1"/>
  <c r="L60" i="1"/>
  <c r="M60" i="1"/>
  <c r="N60" i="1"/>
  <c r="O60" i="1"/>
  <c r="Q60" i="1"/>
  <c r="AI60" i="1"/>
  <c r="F60" i="1"/>
  <c r="AZ60" i="1"/>
  <c r="G60" i="1"/>
  <c r="BQ60" i="1"/>
  <c r="CH60" i="1"/>
  <c r="I61" i="1"/>
  <c r="H61" i="1"/>
  <c r="J61" i="1"/>
  <c r="K61" i="1"/>
  <c r="L61" i="1"/>
  <c r="M61" i="1"/>
  <c r="N61" i="1"/>
  <c r="O61" i="1"/>
  <c r="Q61" i="1"/>
  <c r="AI61" i="1"/>
  <c r="F61" i="1"/>
  <c r="AZ61" i="1"/>
  <c r="G61" i="1"/>
  <c r="BQ61" i="1"/>
  <c r="CH61" i="1"/>
  <c r="I62" i="1"/>
  <c r="H62" i="1"/>
  <c r="J62" i="1"/>
  <c r="K62" i="1"/>
  <c r="L62" i="1"/>
  <c r="M62" i="1"/>
  <c r="N62" i="1"/>
  <c r="O62" i="1"/>
  <c r="Q62" i="1"/>
  <c r="AI62" i="1"/>
  <c r="F62" i="1"/>
  <c r="AZ62" i="1"/>
  <c r="G62" i="1"/>
  <c r="BQ62" i="1"/>
  <c r="CH62" i="1"/>
  <c r="I63" i="1"/>
  <c r="H63" i="1"/>
  <c r="J63" i="1"/>
  <c r="K63" i="1"/>
  <c r="L63" i="1"/>
  <c r="M63" i="1"/>
  <c r="N63" i="1"/>
  <c r="O63" i="1"/>
  <c r="Q63" i="1"/>
  <c r="AI63" i="1"/>
  <c r="F63" i="1"/>
  <c r="AZ63" i="1"/>
  <c r="G63" i="1"/>
  <c r="BQ63" i="1"/>
  <c r="CH63" i="1"/>
  <c r="I64" i="1"/>
  <c r="H64" i="1"/>
  <c r="J64" i="1"/>
  <c r="K64" i="1"/>
  <c r="L64" i="1"/>
  <c r="M64" i="1"/>
  <c r="N64" i="1"/>
  <c r="O64" i="1"/>
  <c r="Q64" i="1"/>
  <c r="AI64" i="1"/>
  <c r="F64" i="1"/>
  <c r="AZ64" i="1"/>
  <c r="G64" i="1"/>
  <c r="BQ64" i="1"/>
  <c r="CH64" i="1"/>
  <c r="I65" i="1"/>
  <c r="H65" i="1"/>
  <c r="J65" i="1"/>
  <c r="K65" i="1"/>
  <c r="L65" i="1"/>
  <c r="M65" i="1"/>
  <c r="N65" i="1"/>
  <c r="O65" i="1"/>
  <c r="Q65" i="1"/>
  <c r="AI65" i="1"/>
  <c r="F65" i="1"/>
  <c r="AZ65" i="1"/>
  <c r="G65" i="1"/>
  <c r="BQ65" i="1"/>
  <c r="CH65" i="1"/>
  <c r="I67" i="1"/>
  <c r="H67" i="1"/>
  <c r="H68" i="1"/>
  <c r="J67" i="1"/>
  <c r="K67" i="1"/>
  <c r="L67" i="1"/>
  <c r="M67" i="1"/>
  <c r="N67" i="1"/>
  <c r="O67" i="1"/>
  <c r="Q67" i="1"/>
  <c r="AI67" i="1"/>
  <c r="F67" i="1"/>
  <c r="F68" i="1"/>
  <c r="AZ67" i="1"/>
  <c r="AZ68" i="1"/>
  <c r="BQ67" i="1"/>
  <c r="CH67" i="1"/>
  <c r="CH68" i="1"/>
  <c r="I68" i="1"/>
  <c r="J68" i="1"/>
  <c r="K68" i="1"/>
  <c r="L68" i="1"/>
  <c r="M68" i="1"/>
  <c r="N68" i="1"/>
  <c r="O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L69" i="1"/>
  <c r="N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J69" i="1"/>
  <c r="AK69" i="1"/>
  <c r="AL69" i="1"/>
  <c r="AM69" i="1"/>
  <c r="AO69" i="1"/>
  <c r="AP69" i="1"/>
  <c r="AQ69" i="1"/>
  <c r="AR69" i="1"/>
  <c r="AS69" i="1"/>
  <c r="AT69" i="1"/>
  <c r="AU69" i="1"/>
  <c r="AV69" i="1"/>
  <c r="AW69" i="1"/>
  <c r="AX69" i="1"/>
  <c r="AY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H48" i="1"/>
  <c r="O50" i="1"/>
  <c r="O69" i="1"/>
  <c r="G67" i="1"/>
  <c r="G68" i="1"/>
  <c r="P49" i="1"/>
  <c r="F49" i="1"/>
  <c r="G48" i="1"/>
  <c r="G50" i="1"/>
  <c r="H45" i="1"/>
  <c r="H43" i="1"/>
  <c r="H41" i="1"/>
  <c r="H39" i="1"/>
  <c r="H37" i="1"/>
  <c r="H35" i="1"/>
  <c r="H33" i="1"/>
  <c r="H31" i="1"/>
  <c r="F28" i="1"/>
  <c r="H28" i="1"/>
  <c r="P67" i="1"/>
  <c r="P68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AI50" i="1"/>
  <c r="I50" i="1"/>
  <c r="P48" i="1"/>
  <c r="P47" i="1"/>
  <c r="F46" i="1"/>
  <c r="P46" i="1"/>
  <c r="H46" i="1"/>
  <c r="F44" i="1"/>
  <c r="H44" i="1"/>
  <c r="F42" i="1"/>
  <c r="H42" i="1"/>
  <c r="F40" i="1"/>
  <c r="H40" i="1"/>
  <c r="F38" i="1"/>
  <c r="H38" i="1"/>
  <c r="F36" i="1"/>
  <c r="H36" i="1"/>
  <c r="F34" i="1"/>
  <c r="H34" i="1"/>
  <c r="F32" i="1"/>
  <c r="H32" i="1"/>
  <c r="F30" i="1"/>
  <c r="F50" i="1"/>
  <c r="H30" i="1"/>
  <c r="H50" i="1"/>
  <c r="F21" i="1"/>
  <c r="G20" i="1"/>
  <c r="I23" i="1"/>
  <c r="I69" i="1"/>
  <c r="H18" i="1"/>
  <c r="H23" i="1"/>
  <c r="H69" i="1"/>
  <c r="G21" i="1"/>
  <c r="BQ23" i="1"/>
  <c r="BQ69" i="1"/>
  <c r="F19" i="1"/>
  <c r="AZ23" i="1"/>
  <c r="AZ69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G25" i="1"/>
  <c r="G28" i="1"/>
  <c r="AN23" i="1"/>
  <c r="AN69" i="1"/>
  <c r="AH23" i="1"/>
  <c r="AH69" i="1"/>
  <c r="J23" i="1"/>
  <c r="J69" i="1"/>
  <c r="P22" i="1"/>
  <c r="P20" i="1"/>
  <c r="F20" i="1"/>
  <c r="P18" i="1"/>
  <c r="F18" i="1"/>
  <c r="AI17" i="1"/>
  <c r="G17" i="1"/>
  <c r="G23" i="1"/>
  <c r="P27" i="1"/>
  <c r="P26" i="1"/>
  <c r="P25" i="1"/>
  <c r="P21" i="1"/>
  <c r="P19" i="1"/>
  <c r="G69" i="1"/>
  <c r="P28" i="1"/>
  <c r="P17" i="1"/>
  <c r="P23" i="1"/>
  <c r="AI23" i="1"/>
  <c r="AI69" i="1"/>
  <c r="P50" i="1"/>
  <c r="F17" i="1"/>
  <c r="F23" i="1"/>
  <c r="F69" i="1"/>
  <c r="P69" i="1"/>
</calcChain>
</file>

<file path=xl/sharedStrings.xml><?xml version="1.0" encoding="utf-8"?>
<sst xmlns="http://schemas.openxmlformats.org/spreadsheetml/2006/main" count="272" uniqueCount="153">
  <si>
    <t>Wydział Budownictwa i Inżynierii Środowiska</t>
  </si>
  <si>
    <t>Nazwa kierunku studiów</t>
  </si>
  <si>
    <t>Inżynieria środowiska</t>
  </si>
  <si>
    <t>Dziedziny nauki</t>
  </si>
  <si>
    <t>dziedzina nauk inżynieryjno-technicznych</t>
  </si>
  <si>
    <t>Dyscypliny naukowe</t>
  </si>
  <si>
    <t>inżynieria lądowa i transport (34%), inżynieria środowiska, górnictwo i energetyka (66%)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</si>
  <si>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</si>
  <si>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</si>
  <si>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</si>
  <si>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</si>
  <si>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</si>
  <si>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</si>
  <si>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</si>
  <si>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</si>
  <si>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/>
  </si>
  <si>
    <t>Obowiązuje od 2021-10-01</t>
  </si>
  <si>
    <t>Kod planu studiów</t>
  </si>
  <si>
    <t>IS_2A_S_2021_2022_ZL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</si>
  <si>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</si>
  <si>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</si>
  <si>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</si>
  <si>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</si>
  <si>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</si>
  <si>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</si>
  <si>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</si>
  <si>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</si>
  <si>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</si>
  <si>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</si>
  <si>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</si>
  <si>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</si>
  <si>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</si>
  <si>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</si>
  <si>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</si>
  <si>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</si>
  <si>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</si>
  <si>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</si>
  <si>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</si>
  <si>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</si>
  <si>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</si>
  <si>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</si>
  <si>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</si>
  <si>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</si>
  <si>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</si>
  <si>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</si>
  <si>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</si>
  <si>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</si>
  <si>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</si>
  <si>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</si>
  <si>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</si>
  <si>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</si>
  <si>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</si>
  <si>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</si>
  <si>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</si>
  <si>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</si>
  <si>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Blok obieralny 2</t>
  </si>
  <si>
    <t>z</t>
  </si>
  <si>
    <t>Blok obieralny 3</t>
  </si>
  <si>
    <t>Blok obieralny 4</t>
  </si>
  <si>
    <t>Blok obieralny 5</t>
  </si>
  <si>
    <t>S2/A/06</t>
  </si>
  <si>
    <t>Podstawy BHP</t>
  </si>
  <si>
    <t>Razem</t>
  </si>
  <si>
    <t>Moduły/Przedmioty kształcenia podstawowego</t>
  </si>
  <si>
    <t>S2/B/01</t>
  </si>
  <si>
    <t>Statystyka</t>
  </si>
  <si>
    <t>S2/B/02</t>
  </si>
  <si>
    <t>Chemia środowiska</t>
  </si>
  <si>
    <t>S2/B/03</t>
  </si>
  <si>
    <t>Niezawodność i bezpieczeństwo sys. inżynierskich</t>
  </si>
  <si>
    <t>Moduły/Przedmioty kształcenia kierunkowego</t>
  </si>
  <si>
    <t>S2/C/01</t>
  </si>
  <si>
    <t>Alternatywne źródła energii i technologie proekologiczne</t>
  </si>
  <si>
    <t>S2/C/02</t>
  </si>
  <si>
    <t>Technologia i organizacja robót instalacyjnych</t>
  </si>
  <si>
    <t>S2/C/03</t>
  </si>
  <si>
    <t>Automatyka, sterowanie i eksploatacja urządzeń technicznych</t>
  </si>
  <si>
    <t>S2/C/04</t>
  </si>
  <si>
    <t>Ciepłownictwo</t>
  </si>
  <si>
    <t>S2/C/05</t>
  </si>
  <si>
    <t>Ogrzewnictwo zagadnienia teoretyczne</t>
  </si>
  <si>
    <t>S2/C/06</t>
  </si>
  <si>
    <t>Melioracje wodne</t>
  </si>
  <si>
    <t>S2/C/07</t>
  </si>
  <si>
    <t>Technologia wody i ścieków</t>
  </si>
  <si>
    <t>S2/C/08</t>
  </si>
  <si>
    <t>Uwarunkowania prawne gosp. wod.-ściek.</t>
  </si>
  <si>
    <t>S2/C/09</t>
  </si>
  <si>
    <t>Zaawansowane metody uzdatniania wody i oczyszczania ścieków</t>
  </si>
  <si>
    <t>S2/C/10</t>
  </si>
  <si>
    <t>Monitoring  i zarządzanie środowiskiem</t>
  </si>
  <si>
    <t>S2/C/11</t>
  </si>
  <si>
    <t>Ogrzewnictwo zagadnienia praktyczne</t>
  </si>
  <si>
    <t>S2/C/12</t>
  </si>
  <si>
    <t>Gospodarka odpadami</t>
  </si>
  <si>
    <t>S2/C/13</t>
  </si>
  <si>
    <t>Wybrane zagadnienia techniki grzewczej</t>
  </si>
  <si>
    <t>S2/C/14</t>
  </si>
  <si>
    <t>Klimatyzacja, wentylacja i wentylacja pożarowa</t>
  </si>
  <si>
    <t>S2/C/15</t>
  </si>
  <si>
    <t>Gospodarka wodno-ściekowa w zakładach przemysłowych</t>
  </si>
  <si>
    <t>S2/C/16</t>
  </si>
  <si>
    <t>Metody komputerowe w wod.-kan.</t>
  </si>
  <si>
    <t>S2/C/17</t>
  </si>
  <si>
    <t>Metody komputerowe w ogrzewnictwie</t>
  </si>
  <si>
    <t>S2/C/18</t>
  </si>
  <si>
    <t>Wodociągi i kanalizacje</t>
  </si>
  <si>
    <t>Blok obieralny 6</t>
  </si>
  <si>
    <t>S2/C/20</t>
  </si>
  <si>
    <t>Praca dyplomowa</t>
  </si>
  <si>
    <t>Moduły/Przedmioty obieralne</t>
  </si>
  <si>
    <t>S2/A/01-A</t>
  </si>
  <si>
    <t>Język obcy-A</t>
  </si>
  <si>
    <t>S2/A/01-N</t>
  </si>
  <si>
    <t>Język obcy-N</t>
  </si>
  <si>
    <t>S2/A/02-1</t>
  </si>
  <si>
    <t>PHS - Historia sztuki</t>
  </si>
  <si>
    <t>S2/A/02-2</t>
  </si>
  <si>
    <t>PHS - Filozofia zrównoważonego rozwoju w budownictwie i architekturze</t>
  </si>
  <si>
    <t>S2/A/02-3</t>
  </si>
  <si>
    <t>PHS - Etyczne i społeczne aspekty działalności gospodarczej</t>
  </si>
  <si>
    <t>S2/A/03-1</t>
  </si>
  <si>
    <t>WZK - Muzyka</t>
  </si>
  <si>
    <t>S2/A/03-2</t>
  </si>
  <si>
    <t>WZK - Teatr</t>
  </si>
  <si>
    <t>S2/A/03-3</t>
  </si>
  <si>
    <t>WZK - Wybrane zagadnienia sztuki najnowszej i wzornictwa</t>
  </si>
  <si>
    <t>S2/A/04-1</t>
  </si>
  <si>
    <t>Ochrona własności przemysłowej</t>
  </si>
  <si>
    <t>S2/A/04-2</t>
  </si>
  <si>
    <t>Ochrona własności intelektualnej (prawo autorskie)</t>
  </si>
  <si>
    <t>S2/A/05-1</t>
  </si>
  <si>
    <t>Zarządzanie przedsięwzięciami budowlanymi</t>
  </si>
  <si>
    <t>S2/A/05-2</t>
  </si>
  <si>
    <t>Efektywność inwestycji budowlanych</t>
  </si>
  <si>
    <t>S2/C/19-1</t>
  </si>
  <si>
    <t>Seminarium dyplomowe 1</t>
  </si>
  <si>
    <t>S2/C/19-2</t>
  </si>
  <si>
    <t>Seminarium dyplomowe 2</t>
  </si>
  <si>
    <t>Przedmioty dodatkowe</t>
  </si>
  <si>
    <t>S2/W/01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</si>
  <si>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</si>
  <si>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</si>
  <si>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</si>
  <si>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</si>
  <si>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</si>
  <si>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</si>
  <si>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</si>
  <si>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</si>
  <si>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</si>
  <si>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</si>
  <si>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seminaria dyplomowe</t>
  </si>
  <si>
    <t xml:space="preserve">Załącznik nr 9 do Uchwały nr 109 Senatu ZUT z dnia 31 maja 2021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</si>
</sst>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1029" name="Picture 1">
          <a:extLst>
            <a:ext uri="{FF2B5EF4-FFF2-40B4-BE49-F238E27FC236}">
              <a16:creationId xmlns:a16="http://schemas.microsoft.com/office/drawing/2014/main" id="{9FF7F906-ED3C-4750-B3C5-BB57D5E1ABBF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220980</xdr:colOff>
      <xdr:row>3</xdr:row>
      <xdr:rowOff>129540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118202CE-0091-4816-8B00-09DCC777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0"/>
          <a:ext cx="76885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1"/>
  <sheetViews>
    <sheetView tabSelected="1" workbookViewId="0">
      <selection activeCell="R9" sqref="R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88671875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6" width="3.88671875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15</v>
      </c>
      <c r="AH8" t="s">
        <v>16</v>
      </c>
    </row>
    <row r="9" spans="1:86" x14ac:dyDescent="0.25">
      <c r="E9" t="s">
        <v>17</v>
      </c>
      <c r="F9" s="1" t="s">
        <v>18</v>
      </c>
      <c r="AH9" t="s">
        <v>152</v>
      </c>
    </row>
    <row r="11" spans="1:86" x14ac:dyDescent="0.25">
      <c r="A11" s="21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</row>
    <row r="12" spans="1:8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20" t="s">
        <v>41</v>
      </c>
      <c r="Q12" s="20" t="s">
        <v>42</v>
      </c>
      <c r="R12" s="20" t="s">
        <v>43</v>
      </c>
      <c r="S12" s="18" t="s">
        <v>44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49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45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50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51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20"/>
      <c r="Q14" s="20"/>
      <c r="R14" s="20"/>
      <c r="S14" s="19" t="s">
        <v>32</v>
      </c>
      <c r="T14" s="19"/>
      <c r="U14" s="19"/>
      <c r="V14" s="19"/>
      <c r="W14" s="17" t="s">
        <v>46</v>
      </c>
      <c r="X14" s="19" t="s">
        <v>33</v>
      </c>
      <c r="Y14" s="19"/>
      <c r="Z14" s="19"/>
      <c r="AA14" s="19"/>
      <c r="AB14" s="19"/>
      <c r="AC14" s="19"/>
      <c r="AD14" s="19"/>
      <c r="AE14" s="19"/>
      <c r="AF14" s="19"/>
      <c r="AG14" s="19"/>
      <c r="AH14" s="17" t="s">
        <v>46</v>
      </c>
      <c r="AI14" s="17" t="s">
        <v>47</v>
      </c>
      <c r="AJ14" s="19" t="s">
        <v>32</v>
      </c>
      <c r="AK14" s="19"/>
      <c r="AL14" s="19"/>
      <c r="AM14" s="19"/>
      <c r="AN14" s="17" t="s">
        <v>46</v>
      </c>
      <c r="AO14" s="19" t="s">
        <v>33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7" t="s">
        <v>46</v>
      </c>
      <c r="AZ14" s="17" t="s">
        <v>47</v>
      </c>
      <c r="BA14" s="19" t="s">
        <v>32</v>
      </c>
      <c r="BB14" s="19"/>
      <c r="BC14" s="19"/>
      <c r="BD14" s="19"/>
      <c r="BE14" s="17" t="s">
        <v>46</v>
      </c>
      <c r="BF14" s="19" t="s">
        <v>33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7" t="s">
        <v>46</v>
      </c>
      <c r="BQ14" s="17" t="s">
        <v>47</v>
      </c>
      <c r="BR14" s="19" t="s">
        <v>32</v>
      </c>
      <c r="BS14" s="19"/>
      <c r="BT14" s="19"/>
      <c r="BU14" s="19"/>
      <c r="BV14" s="17" t="s">
        <v>46</v>
      </c>
      <c r="BW14" s="19" t="s">
        <v>33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7" t="s">
        <v>46</v>
      </c>
      <c r="CH14" s="17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20"/>
      <c r="Q15" s="20"/>
      <c r="R15" s="20"/>
      <c r="S15" s="16" t="s">
        <v>34</v>
      </c>
      <c r="T15" s="16"/>
      <c r="U15" s="16" t="s">
        <v>35</v>
      </c>
      <c r="V15" s="16"/>
      <c r="W15" s="17"/>
      <c r="X15" s="16" t="s">
        <v>36</v>
      </c>
      <c r="Y15" s="16"/>
      <c r="Z15" s="16" t="s">
        <v>37</v>
      </c>
      <c r="AA15" s="16"/>
      <c r="AB15" s="16" t="s">
        <v>38</v>
      </c>
      <c r="AC15" s="16"/>
      <c r="AD15" s="16" t="s">
        <v>39</v>
      </c>
      <c r="AE15" s="16"/>
      <c r="AF15" s="16" t="s">
        <v>40</v>
      </c>
      <c r="AG15" s="16"/>
      <c r="AH15" s="17"/>
      <c r="AI15" s="17"/>
      <c r="AJ15" s="16" t="s">
        <v>34</v>
      </c>
      <c r="AK15" s="16"/>
      <c r="AL15" s="16" t="s">
        <v>35</v>
      </c>
      <c r="AM15" s="16"/>
      <c r="AN15" s="17"/>
      <c r="AO15" s="16" t="s">
        <v>36</v>
      </c>
      <c r="AP15" s="16"/>
      <c r="AQ15" s="16" t="s">
        <v>37</v>
      </c>
      <c r="AR15" s="16"/>
      <c r="AS15" s="16" t="s">
        <v>38</v>
      </c>
      <c r="AT15" s="16"/>
      <c r="AU15" s="16" t="s">
        <v>39</v>
      </c>
      <c r="AV15" s="16"/>
      <c r="AW15" s="16" t="s">
        <v>40</v>
      </c>
      <c r="AX15" s="16"/>
      <c r="AY15" s="17"/>
      <c r="AZ15" s="17"/>
      <c r="BA15" s="16" t="s">
        <v>34</v>
      </c>
      <c r="BB15" s="16"/>
      <c r="BC15" s="16" t="s">
        <v>35</v>
      </c>
      <c r="BD15" s="16"/>
      <c r="BE15" s="17"/>
      <c r="BF15" s="16" t="s">
        <v>36</v>
      </c>
      <c r="BG15" s="16"/>
      <c r="BH15" s="16" t="s">
        <v>37</v>
      </c>
      <c r="BI15" s="16"/>
      <c r="BJ15" s="16" t="s">
        <v>38</v>
      </c>
      <c r="BK15" s="16"/>
      <c r="BL15" s="16" t="s">
        <v>39</v>
      </c>
      <c r="BM15" s="16"/>
      <c r="BN15" s="16" t="s">
        <v>40</v>
      </c>
      <c r="BO15" s="16"/>
      <c r="BP15" s="17"/>
      <c r="BQ15" s="17"/>
      <c r="BR15" s="16" t="s">
        <v>34</v>
      </c>
      <c r="BS15" s="16"/>
      <c r="BT15" s="16" t="s">
        <v>35</v>
      </c>
      <c r="BU15" s="16"/>
      <c r="BV15" s="17"/>
      <c r="BW15" s="16" t="s">
        <v>36</v>
      </c>
      <c r="BX15" s="16"/>
      <c r="BY15" s="16" t="s">
        <v>37</v>
      </c>
      <c r="BZ15" s="16"/>
      <c r="CA15" s="16" t="s">
        <v>38</v>
      </c>
      <c r="CB15" s="16"/>
      <c r="CC15" s="16" t="s">
        <v>39</v>
      </c>
      <c r="CD15" s="16"/>
      <c r="CE15" s="16" t="s">
        <v>40</v>
      </c>
      <c r="CF15" s="16"/>
      <c r="CG15" s="17"/>
      <c r="CH15" s="17"/>
    </row>
    <row r="16" spans="1:86" ht="20.100000000000001" customHeight="1" x14ac:dyDescent="0.25">
      <c r="A16" s="13" t="s">
        <v>52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3"/>
      <c r="CH16" s="14"/>
    </row>
    <row r="17" spans="1:86" x14ac:dyDescent="0.25">
      <c r="A17" s="6">
        <v>1</v>
      </c>
      <c r="B17" s="6">
        <v>1</v>
      </c>
      <c r="C17" s="6"/>
      <c r="D17" s="6"/>
      <c r="E17" s="3" t="s">
        <v>53</v>
      </c>
      <c r="F17" s="6">
        <f>$B$17*COUNTIF(S17:CF17,"e")</f>
        <v>1</v>
      </c>
      <c r="G17" s="6">
        <f>$B$17*COUNTIF(S17:CF17,"z")</f>
        <v>0</v>
      </c>
      <c r="H17" s="6">
        <f t="shared" ref="H17:H22" si="0">SUM(I17:O17)</f>
        <v>30</v>
      </c>
      <c r="I17" s="6">
        <f t="shared" ref="I17:I22" si="1">S17+AJ17+BA17+BR17</f>
        <v>0</v>
      </c>
      <c r="J17" s="6">
        <f t="shared" ref="J17:J22" si="2">U17+AL17+BC17+BT17</f>
        <v>0</v>
      </c>
      <c r="K17" s="6">
        <f t="shared" ref="K17:K22" si="3">X17+AO17+BF17+BW17</f>
        <v>0</v>
      </c>
      <c r="L17" s="6">
        <f t="shared" ref="L17:L22" si="4">Z17+AQ17+BH17+BY17</f>
        <v>30</v>
      </c>
      <c r="M17" s="6">
        <f t="shared" ref="M17:M22" si="5">AB17+AS17+BJ17+CA17</f>
        <v>0</v>
      </c>
      <c r="N17" s="6">
        <f t="shared" ref="N17:N22" si="6">AD17+AU17+BL17+CC17</f>
        <v>0</v>
      </c>
      <c r="O17" s="6">
        <f t="shared" ref="O17:O22" si="7">AF17+AW17+BN17+CE17</f>
        <v>0</v>
      </c>
      <c r="P17" s="7">
        <f t="shared" ref="P17:P22" si="8">AI17+AZ17+BQ17+CH17</f>
        <v>3</v>
      </c>
      <c r="Q17" s="7">
        <f t="shared" ref="Q17:Q22" si="9">AH17+AY17+BP17+CG17</f>
        <v>3</v>
      </c>
      <c r="R17" s="7">
        <f>$B$17*1.3</f>
        <v>1.3</v>
      </c>
      <c r="S17" s="11"/>
      <c r="T17" s="10"/>
      <c r="U17" s="11"/>
      <c r="V17" s="10"/>
      <c r="W17" s="7"/>
      <c r="X17" s="11"/>
      <c r="Y17" s="10"/>
      <c r="Z17" s="11">
        <f>$B$17*30</f>
        <v>30</v>
      </c>
      <c r="AA17" s="10" t="s">
        <v>54</v>
      </c>
      <c r="AB17" s="11"/>
      <c r="AC17" s="10"/>
      <c r="AD17" s="11"/>
      <c r="AE17" s="10"/>
      <c r="AF17" s="11"/>
      <c r="AG17" s="10"/>
      <c r="AH17" s="7">
        <f>$B$17*3</f>
        <v>3</v>
      </c>
      <c r="AI17" s="7">
        <f t="shared" ref="AI17:AI22" si="10">W17+AH17</f>
        <v>3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t="shared" ref="AZ17:AZ22" si="11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t="shared" ref="BQ17:BQ22" si="12"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t="shared" ref="CH17:CH22" si="13">BV17+CG17</f>
        <v>0</v>
      </c>
    </row>
    <row r="18" spans="1:86" x14ac:dyDescent="0.25">
      <c r="A18" s="6">
        <v>2</v>
      </c>
      <c r="B18" s="6">
        <v>1</v>
      </c>
      <c r="C18" s="6"/>
      <c r="D18" s="6"/>
      <c r="E18" s="3" t="s">
        <v>55</v>
      </c>
      <c r="F18" s="6">
        <f>$B$18*COUNTIF(S18:CF18,"e")</f>
        <v>0</v>
      </c>
      <c r="G18" s="6">
        <f>$B$18*COUNTIF(S18:CF18,"z")</f>
        <v>1</v>
      </c>
      <c r="H18" s="6">
        <f t="shared" si="0"/>
        <v>30</v>
      </c>
      <c r="I18" s="6">
        <f t="shared" si="1"/>
        <v>30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2</v>
      </c>
      <c r="Q18" s="7">
        <f t="shared" si="9"/>
        <v>0</v>
      </c>
      <c r="R18" s="7">
        <f>$B$18*1.2</f>
        <v>1.2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>
        <f>$B$18*30</f>
        <v>30</v>
      </c>
      <c r="BB18" s="10" t="s">
        <v>56</v>
      </c>
      <c r="BC18" s="11"/>
      <c r="BD18" s="10"/>
      <c r="BE18" s="7">
        <f>$B$18*2</f>
        <v>2</v>
      </c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2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x14ac:dyDescent="0.2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1</v>
      </c>
      <c r="Q19" s="7">
        <f t="shared" si="9"/>
        <v>0</v>
      </c>
      <c r="R19" s="7">
        <f>$B$19*0.57</f>
        <v>0.56999999999999995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>
        <f>$B$19*15</f>
        <v>15</v>
      </c>
      <c r="BB19" s="10" t="s">
        <v>56</v>
      </c>
      <c r="BC19" s="11"/>
      <c r="BD19" s="10"/>
      <c r="BE19" s="7">
        <f>$B$19*1</f>
        <v>1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1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x14ac:dyDescent="0.2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0</v>
      </c>
      <c r="G20" s="6">
        <f>$B$20*COUNTIF(S20:CF20,"z")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1</v>
      </c>
      <c r="Q20" s="7">
        <f t="shared" si="9"/>
        <v>0</v>
      </c>
      <c r="R20" s="7">
        <f>$B$20*0.57</f>
        <v>0.56999999999999995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f>$B$20*15</f>
        <v>15</v>
      </c>
      <c r="AK20" s="10" t="s">
        <v>56</v>
      </c>
      <c r="AL20" s="11"/>
      <c r="AM20" s="10"/>
      <c r="AN20" s="7">
        <f>$B$20*1</f>
        <v>1</v>
      </c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1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x14ac:dyDescent="0.25">
      <c r="A21" s="6">
        <v>5</v>
      </c>
      <c r="B21" s="6">
        <v>1</v>
      </c>
      <c r="C21" s="6"/>
      <c r="D21" s="6"/>
      <c r="E21" s="3" t="s">
        <v>59</v>
      </c>
      <c r="F21" s="6">
        <f>$B$21*COUNTIF(S21:CF21,"e")</f>
        <v>0</v>
      </c>
      <c r="G21" s="6">
        <f>$B$21*COUNTIF(S21:CF21,"z")</f>
        <v>1</v>
      </c>
      <c r="H21" s="6">
        <f t="shared" si="0"/>
        <v>30</v>
      </c>
      <c r="I21" s="6">
        <f t="shared" si="1"/>
        <v>30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</v>
      </c>
      <c r="Q21" s="7">
        <f t="shared" si="9"/>
        <v>0</v>
      </c>
      <c r="R21" s="7">
        <f>$B$21*1.1</f>
        <v>1.1000000000000001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>
        <f>$B$21*30</f>
        <v>30</v>
      </c>
      <c r="BB21" s="10" t="s">
        <v>56</v>
      </c>
      <c r="BC21" s="11"/>
      <c r="BD21" s="10"/>
      <c r="BE21" s="7">
        <f>$B$21*2</f>
        <v>2</v>
      </c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2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x14ac:dyDescent="0.25">
      <c r="A22" s="6"/>
      <c r="B22" s="6"/>
      <c r="C22" s="6"/>
      <c r="D22" s="6" t="s">
        <v>60</v>
      </c>
      <c r="E22" s="3" t="s">
        <v>61</v>
      </c>
      <c r="F22" s="6">
        <f>COUNTIF(S22:CF22,"e")</f>
        <v>0</v>
      </c>
      <c r="G22" s="6">
        <f>COUNTIF(S22:CF22,"z")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1</v>
      </c>
      <c r="Q22" s="7">
        <f t="shared" si="9"/>
        <v>0</v>
      </c>
      <c r="R22" s="7">
        <v>0.6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>
        <v>15</v>
      </c>
      <c r="BB22" s="10" t="s">
        <v>56</v>
      </c>
      <c r="BC22" s="11"/>
      <c r="BD22" s="10"/>
      <c r="BE22" s="7">
        <v>1</v>
      </c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1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9" customHeight="1" x14ac:dyDescent="0.25">
      <c r="A23" s="6"/>
      <c r="B23" s="6"/>
      <c r="C23" s="6"/>
      <c r="D23" s="6"/>
      <c r="E23" s="6" t="s">
        <v>62</v>
      </c>
      <c r="F23" s="6">
        <f t="shared" ref="F23:AK23" si="14">SUM(F17:F22)</f>
        <v>1</v>
      </c>
      <c r="G23" s="6">
        <f t="shared" si="14"/>
        <v>5</v>
      </c>
      <c r="H23" s="6">
        <f t="shared" si="14"/>
        <v>135</v>
      </c>
      <c r="I23" s="6">
        <f t="shared" si="14"/>
        <v>105</v>
      </c>
      <c r="J23" s="6">
        <f t="shared" si="14"/>
        <v>0</v>
      </c>
      <c r="K23" s="6">
        <f t="shared" si="14"/>
        <v>0</v>
      </c>
      <c r="L23" s="6">
        <f t="shared" si="14"/>
        <v>30</v>
      </c>
      <c r="M23" s="6">
        <f t="shared" si="14"/>
        <v>0</v>
      </c>
      <c r="N23" s="6">
        <f t="shared" si="14"/>
        <v>0</v>
      </c>
      <c r="O23" s="6">
        <f t="shared" si="14"/>
        <v>0</v>
      </c>
      <c r="P23" s="7">
        <f t="shared" si="14"/>
        <v>10</v>
      </c>
      <c r="Q23" s="7">
        <f t="shared" si="14"/>
        <v>3</v>
      </c>
      <c r="R23" s="7">
        <f t="shared" si="14"/>
        <v>5.34</v>
      </c>
      <c r="S23" s="11">
        <f t="shared" si="14"/>
        <v>0</v>
      </c>
      <c r="T23" s="10">
        <f t="shared" si="14"/>
        <v>0</v>
      </c>
      <c r="U23" s="11">
        <f t="shared" si="14"/>
        <v>0</v>
      </c>
      <c r="V23" s="10">
        <f t="shared" si="14"/>
        <v>0</v>
      </c>
      <c r="W23" s="7">
        <f t="shared" si="14"/>
        <v>0</v>
      </c>
      <c r="X23" s="11">
        <f t="shared" si="14"/>
        <v>0</v>
      </c>
      <c r="Y23" s="10">
        <f t="shared" si="14"/>
        <v>0</v>
      </c>
      <c r="Z23" s="11">
        <f t="shared" si="14"/>
        <v>30</v>
      </c>
      <c r="AA23" s="10">
        <f t="shared" si="14"/>
        <v>0</v>
      </c>
      <c r="AB23" s="11">
        <f t="shared" si="14"/>
        <v>0</v>
      </c>
      <c r="AC23" s="10">
        <f t="shared" si="14"/>
        <v>0</v>
      </c>
      <c r="AD23" s="11">
        <f t="shared" si="14"/>
        <v>0</v>
      </c>
      <c r="AE23" s="10">
        <f t="shared" si="14"/>
        <v>0</v>
      </c>
      <c r="AF23" s="11">
        <f t="shared" si="14"/>
        <v>0</v>
      </c>
      <c r="AG23" s="10">
        <f t="shared" si="14"/>
        <v>0</v>
      </c>
      <c r="AH23" s="7">
        <f t="shared" si="14"/>
        <v>3</v>
      </c>
      <c r="AI23" s="7">
        <f t="shared" si="14"/>
        <v>3</v>
      </c>
      <c r="AJ23" s="11">
        <f t="shared" si="14"/>
        <v>15</v>
      </c>
      <c r="AK23" s="10">
        <f t="shared" si="14"/>
        <v>0</v>
      </c>
      <c r="AL23" s="11">
        <f t="shared" ref="AL23:BQ23" si="15">SUM(AL17:AL22)</f>
        <v>0</v>
      </c>
      <c r="AM23" s="10">
        <f t="shared" si="15"/>
        <v>0</v>
      </c>
      <c r="AN23" s="7">
        <f t="shared" si="15"/>
        <v>1</v>
      </c>
      <c r="AO23" s="11">
        <f t="shared" si="15"/>
        <v>0</v>
      </c>
      <c r="AP23" s="10">
        <f t="shared" si="15"/>
        <v>0</v>
      </c>
      <c r="AQ23" s="11">
        <f t="shared" si="15"/>
        <v>0</v>
      </c>
      <c r="AR23" s="10">
        <f t="shared" si="15"/>
        <v>0</v>
      </c>
      <c r="AS23" s="11">
        <f t="shared" si="15"/>
        <v>0</v>
      </c>
      <c r="AT23" s="10">
        <f t="shared" si="15"/>
        <v>0</v>
      </c>
      <c r="AU23" s="11">
        <f t="shared" si="15"/>
        <v>0</v>
      </c>
      <c r="AV23" s="10">
        <f t="shared" si="15"/>
        <v>0</v>
      </c>
      <c r="AW23" s="11">
        <f t="shared" si="15"/>
        <v>0</v>
      </c>
      <c r="AX23" s="10">
        <f t="shared" si="15"/>
        <v>0</v>
      </c>
      <c r="AY23" s="7">
        <f t="shared" si="15"/>
        <v>0</v>
      </c>
      <c r="AZ23" s="7">
        <f t="shared" si="15"/>
        <v>1</v>
      </c>
      <c r="BA23" s="11">
        <f t="shared" si="15"/>
        <v>90</v>
      </c>
      <c r="BB23" s="10">
        <f t="shared" si="15"/>
        <v>0</v>
      </c>
      <c r="BC23" s="11">
        <f t="shared" si="15"/>
        <v>0</v>
      </c>
      <c r="BD23" s="10">
        <f t="shared" si="15"/>
        <v>0</v>
      </c>
      <c r="BE23" s="7">
        <f t="shared" si="15"/>
        <v>6</v>
      </c>
      <c r="BF23" s="11">
        <f t="shared" si="15"/>
        <v>0</v>
      </c>
      <c r="BG23" s="10">
        <f t="shared" si="15"/>
        <v>0</v>
      </c>
      <c r="BH23" s="11">
        <f t="shared" si="15"/>
        <v>0</v>
      </c>
      <c r="BI23" s="10">
        <f t="shared" si="15"/>
        <v>0</v>
      </c>
      <c r="BJ23" s="11">
        <f t="shared" si="15"/>
        <v>0</v>
      </c>
      <c r="BK23" s="10">
        <f t="shared" si="15"/>
        <v>0</v>
      </c>
      <c r="BL23" s="11">
        <f t="shared" si="15"/>
        <v>0</v>
      </c>
      <c r="BM23" s="10">
        <f t="shared" si="15"/>
        <v>0</v>
      </c>
      <c r="BN23" s="11">
        <f t="shared" si="15"/>
        <v>0</v>
      </c>
      <c r="BO23" s="10">
        <f t="shared" si="15"/>
        <v>0</v>
      </c>
      <c r="BP23" s="7">
        <f t="shared" si="15"/>
        <v>0</v>
      </c>
      <c r="BQ23" s="7">
        <f t="shared" si="15"/>
        <v>6</v>
      </c>
      <c r="BR23" s="11">
        <f t="shared" ref="BR23:CH23" si="16">SUM(BR17:BR22)</f>
        <v>0</v>
      </c>
      <c r="BS23" s="10">
        <f t="shared" si="16"/>
        <v>0</v>
      </c>
      <c r="BT23" s="11">
        <f t="shared" si="16"/>
        <v>0</v>
      </c>
      <c r="BU23" s="10">
        <f t="shared" si="16"/>
        <v>0</v>
      </c>
      <c r="BV23" s="7">
        <f t="shared" si="16"/>
        <v>0</v>
      </c>
      <c r="BW23" s="11">
        <f t="shared" si="16"/>
        <v>0</v>
      </c>
      <c r="BX23" s="10">
        <f t="shared" si="16"/>
        <v>0</v>
      </c>
      <c r="BY23" s="11">
        <f t="shared" si="16"/>
        <v>0</v>
      </c>
      <c r="BZ23" s="10">
        <f t="shared" si="16"/>
        <v>0</v>
      </c>
      <c r="CA23" s="11">
        <f t="shared" si="16"/>
        <v>0</v>
      </c>
      <c r="CB23" s="10">
        <f t="shared" si="16"/>
        <v>0</v>
      </c>
      <c r="CC23" s="11">
        <f t="shared" si="16"/>
        <v>0</v>
      </c>
      <c r="CD23" s="10">
        <f t="shared" si="16"/>
        <v>0</v>
      </c>
      <c r="CE23" s="11">
        <f t="shared" si="16"/>
        <v>0</v>
      </c>
      <c r="CF23" s="10">
        <f t="shared" si="16"/>
        <v>0</v>
      </c>
      <c r="CG23" s="7">
        <f t="shared" si="16"/>
        <v>0</v>
      </c>
      <c r="CH23" s="7">
        <f t="shared" si="16"/>
        <v>0</v>
      </c>
    </row>
    <row r="24" spans="1:86" ht="20.100000000000001" customHeight="1" x14ac:dyDescent="0.25">
      <c r="A24" s="13" t="s">
        <v>63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3"/>
      <c r="CH24" s="14"/>
    </row>
    <row r="25" spans="1:86" x14ac:dyDescent="0.25">
      <c r="A25" s="6"/>
      <c r="B25" s="6"/>
      <c r="C25" s="6"/>
      <c r="D25" s="6" t="s">
        <v>64</v>
      </c>
      <c r="E25" s="3" t="s">
        <v>65</v>
      </c>
      <c r="F25" s="6">
        <f>COUNTIF(S25:CF25,"e")</f>
        <v>0</v>
      </c>
      <c r="G25" s="6">
        <f>COUNTIF(S25:CF25,"z")</f>
        <v>2</v>
      </c>
      <c r="H25" s="6">
        <f>SUM(I25:O25)</f>
        <v>30</v>
      </c>
      <c r="I25" s="6">
        <f>S25+AJ25+BA25+BR25</f>
        <v>15</v>
      </c>
      <c r="J25" s="6">
        <f>U25+AL25+BC25+BT25</f>
        <v>15</v>
      </c>
      <c r="K25" s="6">
        <f>X25+AO25+BF25+BW25</f>
        <v>0</v>
      </c>
      <c r="L25" s="6">
        <f>Z25+AQ25+BH25+BY25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2</v>
      </c>
      <c r="Q25" s="7">
        <f>AH25+AY25+BP25+CG25</f>
        <v>0</v>
      </c>
      <c r="R25" s="7">
        <v>1.33</v>
      </c>
      <c r="S25" s="11">
        <v>15</v>
      </c>
      <c r="T25" s="10" t="s">
        <v>56</v>
      </c>
      <c r="U25" s="11">
        <v>15</v>
      </c>
      <c r="V25" s="10" t="s">
        <v>56</v>
      </c>
      <c r="W25" s="7">
        <v>2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>W25+AH25</f>
        <v>2</v>
      </c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>AN25+AY25</f>
        <v>0</v>
      </c>
      <c r="BA25" s="11"/>
      <c r="BB25" s="10"/>
      <c r="BC25" s="11"/>
      <c r="BD25" s="10"/>
      <c r="BE25" s="7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>BE25+BP25</f>
        <v>0</v>
      </c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>BV25+CG25</f>
        <v>0</v>
      </c>
    </row>
    <row r="26" spans="1:86" x14ac:dyDescent="0.25">
      <c r="A26" s="6"/>
      <c r="B26" s="6"/>
      <c r="C26" s="6"/>
      <c r="D26" s="6" t="s">
        <v>66</v>
      </c>
      <c r="E26" s="3" t="s">
        <v>67</v>
      </c>
      <c r="F26" s="6">
        <f>COUNTIF(S26:CF26,"e")</f>
        <v>0</v>
      </c>
      <c r="G26" s="6">
        <f>COUNTIF(S26:CF26,"z")</f>
        <v>2</v>
      </c>
      <c r="H26" s="6">
        <f>SUM(I26:O26)</f>
        <v>30</v>
      </c>
      <c r="I26" s="6">
        <f>S26+AJ26+BA26+BR26</f>
        <v>15</v>
      </c>
      <c r="J26" s="6">
        <f>U26+AL26+BC26+BT26</f>
        <v>0</v>
      </c>
      <c r="K26" s="6">
        <f>X26+AO26+BF26+BW26</f>
        <v>15</v>
      </c>
      <c r="L26" s="6">
        <f>Z26+AQ26+BH26+BY26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2</v>
      </c>
      <c r="Q26" s="7">
        <f>AH26+AY26+BP26+CG26</f>
        <v>1</v>
      </c>
      <c r="R26" s="7">
        <v>1.27</v>
      </c>
      <c r="S26" s="11">
        <v>15</v>
      </c>
      <c r="T26" s="10" t="s">
        <v>56</v>
      </c>
      <c r="U26" s="11"/>
      <c r="V26" s="10"/>
      <c r="W26" s="7">
        <v>1</v>
      </c>
      <c r="X26" s="11">
        <v>15</v>
      </c>
      <c r="Y26" s="10" t="s">
        <v>56</v>
      </c>
      <c r="Z26" s="11"/>
      <c r="AA26" s="10"/>
      <c r="AB26" s="11"/>
      <c r="AC26" s="10"/>
      <c r="AD26" s="11"/>
      <c r="AE26" s="10"/>
      <c r="AF26" s="11"/>
      <c r="AG26" s="10"/>
      <c r="AH26" s="7">
        <v>1</v>
      </c>
      <c r="AI26" s="7">
        <f>W26+AH26</f>
        <v>2</v>
      </c>
      <c r="AJ26" s="11"/>
      <c r="AK26" s="10"/>
      <c r="AL26" s="11"/>
      <c r="AM26" s="10"/>
      <c r="AN26" s="7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>AN26+AY26</f>
        <v>0</v>
      </c>
      <c r="BA26" s="11"/>
      <c r="BB26" s="10"/>
      <c r="BC26" s="11"/>
      <c r="BD26" s="10"/>
      <c r="BE26" s="7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>BE26+BP26</f>
        <v>0</v>
      </c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>BV26+CG26</f>
        <v>0</v>
      </c>
    </row>
    <row r="27" spans="1:86" x14ac:dyDescent="0.25">
      <c r="A27" s="6"/>
      <c r="B27" s="6"/>
      <c r="C27" s="6"/>
      <c r="D27" s="6" t="s">
        <v>68</v>
      </c>
      <c r="E27" s="3" t="s">
        <v>69</v>
      </c>
      <c r="F27" s="6">
        <f>COUNTIF(S27:CF27,"e")</f>
        <v>0</v>
      </c>
      <c r="G27" s="6">
        <f>COUNTIF(S27:CF27,"z")</f>
        <v>1</v>
      </c>
      <c r="H27" s="6">
        <f>SUM(I27:O27)</f>
        <v>15</v>
      </c>
      <c r="I27" s="6">
        <f>S27+AJ27+BA27+BR27</f>
        <v>15</v>
      </c>
      <c r="J27" s="6">
        <f>U27+AL27+BC27+BT27</f>
        <v>0</v>
      </c>
      <c r="K27" s="6">
        <f>X27+AO27+BF27+BW27</f>
        <v>0</v>
      </c>
      <c r="L27" s="6">
        <f>Z27+AQ27+BH27+BY27</f>
        <v>0</v>
      </c>
      <c r="M27" s="6">
        <f>AB27+AS27+BJ27+CA27</f>
        <v>0</v>
      </c>
      <c r="N27" s="6">
        <f>AD27+AU27+BL27+CC27</f>
        <v>0</v>
      </c>
      <c r="O27" s="6">
        <f>AF27+AW27+BN27+CE27</f>
        <v>0</v>
      </c>
      <c r="P27" s="7">
        <f>AI27+AZ27+BQ27+CH27</f>
        <v>1</v>
      </c>
      <c r="Q27" s="7">
        <f>AH27+AY27+BP27+CG27</f>
        <v>0</v>
      </c>
      <c r="R27" s="7">
        <v>0.63</v>
      </c>
      <c r="S27" s="11"/>
      <c r="T27" s="10"/>
      <c r="U27" s="11"/>
      <c r="V27" s="10"/>
      <c r="W27" s="7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7"/>
      <c r="AI27" s="7">
        <f>W27+AH27</f>
        <v>0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>
        <v>15</v>
      </c>
      <c r="BB27" s="10" t="s">
        <v>56</v>
      </c>
      <c r="BC27" s="11"/>
      <c r="BD27" s="10"/>
      <c r="BE27" s="7">
        <v>1</v>
      </c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1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ht="15.9" customHeight="1" x14ac:dyDescent="0.25">
      <c r="A28" s="6"/>
      <c r="B28" s="6"/>
      <c r="C28" s="6"/>
      <c r="D28" s="6"/>
      <c r="E28" s="6" t="s">
        <v>62</v>
      </c>
      <c r="F28" s="6">
        <f t="shared" ref="F28:AK28" si="17">SUM(F25:F27)</f>
        <v>0</v>
      </c>
      <c r="G28" s="6">
        <f t="shared" si="17"/>
        <v>5</v>
      </c>
      <c r="H28" s="6">
        <f t="shared" si="17"/>
        <v>75</v>
      </c>
      <c r="I28" s="6">
        <f t="shared" si="17"/>
        <v>45</v>
      </c>
      <c r="J28" s="6">
        <f t="shared" si="17"/>
        <v>15</v>
      </c>
      <c r="K28" s="6">
        <f t="shared" si="17"/>
        <v>15</v>
      </c>
      <c r="L28" s="6">
        <f t="shared" si="17"/>
        <v>0</v>
      </c>
      <c r="M28" s="6">
        <f t="shared" si="17"/>
        <v>0</v>
      </c>
      <c r="N28" s="6">
        <f t="shared" si="17"/>
        <v>0</v>
      </c>
      <c r="O28" s="6">
        <f t="shared" si="17"/>
        <v>0</v>
      </c>
      <c r="P28" s="7">
        <f t="shared" si="17"/>
        <v>5</v>
      </c>
      <c r="Q28" s="7">
        <f t="shared" si="17"/>
        <v>1</v>
      </c>
      <c r="R28" s="7">
        <f t="shared" si="17"/>
        <v>3.23</v>
      </c>
      <c r="S28" s="11">
        <f t="shared" si="17"/>
        <v>30</v>
      </c>
      <c r="T28" s="10">
        <f t="shared" si="17"/>
        <v>0</v>
      </c>
      <c r="U28" s="11">
        <f t="shared" si="17"/>
        <v>15</v>
      </c>
      <c r="V28" s="10">
        <f t="shared" si="17"/>
        <v>0</v>
      </c>
      <c r="W28" s="7">
        <f t="shared" si="17"/>
        <v>3</v>
      </c>
      <c r="X28" s="11">
        <f t="shared" si="17"/>
        <v>15</v>
      </c>
      <c r="Y28" s="10">
        <f t="shared" si="17"/>
        <v>0</v>
      </c>
      <c r="Z28" s="11">
        <f t="shared" si="17"/>
        <v>0</v>
      </c>
      <c r="AA28" s="10">
        <f t="shared" si="17"/>
        <v>0</v>
      </c>
      <c r="AB28" s="11">
        <f t="shared" si="17"/>
        <v>0</v>
      </c>
      <c r="AC28" s="10">
        <f t="shared" si="17"/>
        <v>0</v>
      </c>
      <c r="AD28" s="11">
        <f t="shared" si="17"/>
        <v>0</v>
      </c>
      <c r="AE28" s="10">
        <f t="shared" si="17"/>
        <v>0</v>
      </c>
      <c r="AF28" s="11">
        <f t="shared" si="17"/>
        <v>0</v>
      </c>
      <c r="AG28" s="10">
        <f t="shared" si="17"/>
        <v>0</v>
      </c>
      <c r="AH28" s="7">
        <f t="shared" si="17"/>
        <v>1</v>
      </c>
      <c r="AI28" s="7">
        <f t="shared" si="17"/>
        <v>4</v>
      </c>
      <c r="AJ28" s="11">
        <f t="shared" si="17"/>
        <v>0</v>
      </c>
      <c r="AK28" s="10">
        <f t="shared" si="17"/>
        <v>0</v>
      </c>
      <c r="AL28" s="11">
        <f t="shared" ref="AL28:BQ28" si="18">SUM(AL25:AL27)</f>
        <v>0</v>
      </c>
      <c r="AM28" s="10">
        <f t="shared" si="18"/>
        <v>0</v>
      </c>
      <c r="AN28" s="7">
        <f t="shared" si="18"/>
        <v>0</v>
      </c>
      <c r="AO28" s="11">
        <f t="shared" si="18"/>
        <v>0</v>
      </c>
      <c r="AP28" s="10">
        <f t="shared" si="18"/>
        <v>0</v>
      </c>
      <c r="AQ28" s="11">
        <f t="shared" si="18"/>
        <v>0</v>
      </c>
      <c r="AR28" s="10">
        <f t="shared" si="18"/>
        <v>0</v>
      </c>
      <c r="AS28" s="11">
        <f t="shared" si="18"/>
        <v>0</v>
      </c>
      <c r="AT28" s="10">
        <f t="shared" si="18"/>
        <v>0</v>
      </c>
      <c r="AU28" s="11">
        <f t="shared" si="18"/>
        <v>0</v>
      </c>
      <c r="AV28" s="10">
        <f t="shared" si="18"/>
        <v>0</v>
      </c>
      <c r="AW28" s="11">
        <f t="shared" si="18"/>
        <v>0</v>
      </c>
      <c r="AX28" s="10">
        <f t="shared" si="18"/>
        <v>0</v>
      </c>
      <c r="AY28" s="7">
        <f t="shared" si="18"/>
        <v>0</v>
      </c>
      <c r="AZ28" s="7">
        <f t="shared" si="18"/>
        <v>0</v>
      </c>
      <c r="BA28" s="11">
        <f t="shared" si="18"/>
        <v>15</v>
      </c>
      <c r="BB28" s="10">
        <f t="shared" si="18"/>
        <v>0</v>
      </c>
      <c r="BC28" s="11">
        <f t="shared" si="18"/>
        <v>0</v>
      </c>
      <c r="BD28" s="10">
        <f t="shared" si="18"/>
        <v>0</v>
      </c>
      <c r="BE28" s="7">
        <f t="shared" si="18"/>
        <v>1</v>
      </c>
      <c r="BF28" s="11">
        <f t="shared" si="18"/>
        <v>0</v>
      </c>
      <c r="BG28" s="10">
        <f t="shared" si="18"/>
        <v>0</v>
      </c>
      <c r="BH28" s="11">
        <f t="shared" si="18"/>
        <v>0</v>
      </c>
      <c r="BI28" s="10">
        <f t="shared" si="18"/>
        <v>0</v>
      </c>
      <c r="BJ28" s="11">
        <f t="shared" si="18"/>
        <v>0</v>
      </c>
      <c r="BK28" s="10">
        <f t="shared" si="18"/>
        <v>0</v>
      </c>
      <c r="BL28" s="11">
        <f t="shared" si="18"/>
        <v>0</v>
      </c>
      <c r="BM28" s="10">
        <f t="shared" si="18"/>
        <v>0</v>
      </c>
      <c r="BN28" s="11">
        <f t="shared" si="18"/>
        <v>0</v>
      </c>
      <c r="BO28" s="10">
        <f t="shared" si="18"/>
        <v>0</v>
      </c>
      <c r="BP28" s="7">
        <f t="shared" si="18"/>
        <v>0</v>
      </c>
      <c r="BQ28" s="7">
        <f t="shared" si="18"/>
        <v>1</v>
      </c>
      <c r="BR28" s="11">
        <f t="shared" ref="BR28:CH28" si="19">SUM(BR25:BR27)</f>
        <v>0</v>
      </c>
      <c r="BS28" s="10">
        <f t="shared" si="19"/>
        <v>0</v>
      </c>
      <c r="BT28" s="11">
        <f t="shared" si="19"/>
        <v>0</v>
      </c>
      <c r="BU28" s="10">
        <f t="shared" si="19"/>
        <v>0</v>
      </c>
      <c r="BV28" s="7">
        <f t="shared" si="19"/>
        <v>0</v>
      </c>
      <c r="BW28" s="11">
        <f t="shared" si="19"/>
        <v>0</v>
      </c>
      <c r="BX28" s="10">
        <f t="shared" si="19"/>
        <v>0</v>
      </c>
      <c r="BY28" s="11">
        <f t="shared" si="19"/>
        <v>0</v>
      </c>
      <c r="BZ28" s="10">
        <f t="shared" si="19"/>
        <v>0</v>
      </c>
      <c r="CA28" s="11">
        <f t="shared" si="19"/>
        <v>0</v>
      </c>
      <c r="CB28" s="10">
        <f t="shared" si="19"/>
        <v>0</v>
      </c>
      <c r="CC28" s="11">
        <f t="shared" si="19"/>
        <v>0</v>
      </c>
      <c r="CD28" s="10">
        <f t="shared" si="19"/>
        <v>0</v>
      </c>
      <c r="CE28" s="11">
        <f t="shared" si="19"/>
        <v>0</v>
      </c>
      <c r="CF28" s="10">
        <f t="shared" si="19"/>
        <v>0</v>
      </c>
      <c r="CG28" s="7">
        <f t="shared" si="19"/>
        <v>0</v>
      </c>
      <c r="CH28" s="7">
        <f t="shared" si="19"/>
        <v>0</v>
      </c>
    </row>
    <row r="29" spans="1:86" ht="20.100000000000001" customHeight="1" x14ac:dyDescent="0.25">
      <c r="A29" s="13" t="s">
        <v>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3"/>
      <c r="CH29" s="14"/>
    </row>
    <row r="30" spans="1:86" x14ac:dyDescent="0.25">
      <c r="A30" s="6"/>
      <c r="B30" s="6"/>
      <c r="C30" s="6"/>
      <c r="D30" s="6" t="s">
        <v>71</v>
      </c>
      <c r="E30" s="3" t="s">
        <v>72</v>
      </c>
      <c r="F30" s="6">
        <f t="shared" ref="F30:F47" si="20">COUNTIF(S30:CF30,"e")</f>
        <v>1</v>
      </c>
      <c r="G30" s="6">
        <f t="shared" ref="G30:G47" si="21">COUNTIF(S30:CF30,"z")</f>
        <v>1</v>
      </c>
      <c r="H30" s="6">
        <f t="shared" ref="H30:H49" si="22">SUM(I30:O30)</f>
        <v>30</v>
      </c>
      <c r="I30" s="6">
        <f t="shared" ref="I30:I49" si="23">S30+AJ30+BA30+BR30</f>
        <v>15</v>
      </c>
      <c r="J30" s="6">
        <f t="shared" ref="J30:J49" si="24">U30+AL30+BC30+BT30</f>
        <v>0</v>
      </c>
      <c r="K30" s="6">
        <f t="shared" ref="K30:K49" si="25">X30+AO30+BF30+BW30</f>
        <v>0</v>
      </c>
      <c r="L30" s="6">
        <f t="shared" ref="L30:L49" si="26">Z30+AQ30+BH30+BY30</f>
        <v>0</v>
      </c>
      <c r="M30" s="6">
        <f t="shared" ref="M30:M49" si="27">AB30+AS30+BJ30+CA30</f>
        <v>15</v>
      </c>
      <c r="N30" s="6">
        <f t="shared" ref="N30:N49" si="28">AD30+AU30+BL30+CC30</f>
        <v>0</v>
      </c>
      <c r="O30" s="6">
        <f t="shared" ref="O30:O49" si="29">AF30+AW30+BN30+CE30</f>
        <v>0</v>
      </c>
      <c r="P30" s="7">
        <f t="shared" ref="P30:P49" si="30">AI30+AZ30+BQ30+CH30</f>
        <v>3</v>
      </c>
      <c r="Q30" s="7">
        <f t="shared" ref="Q30:Q49" si="31">AH30+AY30+BP30+CG30</f>
        <v>1</v>
      </c>
      <c r="R30" s="7">
        <v>1.37</v>
      </c>
      <c r="S30" s="11">
        <v>15</v>
      </c>
      <c r="T30" s="10" t="s">
        <v>54</v>
      </c>
      <c r="U30" s="11"/>
      <c r="V30" s="10"/>
      <c r="W30" s="7">
        <v>2</v>
      </c>
      <c r="X30" s="11"/>
      <c r="Y30" s="10"/>
      <c r="Z30" s="11"/>
      <c r="AA30" s="10"/>
      <c r="AB30" s="11">
        <v>15</v>
      </c>
      <c r="AC30" s="10" t="s">
        <v>56</v>
      </c>
      <c r="AD30" s="11"/>
      <c r="AE30" s="10"/>
      <c r="AF30" s="11"/>
      <c r="AG30" s="10"/>
      <c r="AH30" s="7">
        <v>1</v>
      </c>
      <c r="AI30" s="7">
        <f t="shared" ref="AI30:AI49" si="32">W30+AH30</f>
        <v>3</v>
      </c>
      <c r="AJ30" s="11"/>
      <c r="AK30" s="10"/>
      <c r="AL30" s="11"/>
      <c r="AM30" s="10"/>
      <c r="AN30" s="7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t="shared" ref="AZ30:AZ49" si="33">AN30+AY30</f>
        <v>0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ref="BQ30:BQ49" si="34">BE30+BP30</f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t="shared" ref="CH30:CH49" si="35">BV30+CG30</f>
        <v>0</v>
      </c>
    </row>
    <row r="31" spans="1:86" x14ac:dyDescent="0.25">
      <c r="A31" s="6"/>
      <c r="B31" s="6"/>
      <c r="C31" s="6"/>
      <c r="D31" s="6" t="s">
        <v>73</v>
      </c>
      <c r="E31" s="3" t="s">
        <v>74</v>
      </c>
      <c r="F31" s="6">
        <f t="shared" si="20"/>
        <v>0</v>
      </c>
      <c r="G31" s="6">
        <f t="shared" si="21"/>
        <v>2</v>
      </c>
      <c r="H31" s="6">
        <f t="shared" si="22"/>
        <v>30</v>
      </c>
      <c r="I31" s="6">
        <f t="shared" si="23"/>
        <v>15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15</v>
      </c>
      <c r="N31" s="6">
        <f t="shared" si="28"/>
        <v>0</v>
      </c>
      <c r="O31" s="6">
        <f t="shared" si="29"/>
        <v>0</v>
      </c>
      <c r="P31" s="7">
        <f t="shared" si="30"/>
        <v>2</v>
      </c>
      <c r="Q31" s="7">
        <f t="shared" si="31"/>
        <v>1.1000000000000001</v>
      </c>
      <c r="R31" s="7">
        <v>1.2</v>
      </c>
      <c r="S31" s="11">
        <v>15</v>
      </c>
      <c r="T31" s="10" t="s">
        <v>56</v>
      </c>
      <c r="U31" s="11"/>
      <c r="V31" s="10"/>
      <c r="W31" s="7">
        <v>0.9</v>
      </c>
      <c r="X31" s="11"/>
      <c r="Y31" s="10"/>
      <c r="Z31" s="11"/>
      <c r="AA31" s="10"/>
      <c r="AB31" s="11">
        <v>15</v>
      </c>
      <c r="AC31" s="10" t="s">
        <v>56</v>
      </c>
      <c r="AD31" s="11"/>
      <c r="AE31" s="10"/>
      <c r="AF31" s="11"/>
      <c r="AG31" s="10"/>
      <c r="AH31" s="7">
        <v>1.1000000000000001</v>
      </c>
      <c r="AI31" s="7">
        <f t="shared" si="32"/>
        <v>2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si="33"/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34"/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35"/>
        <v>0</v>
      </c>
    </row>
    <row r="32" spans="1:86" x14ac:dyDescent="0.25">
      <c r="A32" s="6"/>
      <c r="B32" s="6"/>
      <c r="C32" s="6"/>
      <c r="D32" s="6" t="s">
        <v>75</v>
      </c>
      <c r="E32" s="3" t="s">
        <v>76</v>
      </c>
      <c r="F32" s="6">
        <f t="shared" si="20"/>
        <v>0</v>
      </c>
      <c r="G32" s="6">
        <f t="shared" si="21"/>
        <v>1</v>
      </c>
      <c r="H32" s="6">
        <f t="shared" si="22"/>
        <v>30</v>
      </c>
      <c r="I32" s="6">
        <f t="shared" si="23"/>
        <v>30</v>
      </c>
      <c r="J32" s="6">
        <f t="shared" si="24"/>
        <v>0</v>
      </c>
      <c r="K32" s="6">
        <f t="shared" si="25"/>
        <v>0</v>
      </c>
      <c r="L32" s="6">
        <f t="shared" si="26"/>
        <v>0</v>
      </c>
      <c r="M32" s="6">
        <f t="shared" si="27"/>
        <v>0</v>
      </c>
      <c r="N32" s="6">
        <f t="shared" si="28"/>
        <v>0</v>
      </c>
      <c r="O32" s="6">
        <f t="shared" si="29"/>
        <v>0</v>
      </c>
      <c r="P32" s="7">
        <f t="shared" si="30"/>
        <v>2</v>
      </c>
      <c r="Q32" s="7">
        <f t="shared" si="31"/>
        <v>0</v>
      </c>
      <c r="R32" s="7">
        <v>1.2</v>
      </c>
      <c r="S32" s="11">
        <v>30</v>
      </c>
      <c r="T32" s="10" t="s">
        <v>56</v>
      </c>
      <c r="U32" s="11"/>
      <c r="V32" s="10"/>
      <c r="W32" s="7">
        <v>2</v>
      </c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32"/>
        <v>2</v>
      </c>
      <c r="AJ32" s="11"/>
      <c r="AK32" s="10"/>
      <c r="AL32" s="11"/>
      <c r="AM32" s="10"/>
      <c r="AN32" s="7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33"/>
        <v>0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4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5"/>
        <v>0</v>
      </c>
    </row>
    <row r="33" spans="1:86" x14ac:dyDescent="0.25">
      <c r="A33" s="6"/>
      <c r="B33" s="6"/>
      <c r="C33" s="6"/>
      <c r="D33" s="6" t="s">
        <v>77</v>
      </c>
      <c r="E33" s="3" t="s">
        <v>78</v>
      </c>
      <c r="F33" s="6">
        <f t="shared" si="20"/>
        <v>1</v>
      </c>
      <c r="G33" s="6">
        <f t="shared" si="21"/>
        <v>1</v>
      </c>
      <c r="H33" s="6">
        <f t="shared" si="22"/>
        <v>75</v>
      </c>
      <c r="I33" s="6">
        <f t="shared" si="23"/>
        <v>30</v>
      </c>
      <c r="J33" s="6">
        <f t="shared" si="24"/>
        <v>0</v>
      </c>
      <c r="K33" s="6">
        <f t="shared" si="25"/>
        <v>0</v>
      </c>
      <c r="L33" s="6">
        <f t="shared" si="26"/>
        <v>0</v>
      </c>
      <c r="M33" s="6">
        <f t="shared" si="27"/>
        <v>45</v>
      </c>
      <c r="N33" s="6">
        <f t="shared" si="28"/>
        <v>0</v>
      </c>
      <c r="O33" s="6">
        <f t="shared" si="29"/>
        <v>0</v>
      </c>
      <c r="P33" s="7">
        <f t="shared" si="30"/>
        <v>4</v>
      </c>
      <c r="Q33" s="7">
        <f t="shared" si="31"/>
        <v>2.5</v>
      </c>
      <c r="R33" s="7">
        <v>3</v>
      </c>
      <c r="S33" s="11">
        <v>30</v>
      </c>
      <c r="T33" s="10" t="s">
        <v>54</v>
      </c>
      <c r="U33" s="11"/>
      <c r="V33" s="10"/>
      <c r="W33" s="7">
        <v>1.5</v>
      </c>
      <c r="X33" s="11"/>
      <c r="Y33" s="10"/>
      <c r="Z33" s="11"/>
      <c r="AA33" s="10"/>
      <c r="AB33" s="11">
        <v>45</v>
      </c>
      <c r="AC33" s="10" t="s">
        <v>56</v>
      </c>
      <c r="AD33" s="11"/>
      <c r="AE33" s="10"/>
      <c r="AF33" s="11"/>
      <c r="AG33" s="10"/>
      <c r="AH33" s="7">
        <v>2.5</v>
      </c>
      <c r="AI33" s="7">
        <f t="shared" si="32"/>
        <v>4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33"/>
        <v>0</v>
      </c>
      <c r="BA33" s="11"/>
      <c r="BB33" s="10"/>
      <c r="BC33" s="11"/>
      <c r="BD33" s="10"/>
      <c r="BE33" s="7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34"/>
        <v>0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5"/>
        <v>0</v>
      </c>
    </row>
    <row r="34" spans="1:86" x14ac:dyDescent="0.25">
      <c r="A34" s="6"/>
      <c r="B34" s="6"/>
      <c r="C34" s="6"/>
      <c r="D34" s="6" t="s">
        <v>79</v>
      </c>
      <c r="E34" s="3" t="s">
        <v>80</v>
      </c>
      <c r="F34" s="6">
        <f t="shared" si="20"/>
        <v>1</v>
      </c>
      <c r="G34" s="6">
        <f t="shared" si="21"/>
        <v>0</v>
      </c>
      <c r="H34" s="6">
        <f t="shared" si="22"/>
        <v>45</v>
      </c>
      <c r="I34" s="6">
        <f t="shared" si="23"/>
        <v>45</v>
      </c>
      <c r="J34" s="6">
        <f t="shared" si="24"/>
        <v>0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7">
        <f t="shared" si="30"/>
        <v>2</v>
      </c>
      <c r="Q34" s="7">
        <f t="shared" si="31"/>
        <v>0</v>
      </c>
      <c r="R34" s="7">
        <v>1.8</v>
      </c>
      <c r="S34" s="11">
        <v>45</v>
      </c>
      <c r="T34" s="10" t="s">
        <v>54</v>
      </c>
      <c r="U34" s="11"/>
      <c r="V34" s="10"/>
      <c r="W34" s="7">
        <v>2</v>
      </c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32"/>
        <v>2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33"/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34"/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35"/>
        <v>0</v>
      </c>
    </row>
    <row r="35" spans="1:86" x14ac:dyDescent="0.25">
      <c r="A35" s="6"/>
      <c r="B35" s="6"/>
      <c r="C35" s="6"/>
      <c r="D35" s="6" t="s">
        <v>81</v>
      </c>
      <c r="E35" s="3" t="s">
        <v>82</v>
      </c>
      <c r="F35" s="6">
        <f t="shared" si="20"/>
        <v>1</v>
      </c>
      <c r="G35" s="6">
        <f t="shared" si="21"/>
        <v>1</v>
      </c>
      <c r="H35" s="6">
        <f t="shared" si="22"/>
        <v>30</v>
      </c>
      <c r="I35" s="6">
        <f t="shared" si="23"/>
        <v>15</v>
      </c>
      <c r="J35" s="6">
        <f t="shared" si="24"/>
        <v>0</v>
      </c>
      <c r="K35" s="6">
        <f t="shared" si="25"/>
        <v>0</v>
      </c>
      <c r="L35" s="6">
        <f t="shared" si="26"/>
        <v>0</v>
      </c>
      <c r="M35" s="6">
        <f t="shared" si="27"/>
        <v>15</v>
      </c>
      <c r="N35" s="6">
        <f t="shared" si="28"/>
        <v>0</v>
      </c>
      <c r="O35" s="6">
        <f t="shared" si="29"/>
        <v>0</v>
      </c>
      <c r="P35" s="7">
        <f t="shared" si="30"/>
        <v>2</v>
      </c>
      <c r="Q35" s="7">
        <f t="shared" si="31"/>
        <v>0.8</v>
      </c>
      <c r="R35" s="7">
        <v>1.24</v>
      </c>
      <c r="S35" s="11">
        <v>15</v>
      </c>
      <c r="T35" s="10" t="s">
        <v>54</v>
      </c>
      <c r="U35" s="11"/>
      <c r="V35" s="10"/>
      <c r="W35" s="7">
        <v>1.2</v>
      </c>
      <c r="X35" s="11"/>
      <c r="Y35" s="10"/>
      <c r="Z35" s="11"/>
      <c r="AA35" s="10"/>
      <c r="AB35" s="11">
        <v>15</v>
      </c>
      <c r="AC35" s="10" t="s">
        <v>56</v>
      </c>
      <c r="AD35" s="11"/>
      <c r="AE35" s="10"/>
      <c r="AF35" s="11"/>
      <c r="AG35" s="10"/>
      <c r="AH35" s="7">
        <v>0.8</v>
      </c>
      <c r="AI35" s="7">
        <f t="shared" si="32"/>
        <v>2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33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34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35"/>
        <v>0</v>
      </c>
    </row>
    <row r="36" spans="1:86" x14ac:dyDescent="0.25">
      <c r="A36" s="6"/>
      <c r="B36" s="6"/>
      <c r="C36" s="6"/>
      <c r="D36" s="6" t="s">
        <v>83</v>
      </c>
      <c r="E36" s="3" t="s">
        <v>84</v>
      </c>
      <c r="F36" s="6">
        <f t="shared" si="20"/>
        <v>0</v>
      </c>
      <c r="G36" s="6">
        <f t="shared" si="21"/>
        <v>2</v>
      </c>
      <c r="H36" s="6">
        <f t="shared" si="22"/>
        <v>30</v>
      </c>
      <c r="I36" s="6">
        <f t="shared" si="23"/>
        <v>15</v>
      </c>
      <c r="J36" s="6">
        <f t="shared" si="24"/>
        <v>0</v>
      </c>
      <c r="K36" s="6">
        <f t="shared" si="25"/>
        <v>0</v>
      </c>
      <c r="L36" s="6">
        <f t="shared" si="26"/>
        <v>0</v>
      </c>
      <c r="M36" s="6">
        <f t="shared" si="27"/>
        <v>15</v>
      </c>
      <c r="N36" s="6">
        <f t="shared" si="28"/>
        <v>0</v>
      </c>
      <c r="O36" s="6">
        <f t="shared" si="29"/>
        <v>0</v>
      </c>
      <c r="P36" s="7">
        <f t="shared" si="30"/>
        <v>2</v>
      </c>
      <c r="Q36" s="7">
        <f t="shared" si="31"/>
        <v>1.2</v>
      </c>
      <c r="R36" s="7">
        <v>1.3</v>
      </c>
      <c r="S36" s="11">
        <v>15</v>
      </c>
      <c r="T36" s="10" t="s">
        <v>56</v>
      </c>
      <c r="U36" s="11"/>
      <c r="V36" s="10"/>
      <c r="W36" s="7">
        <v>0.8</v>
      </c>
      <c r="X36" s="11"/>
      <c r="Y36" s="10"/>
      <c r="Z36" s="11"/>
      <c r="AA36" s="10"/>
      <c r="AB36" s="11">
        <v>15</v>
      </c>
      <c r="AC36" s="10" t="s">
        <v>56</v>
      </c>
      <c r="AD36" s="11"/>
      <c r="AE36" s="10"/>
      <c r="AF36" s="11"/>
      <c r="AG36" s="10"/>
      <c r="AH36" s="7">
        <v>1.2</v>
      </c>
      <c r="AI36" s="7">
        <f t="shared" si="32"/>
        <v>2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33"/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34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35"/>
        <v>0</v>
      </c>
    </row>
    <row r="37" spans="1:86" x14ac:dyDescent="0.25">
      <c r="A37" s="6"/>
      <c r="B37" s="6"/>
      <c r="C37" s="6"/>
      <c r="D37" s="6" t="s">
        <v>85</v>
      </c>
      <c r="E37" s="3" t="s">
        <v>86</v>
      </c>
      <c r="F37" s="6">
        <f t="shared" si="20"/>
        <v>0</v>
      </c>
      <c r="G37" s="6">
        <f t="shared" si="21"/>
        <v>2</v>
      </c>
      <c r="H37" s="6">
        <f t="shared" si="22"/>
        <v>30</v>
      </c>
      <c r="I37" s="6">
        <f t="shared" si="23"/>
        <v>15</v>
      </c>
      <c r="J37" s="6">
        <f t="shared" si="24"/>
        <v>0</v>
      </c>
      <c r="K37" s="6">
        <f t="shared" si="25"/>
        <v>0</v>
      </c>
      <c r="L37" s="6">
        <f t="shared" si="26"/>
        <v>0</v>
      </c>
      <c r="M37" s="6">
        <f t="shared" si="27"/>
        <v>15</v>
      </c>
      <c r="N37" s="6">
        <f t="shared" si="28"/>
        <v>0</v>
      </c>
      <c r="O37" s="6">
        <f t="shared" si="29"/>
        <v>0</v>
      </c>
      <c r="P37" s="7">
        <f t="shared" si="30"/>
        <v>2</v>
      </c>
      <c r="Q37" s="7">
        <f t="shared" si="31"/>
        <v>1.2</v>
      </c>
      <c r="R37" s="7">
        <v>1.1399999999999999</v>
      </c>
      <c r="S37" s="11">
        <v>15</v>
      </c>
      <c r="T37" s="10" t="s">
        <v>56</v>
      </c>
      <c r="U37" s="11"/>
      <c r="V37" s="10"/>
      <c r="W37" s="7">
        <v>0.8</v>
      </c>
      <c r="X37" s="11"/>
      <c r="Y37" s="10"/>
      <c r="Z37" s="11"/>
      <c r="AA37" s="10"/>
      <c r="AB37" s="11">
        <v>15</v>
      </c>
      <c r="AC37" s="10" t="s">
        <v>56</v>
      </c>
      <c r="AD37" s="11"/>
      <c r="AE37" s="10"/>
      <c r="AF37" s="11"/>
      <c r="AG37" s="10"/>
      <c r="AH37" s="7">
        <v>1.2</v>
      </c>
      <c r="AI37" s="7">
        <f t="shared" si="32"/>
        <v>2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33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34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35"/>
        <v>0</v>
      </c>
    </row>
    <row r="38" spans="1:86" x14ac:dyDescent="0.25">
      <c r="A38" s="6"/>
      <c r="B38" s="6"/>
      <c r="C38" s="6"/>
      <c r="D38" s="6" t="s">
        <v>87</v>
      </c>
      <c r="E38" s="3" t="s">
        <v>88</v>
      </c>
      <c r="F38" s="6">
        <f t="shared" si="20"/>
        <v>0</v>
      </c>
      <c r="G38" s="6">
        <f t="shared" si="21"/>
        <v>2</v>
      </c>
      <c r="H38" s="6">
        <f t="shared" si="22"/>
        <v>60</v>
      </c>
      <c r="I38" s="6">
        <f t="shared" si="23"/>
        <v>30</v>
      </c>
      <c r="J38" s="6">
        <f t="shared" si="24"/>
        <v>0</v>
      </c>
      <c r="K38" s="6">
        <f t="shared" si="25"/>
        <v>0</v>
      </c>
      <c r="L38" s="6">
        <f t="shared" si="26"/>
        <v>0</v>
      </c>
      <c r="M38" s="6">
        <f t="shared" si="27"/>
        <v>30</v>
      </c>
      <c r="N38" s="6">
        <f t="shared" si="28"/>
        <v>0</v>
      </c>
      <c r="O38" s="6">
        <f t="shared" si="29"/>
        <v>0</v>
      </c>
      <c r="P38" s="7">
        <f t="shared" si="30"/>
        <v>4</v>
      </c>
      <c r="Q38" s="7">
        <f t="shared" si="31"/>
        <v>2.2999999999999998</v>
      </c>
      <c r="R38" s="7">
        <v>2.2999999999999998</v>
      </c>
      <c r="S38" s="11">
        <v>30</v>
      </c>
      <c r="T38" s="10" t="s">
        <v>56</v>
      </c>
      <c r="U38" s="11"/>
      <c r="V38" s="10"/>
      <c r="W38" s="7">
        <v>1.7</v>
      </c>
      <c r="X38" s="11"/>
      <c r="Y38" s="10"/>
      <c r="Z38" s="11"/>
      <c r="AA38" s="10"/>
      <c r="AB38" s="11">
        <v>30</v>
      </c>
      <c r="AC38" s="10" t="s">
        <v>56</v>
      </c>
      <c r="AD38" s="11"/>
      <c r="AE38" s="10"/>
      <c r="AF38" s="11"/>
      <c r="AG38" s="10"/>
      <c r="AH38" s="7">
        <v>2.2999999999999998</v>
      </c>
      <c r="AI38" s="7">
        <f t="shared" si="32"/>
        <v>4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33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34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35"/>
        <v>0</v>
      </c>
    </row>
    <row r="39" spans="1:86" x14ac:dyDescent="0.25">
      <c r="A39" s="6"/>
      <c r="B39" s="6"/>
      <c r="C39" s="6"/>
      <c r="D39" s="6" t="s">
        <v>89</v>
      </c>
      <c r="E39" s="3" t="s">
        <v>90</v>
      </c>
      <c r="F39" s="6">
        <f t="shared" si="20"/>
        <v>1</v>
      </c>
      <c r="G39" s="6">
        <f t="shared" si="21"/>
        <v>1</v>
      </c>
      <c r="H39" s="6">
        <f t="shared" si="22"/>
        <v>30</v>
      </c>
      <c r="I39" s="6">
        <f t="shared" si="23"/>
        <v>15</v>
      </c>
      <c r="J39" s="6">
        <f t="shared" si="24"/>
        <v>0</v>
      </c>
      <c r="K39" s="6">
        <f t="shared" si="25"/>
        <v>15</v>
      </c>
      <c r="L39" s="6">
        <f t="shared" si="26"/>
        <v>0</v>
      </c>
      <c r="M39" s="6">
        <f t="shared" si="27"/>
        <v>0</v>
      </c>
      <c r="N39" s="6">
        <f t="shared" si="28"/>
        <v>0</v>
      </c>
      <c r="O39" s="6">
        <f t="shared" si="29"/>
        <v>0</v>
      </c>
      <c r="P39" s="7">
        <f t="shared" si="30"/>
        <v>2</v>
      </c>
      <c r="Q39" s="7">
        <f t="shared" si="31"/>
        <v>0.8</v>
      </c>
      <c r="R39" s="7">
        <v>1.1299999999999999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32"/>
        <v>0</v>
      </c>
      <c r="AJ39" s="11">
        <v>15</v>
      </c>
      <c r="AK39" s="10" t="s">
        <v>54</v>
      </c>
      <c r="AL39" s="11"/>
      <c r="AM39" s="10"/>
      <c r="AN39" s="7">
        <v>1.2</v>
      </c>
      <c r="AO39" s="11">
        <v>15</v>
      </c>
      <c r="AP39" s="10" t="s">
        <v>56</v>
      </c>
      <c r="AQ39" s="11"/>
      <c r="AR39" s="10"/>
      <c r="AS39" s="11"/>
      <c r="AT39" s="10"/>
      <c r="AU39" s="11"/>
      <c r="AV39" s="10"/>
      <c r="AW39" s="11"/>
      <c r="AX39" s="10"/>
      <c r="AY39" s="7">
        <v>0.8</v>
      </c>
      <c r="AZ39" s="7">
        <f t="shared" si="33"/>
        <v>2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34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35"/>
        <v>0</v>
      </c>
    </row>
    <row r="40" spans="1:86" x14ac:dyDescent="0.25">
      <c r="A40" s="6"/>
      <c r="B40" s="6"/>
      <c r="C40" s="6"/>
      <c r="D40" s="6" t="s">
        <v>91</v>
      </c>
      <c r="E40" s="3" t="s">
        <v>92</v>
      </c>
      <c r="F40" s="6">
        <f t="shared" si="20"/>
        <v>0</v>
      </c>
      <c r="G40" s="6">
        <f t="shared" si="21"/>
        <v>1</v>
      </c>
      <c r="H40" s="6">
        <f t="shared" si="22"/>
        <v>45</v>
      </c>
      <c r="I40" s="6">
        <f t="shared" si="23"/>
        <v>0</v>
      </c>
      <c r="J40" s="6">
        <f t="shared" si="24"/>
        <v>0</v>
      </c>
      <c r="K40" s="6">
        <f t="shared" si="25"/>
        <v>0</v>
      </c>
      <c r="L40" s="6">
        <f t="shared" si="26"/>
        <v>0</v>
      </c>
      <c r="M40" s="6">
        <f t="shared" si="27"/>
        <v>45</v>
      </c>
      <c r="N40" s="6">
        <f t="shared" si="28"/>
        <v>0</v>
      </c>
      <c r="O40" s="6">
        <f t="shared" si="29"/>
        <v>0</v>
      </c>
      <c r="P40" s="7">
        <f t="shared" si="30"/>
        <v>3</v>
      </c>
      <c r="Q40" s="7">
        <f t="shared" si="31"/>
        <v>3</v>
      </c>
      <c r="R40" s="7">
        <v>1.7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32"/>
        <v>0</v>
      </c>
      <c r="AJ40" s="11"/>
      <c r="AK40" s="10"/>
      <c r="AL40" s="11"/>
      <c r="AM40" s="10"/>
      <c r="AN40" s="7"/>
      <c r="AO40" s="11"/>
      <c r="AP40" s="10"/>
      <c r="AQ40" s="11"/>
      <c r="AR40" s="10"/>
      <c r="AS40" s="11">
        <v>45</v>
      </c>
      <c r="AT40" s="10" t="s">
        <v>56</v>
      </c>
      <c r="AU40" s="11"/>
      <c r="AV40" s="10"/>
      <c r="AW40" s="11"/>
      <c r="AX40" s="10"/>
      <c r="AY40" s="7">
        <v>3</v>
      </c>
      <c r="AZ40" s="7">
        <f t="shared" si="33"/>
        <v>3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34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35"/>
        <v>0</v>
      </c>
    </row>
    <row r="41" spans="1:86" x14ac:dyDescent="0.25">
      <c r="A41" s="6"/>
      <c r="B41" s="6"/>
      <c r="C41" s="6"/>
      <c r="D41" s="6" t="s">
        <v>93</v>
      </c>
      <c r="E41" s="3" t="s">
        <v>94</v>
      </c>
      <c r="F41" s="6">
        <f t="shared" si="20"/>
        <v>1</v>
      </c>
      <c r="G41" s="6">
        <f t="shared" si="21"/>
        <v>2</v>
      </c>
      <c r="H41" s="6">
        <f t="shared" si="22"/>
        <v>60</v>
      </c>
      <c r="I41" s="6">
        <f t="shared" si="23"/>
        <v>30</v>
      </c>
      <c r="J41" s="6">
        <f t="shared" si="24"/>
        <v>0</v>
      </c>
      <c r="K41" s="6">
        <f t="shared" si="25"/>
        <v>15</v>
      </c>
      <c r="L41" s="6">
        <f t="shared" si="26"/>
        <v>0</v>
      </c>
      <c r="M41" s="6">
        <f t="shared" si="27"/>
        <v>15</v>
      </c>
      <c r="N41" s="6">
        <f t="shared" si="28"/>
        <v>0</v>
      </c>
      <c r="O41" s="6">
        <f t="shared" si="29"/>
        <v>0</v>
      </c>
      <c r="P41" s="7">
        <f t="shared" si="30"/>
        <v>4</v>
      </c>
      <c r="Q41" s="7">
        <f t="shared" si="31"/>
        <v>2.5</v>
      </c>
      <c r="R41" s="7">
        <v>2.7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32"/>
        <v>0</v>
      </c>
      <c r="AJ41" s="11">
        <v>30</v>
      </c>
      <c r="AK41" s="10" t="s">
        <v>54</v>
      </c>
      <c r="AL41" s="11"/>
      <c r="AM41" s="10"/>
      <c r="AN41" s="7">
        <v>1.5</v>
      </c>
      <c r="AO41" s="11">
        <v>15</v>
      </c>
      <c r="AP41" s="10" t="s">
        <v>56</v>
      </c>
      <c r="AQ41" s="11"/>
      <c r="AR41" s="10"/>
      <c r="AS41" s="11">
        <v>15</v>
      </c>
      <c r="AT41" s="10" t="s">
        <v>56</v>
      </c>
      <c r="AU41" s="11"/>
      <c r="AV41" s="10"/>
      <c r="AW41" s="11"/>
      <c r="AX41" s="10"/>
      <c r="AY41" s="7">
        <v>2.5</v>
      </c>
      <c r="AZ41" s="7">
        <f t="shared" si="33"/>
        <v>4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34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35"/>
        <v>0</v>
      </c>
    </row>
    <row r="42" spans="1:86" x14ac:dyDescent="0.25">
      <c r="A42" s="6"/>
      <c r="B42" s="6"/>
      <c r="C42" s="6"/>
      <c r="D42" s="6" t="s">
        <v>95</v>
      </c>
      <c r="E42" s="3" t="s">
        <v>96</v>
      </c>
      <c r="F42" s="6">
        <f t="shared" si="20"/>
        <v>0</v>
      </c>
      <c r="G42" s="6">
        <f t="shared" si="21"/>
        <v>2</v>
      </c>
      <c r="H42" s="6">
        <f t="shared" si="22"/>
        <v>45</v>
      </c>
      <c r="I42" s="6">
        <f t="shared" si="23"/>
        <v>15</v>
      </c>
      <c r="J42" s="6">
        <f t="shared" si="24"/>
        <v>0</v>
      </c>
      <c r="K42" s="6">
        <f t="shared" si="25"/>
        <v>0</v>
      </c>
      <c r="L42" s="6">
        <f t="shared" si="26"/>
        <v>0</v>
      </c>
      <c r="M42" s="6">
        <f t="shared" si="27"/>
        <v>30</v>
      </c>
      <c r="N42" s="6">
        <f t="shared" si="28"/>
        <v>0</v>
      </c>
      <c r="O42" s="6">
        <f t="shared" si="29"/>
        <v>0</v>
      </c>
      <c r="P42" s="7">
        <f t="shared" si="30"/>
        <v>3</v>
      </c>
      <c r="Q42" s="7">
        <f t="shared" si="31"/>
        <v>1.8</v>
      </c>
      <c r="R42" s="7">
        <v>1.8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32"/>
        <v>0</v>
      </c>
      <c r="AJ42" s="11">
        <v>15</v>
      </c>
      <c r="AK42" s="10" t="s">
        <v>56</v>
      </c>
      <c r="AL42" s="11"/>
      <c r="AM42" s="10"/>
      <c r="AN42" s="7">
        <v>1.2</v>
      </c>
      <c r="AO42" s="11"/>
      <c r="AP42" s="10"/>
      <c r="AQ42" s="11"/>
      <c r="AR42" s="10"/>
      <c r="AS42" s="11">
        <v>30</v>
      </c>
      <c r="AT42" s="10" t="s">
        <v>56</v>
      </c>
      <c r="AU42" s="11"/>
      <c r="AV42" s="10"/>
      <c r="AW42" s="11"/>
      <c r="AX42" s="10"/>
      <c r="AY42" s="7">
        <v>1.8</v>
      </c>
      <c r="AZ42" s="7">
        <f t="shared" si="33"/>
        <v>3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34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35"/>
        <v>0</v>
      </c>
    </row>
    <row r="43" spans="1:86" x14ac:dyDescent="0.25">
      <c r="A43" s="6"/>
      <c r="B43" s="6"/>
      <c r="C43" s="6"/>
      <c r="D43" s="6" t="s">
        <v>97</v>
      </c>
      <c r="E43" s="3" t="s">
        <v>98</v>
      </c>
      <c r="F43" s="6">
        <f t="shared" si="20"/>
        <v>1</v>
      </c>
      <c r="G43" s="6">
        <f t="shared" si="21"/>
        <v>1</v>
      </c>
      <c r="H43" s="6">
        <f t="shared" si="22"/>
        <v>75</v>
      </c>
      <c r="I43" s="6">
        <f t="shared" si="23"/>
        <v>45</v>
      </c>
      <c r="J43" s="6">
        <f t="shared" si="24"/>
        <v>0</v>
      </c>
      <c r="K43" s="6">
        <f t="shared" si="25"/>
        <v>0</v>
      </c>
      <c r="L43" s="6">
        <f t="shared" si="26"/>
        <v>0</v>
      </c>
      <c r="M43" s="6">
        <f t="shared" si="27"/>
        <v>30</v>
      </c>
      <c r="N43" s="6">
        <f t="shared" si="28"/>
        <v>0</v>
      </c>
      <c r="O43" s="6">
        <f t="shared" si="29"/>
        <v>0</v>
      </c>
      <c r="P43" s="7">
        <f t="shared" si="30"/>
        <v>4</v>
      </c>
      <c r="Q43" s="7">
        <f t="shared" si="31"/>
        <v>2</v>
      </c>
      <c r="R43" s="7">
        <v>2.9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32"/>
        <v>0</v>
      </c>
      <c r="AJ43" s="11">
        <v>45</v>
      </c>
      <c r="AK43" s="10" t="s">
        <v>54</v>
      </c>
      <c r="AL43" s="11"/>
      <c r="AM43" s="10"/>
      <c r="AN43" s="7">
        <v>2</v>
      </c>
      <c r="AO43" s="11"/>
      <c r="AP43" s="10"/>
      <c r="AQ43" s="11"/>
      <c r="AR43" s="10"/>
      <c r="AS43" s="11">
        <v>30</v>
      </c>
      <c r="AT43" s="10" t="s">
        <v>56</v>
      </c>
      <c r="AU43" s="11"/>
      <c r="AV43" s="10"/>
      <c r="AW43" s="11"/>
      <c r="AX43" s="10"/>
      <c r="AY43" s="7">
        <v>2</v>
      </c>
      <c r="AZ43" s="7">
        <f t="shared" si="33"/>
        <v>4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34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35"/>
        <v>0</v>
      </c>
    </row>
    <row r="44" spans="1:86" x14ac:dyDescent="0.25">
      <c r="A44" s="6"/>
      <c r="B44" s="6"/>
      <c r="C44" s="6"/>
      <c r="D44" s="6" t="s">
        <v>99</v>
      </c>
      <c r="E44" s="3" t="s">
        <v>100</v>
      </c>
      <c r="F44" s="6">
        <f t="shared" si="20"/>
        <v>0</v>
      </c>
      <c r="G44" s="6">
        <f t="shared" si="21"/>
        <v>3</v>
      </c>
      <c r="H44" s="6">
        <f t="shared" si="22"/>
        <v>60</v>
      </c>
      <c r="I44" s="6">
        <f t="shared" si="23"/>
        <v>15</v>
      </c>
      <c r="J44" s="6">
        <f t="shared" si="24"/>
        <v>15</v>
      </c>
      <c r="K44" s="6">
        <f t="shared" si="25"/>
        <v>30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7">
        <f t="shared" si="30"/>
        <v>4</v>
      </c>
      <c r="Q44" s="7">
        <f t="shared" si="31"/>
        <v>2</v>
      </c>
      <c r="R44" s="7">
        <v>2.23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32"/>
        <v>0</v>
      </c>
      <c r="AJ44" s="11">
        <v>15</v>
      </c>
      <c r="AK44" s="10" t="s">
        <v>56</v>
      </c>
      <c r="AL44" s="11">
        <v>15</v>
      </c>
      <c r="AM44" s="10" t="s">
        <v>56</v>
      </c>
      <c r="AN44" s="7">
        <v>2</v>
      </c>
      <c r="AO44" s="11">
        <v>30</v>
      </c>
      <c r="AP44" s="10" t="s">
        <v>56</v>
      </c>
      <c r="AQ44" s="11"/>
      <c r="AR44" s="10"/>
      <c r="AS44" s="11"/>
      <c r="AT44" s="10"/>
      <c r="AU44" s="11"/>
      <c r="AV44" s="10"/>
      <c r="AW44" s="11"/>
      <c r="AX44" s="10"/>
      <c r="AY44" s="7">
        <v>2</v>
      </c>
      <c r="AZ44" s="7">
        <f t="shared" si="33"/>
        <v>4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34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35"/>
        <v>0</v>
      </c>
    </row>
    <row r="45" spans="1:86" x14ac:dyDescent="0.25">
      <c r="A45" s="6"/>
      <c r="B45" s="6"/>
      <c r="C45" s="6"/>
      <c r="D45" s="6" t="s">
        <v>101</v>
      </c>
      <c r="E45" s="3" t="s">
        <v>102</v>
      </c>
      <c r="F45" s="6">
        <f t="shared" si="20"/>
        <v>0</v>
      </c>
      <c r="G45" s="6">
        <f t="shared" si="21"/>
        <v>1</v>
      </c>
      <c r="H45" s="6">
        <f t="shared" si="22"/>
        <v>45</v>
      </c>
      <c r="I45" s="6">
        <f t="shared" si="23"/>
        <v>0</v>
      </c>
      <c r="J45" s="6">
        <f t="shared" si="24"/>
        <v>0</v>
      </c>
      <c r="K45" s="6">
        <f t="shared" si="25"/>
        <v>45</v>
      </c>
      <c r="L45" s="6">
        <f t="shared" si="26"/>
        <v>0</v>
      </c>
      <c r="M45" s="6">
        <f t="shared" si="27"/>
        <v>0</v>
      </c>
      <c r="N45" s="6">
        <f t="shared" si="28"/>
        <v>0</v>
      </c>
      <c r="O45" s="6">
        <f t="shared" si="29"/>
        <v>0</v>
      </c>
      <c r="P45" s="7">
        <f t="shared" si="30"/>
        <v>3</v>
      </c>
      <c r="Q45" s="7">
        <f t="shared" si="31"/>
        <v>3</v>
      </c>
      <c r="R45" s="7">
        <v>1.7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32"/>
        <v>0</v>
      </c>
      <c r="AJ45" s="11"/>
      <c r="AK45" s="10"/>
      <c r="AL45" s="11"/>
      <c r="AM45" s="10"/>
      <c r="AN45" s="7"/>
      <c r="AO45" s="11">
        <v>45</v>
      </c>
      <c r="AP45" s="10" t="s">
        <v>56</v>
      </c>
      <c r="AQ45" s="11"/>
      <c r="AR45" s="10"/>
      <c r="AS45" s="11"/>
      <c r="AT45" s="10"/>
      <c r="AU45" s="11"/>
      <c r="AV45" s="10"/>
      <c r="AW45" s="11"/>
      <c r="AX45" s="10"/>
      <c r="AY45" s="7">
        <v>3</v>
      </c>
      <c r="AZ45" s="7">
        <f t="shared" si="33"/>
        <v>3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34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35"/>
        <v>0</v>
      </c>
    </row>
    <row r="46" spans="1:86" x14ac:dyDescent="0.25">
      <c r="A46" s="6"/>
      <c r="B46" s="6"/>
      <c r="C46" s="6"/>
      <c r="D46" s="6" t="s">
        <v>103</v>
      </c>
      <c r="E46" s="3" t="s">
        <v>104</v>
      </c>
      <c r="F46" s="6">
        <f t="shared" si="20"/>
        <v>0</v>
      </c>
      <c r="G46" s="6">
        <f t="shared" si="21"/>
        <v>1</v>
      </c>
      <c r="H46" s="6">
        <f t="shared" si="22"/>
        <v>45</v>
      </c>
      <c r="I46" s="6">
        <f t="shared" si="23"/>
        <v>0</v>
      </c>
      <c r="J46" s="6">
        <f t="shared" si="24"/>
        <v>0</v>
      </c>
      <c r="K46" s="6">
        <f t="shared" si="25"/>
        <v>45</v>
      </c>
      <c r="L46" s="6">
        <f t="shared" si="26"/>
        <v>0</v>
      </c>
      <c r="M46" s="6">
        <f t="shared" si="27"/>
        <v>0</v>
      </c>
      <c r="N46" s="6">
        <f t="shared" si="28"/>
        <v>0</v>
      </c>
      <c r="O46" s="6">
        <f t="shared" si="29"/>
        <v>0</v>
      </c>
      <c r="P46" s="7">
        <f t="shared" si="30"/>
        <v>2</v>
      </c>
      <c r="Q46" s="7">
        <f t="shared" si="31"/>
        <v>2</v>
      </c>
      <c r="R46" s="7">
        <v>1.6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32"/>
        <v>0</v>
      </c>
      <c r="AJ46" s="11"/>
      <c r="AK46" s="10"/>
      <c r="AL46" s="11"/>
      <c r="AM46" s="10"/>
      <c r="AN46" s="7"/>
      <c r="AO46" s="11">
        <v>45</v>
      </c>
      <c r="AP46" s="10" t="s">
        <v>56</v>
      </c>
      <c r="AQ46" s="11"/>
      <c r="AR46" s="10"/>
      <c r="AS46" s="11"/>
      <c r="AT46" s="10"/>
      <c r="AU46" s="11"/>
      <c r="AV46" s="10"/>
      <c r="AW46" s="11"/>
      <c r="AX46" s="10"/>
      <c r="AY46" s="7">
        <v>2</v>
      </c>
      <c r="AZ46" s="7">
        <f t="shared" si="33"/>
        <v>2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34"/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35"/>
        <v>0</v>
      </c>
    </row>
    <row r="47" spans="1:86" x14ac:dyDescent="0.25">
      <c r="A47" s="6"/>
      <c r="B47" s="6"/>
      <c r="C47" s="6"/>
      <c r="D47" s="6" t="s">
        <v>105</v>
      </c>
      <c r="E47" s="3" t="s">
        <v>106</v>
      </c>
      <c r="F47" s="6">
        <f t="shared" si="20"/>
        <v>1</v>
      </c>
      <c r="G47" s="6">
        <f t="shared" si="21"/>
        <v>1</v>
      </c>
      <c r="H47" s="6">
        <f t="shared" si="22"/>
        <v>75</v>
      </c>
      <c r="I47" s="6">
        <f t="shared" si="23"/>
        <v>30</v>
      </c>
      <c r="J47" s="6">
        <f t="shared" si="24"/>
        <v>0</v>
      </c>
      <c r="K47" s="6">
        <f t="shared" si="25"/>
        <v>0</v>
      </c>
      <c r="L47" s="6">
        <f t="shared" si="26"/>
        <v>0</v>
      </c>
      <c r="M47" s="6">
        <f t="shared" si="27"/>
        <v>45</v>
      </c>
      <c r="N47" s="6">
        <f t="shared" si="28"/>
        <v>0</v>
      </c>
      <c r="O47" s="6">
        <f t="shared" si="29"/>
        <v>0</v>
      </c>
      <c r="P47" s="7">
        <f t="shared" si="30"/>
        <v>4</v>
      </c>
      <c r="Q47" s="7">
        <f t="shared" si="31"/>
        <v>2.2000000000000002</v>
      </c>
      <c r="R47" s="7">
        <v>2.8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32"/>
        <v>0</v>
      </c>
      <c r="AJ47" s="11">
        <v>30</v>
      </c>
      <c r="AK47" s="10" t="s">
        <v>54</v>
      </c>
      <c r="AL47" s="11"/>
      <c r="AM47" s="10"/>
      <c r="AN47" s="7">
        <v>1.8</v>
      </c>
      <c r="AO47" s="11"/>
      <c r="AP47" s="10"/>
      <c r="AQ47" s="11"/>
      <c r="AR47" s="10"/>
      <c r="AS47" s="11">
        <v>45</v>
      </c>
      <c r="AT47" s="10" t="s">
        <v>56</v>
      </c>
      <c r="AU47" s="11"/>
      <c r="AV47" s="10"/>
      <c r="AW47" s="11"/>
      <c r="AX47" s="10"/>
      <c r="AY47" s="7">
        <v>2.2000000000000002</v>
      </c>
      <c r="AZ47" s="7">
        <f t="shared" si="33"/>
        <v>4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34"/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35"/>
        <v>0</v>
      </c>
    </row>
    <row r="48" spans="1:86" x14ac:dyDescent="0.25">
      <c r="A48" s="6">
        <v>6</v>
      </c>
      <c r="B48" s="6">
        <v>1</v>
      </c>
      <c r="C48" s="6"/>
      <c r="D48" s="6"/>
      <c r="E48" s="3" t="s">
        <v>107</v>
      </c>
      <c r="F48" s="6">
        <f>$B$48*COUNTIF(S48:CF48,"e")</f>
        <v>0</v>
      </c>
      <c r="G48" s="6">
        <f>$B$48*COUNTIF(S48:CF48,"z")</f>
        <v>1</v>
      </c>
      <c r="H48" s="6">
        <f t="shared" si="22"/>
        <v>45</v>
      </c>
      <c r="I48" s="6">
        <f t="shared" si="23"/>
        <v>0</v>
      </c>
      <c r="J48" s="6">
        <f t="shared" si="24"/>
        <v>0</v>
      </c>
      <c r="K48" s="6">
        <f t="shared" si="25"/>
        <v>0</v>
      </c>
      <c r="L48" s="6">
        <f t="shared" si="26"/>
        <v>0</v>
      </c>
      <c r="M48" s="6">
        <f t="shared" si="27"/>
        <v>0</v>
      </c>
      <c r="N48" s="6">
        <f t="shared" si="28"/>
        <v>0</v>
      </c>
      <c r="O48" s="6">
        <f t="shared" si="29"/>
        <v>45</v>
      </c>
      <c r="P48" s="7">
        <f t="shared" si="30"/>
        <v>3</v>
      </c>
      <c r="Q48" s="7">
        <f t="shared" si="31"/>
        <v>3</v>
      </c>
      <c r="R48" s="7">
        <f>$B$48*1.6</f>
        <v>1.6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32"/>
        <v>0</v>
      </c>
      <c r="AJ48" s="11"/>
      <c r="AK48" s="10"/>
      <c r="AL48" s="11"/>
      <c r="AM48" s="10"/>
      <c r="AN48" s="7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33"/>
        <v>0</v>
      </c>
      <c r="BA48" s="11"/>
      <c r="BB48" s="10"/>
      <c r="BC48" s="11"/>
      <c r="BD48" s="10"/>
      <c r="BE48" s="7"/>
      <c r="BF48" s="11"/>
      <c r="BG48" s="10"/>
      <c r="BH48" s="11"/>
      <c r="BI48" s="10"/>
      <c r="BJ48" s="11"/>
      <c r="BK48" s="10"/>
      <c r="BL48" s="11"/>
      <c r="BM48" s="10"/>
      <c r="BN48" s="11">
        <f>$B$48*45</f>
        <v>45</v>
      </c>
      <c r="BO48" s="10" t="s">
        <v>56</v>
      </c>
      <c r="BP48" s="7">
        <f>$B$48*3</f>
        <v>3</v>
      </c>
      <c r="BQ48" s="7">
        <f t="shared" si="34"/>
        <v>3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35"/>
        <v>0</v>
      </c>
    </row>
    <row r="49" spans="1:86" x14ac:dyDescent="0.25">
      <c r="A49" s="6"/>
      <c r="B49" s="6"/>
      <c r="C49" s="6"/>
      <c r="D49" s="6" t="s">
        <v>108</v>
      </c>
      <c r="E49" s="3" t="s">
        <v>109</v>
      </c>
      <c r="F49" s="6">
        <f>COUNTIF(S49:CF49,"e")</f>
        <v>0</v>
      </c>
      <c r="G49" s="6">
        <f>COUNTIF(S49:CF49,"z")</f>
        <v>1</v>
      </c>
      <c r="H49" s="6">
        <f t="shared" si="22"/>
        <v>0</v>
      </c>
      <c r="I49" s="6">
        <f t="shared" si="23"/>
        <v>0</v>
      </c>
      <c r="J49" s="6">
        <f t="shared" si="24"/>
        <v>0</v>
      </c>
      <c r="K49" s="6">
        <f t="shared" si="25"/>
        <v>0</v>
      </c>
      <c r="L49" s="6">
        <f t="shared" si="26"/>
        <v>0</v>
      </c>
      <c r="M49" s="6">
        <f t="shared" si="27"/>
        <v>0</v>
      </c>
      <c r="N49" s="6">
        <f t="shared" si="28"/>
        <v>0</v>
      </c>
      <c r="O49" s="6">
        <f t="shared" si="29"/>
        <v>0</v>
      </c>
      <c r="P49" s="7">
        <f t="shared" si="30"/>
        <v>20</v>
      </c>
      <c r="Q49" s="7">
        <f t="shared" si="31"/>
        <v>20</v>
      </c>
      <c r="R49" s="7">
        <v>1.9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32"/>
        <v>0</v>
      </c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33"/>
        <v>0</v>
      </c>
      <c r="BA49" s="11"/>
      <c r="BB49" s="10"/>
      <c r="BC49" s="11"/>
      <c r="BD49" s="10"/>
      <c r="BE49" s="7"/>
      <c r="BF49" s="11"/>
      <c r="BG49" s="10"/>
      <c r="BH49" s="11"/>
      <c r="BI49" s="10"/>
      <c r="BJ49" s="11"/>
      <c r="BK49" s="10"/>
      <c r="BL49" s="11">
        <v>0</v>
      </c>
      <c r="BM49" s="10" t="s">
        <v>56</v>
      </c>
      <c r="BN49" s="11"/>
      <c r="BO49" s="10"/>
      <c r="BP49" s="7">
        <v>20</v>
      </c>
      <c r="BQ49" s="7">
        <f t="shared" si="34"/>
        <v>20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35"/>
        <v>0</v>
      </c>
    </row>
    <row r="50" spans="1:86" ht="15.9" customHeight="1" x14ac:dyDescent="0.25">
      <c r="A50" s="6"/>
      <c r="B50" s="6"/>
      <c r="C50" s="6"/>
      <c r="D50" s="6"/>
      <c r="E50" s="6" t="s">
        <v>62</v>
      </c>
      <c r="F50" s="6">
        <f t="shared" ref="F50:AK50" si="36">SUM(F30:F49)</f>
        <v>8</v>
      </c>
      <c r="G50" s="6">
        <f t="shared" si="36"/>
        <v>27</v>
      </c>
      <c r="H50" s="6">
        <f t="shared" si="36"/>
        <v>885</v>
      </c>
      <c r="I50" s="6">
        <f t="shared" si="36"/>
        <v>360</v>
      </c>
      <c r="J50" s="6">
        <f t="shared" si="36"/>
        <v>15</v>
      </c>
      <c r="K50" s="6">
        <f t="shared" si="36"/>
        <v>150</v>
      </c>
      <c r="L50" s="6">
        <f t="shared" si="36"/>
        <v>0</v>
      </c>
      <c r="M50" s="6">
        <f t="shared" si="36"/>
        <v>315</v>
      </c>
      <c r="N50" s="6">
        <f t="shared" si="36"/>
        <v>0</v>
      </c>
      <c r="O50" s="6">
        <f t="shared" si="36"/>
        <v>45</v>
      </c>
      <c r="P50" s="7">
        <f t="shared" si="36"/>
        <v>75</v>
      </c>
      <c r="Q50" s="7">
        <f t="shared" si="36"/>
        <v>52.4</v>
      </c>
      <c r="R50" s="7">
        <f t="shared" si="36"/>
        <v>36.61</v>
      </c>
      <c r="S50" s="11">
        <f t="shared" si="36"/>
        <v>210</v>
      </c>
      <c r="T50" s="10">
        <f t="shared" si="36"/>
        <v>0</v>
      </c>
      <c r="U50" s="11">
        <f t="shared" si="36"/>
        <v>0</v>
      </c>
      <c r="V50" s="10">
        <f t="shared" si="36"/>
        <v>0</v>
      </c>
      <c r="W50" s="7">
        <f t="shared" si="36"/>
        <v>12.9</v>
      </c>
      <c r="X50" s="11">
        <f t="shared" si="36"/>
        <v>0</v>
      </c>
      <c r="Y50" s="10">
        <f t="shared" si="36"/>
        <v>0</v>
      </c>
      <c r="Z50" s="11">
        <f t="shared" si="36"/>
        <v>0</v>
      </c>
      <c r="AA50" s="10">
        <f t="shared" si="36"/>
        <v>0</v>
      </c>
      <c r="AB50" s="11">
        <f t="shared" si="36"/>
        <v>150</v>
      </c>
      <c r="AC50" s="10">
        <f t="shared" si="36"/>
        <v>0</v>
      </c>
      <c r="AD50" s="11">
        <f t="shared" si="36"/>
        <v>0</v>
      </c>
      <c r="AE50" s="10">
        <f t="shared" si="36"/>
        <v>0</v>
      </c>
      <c r="AF50" s="11">
        <f t="shared" si="36"/>
        <v>0</v>
      </c>
      <c r="AG50" s="10">
        <f t="shared" si="36"/>
        <v>0</v>
      </c>
      <c r="AH50" s="7">
        <f t="shared" si="36"/>
        <v>10.1</v>
      </c>
      <c r="AI50" s="7">
        <f t="shared" si="36"/>
        <v>23</v>
      </c>
      <c r="AJ50" s="11">
        <f t="shared" si="36"/>
        <v>150</v>
      </c>
      <c r="AK50" s="10">
        <f t="shared" si="36"/>
        <v>0</v>
      </c>
      <c r="AL50" s="11">
        <f t="shared" ref="AL50:BQ50" si="37">SUM(AL30:AL49)</f>
        <v>15</v>
      </c>
      <c r="AM50" s="10">
        <f t="shared" si="37"/>
        <v>0</v>
      </c>
      <c r="AN50" s="7">
        <f t="shared" si="37"/>
        <v>9.7000000000000011</v>
      </c>
      <c r="AO50" s="11">
        <f t="shared" si="37"/>
        <v>150</v>
      </c>
      <c r="AP50" s="10">
        <f t="shared" si="37"/>
        <v>0</v>
      </c>
      <c r="AQ50" s="11">
        <f t="shared" si="37"/>
        <v>0</v>
      </c>
      <c r="AR50" s="10">
        <f t="shared" si="37"/>
        <v>0</v>
      </c>
      <c r="AS50" s="11">
        <f t="shared" si="37"/>
        <v>165</v>
      </c>
      <c r="AT50" s="10">
        <f t="shared" si="37"/>
        <v>0</v>
      </c>
      <c r="AU50" s="11">
        <f t="shared" si="37"/>
        <v>0</v>
      </c>
      <c r="AV50" s="10">
        <f t="shared" si="37"/>
        <v>0</v>
      </c>
      <c r="AW50" s="11">
        <f t="shared" si="37"/>
        <v>0</v>
      </c>
      <c r="AX50" s="10">
        <f t="shared" si="37"/>
        <v>0</v>
      </c>
      <c r="AY50" s="7">
        <f t="shared" si="37"/>
        <v>19.3</v>
      </c>
      <c r="AZ50" s="7">
        <f t="shared" si="37"/>
        <v>29</v>
      </c>
      <c r="BA50" s="11">
        <f t="shared" si="37"/>
        <v>0</v>
      </c>
      <c r="BB50" s="10">
        <f t="shared" si="37"/>
        <v>0</v>
      </c>
      <c r="BC50" s="11">
        <f t="shared" si="37"/>
        <v>0</v>
      </c>
      <c r="BD50" s="10">
        <f t="shared" si="37"/>
        <v>0</v>
      </c>
      <c r="BE50" s="7">
        <f t="shared" si="37"/>
        <v>0</v>
      </c>
      <c r="BF50" s="11">
        <f t="shared" si="37"/>
        <v>0</v>
      </c>
      <c r="BG50" s="10">
        <f t="shared" si="37"/>
        <v>0</v>
      </c>
      <c r="BH50" s="11">
        <f t="shared" si="37"/>
        <v>0</v>
      </c>
      <c r="BI50" s="10">
        <f t="shared" si="37"/>
        <v>0</v>
      </c>
      <c r="BJ50" s="11">
        <f t="shared" si="37"/>
        <v>0</v>
      </c>
      <c r="BK50" s="10">
        <f t="shared" si="37"/>
        <v>0</v>
      </c>
      <c r="BL50" s="11">
        <f t="shared" si="37"/>
        <v>0</v>
      </c>
      <c r="BM50" s="10">
        <f t="shared" si="37"/>
        <v>0</v>
      </c>
      <c r="BN50" s="11">
        <f t="shared" si="37"/>
        <v>45</v>
      </c>
      <c r="BO50" s="10">
        <f t="shared" si="37"/>
        <v>0</v>
      </c>
      <c r="BP50" s="7">
        <f t="shared" si="37"/>
        <v>23</v>
      </c>
      <c r="BQ50" s="7">
        <f t="shared" si="37"/>
        <v>23</v>
      </c>
      <c r="BR50" s="11">
        <f t="shared" ref="BR50:CH50" si="38">SUM(BR30:BR49)</f>
        <v>0</v>
      </c>
      <c r="BS50" s="10">
        <f t="shared" si="38"/>
        <v>0</v>
      </c>
      <c r="BT50" s="11">
        <f t="shared" si="38"/>
        <v>0</v>
      </c>
      <c r="BU50" s="10">
        <f t="shared" si="38"/>
        <v>0</v>
      </c>
      <c r="BV50" s="7">
        <f t="shared" si="38"/>
        <v>0</v>
      </c>
      <c r="BW50" s="11">
        <f t="shared" si="38"/>
        <v>0</v>
      </c>
      <c r="BX50" s="10">
        <f t="shared" si="38"/>
        <v>0</v>
      </c>
      <c r="BY50" s="11">
        <f t="shared" si="38"/>
        <v>0</v>
      </c>
      <c r="BZ50" s="10">
        <f t="shared" si="38"/>
        <v>0</v>
      </c>
      <c r="CA50" s="11">
        <f t="shared" si="38"/>
        <v>0</v>
      </c>
      <c r="CB50" s="10">
        <f t="shared" si="38"/>
        <v>0</v>
      </c>
      <c r="CC50" s="11">
        <f t="shared" si="38"/>
        <v>0</v>
      </c>
      <c r="CD50" s="10">
        <f t="shared" si="38"/>
        <v>0</v>
      </c>
      <c r="CE50" s="11">
        <f t="shared" si="38"/>
        <v>0</v>
      </c>
      <c r="CF50" s="10">
        <f t="shared" si="38"/>
        <v>0</v>
      </c>
      <c r="CG50" s="7">
        <f t="shared" si="38"/>
        <v>0</v>
      </c>
      <c r="CH50" s="7">
        <f t="shared" si="38"/>
        <v>0</v>
      </c>
    </row>
    <row r="51" spans="1:86" ht="20.100000000000001" customHeight="1" x14ac:dyDescent="0.25">
      <c r="A51" s="13" t="s">
        <v>110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3"/>
      <c r="CH51" s="14"/>
    </row>
    <row r="52" spans="1:86" x14ac:dyDescent="0.25">
      <c r="A52" s="12">
        <v>1</v>
      </c>
      <c r="B52" s="12">
        <v>1</v>
      </c>
      <c r="C52" s="12"/>
      <c r="D52" s="6" t="s">
        <v>111</v>
      </c>
      <c r="E52" s="3" t="s">
        <v>112</v>
      </c>
      <c r="F52" s="6">
        <f t="shared" ref="F52:F65" si="39">COUNTIF(S52:CF52,"e")</f>
        <v>1</v>
      </c>
      <c r="G52" s="6">
        <f t="shared" ref="G52:G65" si="40">COUNTIF(S52:CF52,"z")</f>
        <v>0</v>
      </c>
      <c r="H52" s="6">
        <f t="shared" ref="H52:H65" si="41">SUM(I52:O52)</f>
        <v>30</v>
      </c>
      <c r="I52" s="6">
        <f t="shared" ref="I52:I65" si="42">S52+AJ52+BA52+BR52</f>
        <v>0</v>
      </c>
      <c r="J52" s="6">
        <f t="shared" ref="J52:J65" si="43">U52+AL52+BC52+BT52</f>
        <v>0</v>
      </c>
      <c r="K52" s="6">
        <f t="shared" ref="K52:K65" si="44">X52+AO52+BF52+BW52</f>
        <v>0</v>
      </c>
      <c r="L52" s="6">
        <f t="shared" ref="L52:L65" si="45">Z52+AQ52+BH52+BY52</f>
        <v>30</v>
      </c>
      <c r="M52" s="6">
        <f t="shared" ref="M52:M65" si="46">AB52+AS52+BJ52+CA52</f>
        <v>0</v>
      </c>
      <c r="N52" s="6">
        <f t="shared" ref="N52:N65" si="47">AD52+AU52+BL52+CC52</f>
        <v>0</v>
      </c>
      <c r="O52" s="6">
        <f t="shared" ref="O52:O65" si="48">AF52+AW52+BN52+CE52</f>
        <v>0</v>
      </c>
      <c r="P52" s="7">
        <f t="shared" ref="P52:P65" si="49">AI52+AZ52+BQ52+CH52</f>
        <v>3</v>
      </c>
      <c r="Q52" s="7">
        <f t="shared" ref="Q52:Q65" si="50">AH52+AY52+BP52+CG52</f>
        <v>3</v>
      </c>
      <c r="R52" s="7">
        <v>1.3</v>
      </c>
      <c r="S52" s="11"/>
      <c r="T52" s="10"/>
      <c r="U52" s="11"/>
      <c r="V52" s="10"/>
      <c r="W52" s="7"/>
      <c r="X52" s="11"/>
      <c r="Y52" s="10"/>
      <c r="Z52" s="11">
        <v>30</v>
      </c>
      <c r="AA52" s="10" t="s">
        <v>54</v>
      </c>
      <c r="AB52" s="11"/>
      <c r="AC52" s="10"/>
      <c r="AD52" s="11"/>
      <c r="AE52" s="10"/>
      <c r="AF52" s="11"/>
      <c r="AG52" s="10"/>
      <c r="AH52" s="7">
        <v>3</v>
      </c>
      <c r="AI52" s="7">
        <f t="shared" ref="AI52:AI65" si="51">W52+AH52</f>
        <v>3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ref="AZ52:AZ65" si="52">AN52+AY52</f>
        <v>0</v>
      </c>
      <c r="BA52" s="11"/>
      <c r="BB52" s="10"/>
      <c r="BC52" s="11"/>
      <c r="BD52" s="10"/>
      <c r="BE52" s="7"/>
      <c r="BF52" s="11"/>
      <c r="BG52" s="10"/>
      <c r="BH52" s="11"/>
      <c r="BI52" s="10"/>
      <c r="BJ52" s="11"/>
      <c r="BK52" s="10"/>
      <c r="BL52" s="11"/>
      <c r="BM52" s="10"/>
      <c r="BN52" s="11"/>
      <c r="BO52" s="10"/>
      <c r="BP52" s="7"/>
      <c r="BQ52" s="7">
        <f t="shared" ref="BQ52:BQ65" si="53">BE52+BP52</f>
        <v>0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ref="CH52:CH65" si="54">BV52+CG52</f>
        <v>0</v>
      </c>
    </row>
    <row r="53" spans="1:86" x14ac:dyDescent="0.25">
      <c r="A53" s="12">
        <v>1</v>
      </c>
      <c r="B53" s="12">
        <v>1</v>
      </c>
      <c r="C53" s="12"/>
      <c r="D53" s="6" t="s">
        <v>113</v>
      </c>
      <c r="E53" s="3" t="s">
        <v>114</v>
      </c>
      <c r="F53" s="6">
        <f t="shared" si="39"/>
        <v>1</v>
      </c>
      <c r="G53" s="6">
        <f t="shared" si="40"/>
        <v>0</v>
      </c>
      <c r="H53" s="6">
        <f t="shared" si="41"/>
        <v>30</v>
      </c>
      <c r="I53" s="6">
        <f t="shared" si="42"/>
        <v>0</v>
      </c>
      <c r="J53" s="6">
        <f t="shared" si="43"/>
        <v>0</v>
      </c>
      <c r="K53" s="6">
        <f t="shared" si="44"/>
        <v>0</v>
      </c>
      <c r="L53" s="6">
        <f t="shared" si="45"/>
        <v>30</v>
      </c>
      <c r="M53" s="6">
        <f t="shared" si="46"/>
        <v>0</v>
      </c>
      <c r="N53" s="6">
        <f t="shared" si="47"/>
        <v>0</v>
      </c>
      <c r="O53" s="6">
        <f t="shared" si="48"/>
        <v>0</v>
      </c>
      <c r="P53" s="7">
        <f t="shared" si="49"/>
        <v>3</v>
      </c>
      <c r="Q53" s="7">
        <f t="shared" si="50"/>
        <v>3</v>
      </c>
      <c r="R53" s="7">
        <v>1.3</v>
      </c>
      <c r="S53" s="11"/>
      <c r="T53" s="10"/>
      <c r="U53" s="11"/>
      <c r="V53" s="10"/>
      <c r="W53" s="7"/>
      <c r="X53" s="11"/>
      <c r="Y53" s="10"/>
      <c r="Z53" s="11">
        <v>30</v>
      </c>
      <c r="AA53" s="10" t="s">
        <v>54</v>
      </c>
      <c r="AB53" s="11"/>
      <c r="AC53" s="10"/>
      <c r="AD53" s="11"/>
      <c r="AE53" s="10"/>
      <c r="AF53" s="11"/>
      <c r="AG53" s="10"/>
      <c r="AH53" s="7">
        <v>3</v>
      </c>
      <c r="AI53" s="7">
        <f t="shared" si="51"/>
        <v>3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si="52"/>
        <v>0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t="shared" si="53"/>
        <v>0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si="54"/>
        <v>0</v>
      </c>
    </row>
    <row r="54" spans="1:86" x14ac:dyDescent="0.25">
      <c r="A54" s="12">
        <v>2</v>
      </c>
      <c r="B54" s="12">
        <v>1</v>
      </c>
      <c r="C54" s="12"/>
      <c r="D54" s="6" t="s">
        <v>115</v>
      </c>
      <c r="E54" s="3" t="s">
        <v>116</v>
      </c>
      <c r="F54" s="6">
        <f t="shared" si="39"/>
        <v>0</v>
      </c>
      <c r="G54" s="6">
        <f t="shared" si="40"/>
        <v>1</v>
      </c>
      <c r="H54" s="6">
        <f t="shared" si="41"/>
        <v>30</v>
      </c>
      <c r="I54" s="6">
        <f t="shared" si="42"/>
        <v>30</v>
      </c>
      <c r="J54" s="6">
        <f t="shared" si="43"/>
        <v>0</v>
      </c>
      <c r="K54" s="6">
        <f t="shared" si="44"/>
        <v>0</v>
      </c>
      <c r="L54" s="6">
        <f t="shared" si="45"/>
        <v>0</v>
      </c>
      <c r="M54" s="6">
        <f t="shared" si="46"/>
        <v>0</v>
      </c>
      <c r="N54" s="6">
        <f t="shared" si="47"/>
        <v>0</v>
      </c>
      <c r="O54" s="6">
        <f t="shared" si="48"/>
        <v>0</v>
      </c>
      <c r="P54" s="7">
        <f t="shared" si="49"/>
        <v>2</v>
      </c>
      <c r="Q54" s="7">
        <f t="shared" si="50"/>
        <v>0</v>
      </c>
      <c r="R54" s="7">
        <v>1.2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51"/>
        <v>0</v>
      </c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52"/>
        <v>0</v>
      </c>
      <c r="BA54" s="11">
        <v>30</v>
      </c>
      <c r="BB54" s="10" t="s">
        <v>56</v>
      </c>
      <c r="BC54" s="11"/>
      <c r="BD54" s="10"/>
      <c r="BE54" s="7">
        <v>2</v>
      </c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53"/>
        <v>2</v>
      </c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54"/>
        <v>0</v>
      </c>
    </row>
    <row r="55" spans="1:86" x14ac:dyDescent="0.25">
      <c r="A55" s="12">
        <v>2</v>
      </c>
      <c r="B55" s="12">
        <v>1</v>
      </c>
      <c r="C55" s="12"/>
      <c r="D55" s="6" t="s">
        <v>117</v>
      </c>
      <c r="E55" s="3" t="s">
        <v>118</v>
      </c>
      <c r="F55" s="6">
        <f t="shared" si="39"/>
        <v>0</v>
      </c>
      <c r="G55" s="6">
        <f t="shared" si="40"/>
        <v>1</v>
      </c>
      <c r="H55" s="6">
        <f t="shared" si="41"/>
        <v>30</v>
      </c>
      <c r="I55" s="6">
        <f t="shared" si="42"/>
        <v>30</v>
      </c>
      <c r="J55" s="6">
        <f t="shared" si="43"/>
        <v>0</v>
      </c>
      <c r="K55" s="6">
        <f t="shared" si="44"/>
        <v>0</v>
      </c>
      <c r="L55" s="6">
        <f t="shared" si="45"/>
        <v>0</v>
      </c>
      <c r="M55" s="6">
        <f t="shared" si="46"/>
        <v>0</v>
      </c>
      <c r="N55" s="6">
        <f t="shared" si="47"/>
        <v>0</v>
      </c>
      <c r="O55" s="6">
        <f t="shared" si="48"/>
        <v>0</v>
      </c>
      <c r="P55" s="7">
        <f t="shared" si="49"/>
        <v>2</v>
      </c>
      <c r="Q55" s="7">
        <f t="shared" si="50"/>
        <v>0</v>
      </c>
      <c r="R55" s="7">
        <v>1.1000000000000001</v>
      </c>
      <c r="S55" s="11"/>
      <c r="T55" s="10"/>
      <c r="U55" s="11"/>
      <c r="V55" s="10"/>
      <c r="W55" s="7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51"/>
        <v>0</v>
      </c>
      <c r="AJ55" s="11"/>
      <c r="AK55" s="10"/>
      <c r="AL55" s="11"/>
      <c r="AM55" s="10"/>
      <c r="AN55" s="7"/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52"/>
        <v>0</v>
      </c>
      <c r="BA55" s="11">
        <v>30</v>
      </c>
      <c r="BB55" s="10" t="s">
        <v>56</v>
      </c>
      <c r="BC55" s="11"/>
      <c r="BD55" s="10"/>
      <c r="BE55" s="7">
        <v>2</v>
      </c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53"/>
        <v>2</v>
      </c>
      <c r="BR55" s="11"/>
      <c r="BS55" s="10"/>
      <c r="BT55" s="11"/>
      <c r="BU55" s="10"/>
      <c r="BV55" s="7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54"/>
        <v>0</v>
      </c>
    </row>
    <row r="56" spans="1:86" x14ac:dyDescent="0.25">
      <c r="A56" s="12">
        <v>2</v>
      </c>
      <c r="B56" s="12">
        <v>1</v>
      </c>
      <c r="C56" s="12"/>
      <c r="D56" s="6" t="s">
        <v>119</v>
      </c>
      <c r="E56" s="3" t="s">
        <v>120</v>
      </c>
      <c r="F56" s="6">
        <f t="shared" si="39"/>
        <v>0</v>
      </c>
      <c r="G56" s="6">
        <f t="shared" si="40"/>
        <v>1</v>
      </c>
      <c r="H56" s="6">
        <f t="shared" si="41"/>
        <v>30</v>
      </c>
      <c r="I56" s="6">
        <f t="shared" si="42"/>
        <v>30</v>
      </c>
      <c r="J56" s="6">
        <f t="shared" si="43"/>
        <v>0</v>
      </c>
      <c r="K56" s="6">
        <f t="shared" si="44"/>
        <v>0</v>
      </c>
      <c r="L56" s="6">
        <f t="shared" si="45"/>
        <v>0</v>
      </c>
      <c r="M56" s="6">
        <f t="shared" si="46"/>
        <v>0</v>
      </c>
      <c r="N56" s="6">
        <f t="shared" si="47"/>
        <v>0</v>
      </c>
      <c r="O56" s="6">
        <f t="shared" si="48"/>
        <v>0</v>
      </c>
      <c r="P56" s="7">
        <f t="shared" si="49"/>
        <v>2</v>
      </c>
      <c r="Q56" s="7">
        <f t="shared" si="50"/>
        <v>0</v>
      </c>
      <c r="R56" s="7">
        <v>1.1000000000000001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51"/>
        <v>0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52"/>
        <v>0</v>
      </c>
      <c r="BA56" s="11">
        <v>30</v>
      </c>
      <c r="BB56" s="10" t="s">
        <v>56</v>
      </c>
      <c r="BC56" s="11"/>
      <c r="BD56" s="10"/>
      <c r="BE56" s="7">
        <v>2</v>
      </c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53"/>
        <v>2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54"/>
        <v>0</v>
      </c>
    </row>
    <row r="57" spans="1:86" x14ac:dyDescent="0.25">
      <c r="A57" s="12">
        <v>3</v>
      </c>
      <c r="B57" s="12">
        <v>1</v>
      </c>
      <c r="C57" s="12"/>
      <c r="D57" s="6" t="s">
        <v>121</v>
      </c>
      <c r="E57" s="3" t="s">
        <v>122</v>
      </c>
      <c r="F57" s="6">
        <f t="shared" si="39"/>
        <v>0</v>
      </c>
      <c r="G57" s="6">
        <f t="shared" si="40"/>
        <v>1</v>
      </c>
      <c r="H57" s="6">
        <f t="shared" si="41"/>
        <v>15</v>
      </c>
      <c r="I57" s="6">
        <f t="shared" si="42"/>
        <v>15</v>
      </c>
      <c r="J57" s="6">
        <f t="shared" si="43"/>
        <v>0</v>
      </c>
      <c r="K57" s="6">
        <f t="shared" si="44"/>
        <v>0</v>
      </c>
      <c r="L57" s="6">
        <f t="shared" si="45"/>
        <v>0</v>
      </c>
      <c r="M57" s="6">
        <f t="shared" si="46"/>
        <v>0</v>
      </c>
      <c r="N57" s="6">
        <f t="shared" si="47"/>
        <v>0</v>
      </c>
      <c r="O57" s="6">
        <f t="shared" si="48"/>
        <v>0</v>
      </c>
      <c r="P57" s="7">
        <f t="shared" si="49"/>
        <v>1</v>
      </c>
      <c r="Q57" s="7">
        <f t="shared" si="50"/>
        <v>0</v>
      </c>
      <c r="R57" s="7">
        <v>0.56999999999999995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51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52"/>
        <v>0</v>
      </c>
      <c r="BA57" s="11">
        <v>15</v>
      </c>
      <c r="BB57" s="10" t="s">
        <v>56</v>
      </c>
      <c r="BC57" s="11"/>
      <c r="BD57" s="10"/>
      <c r="BE57" s="7">
        <v>1</v>
      </c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53"/>
        <v>1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54"/>
        <v>0</v>
      </c>
    </row>
    <row r="58" spans="1:86" x14ac:dyDescent="0.25">
      <c r="A58" s="12">
        <v>3</v>
      </c>
      <c r="B58" s="12">
        <v>1</v>
      </c>
      <c r="C58" s="12"/>
      <c r="D58" s="6" t="s">
        <v>123</v>
      </c>
      <c r="E58" s="3" t="s">
        <v>124</v>
      </c>
      <c r="F58" s="6">
        <f t="shared" si="39"/>
        <v>0</v>
      </c>
      <c r="G58" s="6">
        <f t="shared" si="40"/>
        <v>1</v>
      </c>
      <c r="H58" s="6">
        <f t="shared" si="41"/>
        <v>15</v>
      </c>
      <c r="I58" s="6">
        <f t="shared" si="42"/>
        <v>15</v>
      </c>
      <c r="J58" s="6">
        <f t="shared" si="43"/>
        <v>0</v>
      </c>
      <c r="K58" s="6">
        <f t="shared" si="44"/>
        <v>0</v>
      </c>
      <c r="L58" s="6">
        <f t="shared" si="45"/>
        <v>0</v>
      </c>
      <c r="M58" s="6">
        <f t="shared" si="46"/>
        <v>0</v>
      </c>
      <c r="N58" s="6">
        <f t="shared" si="47"/>
        <v>0</v>
      </c>
      <c r="O58" s="6">
        <f t="shared" si="48"/>
        <v>0</v>
      </c>
      <c r="P58" s="7">
        <f t="shared" si="49"/>
        <v>1</v>
      </c>
      <c r="Q58" s="7">
        <f t="shared" si="50"/>
        <v>0</v>
      </c>
      <c r="R58" s="7">
        <v>0.56999999999999995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51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52"/>
        <v>0</v>
      </c>
      <c r="BA58" s="11">
        <v>15</v>
      </c>
      <c r="BB58" s="10" t="s">
        <v>56</v>
      </c>
      <c r="BC58" s="11"/>
      <c r="BD58" s="10"/>
      <c r="BE58" s="7">
        <v>1</v>
      </c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53"/>
        <v>1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54"/>
        <v>0</v>
      </c>
    </row>
    <row r="59" spans="1:86" x14ac:dyDescent="0.25">
      <c r="A59" s="12">
        <v>3</v>
      </c>
      <c r="B59" s="12">
        <v>1</v>
      </c>
      <c r="C59" s="12"/>
      <c r="D59" s="6" t="s">
        <v>125</v>
      </c>
      <c r="E59" s="3" t="s">
        <v>126</v>
      </c>
      <c r="F59" s="6">
        <f t="shared" si="39"/>
        <v>0</v>
      </c>
      <c r="G59" s="6">
        <f t="shared" si="40"/>
        <v>1</v>
      </c>
      <c r="H59" s="6">
        <f t="shared" si="41"/>
        <v>15</v>
      </c>
      <c r="I59" s="6">
        <f t="shared" si="42"/>
        <v>15</v>
      </c>
      <c r="J59" s="6">
        <f t="shared" si="43"/>
        <v>0</v>
      </c>
      <c r="K59" s="6">
        <f t="shared" si="44"/>
        <v>0</v>
      </c>
      <c r="L59" s="6">
        <f t="shared" si="45"/>
        <v>0</v>
      </c>
      <c r="M59" s="6">
        <f t="shared" si="46"/>
        <v>0</v>
      </c>
      <c r="N59" s="6">
        <f t="shared" si="47"/>
        <v>0</v>
      </c>
      <c r="O59" s="6">
        <f t="shared" si="48"/>
        <v>0</v>
      </c>
      <c r="P59" s="7">
        <f t="shared" si="49"/>
        <v>1</v>
      </c>
      <c r="Q59" s="7">
        <f t="shared" si="50"/>
        <v>0</v>
      </c>
      <c r="R59" s="7">
        <v>0.67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51"/>
        <v>0</v>
      </c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52"/>
        <v>0</v>
      </c>
      <c r="BA59" s="11">
        <v>15</v>
      </c>
      <c r="BB59" s="10" t="s">
        <v>56</v>
      </c>
      <c r="BC59" s="11"/>
      <c r="BD59" s="10"/>
      <c r="BE59" s="7">
        <v>1</v>
      </c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53"/>
        <v>1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54"/>
        <v>0</v>
      </c>
    </row>
    <row r="60" spans="1:86" x14ac:dyDescent="0.25">
      <c r="A60" s="12">
        <v>4</v>
      </c>
      <c r="B60" s="12">
        <v>1</v>
      </c>
      <c r="C60" s="12"/>
      <c r="D60" s="6" t="s">
        <v>127</v>
      </c>
      <c r="E60" s="3" t="s">
        <v>128</v>
      </c>
      <c r="F60" s="6">
        <f t="shared" si="39"/>
        <v>0</v>
      </c>
      <c r="G60" s="6">
        <f t="shared" si="40"/>
        <v>1</v>
      </c>
      <c r="H60" s="6">
        <f t="shared" si="41"/>
        <v>15</v>
      </c>
      <c r="I60" s="6">
        <f t="shared" si="42"/>
        <v>15</v>
      </c>
      <c r="J60" s="6">
        <f t="shared" si="43"/>
        <v>0</v>
      </c>
      <c r="K60" s="6">
        <f t="shared" si="44"/>
        <v>0</v>
      </c>
      <c r="L60" s="6">
        <f t="shared" si="45"/>
        <v>0</v>
      </c>
      <c r="M60" s="6">
        <f t="shared" si="46"/>
        <v>0</v>
      </c>
      <c r="N60" s="6">
        <f t="shared" si="47"/>
        <v>0</v>
      </c>
      <c r="O60" s="6">
        <f t="shared" si="48"/>
        <v>0</v>
      </c>
      <c r="P60" s="7">
        <f t="shared" si="49"/>
        <v>1</v>
      </c>
      <c r="Q60" s="7">
        <f t="shared" si="50"/>
        <v>0</v>
      </c>
      <c r="R60" s="7">
        <v>0.56999999999999995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51"/>
        <v>0</v>
      </c>
      <c r="AJ60" s="11">
        <v>15</v>
      </c>
      <c r="AK60" s="10" t="s">
        <v>56</v>
      </c>
      <c r="AL60" s="11"/>
      <c r="AM60" s="10"/>
      <c r="AN60" s="7">
        <v>1</v>
      </c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52"/>
        <v>1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53"/>
        <v>0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54"/>
        <v>0</v>
      </c>
    </row>
    <row r="61" spans="1:86" x14ac:dyDescent="0.25">
      <c r="A61" s="12">
        <v>4</v>
      </c>
      <c r="B61" s="12">
        <v>1</v>
      </c>
      <c r="C61" s="12"/>
      <c r="D61" s="6" t="s">
        <v>129</v>
      </c>
      <c r="E61" s="3" t="s">
        <v>130</v>
      </c>
      <c r="F61" s="6">
        <f t="shared" si="39"/>
        <v>0</v>
      </c>
      <c r="G61" s="6">
        <f t="shared" si="40"/>
        <v>1</v>
      </c>
      <c r="H61" s="6">
        <f t="shared" si="41"/>
        <v>15</v>
      </c>
      <c r="I61" s="6">
        <f t="shared" si="42"/>
        <v>15</v>
      </c>
      <c r="J61" s="6">
        <f t="shared" si="43"/>
        <v>0</v>
      </c>
      <c r="K61" s="6">
        <f t="shared" si="44"/>
        <v>0</v>
      </c>
      <c r="L61" s="6">
        <f t="shared" si="45"/>
        <v>0</v>
      </c>
      <c r="M61" s="6">
        <f t="shared" si="46"/>
        <v>0</v>
      </c>
      <c r="N61" s="6">
        <f t="shared" si="47"/>
        <v>0</v>
      </c>
      <c r="O61" s="6">
        <f t="shared" si="48"/>
        <v>0</v>
      </c>
      <c r="P61" s="7">
        <f t="shared" si="49"/>
        <v>1</v>
      </c>
      <c r="Q61" s="7">
        <f t="shared" si="50"/>
        <v>0</v>
      </c>
      <c r="R61" s="7">
        <v>0.63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51"/>
        <v>0</v>
      </c>
      <c r="AJ61" s="11">
        <v>15</v>
      </c>
      <c r="AK61" s="10" t="s">
        <v>56</v>
      </c>
      <c r="AL61" s="11"/>
      <c r="AM61" s="10"/>
      <c r="AN61" s="7">
        <v>1</v>
      </c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52"/>
        <v>1</v>
      </c>
      <c r="BA61" s="11"/>
      <c r="BB61" s="10"/>
      <c r="BC61" s="11"/>
      <c r="BD61" s="10"/>
      <c r="BE61" s="7"/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53"/>
        <v>0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54"/>
        <v>0</v>
      </c>
    </row>
    <row r="62" spans="1:86" x14ac:dyDescent="0.25">
      <c r="A62" s="12">
        <v>5</v>
      </c>
      <c r="B62" s="12">
        <v>1</v>
      </c>
      <c r="C62" s="12"/>
      <c r="D62" s="6" t="s">
        <v>131</v>
      </c>
      <c r="E62" s="3" t="s">
        <v>132</v>
      </c>
      <c r="F62" s="6">
        <f t="shared" si="39"/>
        <v>0</v>
      </c>
      <c r="G62" s="6">
        <f t="shared" si="40"/>
        <v>1</v>
      </c>
      <c r="H62" s="6">
        <f t="shared" si="41"/>
        <v>30</v>
      </c>
      <c r="I62" s="6">
        <f t="shared" si="42"/>
        <v>30</v>
      </c>
      <c r="J62" s="6">
        <f t="shared" si="43"/>
        <v>0</v>
      </c>
      <c r="K62" s="6">
        <f t="shared" si="44"/>
        <v>0</v>
      </c>
      <c r="L62" s="6">
        <f t="shared" si="45"/>
        <v>0</v>
      </c>
      <c r="M62" s="6">
        <f t="shared" si="46"/>
        <v>0</v>
      </c>
      <c r="N62" s="6">
        <f t="shared" si="47"/>
        <v>0</v>
      </c>
      <c r="O62" s="6">
        <f t="shared" si="48"/>
        <v>0</v>
      </c>
      <c r="P62" s="7">
        <f t="shared" si="49"/>
        <v>2</v>
      </c>
      <c r="Q62" s="7">
        <f t="shared" si="50"/>
        <v>0</v>
      </c>
      <c r="R62" s="7">
        <v>1.1000000000000001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51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52"/>
        <v>0</v>
      </c>
      <c r="BA62" s="11">
        <v>30</v>
      </c>
      <c r="BB62" s="10" t="s">
        <v>56</v>
      </c>
      <c r="BC62" s="11"/>
      <c r="BD62" s="10"/>
      <c r="BE62" s="7">
        <v>2</v>
      </c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53"/>
        <v>2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54"/>
        <v>0</v>
      </c>
    </row>
    <row r="63" spans="1:86" x14ac:dyDescent="0.25">
      <c r="A63" s="12">
        <v>5</v>
      </c>
      <c r="B63" s="12">
        <v>1</v>
      </c>
      <c r="C63" s="12"/>
      <c r="D63" s="6" t="s">
        <v>133</v>
      </c>
      <c r="E63" s="3" t="s">
        <v>134</v>
      </c>
      <c r="F63" s="6">
        <f t="shared" si="39"/>
        <v>0</v>
      </c>
      <c r="G63" s="6">
        <f t="shared" si="40"/>
        <v>1</v>
      </c>
      <c r="H63" s="6">
        <f t="shared" si="41"/>
        <v>30</v>
      </c>
      <c r="I63" s="6">
        <f t="shared" si="42"/>
        <v>30</v>
      </c>
      <c r="J63" s="6">
        <f t="shared" si="43"/>
        <v>0</v>
      </c>
      <c r="K63" s="6">
        <f t="shared" si="44"/>
        <v>0</v>
      </c>
      <c r="L63" s="6">
        <f t="shared" si="45"/>
        <v>0</v>
      </c>
      <c r="M63" s="6">
        <f t="shared" si="46"/>
        <v>0</v>
      </c>
      <c r="N63" s="6">
        <f t="shared" si="47"/>
        <v>0</v>
      </c>
      <c r="O63" s="6">
        <f t="shared" si="48"/>
        <v>0</v>
      </c>
      <c r="P63" s="7">
        <f t="shared" si="49"/>
        <v>2</v>
      </c>
      <c r="Q63" s="7">
        <f t="shared" si="50"/>
        <v>0</v>
      </c>
      <c r="R63" s="7">
        <v>1.1000000000000001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51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52"/>
        <v>0</v>
      </c>
      <c r="BA63" s="11">
        <v>30</v>
      </c>
      <c r="BB63" s="10" t="s">
        <v>56</v>
      </c>
      <c r="BC63" s="11"/>
      <c r="BD63" s="10"/>
      <c r="BE63" s="7">
        <v>2</v>
      </c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53"/>
        <v>2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54"/>
        <v>0</v>
      </c>
    </row>
    <row r="64" spans="1:86" x14ac:dyDescent="0.25">
      <c r="A64" s="12">
        <v>6</v>
      </c>
      <c r="B64" s="12">
        <v>1</v>
      </c>
      <c r="C64" s="12"/>
      <c r="D64" s="6" t="s">
        <v>135</v>
      </c>
      <c r="E64" s="3" t="s">
        <v>136</v>
      </c>
      <c r="F64" s="6">
        <f t="shared" si="39"/>
        <v>0</v>
      </c>
      <c r="G64" s="6">
        <f t="shared" si="40"/>
        <v>1</v>
      </c>
      <c r="H64" s="6">
        <f t="shared" si="41"/>
        <v>45</v>
      </c>
      <c r="I64" s="6">
        <f t="shared" si="42"/>
        <v>0</v>
      </c>
      <c r="J64" s="6">
        <f t="shared" si="43"/>
        <v>0</v>
      </c>
      <c r="K64" s="6">
        <f t="shared" si="44"/>
        <v>0</v>
      </c>
      <c r="L64" s="6">
        <f t="shared" si="45"/>
        <v>0</v>
      </c>
      <c r="M64" s="6">
        <f t="shared" si="46"/>
        <v>0</v>
      </c>
      <c r="N64" s="6">
        <f t="shared" si="47"/>
        <v>0</v>
      </c>
      <c r="O64" s="6">
        <f t="shared" si="48"/>
        <v>45</v>
      </c>
      <c r="P64" s="7">
        <f t="shared" si="49"/>
        <v>3</v>
      </c>
      <c r="Q64" s="7">
        <f t="shared" si="50"/>
        <v>3</v>
      </c>
      <c r="R64" s="7">
        <v>1.6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51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52"/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>
        <v>45</v>
      </c>
      <c r="BO64" s="10" t="s">
        <v>56</v>
      </c>
      <c r="BP64" s="7">
        <v>3</v>
      </c>
      <c r="BQ64" s="7">
        <f t="shared" si="53"/>
        <v>3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54"/>
        <v>0</v>
      </c>
    </row>
    <row r="65" spans="1:86" x14ac:dyDescent="0.25">
      <c r="A65" s="12">
        <v>6</v>
      </c>
      <c r="B65" s="12">
        <v>1</v>
      </c>
      <c r="C65" s="12"/>
      <c r="D65" s="6" t="s">
        <v>137</v>
      </c>
      <c r="E65" s="3" t="s">
        <v>138</v>
      </c>
      <c r="F65" s="6">
        <f t="shared" si="39"/>
        <v>0</v>
      </c>
      <c r="G65" s="6">
        <f t="shared" si="40"/>
        <v>1</v>
      </c>
      <c r="H65" s="6">
        <f t="shared" si="41"/>
        <v>45</v>
      </c>
      <c r="I65" s="6">
        <f t="shared" si="42"/>
        <v>0</v>
      </c>
      <c r="J65" s="6">
        <f t="shared" si="43"/>
        <v>0</v>
      </c>
      <c r="K65" s="6">
        <f t="shared" si="44"/>
        <v>0</v>
      </c>
      <c r="L65" s="6">
        <f t="shared" si="45"/>
        <v>0</v>
      </c>
      <c r="M65" s="6">
        <f t="shared" si="46"/>
        <v>0</v>
      </c>
      <c r="N65" s="6">
        <f t="shared" si="47"/>
        <v>0</v>
      </c>
      <c r="O65" s="6">
        <f t="shared" si="48"/>
        <v>45</v>
      </c>
      <c r="P65" s="7">
        <f t="shared" si="49"/>
        <v>3</v>
      </c>
      <c r="Q65" s="7">
        <f t="shared" si="50"/>
        <v>3</v>
      </c>
      <c r="R65" s="7">
        <v>1.7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51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52"/>
        <v>0</v>
      </c>
      <c r="BA65" s="11"/>
      <c r="BB65" s="10"/>
      <c r="BC65" s="11"/>
      <c r="BD65" s="10"/>
      <c r="BE65" s="7"/>
      <c r="BF65" s="11"/>
      <c r="BG65" s="10"/>
      <c r="BH65" s="11"/>
      <c r="BI65" s="10"/>
      <c r="BJ65" s="11"/>
      <c r="BK65" s="10"/>
      <c r="BL65" s="11"/>
      <c r="BM65" s="10"/>
      <c r="BN65" s="11">
        <v>45</v>
      </c>
      <c r="BO65" s="10" t="s">
        <v>56</v>
      </c>
      <c r="BP65" s="7">
        <v>3</v>
      </c>
      <c r="BQ65" s="7">
        <f t="shared" si="53"/>
        <v>3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54"/>
        <v>0</v>
      </c>
    </row>
    <row r="66" spans="1:86" ht="20.100000000000001" customHeight="1" x14ac:dyDescent="0.25">
      <c r="A66" s="13" t="s">
        <v>139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3"/>
      <c r="CH66" s="14"/>
    </row>
    <row r="67" spans="1:86" x14ac:dyDescent="0.25">
      <c r="A67" s="6"/>
      <c r="B67" s="6"/>
      <c r="C67" s="6"/>
      <c r="D67" s="6" t="s">
        <v>140</v>
      </c>
      <c r="E67" s="3" t="s">
        <v>141</v>
      </c>
      <c r="F67" s="6">
        <f>COUNTIF(S67:CF67,"e")</f>
        <v>0</v>
      </c>
      <c r="G67" s="6">
        <f>COUNTIF(S67:CF67,"z")</f>
        <v>1</v>
      </c>
      <c r="H67" s="6">
        <f>SUM(I67:O67)</f>
        <v>2</v>
      </c>
      <c r="I67" s="6">
        <f>S67+AJ67+BA67+BR67</f>
        <v>2</v>
      </c>
      <c r="J67" s="6">
        <f>U67+AL67+BC67+BT67</f>
        <v>0</v>
      </c>
      <c r="K67" s="6">
        <f>X67+AO67+BF67+BW67</f>
        <v>0</v>
      </c>
      <c r="L67" s="6">
        <f>Z67+AQ67+BH67+BY67</f>
        <v>0</v>
      </c>
      <c r="M67" s="6">
        <f>AB67+AS67+BJ67+CA67</f>
        <v>0</v>
      </c>
      <c r="N67" s="6">
        <f>AD67+AU67+BL67+CC67</f>
        <v>0</v>
      </c>
      <c r="O67" s="6">
        <f>AF67+AW67+BN67+CE67</f>
        <v>0</v>
      </c>
      <c r="P67" s="7">
        <f>AI67+AZ67+BQ67+CH67</f>
        <v>0</v>
      </c>
      <c r="Q67" s="7">
        <f>AH67+AY67+BP67+CG67</f>
        <v>0</v>
      </c>
      <c r="R67" s="7">
        <v>0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>W67+AH67</f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>AN67+AY67</f>
        <v>0</v>
      </c>
      <c r="BA67" s="11">
        <v>2</v>
      </c>
      <c r="BB67" s="10" t="s">
        <v>56</v>
      </c>
      <c r="BC67" s="11"/>
      <c r="BD67" s="10"/>
      <c r="BE67" s="7">
        <v>0</v>
      </c>
      <c r="BF67" s="11"/>
      <c r="BG67" s="10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>BE67+BP67</f>
        <v>0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>BV67+CG67</f>
        <v>0</v>
      </c>
    </row>
    <row r="68" spans="1:86" ht="15.9" customHeight="1" x14ac:dyDescent="0.25">
      <c r="A68" s="6"/>
      <c r="B68" s="6"/>
      <c r="C68" s="6"/>
      <c r="D68" s="6"/>
      <c r="E68" s="6" t="s">
        <v>62</v>
      </c>
      <c r="F68" s="6">
        <f t="shared" ref="F68:AK68" si="55">SUM(F67:F67)</f>
        <v>0</v>
      </c>
      <c r="G68" s="6">
        <f t="shared" si="55"/>
        <v>1</v>
      </c>
      <c r="H68" s="6">
        <f t="shared" si="55"/>
        <v>2</v>
      </c>
      <c r="I68" s="6">
        <f t="shared" si="55"/>
        <v>2</v>
      </c>
      <c r="J68" s="6">
        <f t="shared" si="55"/>
        <v>0</v>
      </c>
      <c r="K68" s="6">
        <f t="shared" si="55"/>
        <v>0</v>
      </c>
      <c r="L68" s="6">
        <f t="shared" si="55"/>
        <v>0</v>
      </c>
      <c r="M68" s="6">
        <f t="shared" si="55"/>
        <v>0</v>
      </c>
      <c r="N68" s="6">
        <f t="shared" si="55"/>
        <v>0</v>
      </c>
      <c r="O68" s="6">
        <f t="shared" si="55"/>
        <v>0</v>
      </c>
      <c r="P68" s="7">
        <f t="shared" si="55"/>
        <v>0</v>
      </c>
      <c r="Q68" s="7">
        <f t="shared" si="55"/>
        <v>0</v>
      </c>
      <c r="R68" s="7">
        <f t="shared" si="55"/>
        <v>0</v>
      </c>
      <c r="S68" s="11">
        <f t="shared" si="55"/>
        <v>0</v>
      </c>
      <c r="T68" s="10">
        <f t="shared" si="55"/>
        <v>0</v>
      </c>
      <c r="U68" s="11">
        <f t="shared" si="55"/>
        <v>0</v>
      </c>
      <c r="V68" s="10">
        <f t="shared" si="55"/>
        <v>0</v>
      </c>
      <c r="W68" s="7">
        <f t="shared" si="55"/>
        <v>0</v>
      </c>
      <c r="X68" s="11">
        <f t="shared" si="55"/>
        <v>0</v>
      </c>
      <c r="Y68" s="10">
        <f t="shared" si="55"/>
        <v>0</v>
      </c>
      <c r="Z68" s="11">
        <f t="shared" si="55"/>
        <v>0</v>
      </c>
      <c r="AA68" s="10">
        <f t="shared" si="55"/>
        <v>0</v>
      </c>
      <c r="AB68" s="11">
        <f t="shared" si="55"/>
        <v>0</v>
      </c>
      <c r="AC68" s="10">
        <f t="shared" si="55"/>
        <v>0</v>
      </c>
      <c r="AD68" s="11">
        <f t="shared" si="55"/>
        <v>0</v>
      </c>
      <c r="AE68" s="10">
        <f t="shared" si="55"/>
        <v>0</v>
      </c>
      <c r="AF68" s="11">
        <f t="shared" si="55"/>
        <v>0</v>
      </c>
      <c r="AG68" s="10">
        <f t="shared" si="55"/>
        <v>0</v>
      </c>
      <c r="AH68" s="7">
        <f t="shared" si="55"/>
        <v>0</v>
      </c>
      <c r="AI68" s="7">
        <f t="shared" si="55"/>
        <v>0</v>
      </c>
      <c r="AJ68" s="11">
        <f t="shared" si="55"/>
        <v>0</v>
      </c>
      <c r="AK68" s="10">
        <f t="shared" si="55"/>
        <v>0</v>
      </c>
      <c r="AL68" s="11">
        <f t="shared" ref="AL68:BQ68" si="56">SUM(AL67:AL67)</f>
        <v>0</v>
      </c>
      <c r="AM68" s="10">
        <f t="shared" si="56"/>
        <v>0</v>
      </c>
      <c r="AN68" s="7">
        <f t="shared" si="56"/>
        <v>0</v>
      </c>
      <c r="AO68" s="11">
        <f t="shared" si="56"/>
        <v>0</v>
      </c>
      <c r="AP68" s="10">
        <f t="shared" si="56"/>
        <v>0</v>
      </c>
      <c r="AQ68" s="11">
        <f t="shared" si="56"/>
        <v>0</v>
      </c>
      <c r="AR68" s="10">
        <f t="shared" si="56"/>
        <v>0</v>
      </c>
      <c r="AS68" s="11">
        <f t="shared" si="56"/>
        <v>0</v>
      </c>
      <c r="AT68" s="10">
        <f t="shared" si="56"/>
        <v>0</v>
      </c>
      <c r="AU68" s="11">
        <f t="shared" si="56"/>
        <v>0</v>
      </c>
      <c r="AV68" s="10">
        <f t="shared" si="56"/>
        <v>0</v>
      </c>
      <c r="AW68" s="11">
        <f t="shared" si="56"/>
        <v>0</v>
      </c>
      <c r="AX68" s="10">
        <f t="shared" si="56"/>
        <v>0</v>
      </c>
      <c r="AY68" s="7">
        <f t="shared" si="56"/>
        <v>0</v>
      </c>
      <c r="AZ68" s="7">
        <f t="shared" si="56"/>
        <v>0</v>
      </c>
      <c r="BA68" s="11">
        <f t="shared" si="56"/>
        <v>2</v>
      </c>
      <c r="BB68" s="10">
        <f t="shared" si="56"/>
        <v>0</v>
      </c>
      <c r="BC68" s="11">
        <f t="shared" si="56"/>
        <v>0</v>
      </c>
      <c r="BD68" s="10">
        <f t="shared" si="56"/>
        <v>0</v>
      </c>
      <c r="BE68" s="7">
        <f t="shared" si="56"/>
        <v>0</v>
      </c>
      <c r="BF68" s="11">
        <f t="shared" si="56"/>
        <v>0</v>
      </c>
      <c r="BG68" s="10">
        <f t="shared" si="56"/>
        <v>0</v>
      </c>
      <c r="BH68" s="11">
        <f t="shared" si="56"/>
        <v>0</v>
      </c>
      <c r="BI68" s="10">
        <f t="shared" si="56"/>
        <v>0</v>
      </c>
      <c r="BJ68" s="11">
        <f t="shared" si="56"/>
        <v>0</v>
      </c>
      <c r="BK68" s="10">
        <f t="shared" si="56"/>
        <v>0</v>
      </c>
      <c r="BL68" s="11">
        <f t="shared" si="56"/>
        <v>0</v>
      </c>
      <c r="BM68" s="10">
        <f t="shared" si="56"/>
        <v>0</v>
      </c>
      <c r="BN68" s="11">
        <f t="shared" si="56"/>
        <v>0</v>
      </c>
      <c r="BO68" s="10">
        <f t="shared" si="56"/>
        <v>0</v>
      </c>
      <c r="BP68" s="7">
        <f t="shared" si="56"/>
        <v>0</v>
      </c>
      <c r="BQ68" s="7">
        <f t="shared" si="56"/>
        <v>0</v>
      </c>
      <c r="BR68" s="11">
        <f t="shared" ref="BR68:CH68" si="57">SUM(BR67:BR67)</f>
        <v>0</v>
      </c>
      <c r="BS68" s="10">
        <f t="shared" si="57"/>
        <v>0</v>
      </c>
      <c r="BT68" s="11">
        <f t="shared" si="57"/>
        <v>0</v>
      </c>
      <c r="BU68" s="10">
        <f t="shared" si="57"/>
        <v>0</v>
      </c>
      <c r="BV68" s="7">
        <f t="shared" si="57"/>
        <v>0</v>
      </c>
      <c r="BW68" s="11">
        <f t="shared" si="57"/>
        <v>0</v>
      </c>
      <c r="BX68" s="10">
        <f t="shared" si="57"/>
        <v>0</v>
      </c>
      <c r="BY68" s="11">
        <f t="shared" si="57"/>
        <v>0</v>
      </c>
      <c r="BZ68" s="10">
        <f t="shared" si="57"/>
        <v>0</v>
      </c>
      <c r="CA68" s="11">
        <f t="shared" si="57"/>
        <v>0</v>
      </c>
      <c r="CB68" s="10">
        <f t="shared" si="57"/>
        <v>0</v>
      </c>
      <c r="CC68" s="11">
        <f t="shared" si="57"/>
        <v>0</v>
      </c>
      <c r="CD68" s="10">
        <f t="shared" si="57"/>
        <v>0</v>
      </c>
      <c r="CE68" s="11">
        <f t="shared" si="57"/>
        <v>0</v>
      </c>
      <c r="CF68" s="10">
        <f t="shared" si="57"/>
        <v>0</v>
      </c>
      <c r="CG68" s="7">
        <f t="shared" si="57"/>
        <v>0</v>
      </c>
      <c r="CH68" s="7">
        <f t="shared" si="57"/>
        <v>0</v>
      </c>
    </row>
    <row r="69" spans="1:86" ht="20.100000000000001" customHeight="1" x14ac:dyDescent="0.25">
      <c r="A69" s="6"/>
      <c r="B69" s="6"/>
      <c r="C69" s="6"/>
      <c r="D69" s="6"/>
      <c r="E69" s="8" t="s">
        <v>142</v>
      </c>
      <c r="F69" s="6">
        <f t="shared" ref="F69:AK69" si="58">F23+F28+F50</f>
        <v>9</v>
      </c>
      <c r="G69" s="6">
        <f t="shared" si="58"/>
        <v>37</v>
      </c>
      <c r="H69" s="6">
        <f t="shared" si="58"/>
        <v>1095</v>
      </c>
      <c r="I69" s="6">
        <f t="shared" si="58"/>
        <v>510</v>
      </c>
      <c r="J69" s="6">
        <f t="shared" si="58"/>
        <v>30</v>
      </c>
      <c r="K69" s="6">
        <f t="shared" si="58"/>
        <v>165</v>
      </c>
      <c r="L69" s="6">
        <f t="shared" si="58"/>
        <v>30</v>
      </c>
      <c r="M69" s="6">
        <f t="shared" si="58"/>
        <v>315</v>
      </c>
      <c r="N69" s="6">
        <f t="shared" si="58"/>
        <v>0</v>
      </c>
      <c r="O69" s="6">
        <f t="shared" si="58"/>
        <v>45</v>
      </c>
      <c r="P69" s="7">
        <f t="shared" si="58"/>
        <v>90</v>
      </c>
      <c r="Q69" s="7">
        <f t="shared" si="58"/>
        <v>56.4</v>
      </c>
      <c r="R69" s="7">
        <f t="shared" si="58"/>
        <v>45.18</v>
      </c>
      <c r="S69" s="11">
        <f t="shared" si="58"/>
        <v>240</v>
      </c>
      <c r="T69" s="10">
        <f t="shared" si="58"/>
        <v>0</v>
      </c>
      <c r="U69" s="11">
        <f t="shared" si="58"/>
        <v>15</v>
      </c>
      <c r="V69" s="10">
        <f t="shared" si="58"/>
        <v>0</v>
      </c>
      <c r="W69" s="7">
        <f t="shared" si="58"/>
        <v>15.9</v>
      </c>
      <c r="X69" s="11">
        <f t="shared" si="58"/>
        <v>15</v>
      </c>
      <c r="Y69" s="10">
        <f t="shared" si="58"/>
        <v>0</v>
      </c>
      <c r="Z69" s="11">
        <f t="shared" si="58"/>
        <v>30</v>
      </c>
      <c r="AA69" s="10">
        <f t="shared" si="58"/>
        <v>0</v>
      </c>
      <c r="AB69" s="11">
        <f t="shared" si="58"/>
        <v>150</v>
      </c>
      <c r="AC69" s="10">
        <f t="shared" si="58"/>
        <v>0</v>
      </c>
      <c r="AD69" s="11">
        <f t="shared" si="58"/>
        <v>0</v>
      </c>
      <c r="AE69" s="10">
        <f t="shared" si="58"/>
        <v>0</v>
      </c>
      <c r="AF69" s="11">
        <f t="shared" si="58"/>
        <v>0</v>
      </c>
      <c r="AG69" s="10">
        <f t="shared" si="58"/>
        <v>0</v>
      </c>
      <c r="AH69" s="7">
        <f t="shared" si="58"/>
        <v>14.1</v>
      </c>
      <c r="AI69" s="7">
        <f t="shared" si="58"/>
        <v>30</v>
      </c>
      <c r="AJ69" s="11">
        <f t="shared" si="58"/>
        <v>165</v>
      </c>
      <c r="AK69" s="10">
        <f t="shared" si="58"/>
        <v>0</v>
      </c>
      <c r="AL69" s="11">
        <f t="shared" ref="AL69:BQ69" si="59">AL23+AL28+AL50</f>
        <v>15</v>
      </c>
      <c r="AM69" s="10">
        <f t="shared" si="59"/>
        <v>0</v>
      </c>
      <c r="AN69" s="7">
        <f t="shared" si="59"/>
        <v>10.700000000000001</v>
      </c>
      <c r="AO69" s="11">
        <f t="shared" si="59"/>
        <v>150</v>
      </c>
      <c r="AP69" s="10">
        <f t="shared" si="59"/>
        <v>0</v>
      </c>
      <c r="AQ69" s="11">
        <f t="shared" si="59"/>
        <v>0</v>
      </c>
      <c r="AR69" s="10">
        <f t="shared" si="59"/>
        <v>0</v>
      </c>
      <c r="AS69" s="11">
        <f t="shared" si="59"/>
        <v>165</v>
      </c>
      <c r="AT69" s="10">
        <f t="shared" si="59"/>
        <v>0</v>
      </c>
      <c r="AU69" s="11">
        <f t="shared" si="59"/>
        <v>0</v>
      </c>
      <c r="AV69" s="10">
        <f t="shared" si="59"/>
        <v>0</v>
      </c>
      <c r="AW69" s="11">
        <f t="shared" si="59"/>
        <v>0</v>
      </c>
      <c r="AX69" s="10">
        <f t="shared" si="59"/>
        <v>0</v>
      </c>
      <c r="AY69" s="7">
        <f t="shared" si="59"/>
        <v>19.3</v>
      </c>
      <c r="AZ69" s="7">
        <f t="shared" si="59"/>
        <v>30</v>
      </c>
      <c r="BA69" s="11">
        <f t="shared" si="59"/>
        <v>105</v>
      </c>
      <c r="BB69" s="10">
        <f t="shared" si="59"/>
        <v>0</v>
      </c>
      <c r="BC69" s="11">
        <f t="shared" si="59"/>
        <v>0</v>
      </c>
      <c r="BD69" s="10">
        <f t="shared" si="59"/>
        <v>0</v>
      </c>
      <c r="BE69" s="7">
        <f t="shared" si="59"/>
        <v>7</v>
      </c>
      <c r="BF69" s="11">
        <f t="shared" si="59"/>
        <v>0</v>
      </c>
      <c r="BG69" s="10">
        <f t="shared" si="59"/>
        <v>0</v>
      </c>
      <c r="BH69" s="11">
        <f t="shared" si="59"/>
        <v>0</v>
      </c>
      <c r="BI69" s="10">
        <f t="shared" si="59"/>
        <v>0</v>
      </c>
      <c r="BJ69" s="11">
        <f t="shared" si="59"/>
        <v>0</v>
      </c>
      <c r="BK69" s="10">
        <f t="shared" si="59"/>
        <v>0</v>
      </c>
      <c r="BL69" s="11">
        <f t="shared" si="59"/>
        <v>0</v>
      </c>
      <c r="BM69" s="10">
        <f t="shared" si="59"/>
        <v>0</v>
      </c>
      <c r="BN69" s="11">
        <f t="shared" si="59"/>
        <v>45</v>
      </c>
      <c r="BO69" s="10">
        <f t="shared" si="59"/>
        <v>0</v>
      </c>
      <c r="BP69" s="7">
        <f t="shared" si="59"/>
        <v>23</v>
      </c>
      <c r="BQ69" s="7">
        <f t="shared" si="59"/>
        <v>30</v>
      </c>
      <c r="BR69" s="11">
        <f t="shared" ref="BR69:CH69" si="60">BR23+BR28+BR50</f>
        <v>0</v>
      </c>
      <c r="BS69" s="10">
        <f t="shared" si="60"/>
        <v>0</v>
      </c>
      <c r="BT69" s="11">
        <f t="shared" si="60"/>
        <v>0</v>
      </c>
      <c r="BU69" s="10">
        <f t="shared" si="60"/>
        <v>0</v>
      </c>
      <c r="BV69" s="7">
        <f t="shared" si="60"/>
        <v>0</v>
      </c>
      <c r="BW69" s="11">
        <f t="shared" si="60"/>
        <v>0</v>
      </c>
      <c r="BX69" s="10">
        <f t="shared" si="60"/>
        <v>0</v>
      </c>
      <c r="BY69" s="11">
        <f t="shared" si="60"/>
        <v>0</v>
      </c>
      <c r="BZ69" s="10">
        <f t="shared" si="60"/>
        <v>0</v>
      </c>
      <c r="CA69" s="11">
        <f t="shared" si="60"/>
        <v>0</v>
      </c>
      <c r="CB69" s="10">
        <f t="shared" si="60"/>
        <v>0</v>
      </c>
      <c r="CC69" s="11">
        <f t="shared" si="60"/>
        <v>0</v>
      </c>
      <c r="CD69" s="10">
        <f t="shared" si="60"/>
        <v>0</v>
      </c>
      <c r="CE69" s="11">
        <f t="shared" si="60"/>
        <v>0</v>
      </c>
      <c r="CF69" s="10">
        <f t="shared" si="60"/>
        <v>0</v>
      </c>
      <c r="CG69" s="7">
        <f t="shared" si="60"/>
        <v>0</v>
      </c>
      <c r="CH69" s="7">
        <f t="shared" si="60"/>
        <v>0</v>
      </c>
    </row>
    <row r="71" spans="1:86" x14ac:dyDescent="0.25">
      <c r="D71" s="3" t="s">
        <v>22</v>
      </c>
      <c r="E71" s="3" t="s">
        <v>143</v>
      </c>
    </row>
    <row r="72" spans="1:86" x14ac:dyDescent="0.25">
      <c r="D72" s="3" t="s">
        <v>26</v>
      </c>
      <c r="E72" s="3" t="s">
        <v>144</v>
      </c>
    </row>
    <row r="73" spans="1:86" x14ac:dyDescent="0.25">
      <c r="D73" s="15" t="s">
        <v>32</v>
      </c>
      <c r="E73" s="15"/>
    </row>
    <row r="74" spans="1:86" x14ac:dyDescent="0.25">
      <c r="D74" s="3" t="s">
        <v>34</v>
      </c>
      <c r="E74" s="3" t="s">
        <v>145</v>
      </c>
    </row>
    <row r="75" spans="1:86" x14ac:dyDescent="0.25">
      <c r="D75" s="3" t="s">
        <v>35</v>
      </c>
      <c r="E75" s="3" t="s">
        <v>146</v>
      </c>
    </row>
    <row r="76" spans="1:86" x14ac:dyDescent="0.25">
      <c r="D76" s="15" t="s">
        <v>33</v>
      </c>
      <c r="E76" s="15"/>
    </row>
    <row r="77" spans="1:86" x14ac:dyDescent="0.25">
      <c r="D77" s="3" t="s">
        <v>36</v>
      </c>
      <c r="E77" s="3" t="s">
        <v>147</v>
      </c>
      <c r="M77" s="9"/>
      <c r="U77" s="9"/>
      <c r="AC77" s="9"/>
    </row>
    <row r="78" spans="1:86" x14ac:dyDescent="0.25">
      <c r="D78" s="3" t="s">
        <v>37</v>
      </c>
      <c r="E78" s="3" t="s">
        <v>148</v>
      </c>
    </row>
    <row r="79" spans="1:86" x14ac:dyDescent="0.25">
      <c r="D79" s="3" t="s">
        <v>38</v>
      </c>
      <c r="E79" s="3" t="s">
        <v>149</v>
      </c>
    </row>
    <row r="80" spans="1:86" x14ac:dyDescent="0.25">
      <c r="D80" s="3" t="s">
        <v>39</v>
      </c>
      <c r="E80" s="3" t="s">
        <v>150</v>
      </c>
    </row>
    <row r="81" spans="4:5" x14ac:dyDescent="0.25">
      <c r="D81" s="3" t="s">
        <v>40</v>
      </c>
      <c r="E81" s="3" t="s">
        <v>151</v>
      </c>
    </row>
  </sheetData>
  <mergeCells count="94"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AJ14:AM14"/>
    <mergeCell ref="AJ15:AK15"/>
    <mergeCell ref="BF15:BG15"/>
    <mergeCell ref="BH15:BI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A24:CH24"/>
    <mergeCell ref="A29:CH29"/>
    <mergeCell ref="A51:CH51"/>
    <mergeCell ref="C52:C53"/>
    <mergeCell ref="A52:A53"/>
    <mergeCell ref="B52:B53"/>
    <mergeCell ref="C54:C56"/>
    <mergeCell ref="A54:A56"/>
    <mergeCell ref="B54:B56"/>
    <mergeCell ref="C57:C59"/>
    <mergeCell ref="A57:A59"/>
    <mergeCell ref="B57:B59"/>
    <mergeCell ref="C60:C61"/>
    <mergeCell ref="A60:A61"/>
    <mergeCell ref="B60:B61"/>
    <mergeCell ref="C62:C63"/>
    <mergeCell ref="A62:A63"/>
    <mergeCell ref="B62:B63"/>
    <mergeCell ref="C64:C65"/>
    <mergeCell ref="A64:A65"/>
    <mergeCell ref="B64:B65"/>
    <mergeCell ref="A66:CH66"/>
    <mergeCell ref="D73:E73"/>
    <mergeCell ref="D76:E7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Inżynieria środowiska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2021-05-20T07:08:21Z</dcterms:created>
  <dcterms:modified xsi:type="dcterms:W3CDTF">2021-06-01T19:01:19Z</dcterms:modified>
</cp:coreProperties>
</file>