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8F790C7-4413-4300-844F-F96D6407E094}" xr6:coauthVersionLast="45" xr6:coauthVersionMax="45" xr10:uidLastSave="{00000000-0000-0000-0000-000000000000}"/>
  <bookViews>
    <workbookView xWindow="-108" yWindow="-108" windowWidth="23256" windowHeight="12576" activeTab="3"/>
  </bookViews>
  <sheets>
    <sheet name="Budownictwo Wodne" sheetId="1" r:id="rId1"/>
    <sheet name="Drogi, Ulice i Lotniska" sheetId="2" r:id="rId2"/>
    <sheet name="Konstrukcje Budowlane i Inżynie" sheetId="3" r:id="rId3"/>
    <sheet name="Technologia i Organizacja Budo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Q17" i="1"/>
  <c r="R17" i="1"/>
  <c r="AI17" i="1"/>
  <c r="AZ17" i="1"/>
  <c r="BQ17" i="1"/>
  <c r="BR17" i="1"/>
  <c r="BV17" i="1"/>
  <c r="J18" i="1"/>
  <c r="J22" i="1"/>
  <c r="K18" i="1"/>
  <c r="L18" i="1"/>
  <c r="L22" i="1"/>
  <c r="M18" i="1"/>
  <c r="N18" i="1"/>
  <c r="N22" i="1"/>
  <c r="O18" i="1"/>
  <c r="Q18" i="1"/>
  <c r="R18" i="1"/>
  <c r="AI18" i="1"/>
  <c r="AZ18" i="1"/>
  <c r="BQ18" i="1"/>
  <c r="BR18" i="1"/>
  <c r="BV18" i="1"/>
  <c r="CH18" i="1"/>
  <c r="I19" i="1"/>
  <c r="J19" i="1"/>
  <c r="K19" i="1"/>
  <c r="K22" i="1"/>
  <c r="L19" i="1"/>
  <c r="M19" i="1"/>
  <c r="N19" i="1"/>
  <c r="O19" i="1"/>
  <c r="O22" i="1"/>
  <c r="Q19" i="1"/>
  <c r="R19" i="1"/>
  <c r="AI19" i="1"/>
  <c r="AZ19" i="1"/>
  <c r="BQ19" i="1"/>
  <c r="BR19" i="1"/>
  <c r="BV19" i="1"/>
  <c r="CH19" i="1"/>
  <c r="I20" i="1"/>
  <c r="J20" i="1"/>
  <c r="H20" i="1"/>
  <c r="K20" i="1"/>
  <c r="L20" i="1"/>
  <c r="M20" i="1"/>
  <c r="N20" i="1"/>
  <c r="O20" i="1"/>
  <c r="R20" i="1"/>
  <c r="Z20" i="1"/>
  <c r="AH20" i="1"/>
  <c r="AZ20" i="1"/>
  <c r="BQ20" i="1"/>
  <c r="CH20" i="1"/>
  <c r="I21" i="1"/>
  <c r="J21" i="1"/>
  <c r="K21" i="1"/>
  <c r="L21" i="1"/>
  <c r="M21" i="1"/>
  <c r="N21" i="1"/>
  <c r="O21" i="1"/>
  <c r="Q21" i="1"/>
  <c r="AI21" i="1"/>
  <c r="AZ21" i="1"/>
  <c r="G21" i="1"/>
  <c r="BQ21" i="1"/>
  <c r="CH21" i="1"/>
  <c r="M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S22" i="1"/>
  <c r="BT22" i="1"/>
  <c r="BU22" i="1"/>
  <c r="BW22" i="1"/>
  <c r="BX22" i="1"/>
  <c r="BY22" i="1"/>
  <c r="BZ22" i="1"/>
  <c r="CA22" i="1"/>
  <c r="CB22" i="1"/>
  <c r="CC22" i="1"/>
  <c r="CD22" i="1"/>
  <c r="CE22" i="1"/>
  <c r="CF22" i="1"/>
  <c r="CG22" i="1"/>
  <c r="F24" i="1"/>
  <c r="F25" i="1"/>
  <c r="I24" i="1"/>
  <c r="J24" i="1"/>
  <c r="H24" i="1"/>
  <c r="H25" i="1"/>
  <c r="K24" i="1"/>
  <c r="L24" i="1"/>
  <c r="M24" i="1"/>
  <c r="N24" i="1"/>
  <c r="O24" i="1"/>
  <c r="Q24" i="1"/>
  <c r="AI24" i="1"/>
  <c r="AZ24" i="1"/>
  <c r="BQ24" i="1"/>
  <c r="BQ25" i="1"/>
  <c r="CH24" i="1"/>
  <c r="I25" i="1"/>
  <c r="J25" i="1"/>
  <c r="K25" i="1"/>
  <c r="L25" i="1"/>
  <c r="M25" i="1"/>
  <c r="N25" i="1"/>
  <c r="O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I27" i="1"/>
  <c r="J27" i="1"/>
  <c r="K27" i="1"/>
  <c r="L27" i="1"/>
  <c r="M27" i="1"/>
  <c r="N27" i="1"/>
  <c r="O27" i="1"/>
  <c r="Q27" i="1"/>
  <c r="AI27" i="1"/>
  <c r="F27" i="1"/>
  <c r="AZ27" i="1"/>
  <c r="G27" i="1"/>
  <c r="BQ27" i="1"/>
  <c r="CH27" i="1"/>
  <c r="I28" i="1"/>
  <c r="J28" i="1"/>
  <c r="K28" i="1"/>
  <c r="L28" i="1"/>
  <c r="M28" i="1"/>
  <c r="N28" i="1"/>
  <c r="O28" i="1"/>
  <c r="Q28" i="1"/>
  <c r="AI28" i="1"/>
  <c r="AZ28" i="1"/>
  <c r="G28" i="1"/>
  <c r="BQ28" i="1"/>
  <c r="CH28" i="1"/>
  <c r="I29" i="1"/>
  <c r="J29" i="1"/>
  <c r="K29" i="1"/>
  <c r="L29" i="1"/>
  <c r="M29" i="1"/>
  <c r="N29" i="1"/>
  <c r="O29" i="1"/>
  <c r="Q29" i="1"/>
  <c r="AI29" i="1"/>
  <c r="F29" i="1"/>
  <c r="AZ29" i="1"/>
  <c r="G29" i="1"/>
  <c r="BQ29" i="1"/>
  <c r="CH29" i="1"/>
  <c r="I30" i="1"/>
  <c r="J30" i="1"/>
  <c r="K30" i="1"/>
  <c r="L30" i="1"/>
  <c r="M30" i="1"/>
  <c r="N30" i="1"/>
  <c r="O30" i="1"/>
  <c r="Q30" i="1"/>
  <c r="AI30" i="1"/>
  <c r="AZ30" i="1"/>
  <c r="G30" i="1"/>
  <c r="BQ30" i="1"/>
  <c r="CH30" i="1"/>
  <c r="I31" i="1"/>
  <c r="J31" i="1"/>
  <c r="K31" i="1"/>
  <c r="L31" i="1"/>
  <c r="M31" i="1"/>
  <c r="N31" i="1"/>
  <c r="O31" i="1"/>
  <c r="Q31" i="1"/>
  <c r="AI31" i="1"/>
  <c r="F31" i="1"/>
  <c r="AZ31" i="1"/>
  <c r="G31" i="1"/>
  <c r="BQ31" i="1"/>
  <c r="CH31" i="1"/>
  <c r="I32" i="1"/>
  <c r="J32" i="1"/>
  <c r="K32" i="1"/>
  <c r="L32" i="1"/>
  <c r="M32" i="1"/>
  <c r="N32" i="1"/>
  <c r="O32" i="1"/>
  <c r="R32" i="1"/>
  <c r="AI32" i="1"/>
  <c r="AZ32" i="1"/>
  <c r="BQ32" i="1"/>
  <c r="BQ33" i="1"/>
  <c r="CE32" i="1"/>
  <c r="CG32" i="1"/>
  <c r="J33" i="1"/>
  <c r="L33" i="1"/>
  <c r="N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I35" i="1"/>
  <c r="J35" i="1"/>
  <c r="K35" i="1"/>
  <c r="L35" i="1"/>
  <c r="M35" i="1"/>
  <c r="N35" i="1"/>
  <c r="O35" i="1"/>
  <c r="Q35" i="1"/>
  <c r="AI35" i="1"/>
  <c r="F35" i="1"/>
  <c r="AZ35" i="1"/>
  <c r="G35" i="1"/>
  <c r="BQ35" i="1"/>
  <c r="CH35" i="1"/>
  <c r="I36" i="1"/>
  <c r="J36" i="1"/>
  <c r="K36" i="1"/>
  <c r="L36" i="1"/>
  <c r="M36" i="1"/>
  <c r="N36" i="1"/>
  <c r="O36" i="1"/>
  <c r="Q36" i="1"/>
  <c r="AI36" i="1"/>
  <c r="AZ36" i="1"/>
  <c r="G36" i="1"/>
  <c r="BQ36" i="1"/>
  <c r="CH36" i="1"/>
  <c r="I37" i="1"/>
  <c r="J37" i="1"/>
  <c r="K37" i="1"/>
  <c r="L37" i="1"/>
  <c r="M37" i="1"/>
  <c r="N37" i="1"/>
  <c r="O37" i="1"/>
  <c r="Q37" i="1"/>
  <c r="AI37" i="1"/>
  <c r="F37" i="1"/>
  <c r="AZ37" i="1"/>
  <c r="G37" i="1"/>
  <c r="BQ37" i="1"/>
  <c r="CH37" i="1"/>
  <c r="I38" i="1"/>
  <c r="J38" i="1"/>
  <c r="K38" i="1"/>
  <c r="L38" i="1"/>
  <c r="M38" i="1"/>
  <c r="N38" i="1"/>
  <c r="O38" i="1"/>
  <c r="Q38" i="1"/>
  <c r="AI38" i="1"/>
  <c r="AZ38" i="1"/>
  <c r="G38" i="1"/>
  <c r="BQ38" i="1"/>
  <c r="CH38" i="1"/>
  <c r="I39" i="1"/>
  <c r="J39" i="1"/>
  <c r="K39" i="1"/>
  <c r="L39" i="1"/>
  <c r="M39" i="1"/>
  <c r="N39" i="1"/>
  <c r="O39" i="1"/>
  <c r="Q39" i="1"/>
  <c r="AI39" i="1"/>
  <c r="F39" i="1"/>
  <c r="AZ39" i="1"/>
  <c r="G39" i="1"/>
  <c r="BQ39" i="1"/>
  <c r="CH39" i="1"/>
  <c r="I40" i="1"/>
  <c r="J40" i="1"/>
  <c r="K40" i="1"/>
  <c r="L40" i="1"/>
  <c r="M40" i="1"/>
  <c r="N40" i="1"/>
  <c r="O40" i="1"/>
  <c r="Q40" i="1"/>
  <c r="AI40" i="1"/>
  <c r="AZ40" i="1"/>
  <c r="G40" i="1"/>
  <c r="BQ40" i="1"/>
  <c r="CH40" i="1"/>
  <c r="I41" i="1"/>
  <c r="J41" i="1"/>
  <c r="K41" i="1"/>
  <c r="L41" i="1"/>
  <c r="M41" i="1"/>
  <c r="N41" i="1"/>
  <c r="O41" i="1"/>
  <c r="Q41" i="1"/>
  <c r="AI41" i="1"/>
  <c r="F41" i="1"/>
  <c r="AZ41" i="1"/>
  <c r="G41" i="1"/>
  <c r="BQ41" i="1"/>
  <c r="CH41" i="1"/>
  <c r="I42" i="1"/>
  <c r="J42" i="1"/>
  <c r="K42" i="1"/>
  <c r="L42" i="1"/>
  <c r="M42" i="1"/>
  <c r="N42" i="1"/>
  <c r="O42" i="1"/>
  <c r="Q42" i="1"/>
  <c r="AI42" i="1"/>
  <c r="AZ42" i="1"/>
  <c r="G42" i="1"/>
  <c r="BQ42" i="1"/>
  <c r="CH42" i="1"/>
  <c r="I43" i="1"/>
  <c r="J43" i="1"/>
  <c r="H43" i="1"/>
  <c r="K43" i="1"/>
  <c r="L43" i="1"/>
  <c r="M43" i="1"/>
  <c r="N43" i="1"/>
  <c r="O43" i="1"/>
  <c r="Q43" i="1"/>
  <c r="AI43" i="1"/>
  <c r="AZ43" i="1"/>
  <c r="BQ43" i="1"/>
  <c r="CH43" i="1"/>
  <c r="I44" i="1"/>
  <c r="J44" i="1"/>
  <c r="H44" i="1"/>
  <c r="K44" i="1"/>
  <c r="L44" i="1"/>
  <c r="M44" i="1"/>
  <c r="N44" i="1"/>
  <c r="O44" i="1"/>
  <c r="Q44" i="1"/>
  <c r="AI44" i="1"/>
  <c r="G44" i="1"/>
  <c r="AZ44" i="1"/>
  <c r="BQ44" i="1"/>
  <c r="CH44" i="1"/>
  <c r="I45" i="1"/>
  <c r="J45" i="1"/>
  <c r="H45" i="1"/>
  <c r="K45" i="1"/>
  <c r="L45" i="1"/>
  <c r="M45" i="1"/>
  <c r="N45" i="1"/>
  <c r="O45" i="1"/>
  <c r="Q45" i="1"/>
  <c r="AI45" i="1"/>
  <c r="G45" i="1"/>
  <c r="AZ45" i="1"/>
  <c r="BQ45" i="1"/>
  <c r="CH45" i="1"/>
  <c r="I46" i="1"/>
  <c r="J46" i="1"/>
  <c r="H46" i="1"/>
  <c r="K46" i="1"/>
  <c r="L46" i="1"/>
  <c r="M46" i="1"/>
  <c r="N46" i="1"/>
  <c r="O46" i="1"/>
  <c r="Q46" i="1"/>
  <c r="AI46" i="1"/>
  <c r="G46" i="1"/>
  <c r="AZ46" i="1"/>
  <c r="BQ46" i="1"/>
  <c r="CH46" i="1"/>
  <c r="I47" i="1"/>
  <c r="J47" i="1"/>
  <c r="H47" i="1"/>
  <c r="K47" i="1"/>
  <c r="L47" i="1"/>
  <c r="M47" i="1"/>
  <c r="N47" i="1"/>
  <c r="O47" i="1"/>
  <c r="Q47" i="1"/>
  <c r="AI47" i="1"/>
  <c r="G47" i="1"/>
  <c r="AZ47" i="1"/>
  <c r="BQ47" i="1"/>
  <c r="CH47" i="1"/>
  <c r="I48" i="1"/>
  <c r="J48" i="1"/>
  <c r="H48" i="1"/>
  <c r="K48" i="1"/>
  <c r="L48" i="1"/>
  <c r="M48" i="1"/>
  <c r="N48" i="1"/>
  <c r="O48" i="1"/>
  <c r="Q48" i="1"/>
  <c r="AI48" i="1"/>
  <c r="G48" i="1"/>
  <c r="AZ48" i="1"/>
  <c r="BQ48" i="1"/>
  <c r="CH48" i="1"/>
  <c r="J49" i="1"/>
  <c r="K49" i="1"/>
  <c r="L49" i="1"/>
  <c r="N49" i="1"/>
  <c r="O49" i="1"/>
  <c r="R49" i="1"/>
  <c r="AI49" i="1"/>
  <c r="G49" i="1"/>
  <c r="AJ49" i="1"/>
  <c r="I49" i="1"/>
  <c r="AN49" i="1"/>
  <c r="AS49" i="1"/>
  <c r="M49" i="1"/>
  <c r="AY49" i="1"/>
  <c r="Q49" i="1"/>
  <c r="AZ49" i="1"/>
  <c r="P49" i="1"/>
  <c r="BQ49" i="1"/>
  <c r="CH49" i="1"/>
  <c r="J50" i="1"/>
  <c r="K50" i="1"/>
  <c r="K53" i="1"/>
  <c r="L50" i="1"/>
  <c r="N50" i="1"/>
  <c r="O50" i="1"/>
  <c r="O53" i="1"/>
  <c r="Q50" i="1"/>
  <c r="R50" i="1"/>
  <c r="AI50" i="1"/>
  <c r="F50" i="1"/>
  <c r="AZ50" i="1"/>
  <c r="BA50" i="1"/>
  <c r="BA53" i="1"/>
  <c r="BE50" i="1"/>
  <c r="BJ50" i="1"/>
  <c r="M50" i="1"/>
  <c r="BP50" i="1"/>
  <c r="BQ50" i="1"/>
  <c r="CH50" i="1"/>
  <c r="J51" i="1"/>
  <c r="K51" i="1"/>
  <c r="L51" i="1"/>
  <c r="N51" i="1"/>
  <c r="O51" i="1"/>
  <c r="R51" i="1"/>
  <c r="AI51" i="1"/>
  <c r="AZ51" i="1"/>
  <c r="BA51" i="1"/>
  <c r="I51" i="1"/>
  <c r="BE51" i="1"/>
  <c r="BQ51" i="1"/>
  <c r="BJ51" i="1"/>
  <c r="M51" i="1"/>
  <c r="BP51" i="1"/>
  <c r="Q51" i="1"/>
  <c r="CH51" i="1"/>
  <c r="I52" i="1"/>
  <c r="J52" i="1"/>
  <c r="K52" i="1"/>
  <c r="L52" i="1"/>
  <c r="M52" i="1"/>
  <c r="O52" i="1"/>
  <c r="R52" i="1"/>
  <c r="AI52" i="1"/>
  <c r="F52" i="1"/>
  <c r="AZ52" i="1"/>
  <c r="BQ52" i="1"/>
  <c r="CC52" i="1"/>
  <c r="N52" i="1"/>
  <c r="N53" i="1"/>
  <c r="N83" i="1"/>
  <c r="CG52" i="1"/>
  <c r="CH52" i="1"/>
  <c r="CH53" i="1"/>
  <c r="J53" i="1"/>
  <c r="L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J53" i="1"/>
  <c r="AK53" i="1"/>
  <c r="AL53" i="1"/>
  <c r="AM53" i="1"/>
  <c r="AN53" i="1"/>
  <c r="AO53" i="1"/>
  <c r="AP53" i="1"/>
  <c r="AQ53" i="1"/>
  <c r="AR53" i="1"/>
  <c r="AT53" i="1"/>
  <c r="AU53" i="1"/>
  <c r="AV53" i="1"/>
  <c r="AW53" i="1"/>
  <c r="AX53" i="1"/>
  <c r="AY53" i="1"/>
  <c r="AZ53" i="1"/>
  <c r="BB53" i="1"/>
  <c r="BC53" i="1"/>
  <c r="BD53" i="1"/>
  <c r="BF53" i="1"/>
  <c r="BG53" i="1"/>
  <c r="BH53" i="1"/>
  <c r="BI53" i="1"/>
  <c r="BJ53" i="1"/>
  <c r="BK53" i="1"/>
  <c r="BL53" i="1"/>
  <c r="BM53" i="1"/>
  <c r="BN53" i="1"/>
  <c r="BO53" i="1"/>
  <c r="BP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I55" i="1"/>
  <c r="H55" i="1"/>
  <c r="J55" i="1"/>
  <c r="K55" i="1"/>
  <c r="L55" i="1"/>
  <c r="M55" i="1"/>
  <c r="N55" i="1"/>
  <c r="O55" i="1"/>
  <c r="Q55" i="1"/>
  <c r="AI55" i="1"/>
  <c r="F55" i="1"/>
  <c r="AZ55" i="1"/>
  <c r="G55" i="1"/>
  <c r="BQ55" i="1"/>
  <c r="CH55" i="1"/>
  <c r="I56" i="1"/>
  <c r="H56" i="1"/>
  <c r="J56" i="1"/>
  <c r="K56" i="1"/>
  <c r="L56" i="1"/>
  <c r="M56" i="1"/>
  <c r="N56" i="1"/>
  <c r="O56" i="1"/>
  <c r="Q56" i="1"/>
  <c r="AI56" i="1"/>
  <c r="F56" i="1"/>
  <c r="AZ56" i="1"/>
  <c r="G56" i="1"/>
  <c r="BQ56" i="1"/>
  <c r="CH56" i="1"/>
  <c r="I57" i="1"/>
  <c r="H57" i="1"/>
  <c r="J57" i="1"/>
  <c r="K57" i="1"/>
  <c r="L57" i="1"/>
  <c r="M57" i="1"/>
  <c r="N57" i="1"/>
  <c r="O57" i="1"/>
  <c r="Q57" i="1"/>
  <c r="AI57" i="1"/>
  <c r="F57" i="1"/>
  <c r="AZ57" i="1"/>
  <c r="G57" i="1"/>
  <c r="BQ57" i="1"/>
  <c r="CH57" i="1"/>
  <c r="I58" i="1"/>
  <c r="H58" i="1"/>
  <c r="J58" i="1"/>
  <c r="K58" i="1"/>
  <c r="L58" i="1"/>
  <c r="M58" i="1"/>
  <c r="N58" i="1"/>
  <c r="O58" i="1"/>
  <c r="Q58" i="1"/>
  <c r="AI58" i="1"/>
  <c r="F58" i="1"/>
  <c r="AZ58" i="1"/>
  <c r="G58" i="1"/>
  <c r="BQ58" i="1"/>
  <c r="CH58" i="1"/>
  <c r="I59" i="1"/>
  <c r="H59" i="1"/>
  <c r="J59" i="1"/>
  <c r="K59" i="1"/>
  <c r="L59" i="1"/>
  <c r="M59" i="1"/>
  <c r="N59" i="1"/>
  <c r="O59" i="1"/>
  <c r="Q59" i="1"/>
  <c r="AI59" i="1"/>
  <c r="F59" i="1"/>
  <c r="AZ59" i="1"/>
  <c r="G59" i="1"/>
  <c r="BQ59" i="1"/>
  <c r="CH59" i="1"/>
  <c r="I60" i="1"/>
  <c r="H60" i="1"/>
  <c r="J60" i="1"/>
  <c r="K60" i="1"/>
  <c r="L60" i="1"/>
  <c r="M60" i="1"/>
  <c r="N60" i="1"/>
  <c r="O60" i="1"/>
  <c r="Q60" i="1"/>
  <c r="AI60" i="1"/>
  <c r="F60" i="1"/>
  <c r="AZ60" i="1"/>
  <c r="G60" i="1"/>
  <c r="BQ60" i="1"/>
  <c r="CH60" i="1"/>
  <c r="I61" i="1"/>
  <c r="H61" i="1"/>
  <c r="J61" i="1"/>
  <c r="K61" i="1"/>
  <c r="L61" i="1"/>
  <c r="M61" i="1"/>
  <c r="N61" i="1"/>
  <c r="O61" i="1"/>
  <c r="Q61" i="1"/>
  <c r="AI61" i="1"/>
  <c r="F61" i="1"/>
  <c r="AZ61" i="1"/>
  <c r="G61" i="1"/>
  <c r="BQ61" i="1"/>
  <c r="CH61" i="1"/>
  <c r="I62" i="1"/>
  <c r="H62" i="1"/>
  <c r="J62" i="1"/>
  <c r="K62" i="1"/>
  <c r="L62" i="1"/>
  <c r="M62" i="1"/>
  <c r="N62" i="1"/>
  <c r="O62" i="1"/>
  <c r="Q62" i="1"/>
  <c r="AI62" i="1"/>
  <c r="F62" i="1"/>
  <c r="AZ62" i="1"/>
  <c r="G62" i="1"/>
  <c r="BQ62" i="1"/>
  <c r="CH62" i="1"/>
  <c r="I63" i="1"/>
  <c r="H63" i="1"/>
  <c r="J63" i="1"/>
  <c r="K63" i="1"/>
  <c r="L63" i="1"/>
  <c r="M63" i="1"/>
  <c r="N63" i="1"/>
  <c r="O63" i="1"/>
  <c r="Q63" i="1"/>
  <c r="AI63" i="1"/>
  <c r="F63" i="1"/>
  <c r="AZ63" i="1"/>
  <c r="G63" i="1"/>
  <c r="BQ63" i="1"/>
  <c r="CH63" i="1"/>
  <c r="I64" i="1"/>
  <c r="H64" i="1"/>
  <c r="J64" i="1"/>
  <c r="K64" i="1"/>
  <c r="L64" i="1"/>
  <c r="M64" i="1"/>
  <c r="N64" i="1"/>
  <c r="O64" i="1"/>
  <c r="Q64" i="1"/>
  <c r="AI64" i="1"/>
  <c r="F64" i="1"/>
  <c r="AZ64" i="1"/>
  <c r="G64" i="1"/>
  <c r="BQ64" i="1"/>
  <c r="CH64" i="1"/>
  <c r="I65" i="1"/>
  <c r="H65" i="1"/>
  <c r="J65" i="1"/>
  <c r="K65" i="1"/>
  <c r="L65" i="1"/>
  <c r="M65" i="1"/>
  <c r="N65" i="1"/>
  <c r="O65" i="1"/>
  <c r="Q65" i="1"/>
  <c r="AI65" i="1"/>
  <c r="F65" i="1"/>
  <c r="AZ65" i="1"/>
  <c r="G65" i="1"/>
  <c r="BQ65" i="1"/>
  <c r="CH65" i="1"/>
  <c r="I66" i="1"/>
  <c r="H66" i="1"/>
  <c r="J66" i="1"/>
  <c r="K66" i="1"/>
  <c r="L66" i="1"/>
  <c r="M66" i="1"/>
  <c r="N66" i="1"/>
  <c r="O66" i="1"/>
  <c r="Q66" i="1"/>
  <c r="AI66" i="1"/>
  <c r="F66" i="1"/>
  <c r="AZ66" i="1"/>
  <c r="G66" i="1"/>
  <c r="BQ66" i="1"/>
  <c r="CH66" i="1"/>
  <c r="I67" i="1"/>
  <c r="H67" i="1"/>
  <c r="J67" i="1"/>
  <c r="K67" i="1"/>
  <c r="L67" i="1"/>
  <c r="M67" i="1"/>
  <c r="N67" i="1"/>
  <c r="O67" i="1"/>
  <c r="Q67" i="1"/>
  <c r="AI67" i="1"/>
  <c r="F67" i="1"/>
  <c r="AZ67" i="1"/>
  <c r="G67" i="1"/>
  <c r="BQ67" i="1"/>
  <c r="CH67" i="1"/>
  <c r="I68" i="1"/>
  <c r="H68" i="1"/>
  <c r="J68" i="1"/>
  <c r="K68" i="1"/>
  <c r="L68" i="1"/>
  <c r="M68" i="1"/>
  <c r="N68" i="1"/>
  <c r="O68" i="1"/>
  <c r="Q68" i="1"/>
  <c r="AI68" i="1"/>
  <c r="F68" i="1"/>
  <c r="AZ68" i="1"/>
  <c r="G68" i="1"/>
  <c r="BQ68" i="1"/>
  <c r="CH68" i="1"/>
  <c r="I69" i="1"/>
  <c r="H69" i="1"/>
  <c r="J69" i="1"/>
  <c r="K69" i="1"/>
  <c r="L69" i="1"/>
  <c r="M69" i="1"/>
  <c r="N69" i="1"/>
  <c r="O69" i="1"/>
  <c r="Q69" i="1"/>
  <c r="AI69" i="1"/>
  <c r="F69" i="1"/>
  <c r="AZ69" i="1"/>
  <c r="G69" i="1"/>
  <c r="BQ69" i="1"/>
  <c r="CH69" i="1"/>
  <c r="I70" i="1"/>
  <c r="J70" i="1"/>
  <c r="K70" i="1"/>
  <c r="L70" i="1"/>
  <c r="M70" i="1"/>
  <c r="N70" i="1"/>
  <c r="O70" i="1"/>
  <c r="Q70" i="1"/>
  <c r="AI70" i="1"/>
  <c r="F70" i="1"/>
  <c r="AZ70" i="1"/>
  <c r="G70" i="1"/>
  <c r="BQ70" i="1"/>
  <c r="CH70" i="1"/>
  <c r="I71" i="1"/>
  <c r="J71" i="1"/>
  <c r="K71" i="1"/>
  <c r="L71" i="1"/>
  <c r="M71" i="1"/>
  <c r="N71" i="1"/>
  <c r="O71" i="1"/>
  <c r="Q71" i="1"/>
  <c r="AI71" i="1"/>
  <c r="AZ71" i="1"/>
  <c r="G71" i="1"/>
  <c r="BQ71" i="1"/>
  <c r="CH71" i="1"/>
  <c r="I72" i="1"/>
  <c r="J72" i="1"/>
  <c r="K72" i="1"/>
  <c r="L72" i="1"/>
  <c r="M72" i="1"/>
  <c r="N72" i="1"/>
  <c r="O72" i="1"/>
  <c r="Q72" i="1"/>
  <c r="AI72" i="1"/>
  <c r="F72" i="1"/>
  <c r="AZ72" i="1"/>
  <c r="G72" i="1"/>
  <c r="BQ72" i="1"/>
  <c r="CH72" i="1"/>
  <c r="I73" i="1"/>
  <c r="J73" i="1"/>
  <c r="K73" i="1"/>
  <c r="L73" i="1"/>
  <c r="M73" i="1"/>
  <c r="N73" i="1"/>
  <c r="O73" i="1"/>
  <c r="Q73" i="1"/>
  <c r="AI73" i="1"/>
  <c r="AZ73" i="1"/>
  <c r="G73" i="1"/>
  <c r="BQ73" i="1"/>
  <c r="CH73" i="1"/>
  <c r="I74" i="1"/>
  <c r="J74" i="1"/>
  <c r="K74" i="1"/>
  <c r="L74" i="1"/>
  <c r="M74" i="1"/>
  <c r="N74" i="1"/>
  <c r="O74" i="1"/>
  <c r="Q74" i="1"/>
  <c r="AI74" i="1"/>
  <c r="F74" i="1"/>
  <c r="AZ74" i="1"/>
  <c r="G74" i="1"/>
  <c r="BQ74" i="1"/>
  <c r="CH74" i="1"/>
  <c r="I75" i="1"/>
  <c r="J75" i="1"/>
  <c r="K75" i="1"/>
  <c r="L75" i="1"/>
  <c r="M75" i="1"/>
  <c r="N75" i="1"/>
  <c r="O75" i="1"/>
  <c r="Q75" i="1"/>
  <c r="AI75" i="1"/>
  <c r="AZ75" i="1"/>
  <c r="G75" i="1"/>
  <c r="BQ75" i="1"/>
  <c r="CH75" i="1"/>
  <c r="I76" i="1"/>
  <c r="J76" i="1"/>
  <c r="K76" i="1"/>
  <c r="L76" i="1"/>
  <c r="M76" i="1"/>
  <c r="N76" i="1"/>
  <c r="O76" i="1"/>
  <c r="Q76" i="1"/>
  <c r="AI76" i="1"/>
  <c r="F76" i="1"/>
  <c r="AZ76" i="1"/>
  <c r="G76" i="1"/>
  <c r="BQ76" i="1"/>
  <c r="CH76" i="1"/>
  <c r="I77" i="1"/>
  <c r="J77" i="1"/>
  <c r="K77" i="1"/>
  <c r="L77" i="1"/>
  <c r="M77" i="1"/>
  <c r="N77" i="1"/>
  <c r="O77" i="1"/>
  <c r="Q77" i="1"/>
  <c r="AI77" i="1"/>
  <c r="AZ77" i="1"/>
  <c r="G77" i="1"/>
  <c r="BQ77" i="1"/>
  <c r="CH77" i="1"/>
  <c r="I78" i="1"/>
  <c r="J78" i="1"/>
  <c r="K78" i="1"/>
  <c r="L78" i="1"/>
  <c r="M78" i="1"/>
  <c r="N78" i="1"/>
  <c r="O78" i="1"/>
  <c r="Q78" i="1"/>
  <c r="AI78" i="1"/>
  <c r="F78" i="1"/>
  <c r="AZ78" i="1"/>
  <c r="G78" i="1"/>
  <c r="BQ78" i="1"/>
  <c r="CH78" i="1"/>
  <c r="I80" i="1"/>
  <c r="J80" i="1"/>
  <c r="K80" i="1"/>
  <c r="L80" i="1"/>
  <c r="M80" i="1"/>
  <c r="N80" i="1"/>
  <c r="O80" i="1"/>
  <c r="Q80" i="1"/>
  <c r="Q82" i="1"/>
  <c r="AI80" i="1"/>
  <c r="AZ80" i="1"/>
  <c r="AZ82" i="1"/>
  <c r="BQ80" i="1"/>
  <c r="CH80" i="1"/>
  <c r="CH82" i="1"/>
  <c r="I81" i="1"/>
  <c r="J81" i="1"/>
  <c r="K81" i="1"/>
  <c r="K82" i="1"/>
  <c r="L81" i="1"/>
  <c r="M81" i="1"/>
  <c r="M82" i="1"/>
  <c r="N81" i="1"/>
  <c r="O81" i="1"/>
  <c r="O82" i="1"/>
  <c r="Q81" i="1"/>
  <c r="AI81" i="1"/>
  <c r="F81" i="1"/>
  <c r="AZ81" i="1"/>
  <c r="G81" i="1"/>
  <c r="BQ81" i="1"/>
  <c r="CH81" i="1"/>
  <c r="J82" i="1"/>
  <c r="L82" i="1"/>
  <c r="N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J83" i="1"/>
  <c r="L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J83" i="1"/>
  <c r="AK83" i="1"/>
  <c r="AL83" i="1"/>
  <c r="AM83" i="1"/>
  <c r="AN83" i="1"/>
  <c r="AO83" i="1"/>
  <c r="AP83" i="1"/>
  <c r="AQ83" i="1"/>
  <c r="AR83" i="1"/>
  <c r="AT83" i="1"/>
  <c r="AU83" i="1"/>
  <c r="AV83" i="1"/>
  <c r="AW83" i="1"/>
  <c r="AX83" i="1"/>
  <c r="AY83" i="1"/>
  <c r="BA83" i="1"/>
  <c r="BB83" i="1"/>
  <c r="BC83" i="1"/>
  <c r="BD83" i="1"/>
  <c r="BF83" i="1"/>
  <c r="BG83" i="1"/>
  <c r="BH83" i="1"/>
  <c r="BI83" i="1"/>
  <c r="BJ83" i="1"/>
  <c r="BK83" i="1"/>
  <c r="BL83" i="1"/>
  <c r="BM83" i="1"/>
  <c r="BN83" i="1"/>
  <c r="BO83" i="1"/>
  <c r="BP83" i="1"/>
  <c r="BS83" i="1"/>
  <c r="BT83" i="1"/>
  <c r="BU83" i="1"/>
  <c r="BW83" i="1"/>
  <c r="BX83" i="1"/>
  <c r="BY83" i="1"/>
  <c r="BZ83" i="1"/>
  <c r="CA83" i="1"/>
  <c r="CB83" i="1"/>
  <c r="CC83" i="1"/>
  <c r="CD83" i="1"/>
  <c r="CE83" i="1"/>
  <c r="CF83" i="1"/>
  <c r="I17" i="2"/>
  <c r="J17" i="2"/>
  <c r="K17" i="2"/>
  <c r="L17" i="2"/>
  <c r="M17" i="2"/>
  <c r="N17" i="2"/>
  <c r="O17" i="2"/>
  <c r="Q17" i="2"/>
  <c r="R17" i="2"/>
  <c r="AI17" i="2"/>
  <c r="AZ17" i="2"/>
  <c r="BQ17" i="2"/>
  <c r="BR17" i="2"/>
  <c r="BV17" i="2"/>
  <c r="F18" i="2"/>
  <c r="J18" i="2"/>
  <c r="J22" i="2"/>
  <c r="K18" i="2"/>
  <c r="L18" i="2"/>
  <c r="L22" i="2"/>
  <c r="M18" i="2"/>
  <c r="N18" i="2"/>
  <c r="N22" i="2"/>
  <c r="O18" i="2"/>
  <c r="Q18" i="2"/>
  <c r="R18" i="2"/>
  <c r="AI18" i="2"/>
  <c r="AZ18" i="2"/>
  <c r="BQ18" i="2"/>
  <c r="BR18" i="2"/>
  <c r="BV18" i="2"/>
  <c r="CH18" i="2"/>
  <c r="I19" i="2"/>
  <c r="J19" i="2"/>
  <c r="K19" i="2"/>
  <c r="L19" i="2"/>
  <c r="M19" i="2"/>
  <c r="N19" i="2"/>
  <c r="O19" i="2"/>
  <c r="Q19" i="2"/>
  <c r="R19" i="2"/>
  <c r="AI19" i="2"/>
  <c r="AZ19" i="2"/>
  <c r="BQ19" i="2"/>
  <c r="BR19" i="2"/>
  <c r="BV19" i="2"/>
  <c r="CH19" i="2"/>
  <c r="I20" i="2"/>
  <c r="J20" i="2"/>
  <c r="H20" i="2"/>
  <c r="K20" i="2"/>
  <c r="L20" i="2"/>
  <c r="M20" i="2"/>
  <c r="N20" i="2"/>
  <c r="O20" i="2"/>
  <c r="R20" i="2"/>
  <c r="Z20" i="2"/>
  <c r="AH20" i="2"/>
  <c r="AZ20" i="2"/>
  <c r="BQ20" i="2"/>
  <c r="CH20" i="2"/>
  <c r="I21" i="2"/>
  <c r="J21" i="2"/>
  <c r="K21" i="2"/>
  <c r="L21" i="2"/>
  <c r="M21" i="2"/>
  <c r="N21" i="2"/>
  <c r="O21" i="2"/>
  <c r="Q21" i="2"/>
  <c r="AI21" i="2"/>
  <c r="AZ21" i="2"/>
  <c r="G21" i="2"/>
  <c r="BQ21" i="2"/>
  <c r="CH21" i="2"/>
  <c r="M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S22" i="2"/>
  <c r="BT22" i="2"/>
  <c r="BU22" i="2"/>
  <c r="BW22" i="2"/>
  <c r="BX22" i="2"/>
  <c r="BY22" i="2"/>
  <c r="BZ22" i="2"/>
  <c r="CA22" i="2"/>
  <c r="CB22" i="2"/>
  <c r="CC22" i="2"/>
  <c r="CD22" i="2"/>
  <c r="CE22" i="2"/>
  <c r="CF22" i="2"/>
  <c r="CG22" i="2"/>
  <c r="F24" i="2"/>
  <c r="F25" i="2"/>
  <c r="I24" i="2"/>
  <c r="J24" i="2"/>
  <c r="H24" i="2"/>
  <c r="K24" i="2"/>
  <c r="L24" i="2"/>
  <c r="M24" i="2"/>
  <c r="N24" i="2"/>
  <c r="O24" i="2"/>
  <c r="Q24" i="2"/>
  <c r="AI24" i="2"/>
  <c r="AZ24" i="2"/>
  <c r="BQ24" i="2"/>
  <c r="BQ25" i="2"/>
  <c r="CH24" i="2"/>
  <c r="H25" i="2"/>
  <c r="I25" i="2"/>
  <c r="J25" i="2"/>
  <c r="K25" i="2"/>
  <c r="L25" i="2"/>
  <c r="M25" i="2"/>
  <c r="N25" i="2"/>
  <c r="O25" i="2"/>
  <c r="Q25" i="2"/>
  <c r="R25" i="2"/>
  <c r="S25" i="2"/>
  <c r="T25" i="2"/>
  <c r="T74" i="2"/>
  <c r="U25" i="2"/>
  <c r="V25" i="2"/>
  <c r="V74" i="2"/>
  <c r="W25" i="2"/>
  <c r="X25" i="2"/>
  <c r="X74" i="2"/>
  <c r="Y25" i="2"/>
  <c r="Z25" i="2"/>
  <c r="Z74" i="2"/>
  <c r="AA25" i="2"/>
  <c r="AB25" i="2"/>
  <c r="AB74" i="2"/>
  <c r="AC25" i="2"/>
  <c r="AD25" i="2"/>
  <c r="AD74" i="2"/>
  <c r="AE25" i="2"/>
  <c r="AF25" i="2"/>
  <c r="AF74" i="2"/>
  <c r="AG25" i="2"/>
  <c r="AH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I27" i="2"/>
  <c r="J27" i="2"/>
  <c r="K27" i="2"/>
  <c r="L27" i="2"/>
  <c r="M27" i="2"/>
  <c r="N27" i="2"/>
  <c r="O27" i="2"/>
  <c r="Q27" i="2"/>
  <c r="AI27" i="2"/>
  <c r="F27" i="2"/>
  <c r="AZ27" i="2"/>
  <c r="G27" i="2"/>
  <c r="BQ27" i="2"/>
  <c r="CH27" i="2"/>
  <c r="I28" i="2"/>
  <c r="J28" i="2"/>
  <c r="K28" i="2"/>
  <c r="L28" i="2"/>
  <c r="M28" i="2"/>
  <c r="N28" i="2"/>
  <c r="O28" i="2"/>
  <c r="Q28" i="2"/>
  <c r="AI28" i="2"/>
  <c r="AZ28" i="2"/>
  <c r="G28" i="2"/>
  <c r="BQ28" i="2"/>
  <c r="CH28" i="2"/>
  <c r="I29" i="2"/>
  <c r="J29" i="2"/>
  <c r="K29" i="2"/>
  <c r="L29" i="2"/>
  <c r="M29" i="2"/>
  <c r="N29" i="2"/>
  <c r="O29" i="2"/>
  <c r="Q29" i="2"/>
  <c r="AI29" i="2"/>
  <c r="F29" i="2"/>
  <c r="AZ29" i="2"/>
  <c r="G29" i="2"/>
  <c r="BQ29" i="2"/>
  <c r="CH29" i="2"/>
  <c r="I30" i="2"/>
  <c r="J30" i="2"/>
  <c r="K30" i="2"/>
  <c r="L30" i="2"/>
  <c r="M30" i="2"/>
  <c r="N30" i="2"/>
  <c r="O30" i="2"/>
  <c r="Q30" i="2"/>
  <c r="AI30" i="2"/>
  <c r="AZ30" i="2"/>
  <c r="G30" i="2"/>
  <c r="BQ30" i="2"/>
  <c r="CH30" i="2"/>
  <c r="I31" i="2"/>
  <c r="J31" i="2"/>
  <c r="K31" i="2"/>
  <c r="L31" i="2"/>
  <c r="M31" i="2"/>
  <c r="N31" i="2"/>
  <c r="O31" i="2"/>
  <c r="Q31" i="2"/>
  <c r="AI31" i="2"/>
  <c r="F31" i="2"/>
  <c r="AZ31" i="2"/>
  <c r="G31" i="2"/>
  <c r="BQ31" i="2"/>
  <c r="CH31" i="2"/>
  <c r="I32" i="2"/>
  <c r="J32" i="2"/>
  <c r="K32" i="2"/>
  <c r="L32" i="2"/>
  <c r="M32" i="2"/>
  <c r="N32" i="2"/>
  <c r="O32" i="2"/>
  <c r="R32" i="2"/>
  <c r="AI32" i="2"/>
  <c r="AZ32" i="2"/>
  <c r="BQ32" i="2"/>
  <c r="BQ33" i="2"/>
  <c r="CE32" i="2"/>
  <c r="CG32" i="2"/>
  <c r="J33" i="2"/>
  <c r="L33" i="2"/>
  <c r="N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J33" i="2"/>
  <c r="AJ74" i="2"/>
  <c r="AK33" i="2"/>
  <c r="AL33" i="2"/>
  <c r="AL74" i="2"/>
  <c r="AM33" i="2"/>
  <c r="AN33" i="2"/>
  <c r="AN74" i="2"/>
  <c r="AO33" i="2"/>
  <c r="AP33" i="2"/>
  <c r="AP74" i="2"/>
  <c r="AQ33" i="2"/>
  <c r="AR33" i="2"/>
  <c r="AR74" i="2"/>
  <c r="AS33" i="2"/>
  <c r="AT33" i="2"/>
  <c r="AT74" i="2"/>
  <c r="AU33" i="2"/>
  <c r="AV33" i="2"/>
  <c r="AV74" i="2"/>
  <c r="AW33" i="2"/>
  <c r="AX33" i="2"/>
  <c r="AX74" i="2"/>
  <c r="AY33" i="2"/>
  <c r="AZ33" i="2"/>
  <c r="BA33" i="2"/>
  <c r="BB33" i="2"/>
  <c r="BB74" i="2"/>
  <c r="BC33" i="2"/>
  <c r="BD33" i="2"/>
  <c r="BD74" i="2"/>
  <c r="BE33" i="2"/>
  <c r="BF33" i="2"/>
  <c r="BF74" i="2"/>
  <c r="BG33" i="2"/>
  <c r="BH33" i="2"/>
  <c r="BH74" i="2"/>
  <c r="BI33" i="2"/>
  <c r="BJ33" i="2"/>
  <c r="BJ74" i="2"/>
  <c r="BK33" i="2"/>
  <c r="BL33" i="2"/>
  <c r="BL74" i="2"/>
  <c r="BM33" i="2"/>
  <c r="BN33" i="2"/>
  <c r="BN74" i="2"/>
  <c r="BO33" i="2"/>
  <c r="BP33" i="2"/>
  <c r="BP74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I35" i="2"/>
  <c r="J35" i="2"/>
  <c r="K35" i="2"/>
  <c r="L35" i="2"/>
  <c r="M35" i="2"/>
  <c r="N35" i="2"/>
  <c r="O35" i="2"/>
  <c r="Q35" i="2"/>
  <c r="AI35" i="2"/>
  <c r="F35" i="2"/>
  <c r="AZ35" i="2"/>
  <c r="G35" i="2"/>
  <c r="BQ35" i="2"/>
  <c r="CH35" i="2"/>
  <c r="I36" i="2"/>
  <c r="J36" i="2"/>
  <c r="K36" i="2"/>
  <c r="L36" i="2"/>
  <c r="M36" i="2"/>
  <c r="N36" i="2"/>
  <c r="O36" i="2"/>
  <c r="Q36" i="2"/>
  <c r="AI36" i="2"/>
  <c r="AZ36" i="2"/>
  <c r="BQ36" i="2"/>
  <c r="CH36" i="2"/>
  <c r="I37" i="2"/>
  <c r="J37" i="2"/>
  <c r="K37" i="2"/>
  <c r="L37" i="2"/>
  <c r="M37" i="2"/>
  <c r="N37" i="2"/>
  <c r="O37" i="2"/>
  <c r="Q37" i="2"/>
  <c r="AI37" i="2"/>
  <c r="F37" i="2"/>
  <c r="AZ37" i="2"/>
  <c r="G37" i="2"/>
  <c r="BQ37" i="2"/>
  <c r="CH37" i="2"/>
  <c r="I38" i="2"/>
  <c r="J38" i="2"/>
  <c r="K38" i="2"/>
  <c r="L38" i="2"/>
  <c r="M38" i="2"/>
  <c r="N38" i="2"/>
  <c r="O38" i="2"/>
  <c r="Q38" i="2"/>
  <c r="AI38" i="2"/>
  <c r="AZ38" i="2"/>
  <c r="G38" i="2"/>
  <c r="BQ38" i="2"/>
  <c r="CH38" i="2"/>
  <c r="I39" i="2"/>
  <c r="J39" i="2"/>
  <c r="K39" i="2"/>
  <c r="L39" i="2"/>
  <c r="M39" i="2"/>
  <c r="N39" i="2"/>
  <c r="O39" i="2"/>
  <c r="Q39" i="2"/>
  <c r="AI39" i="2"/>
  <c r="F39" i="2"/>
  <c r="AZ39" i="2"/>
  <c r="G39" i="2"/>
  <c r="BQ39" i="2"/>
  <c r="CH39" i="2"/>
  <c r="I40" i="2"/>
  <c r="J40" i="2"/>
  <c r="K40" i="2"/>
  <c r="L40" i="2"/>
  <c r="M40" i="2"/>
  <c r="N40" i="2"/>
  <c r="O40" i="2"/>
  <c r="Q40" i="2"/>
  <c r="AI40" i="2"/>
  <c r="AZ40" i="2"/>
  <c r="G40" i="2"/>
  <c r="BQ40" i="2"/>
  <c r="CH40" i="2"/>
  <c r="I41" i="2"/>
  <c r="J41" i="2"/>
  <c r="K41" i="2"/>
  <c r="L41" i="2"/>
  <c r="M41" i="2"/>
  <c r="N41" i="2"/>
  <c r="O41" i="2"/>
  <c r="Q41" i="2"/>
  <c r="AI41" i="2"/>
  <c r="F41" i="2"/>
  <c r="AZ41" i="2"/>
  <c r="G41" i="2"/>
  <c r="BQ41" i="2"/>
  <c r="CH41" i="2"/>
  <c r="I42" i="2"/>
  <c r="J42" i="2"/>
  <c r="K42" i="2"/>
  <c r="L42" i="2"/>
  <c r="M42" i="2"/>
  <c r="N42" i="2"/>
  <c r="O42" i="2"/>
  <c r="Q42" i="2"/>
  <c r="AI42" i="2"/>
  <c r="AZ42" i="2"/>
  <c r="G42" i="2"/>
  <c r="BQ42" i="2"/>
  <c r="CH42" i="2"/>
  <c r="I43" i="2"/>
  <c r="J43" i="2"/>
  <c r="K43" i="2"/>
  <c r="L43" i="2"/>
  <c r="M43" i="2"/>
  <c r="N43" i="2"/>
  <c r="O43" i="2"/>
  <c r="Q43" i="2"/>
  <c r="AI43" i="2"/>
  <c r="F43" i="2"/>
  <c r="AZ43" i="2"/>
  <c r="G43" i="2"/>
  <c r="BQ43" i="2"/>
  <c r="CH43" i="2"/>
  <c r="I44" i="2"/>
  <c r="J44" i="2"/>
  <c r="K44" i="2"/>
  <c r="L44" i="2"/>
  <c r="M44" i="2"/>
  <c r="N44" i="2"/>
  <c r="O44" i="2"/>
  <c r="Q44" i="2"/>
  <c r="AI44" i="2"/>
  <c r="AZ44" i="2"/>
  <c r="G44" i="2"/>
  <c r="BQ44" i="2"/>
  <c r="CH44" i="2"/>
  <c r="I45" i="2"/>
  <c r="J45" i="2"/>
  <c r="K45" i="2"/>
  <c r="L45" i="2"/>
  <c r="M45" i="2"/>
  <c r="N45" i="2"/>
  <c r="O45" i="2"/>
  <c r="Q45" i="2"/>
  <c r="AI45" i="2"/>
  <c r="F45" i="2"/>
  <c r="AZ45" i="2"/>
  <c r="G45" i="2"/>
  <c r="BQ45" i="2"/>
  <c r="CH45" i="2"/>
  <c r="I46" i="2"/>
  <c r="J46" i="2"/>
  <c r="K46" i="2"/>
  <c r="L46" i="2"/>
  <c r="M46" i="2"/>
  <c r="N46" i="2"/>
  <c r="O46" i="2"/>
  <c r="Q46" i="2"/>
  <c r="AI46" i="2"/>
  <c r="AZ46" i="2"/>
  <c r="G46" i="2"/>
  <c r="BQ46" i="2"/>
  <c r="CH46" i="2"/>
  <c r="I47" i="2"/>
  <c r="J47" i="2"/>
  <c r="K47" i="2"/>
  <c r="L47" i="2"/>
  <c r="M47" i="2"/>
  <c r="N47" i="2"/>
  <c r="O47" i="2"/>
  <c r="Q47" i="2"/>
  <c r="AI47" i="2"/>
  <c r="F47" i="2"/>
  <c r="AZ47" i="2"/>
  <c r="G47" i="2"/>
  <c r="BQ47" i="2"/>
  <c r="CH47" i="2"/>
  <c r="I48" i="2"/>
  <c r="J48" i="2"/>
  <c r="K48" i="2"/>
  <c r="L48" i="2"/>
  <c r="M48" i="2"/>
  <c r="N48" i="2"/>
  <c r="O48" i="2"/>
  <c r="Q48" i="2"/>
  <c r="AI48" i="2"/>
  <c r="AZ48" i="2"/>
  <c r="G48" i="2"/>
  <c r="BQ48" i="2"/>
  <c r="CH48" i="2"/>
  <c r="I49" i="2"/>
  <c r="J49" i="2"/>
  <c r="K49" i="2"/>
  <c r="L49" i="2"/>
  <c r="M49" i="2"/>
  <c r="N49" i="2"/>
  <c r="O49" i="2"/>
  <c r="Q49" i="2"/>
  <c r="AI49" i="2"/>
  <c r="F49" i="2"/>
  <c r="AZ49" i="2"/>
  <c r="G49" i="2"/>
  <c r="BQ49" i="2"/>
  <c r="CH49" i="2"/>
  <c r="G50" i="2"/>
  <c r="I50" i="2"/>
  <c r="J50" i="2"/>
  <c r="K50" i="2"/>
  <c r="L50" i="2"/>
  <c r="M50" i="2"/>
  <c r="O50" i="2"/>
  <c r="R50" i="2"/>
  <c r="AI50" i="2"/>
  <c r="AZ50" i="2"/>
  <c r="BQ50" i="2"/>
  <c r="BQ51" i="2"/>
  <c r="CC50" i="2"/>
  <c r="N50" i="2"/>
  <c r="CG50" i="2"/>
  <c r="J51" i="2"/>
  <c r="L51" i="2"/>
  <c r="N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I53" i="2"/>
  <c r="J53" i="2"/>
  <c r="K53" i="2"/>
  <c r="L53" i="2"/>
  <c r="M53" i="2"/>
  <c r="N53" i="2"/>
  <c r="O53" i="2"/>
  <c r="Q53" i="2"/>
  <c r="AI53" i="2"/>
  <c r="AZ53" i="2"/>
  <c r="G53" i="2"/>
  <c r="BQ53" i="2"/>
  <c r="CH53" i="2"/>
  <c r="I54" i="2"/>
  <c r="J54" i="2"/>
  <c r="K54" i="2"/>
  <c r="L54" i="2"/>
  <c r="M54" i="2"/>
  <c r="N54" i="2"/>
  <c r="O54" i="2"/>
  <c r="Q54" i="2"/>
  <c r="AI54" i="2"/>
  <c r="F54" i="2"/>
  <c r="AZ54" i="2"/>
  <c r="G54" i="2"/>
  <c r="BQ54" i="2"/>
  <c r="CH54" i="2"/>
  <c r="I55" i="2"/>
  <c r="J55" i="2"/>
  <c r="K55" i="2"/>
  <c r="L55" i="2"/>
  <c r="M55" i="2"/>
  <c r="N55" i="2"/>
  <c r="O55" i="2"/>
  <c r="Q55" i="2"/>
  <c r="AI55" i="2"/>
  <c r="AZ55" i="2"/>
  <c r="G55" i="2"/>
  <c r="BQ55" i="2"/>
  <c r="CH55" i="2"/>
  <c r="I56" i="2"/>
  <c r="J56" i="2"/>
  <c r="K56" i="2"/>
  <c r="L56" i="2"/>
  <c r="M56" i="2"/>
  <c r="N56" i="2"/>
  <c r="O56" i="2"/>
  <c r="Q56" i="2"/>
  <c r="AI56" i="2"/>
  <c r="F56" i="2"/>
  <c r="AZ56" i="2"/>
  <c r="G56" i="2"/>
  <c r="BQ56" i="2"/>
  <c r="CH56" i="2"/>
  <c r="I57" i="2"/>
  <c r="J57" i="2"/>
  <c r="K57" i="2"/>
  <c r="L57" i="2"/>
  <c r="M57" i="2"/>
  <c r="N57" i="2"/>
  <c r="O57" i="2"/>
  <c r="Q57" i="2"/>
  <c r="AI57" i="2"/>
  <c r="AZ57" i="2"/>
  <c r="BQ57" i="2"/>
  <c r="CH57" i="2"/>
  <c r="I58" i="2"/>
  <c r="J58" i="2"/>
  <c r="H58" i="2"/>
  <c r="K58" i="2"/>
  <c r="L58" i="2"/>
  <c r="M58" i="2"/>
  <c r="N58" i="2"/>
  <c r="O58" i="2"/>
  <c r="Q58" i="2"/>
  <c r="AI58" i="2"/>
  <c r="AZ58" i="2"/>
  <c r="BQ58" i="2"/>
  <c r="CH58" i="2"/>
  <c r="F59" i="2"/>
  <c r="I59" i="2"/>
  <c r="J59" i="2"/>
  <c r="H59" i="2"/>
  <c r="K59" i="2"/>
  <c r="L59" i="2"/>
  <c r="M59" i="2"/>
  <c r="N59" i="2"/>
  <c r="O59" i="2"/>
  <c r="Q59" i="2"/>
  <c r="AI59" i="2"/>
  <c r="AZ59" i="2"/>
  <c r="BQ59" i="2"/>
  <c r="CH59" i="2"/>
  <c r="I60" i="2"/>
  <c r="J60" i="2"/>
  <c r="H60" i="2"/>
  <c r="K60" i="2"/>
  <c r="L60" i="2"/>
  <c r="M60" i="2"/>
  <c r="N60" i="2"/>
  <c r="O60" i="2"/>
  <c r="Q60" i="2"/>
  <c r="AI60" i="2"/>
  <c r="AZ60" i="2"/>
  <c r="BQ60" i="2"/>
  <c r="CH60" i="2"/>
  <c r="F61" i="2"/>
  <c r="I61" i="2"/>
  <c r="J61" i="2"/>
  <c r="H61" i="2"/>
  <c r="K61" i="2"/>
  <c r="L61" i="2"/>
  <c r="M61" i="2"/>
  <c r="N61" i="2"/>
  <c r="O61" i="2"/>
  <c r="Q61" i="2"/>
  <c r="AI61" i="2"/>
  <c r="AZ61" i="2"/>
  <c r="BQ61" i="2"/>
  <c r="CH61" i="2"/>
  <c r="I62" i="2"/>
  <c r="J62" i="2"/>
  <c r="H62" i="2"/>
  <c r="K62" i="2"/>
  <c r="L62" i="2"/>
  <c r="M62" i="2"/>
  <c r="N62" i="2"/>
  <c r="O62" i="2"/>
  <c r="Q62" i="2"/>
  <c r="AI62" i="2"/>
  <c r="AZ62" i="2"/>
  <c r="BQ62" i="2"/>
  <c r="CH62" i="2"/>
  <c r="F63" i="2"/>
  <c r="I63" i="2"/>
  <c r="J63" i="2"/>
  <c r="H63" i="2"/>
  <c r="K63" i="2"/>
  <c r="L63" i="2"/>
  <c r="M63" i="2"/>
  <c r="N63" i="2"/>
  <c r="O63" i="2"/>
  <c r="Q63" i="2"/>
  <c r="AI63" i="2"/>
  <c r="AZ63" i="2"/>
  <c r="BQ63" i="2"/>
  <c r="CH63" i="2"/>
  <c r="I64" i="2"/>
  <c r="J64" i="2"/>
  <c r="H64" i="2"/>
  <c r="K64" i="2"/>
  <c r="L64" i="2"/>
  <c r="M64" i="2"/>
  <c r="N64" i="2"/>
  <c r="O64" i="2"/>
  <c r="Q64" i="2"/>
  <c r="AI64" i="2"/>
  <c r="AZ64" i="2"/>
  <c r="BQ64" i="2"/>
  <c r="CH64" i="2"/>
  <c r="F65" i="2"/>
  <c r="I65" i="2"/>
  <c r="J65" i="2"/>
  <c r="H65" i="2"/>
  <c r="K65" i="2"/>
  <c r="L65" i="2"/>
  <c r="M65" i="2"/>
  <c r="N65" i="2"/>
  <c r="O65" i="2"/>
  <c r="Q65" i="2"/>
  <c r="AI65" i="2"/>
  <c r="AZ65" i="2"/>
  <c r="BQ65" i="2"/>
  <c r="CH65" i="2"/>
  <c r="I66" i="2"/>
  <c r="J66" i="2"/>
  <c r="H66" i="2"/>
  <c r="K66" i="2"/>
  <c r="L66" i="2"/>
  <c r="M66" i="2"/>
  <c r="N66" i="2"/>
  <c r="O66" i="2"/>
  <c r="Q66" i="2"/>
  <c r="AI66" i="2"/>
  <c r="AZ66" i="2"/>
  <c r="BQ66" i="2"/>
  <c r="CH66" i="2"/>
  <c r="F67" i="2"/>
  <c r="I67" i="2"/>
  <c r="J67" i="2"/>
  <c r="H67" i="2"/>
  <c r="K67" i="2"/>
  <c r="L67" i="2"/>
  <c r="M67" i="2"/>
  <c r="N67" i="2"/>
  <c r="O67" i="2"/>
  <c r="Q67" i="2"/>
  <c r="AI67" i="2"/>
  <c r="AZ67" i="2"/>
  <c r="BQ67" i="2"/>
  <c r="CH67" i="2"/>
  <c r="I68" i="2"/>
  <c r="J68" i="2"/>
  <c r="H68" i="2"/>
  <c r="K68" i="2"/>
  <c r="L68" i="2"/>
  <c r="M68" i="2"/>
  <c r="N68" i="2"/>
  <c r="O68" i="2"/>
  <c r="Q68" i="2"/>
  <c r="AI68" i="2"/>
  <c r="AZ68" i="2"/>
  <c r="BQ68" i="2"/>
  <c r="CH68" i="2"/>
  <c r="F69" i="2"/>
  <c r="I69" i="2"/>
  <c r="J69" i="2"/>
  <c r="H69" i="2"/>
  <c r="K69" i="2"/>
  <c r="L69" i="2"/>
  <c r="M69" i="2"/>
  <c r="N69" i="2"/>
  <c r="O69" i="2"/>
  <c r="Q69" i="2"/>
  <c r="AI69" i="2"/>
  <c r="AZ69" i="2"/>
  <c r="BQ69" i="2"/>
  <c r="CH69" i="2"/>
  <c r="I71" i="2"/>
  <c r="J71" i="2"/>
  <c r="H71" i="2"/>
  <c r="H73" i="2"/>
  <c r="K71" i="2"/>
  <c r="L71" i="2"/>
  <c r="M71" i="2"/>
  <c r="N71" i="2"/>
  <c r="O71" i="2"/>
  <c r="Q71" i="2"/>
  <c r="AI71" i="2"/>
  <c r="AZ71" i="2"/>
  <c r="BQ71" i="2"/>
  <c r="BQ73" i="2"/>
  <c r="CH71" i="2"/>
  <c r="F72" i="2"/>
  <c r="I72" i="2"/>
  <c r="J72" i="2"/>
  <c r="H72" i="2"/>
  <c r="K72" i="2"/>
  <c r="L72" i="2"/>
  <c r="M72" i="2"/>
  <c r="N72" i="2"/>
  <c r="O72" i="2"/>
  <c r="Q72" i="2"/>
  <c r="AI72" i="2"/>
  <c r="AZ72" i="2"/>
  <c r="BQ72" i="2"/>
  <c r="CH72" i="2"/>
  <c r="I73" i="2"/>
  <c r="J73" i="2"/>
  <c r="K73" i="2"/>
  <c r="L73" i="2"/>
  <c r="M73" i="2"/>
  <c r="N73" i="2"/>
  <c r="O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S74" i="2"/>
  <c r="U74" i="2"/>
  <c r="W74" i="2"/>
  <c r="Y74" i="2"/>
  <c r="AA74" i="2"/>
  <c r="AC74" i="2"/>
  <c r="AE74" i="2"/>
  <c r="AG74" i="2"/>
  <c r="AK74" i="2"/>
  <c r="AM74" i="2"/>
  <c r="AO74" i="2"/>
  <c r="AQ74" i="2"/>
  <c r="AS74" i="2"/>
  <c r="AU74" i="2"/>
  <c r="AW74" i="2"/>
  <c r="AY74" i="2"/>
  <c r="BA74" i="2"/>
  <c r="BC74" i="2"/>
  <c r="BE74" i="2"/>
  <c r="BG74" i="2"/>
  <c r="BI74" i="2"/>
  <c r="BK74" i="2"/>
  <c r="BM74" i="2"/>
  <c r="BO74" i="2"/>
  <c r="BQ74" i="2"/>
  <c r="BS74" i="2"/>
  <c r="BU74" i="2"/>
  <c r="BW74" i="2"/>
  <c r="BY74" i="2"/>
  <c r="CA74" i="2"/>
  <c r="CC74" i="2"/>
  <c r="CE74" i="2"/>
  <c r="H17" i="3"/>
  <c r="J17" i="3"/>
  <c r="K17" i="3"/>
  <c r="L17" i="3"/>
  <c r="M17" i="3"/>
  <c r="N17" i="3"/>
  <c r="O17" i="3"/>
  <c r="Q17" i="3"/>
  <c r="R17" i="3"/>
  <c r="AI17" i="3"/>
  <c r="G17" i="3"/>
  <c r="AZ17" i="3"/>
  <c r="F17" i="3"/>
  <c r="BQ17" i="3"/>
  <c r="BR17" i="3"/>
  <c r="I17" i="3"/>
  <c r="BV17" i="3"/>
  <c r="CH17" i="3"/>
  <c r="I18" i="3"/>
  <c r="J18" i="3"/>
  <c r="K18" i="3"/>
  <c r="L18" i="3"/>
  <c r="M18" i="3"/>
  <c r="N18" i="3"/>
  <c r="O18" i="3"/>
  <c r="Q18" i="3"/>
  <c r="Q22" i="3"/>
  <c r="R18" i="3"/>
  <c r="AI18" i="3"/>
  <c r="AZ18" i="3"/>
  <c r="BQ18" i="3"/>
  <c r="BR18" i="3"/>
  <c r="BV18" i="3"/>
  <c r="CH18" i="3"/>
  <c r="H19" i="3"/>
  <c r="J19" i="3"/>
  <c r="K19" i="3"/>
  <c r="L19" i="3"/>
  <c r="M19" i="3"/>
  <c r="N19" i="3"/>
  <c r="O19" i="3"/>
  <c r="Q19" i="3"/>
  <c r="R19" i="3"/>
  <c r="AI19" i="3"/>
  <c r="G19" i="3"/>
  <c r="AZ19" i="3"/>
  <c r="F19" i="3"/>
  <c r="BQ19" i="3"/>
  <c r="BR19" i="3"/>
  <c r="I19" i="3"/>
  <c r="BV19" i="3"/>
  <c r="CH19" i="3"/>
  <c r="G20" i="3"/>
  <c r="I20" i="3"/>
  <c r="J20" i="3"/>
  <c r="K20" i="3"/>
  <c r="M20" i="3"/>
  <c r="N20" i="3"/>
  <c r="O20" i="3"/>
  <c r="Q20" i="3"/>
  <c r="R20" i="3"/>
  <c r="Z20" i="3"/>
  <c r="AH20" i="3"/>
  <c r="AI20" i="3"/>
  <c r="AZ20" i="3"/>
  <c r="BQ20" i="3"/>
  <c r="CH20" i="3"/>
  <c r="I21" i="3"/>
  <c r="J21" i="3"/>
  <c r="H21" i="3"/>
  <c r="K21" i="3"/>
  <c r="L21" i="3"/>
  <c r="M21" i="3"/>
  <c r="N21" i="3"/>
  <c r="O21" i="3"/>
  <c r="Q21" i="3"/>
  <c r="AI21" i="3"/>
  <c r="AZ21" i="3"/>
  <c r="BQ21" i="3"/>
  <c r="CH21" i="3"/>
  <c r="J22" i="3"/>
  <c r="N22" i="3"/>
  <c r="R22" i="3"/>
  <c r="S22" i="3"/>
  <c r="T22" i="3"/>
  <c r="T77" i="3"/>
  <c r="U22" i="3"/>
  <c r="V22" i="3"/>
  <c r="V77" i="3"/>
  <c r="W22" i="3"/>
  <c r="X22" i="3"/>
  <c r="X77" i="3"/>
  <c r="Y22" i="3"/>
  <c r="Z22" i="3"/>
  <c r="Z77" i="3"/>
  <c r="AA22" i="3"/>
  <c r="AB22" i="3"/>
  <c r="AB77" i="3"/>
  <c r="AC22" i="3"/>
  <c r="AD22" i="3"/>
  <c r="AD77" i="3"/>
  <c r="AE22" i="3"/>
  <c r="AF22" i="3"/>
  <c r="AF77" i="3"/>
  <c r="AG22" i="3"/>
  <c r="AH22" i="3"/>
  <c r="AH77" i="3"/>
  <c r="AJ22" i="3"/>
  <c r="AJ77" i="3"/>
  <c r="AK22" i="3"/>
  <c r="AL22" i="3"/>
  <c r="AL77" i="3"/>
  <c r="AM22" i="3"/>
  <c r="AN22" i="3"/>
  <c r="AN77" i="3"/>
  <c r="AO22" i="3"/>
  <c r="AP22" i="3"/>
  <c r="AP77" i="3"/>
  <c r="AQ22" i="3"/>
  <c r="AR22" i="3"/>
  <c r="AR77" i="3"/>
  <c r="AS22" i="3"/>
  <c r="AT22" i="3"/>
  <c r="AT77" i="3"/>
  <c r="AU22" i="3"/>
  <c r="AV22" i="3"/>
  <c r="AV77" i="3"/>
  <c r="AW22" i="3"/>
  <c r="AX22" i="3"/>
  <c r="AX77" i="3"/>
  <c r="AY22" i="3"/>
  <c r="AZ22" i="3"/>
  <c r="BA22" i="3"/>
  <c r="BB22" i="3"/>
  <c r="BB77" i="3"/>
  <c r="BC22" i="3"/>
  <c r="BD22" i="3"/>
  <c r="BD77" i="3"/>
  <c r="BE22" i="3"/>
  <c r="BF22" i="3"/>
  <c r="BF77" i="3"/>
  <c r="BG22" i="3"/>
  <c r="BH22" i="3"/>
  <c r="BH77" i="3"/>
  <c r="BI22" i="3"/>
  <c r="BJ22" i="3"/>
  <c r="BJ77" i="3"/>
  <c r="BK22" i="3"/>
  <c r="BL22" i="3"/>
  <c r="BL77" i="3"/>
  <c r="BM22" i="3"/>
  <c r="BN22" i="3"/>
  <c r="BN77" i="3"/>
  <c r="BO22" i="3"/>
  <c r="BP22" i="3"/>
  <c r="BP77" i="3"/>
  <c r="BR22" i="3"/>
  <c r="BR77" i="3"/>
  <c r="BS22" i="3"/>
  <c r="BT22" i="3"/>
  <c r="BT77" i="3"/>
  <c r="BU22" i="3"/>
  <c r="BV22" i="3"/>
  <c r="BV77" i="3"/>
  <c r="BW22" i="3"/>
  <c r="BX22" i="3"/>
  <c r="BX77" i="3"/>
  <c r="BY22" i="3"/>
  <c r="BZ22" i="3"/>
  <c r="BZ77" i="3"/>
  <c r="CA22" i="3"/>
  <c r="CB22" i="3"/>
  <c r="CB77" i="3"/>
  <c r="CC22" i="3"/>
  <c r="CD22" i="3"/>
  <c r="CD77" i="3"/>
  <c r="CE22" i="3"/>
  <c r="CF22" i="3"/>
  <c r="CF77" i="3"/>
  <c r="CG22" i="3"/>
  <c r="CH22" i="3"/>
  <c r="I24" i="3"/>
  <c r="J24" i="3"/>
  <c r="K24" i="3"/>
  <c r="K25" i="3"/>
  <c r="L24" i="3"/>
  <c r="M24" i="3"/>
  <c r="M25" i="3"/>
  <c r="N24" i="3"/>
  <c r="O24" i="3"/>
  <c r="O25" i="3"/>
  <c r="Q24" i="3"/>
  <c r="AI24" i="3"/>
  <c r="F24" i="3"/>
  <c r="F25" i="3"/>
  <c r="AZ24" i="3"/>
  <c r="AZ25" i="3"/>
  <c r="BQ24" i="3"/>
  <c r="CH24" i="3"/>
  <c r="CH25" i="3"/>
  <c r="J25" i="3"/>
  <c r="L25" i="3"/>
  <c r="N25" i="3"/>
  <c r="Q25" i="3"/>
  <c r="R25" i="3"/>
  <c r="S25" i="3"/>
  <c r="S77" i="3"/>
  <c r="T25" i="3"/>
  <c r="U25" i="3"/>
  <c r="V25" i="3"/>
  <c r="W25" i="3"/>
  <c r="W77" i="3"/>
  <c r="X25" i="3"/>
  <c r="Y25" i="3"/>
  <c r="Z25" i="3"/>
  <c r="AA25" i="3"/>
  <c r="AA77" i="3"/>
  <c r="AB25" i="3"/>
  <c r="AC25" i="3"/>
  <c r="AD25" i="3"/>
  <c r="AE25" i="3"/>
  <c r="AE77" i="3"/>
  <c r="AF25" i="3"/>
  <c r="AG25" i="3"/>
  <c r="AH25" i="3"/>
  <c r="AI25" i="3"/>
  <c r="AJ25" i="3"/>
  <c r="AK25" i="3"/>
  <c r="AL25" i="3"/>
  <c r="AM25" i="3"/>
  <c r="AM77" i="3"/>
  <c r="AN25" i="3"/>
  <c r="AO25" i="3"/>
  <c r="AP25" i="3"/>
  <c r="AQ25" i="3"/>
  <c r="AQ77" i="3"/>
  <c r="AR25" i="3"/>
  <c r="AS25" i="3"/>
  <c r="AT25" i="3"/>
  <c r="AU25" i="3"/>
  <c r="AU77" i="3"/>
  <c r="AV25" i="3"/>
  <c r="AW25" i="3"/>
  <c r="AX25" i="3"/>
  <c r="AY25" i="3"/>
  <c r="AY77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F27" i="3"/>
  <c r="I27" i="3"/>
  <c r="J27" i="3"/>
  <c r="K27" i="3"/>
  <c r="L27" i="3"/>
  <c r="M27" i="3"/>
  <c r="N27" i="3"/>
  <c r="O27" i="3"/>
  <c r="Q27" i="3"/>
  <c r="AI27" i="3"/>
  <c r="AZ27" i="3"/>
  <c r="BQ27" i="3"/>
  <c r="CH27" i="3"/>
  <c r="I28" i="3"/>
  <c r="J28" i="3"/>
  <c r="H28" i="3"/>
  <c r="K28" i="3"/>
  <c r="L28" i="3"/>
  <c r="M28" i="3"/>
  <c r="N28" i="3"/>
  <c r="O28" i="3"/>
  <c r="Q28" i="3"/>
  <c r="AI28" i="3"/>
  <c r="AZ28" i="3"/>
  <c r="BQ28" i="3"/>
  <c r="CH28" i="3"/>
  <c r="F29" i="3"/>
  <c r="I29" i="3"/>
  <c r="J29" i="3"/>
  <c r="H29" i="3"/>
  <c r="K29" i="3"/>
  <c r="L29" i="3"/>
  <c r="M29" i="3"/>
  <c r="N29" i="3"/>
  <c r="O29" i="3"/>
  <c r="Q29" i="3"/>
  <c r="AI29" i="3"/>
  <c r="AZ29" i="3"/>
  <c r="BQ29" i="3"/>
  <c r="CH29" i="3"/>
  <c r="I30" i="3"/>
  <c r="J30" i="3"/>
  <c r="H30" i="3"/>
  <c r="K30" i="3"/>
  <c r="L30" i="3"/>
  <c r="M30" i="3"/>
  <c r="N30" i="3"/>
  <c r="O30" i="3"/>
  <c r="Q30" i="3"/>
  <c r="AI30" i="3"/>
  <c r="AZ30" i="3"/>
  <c r="BQ30" i="3"/>
  <c r="CH30" i="3"/>
  <c r="F31" i="3"/>
  <c r="I31" i="3"/>
  <c r="J31" i="3"/>
  <c r="H31" i="3"/>
  <c r="K31" i="3"/>
  <c r="L31" i="3"/>
  <c r="M31" i="3"/>
  <c r="N31" i="3"/>
  <c r="O31" i="3"/>
  <c r="Q31" i="3"/>
  <c r="AI31" i="3"/>
  <c r="AZ31" i="3"/>
  <c r="BQ31" i="3"/>
  <c r="CH31" i="3"/>
  <c r="I32" i="3"/>
  <c r="J32" i="3"/>
  <c r="H32" i="3"/>
  <c r="K32" i="3"/>
  <c r="L32" i="3"/>
  <c r="M32" i="3"/>
  <c r="N32" i="3"/>
  <c r="R32" i="3"/>
  <c r="R33" i="3"/>
  <c r="AI32" i="3"/>
  <c r="AZ32" i="3"/>
  <c r="AZ33" i="3"/>
  <c r="BQ32" i="3"/>
  <c r="CE32" i="3"/>
  <c r="O32" i="3"/>
  <c r="O33" i="3"/>
  <c r="CG32" i="3"/>
  <c r="Q32" i="3"/>
  <c r="CH32" i="3"/>
  <c r="CH33" i="3"/>
  <c r="I33" i="3"/>
  <c r="K33" i="3"/>
  <c r="M33" i="3"/>
  <c r="Q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BA33" i="3"/>
  <c r="BB33" i="3"/>
  <c r="BC33" i="3"/>
  <c r="BC77" i="3"/>
  <c r="BD33" i="3"/>
  <c r="BE33" i="3"/>
  <c r="BF33" i="3"/>
  <c r="BG33" i="3"/>
  <c r="BG77" i="3"/>
  <c r="BH33" i="3"/>
  <c r="BI33" i="3"/>
  <c r="BJ33" i="3"/>
  <c r="BK33" i="3"/>
  <c r="BK77" i="3"/>
  <c r="BL33" i="3"/>
  <c r="BM33" i="3"/>
  <c r="BN33" i="3"/>
  <c r="BO33" i="3"/>
  <c r="BO77" i="3"/>
  <c r="BP33" i="3"/>
  <c r="BQ33" i="3"/>
  <c r="BR33" i="3"/>
  <c r="BS33" i="3"/>
  <c r="BS77" i="3"/>
  <c r="BT33" i="3"/>
  <c r="BU33" i="3"/>
  <c r="BV33" i="3"/>
  <c r="BW33" i="3"/>
  <c r="BW77" i="3"/>
  <c r="BX33" i="3"/>
  <c r="BY33" i="3"/>
  <c r="BZ33" i="3"/>
  <c r="CA33" i="3"/>
  <c r="CA77" i="3"/>
  <c r="CB33" i="3"/>
  <c r="CC33" i="3"/>
  <c r="CD33" i="3"/>
  <c r="CE33" i="3"/>
  <c r="CE77" i="3"/>
  <c r="CF33" i="3"/>
  <c r="CG33" i="3"/>
  <c r="I35" i="3"/>
  <c r="J35" i="3"/>
  <c r="K35" i="3"/>
  <c r="L35" i="3"/>
  <c r="M35" i="3"/>
  <c r="N35" i="3"/>
  <c r="O35" i="3"/>
  <c r="Q35" i="3"/>
  <c r="AI35" i="3"/>
  <c r="AZ35" i="3"/>
  <c r="BQ35" i="3"/>
  <c r="BQ54" i="3"/>
  <c r="CH35" i="3"/>
  <c r="F36" i="3"/>
  <c r="I36" i="3"/>
  <c r="J36" i="3"/>
  <c r="H36" i="3"/>
  <c r="K36" i="3"/>
  <c r="L36" i="3"/>
  <c r="M36" i="3"/>
  <c r="N36" i="3"/>
  <c r="O36" i="3"/>
  <c r="Q36" i="3"/>
  <c r="AI36" i="3"/>
  <c r="AZ36" i="3"/>
  <c r="BQ36" i="3"/>
  <c r="CH36" i="3"/>
  <c r="I37" i="3"/>
  <c r="J37" i="3"/>
  <c r="H37" i="3"/>
  <c r="K37" i="3"/>
  <c r="L37" i="3"/>
  <c r="M37" i="3"/>
  <c r="N37" i="3"/>
  <c r="O37" i="3"/>
  <c r="Q37" i="3"/>
  <c r="AI37" i="3"/>
  <c r="AZ37" i="3"/>
  <c r="BQ37" i="3"/>
  <c r="CH37" i="3"/>
  <c r="F38" i="3"/>
  <c r="I38" i="3"/>
  <c r="J38" i="3"/>
  <c r="H38" i="3"/>
  <c r="K38" i="3"/>
  <c r="L38" i="3"/>
  <c r="M38" i="3"/>
  <c r="N38" i="3"/>
  <c r="O38" i="3"/>
  <c r="Q38" i="3"/>
  <c r="AI38" i="3"/>
  <c r="AZ38" i="3"/>
  <c r="BQ38" i="3"/>
  <c r="CH38" i="3"/>
  <c r="I39" i="3"/>
  <c r="J39" i="3"/>
  <c r="H39" i="3"/>
  <c r="K39" i="3"/>
  <c r="L39" i="3"/>
  <c r="M39" i="3"/>
  <c r="N39" i="3"/>
  <c r="O39" i="3"/>
  <c r="Q39" i="3"/>
  <c r="AI39" i="3"/>
  <c r="AZ39" i="3"/>
  <c r="BQ39" i="3"/>
  <c r="CH39" i="3"/>
  <c r="F40" i="3"/>
  <c r="I40" i="3"/>
  <c r="J40" i="3"/>
  <c r="H40" i="3"/>
  <c r="K40" i="3"/>
  <c r="L40" i="3"/>
  <c r="M40" i="3"/>
  <c r="N40" i="3"/>
  <c r="O40" i="3"/>
  <c r="Q40" i="3"/>
  <c r="AI40" i="3"/>
  <c r="AZ40" i="3"/>
  <c r="BQ40" i="3"/>
  <c r="CH40" i="3"/>
  <c r="I41" i="3"/>
  <c r="J41" i="3"/>
  <c r="H41" i="3"/>
  <c r="K41" i="3"/>
  <c r="L41" i="3"/>
  <c r="M41" i="3"/>
  <c r="N41" i="3"/>
  <c r="O41" i="3"/>
  <c r="Q41" i="3"/>
  <c r="AI41" i="3"/>
  <c r="AZ41" i="3"/>
  <c r="BQ41" i="3"/>
  <c r="CH41" i="3"/>
  <c r="F42" i="3"/>
  <c r="I42" i="3"/>
  <c r="J42" i="3"/>
  <c r="H42" i="3"/>
  <c r="K42" i="3"/>
  <c r="L42" i="3"/>
  <c r="M42" i="3"/>
  <c r="N42" i="3"/>
  <c r="O42" i="3"/>
  <c r="Q42" i="3"/>
  <c r="AI42" i="3"/>
  <c r="AZ42" i="3"/>
  <c r="BQ42" i="3"/>
  <c r="CH42" i="3"/>
  <c r="I43" i="3"/>
  <c r="J43" i="3"/>
  <c r="H43" i="3"/>
  <c r="K43" i="3"/>
  <c r="L43" i="3"/>
  <c r="M43" i="3"/>
  <c r="N43" i="3"/>
  <c r="O43" i="3"/>
  <c r="Q43" i="3"/>
  <c r="AI43" i="3"/>
  <c r="AZ43" i="3"/>
  <c r="BQ43" i="3"/>
  <c r="CH43" i="3"/>
  <c r="F44" i="3"/>
  <c r="I44" i="3"/>
  <c r="J44" i="3"/>
  <c r="H44" i="3"/>
  <c r="K44" i="3"/>
  <c r="L44" i="3"/>
  <c r="M44" i="3"/>
  <c r="N44" i="3"/>
  <c r="O44" i="3"/>
  <c r="Q44" i="3"/>
  <c r="AI44" i="3"/>
  <c r="AZ44" i="3"/>
  <c r="BQ44" i="3"/>
  <c r="CH44" i="3"/>
  <c r="I45" i="3"/>
  <c r="J45" i="3"/>
  <c r="H45" i="3"/>
  <c r="K45" i="3"/>
  <c r="L45" i="3"/>
  <c r="M45" i="3"/>
  <c r="N45" i="3"/>
  <c r="O45" i="3"/>
  <c r="Q45" i="3"/>
  <c r="AI45" i="3"/>
  <c r="AZ45" i="3"/>
  <c r="BQ45" i="3"/>
  <c r="CH45" i="3"/>
  <c r="F46" i="3"/>
  <c r="I46" i="3"/>
  <c r="J46" i="3"/>
  <c r="H46" i="3"/>
  <c r="K46" i="3"/>
  <c r="L46" i="3"/>
  <c r="M46" i="3"/>
  <c r="N46" i="3"/>
  <c r="O46" i="3"/>
  <c r="Q46" i="3"/>
  <c r="AI46" i="3"/>
  <c r="AZ46" i="3"/>
  <c r="BQ46" i="3"/>
  <c r="CH46" i="3"/>
  <c r="I47" i="3"/>
  <c r="J47" i="3"/>
  <c r="H47" i="3"/>
  <c r="K47" i="3"/>
  <c r="L47" i="3"/>
  <c r="M47" i="3"/>
  <c r="N47" i="3"/>
  <c r="O47" i="3"/>
  <c r="Q47" i="3"/>
  <c r="AI47" i="3"/>
  <c r="AZ47" i="3"/>
  <c r="BQ47" i="3"/>
  <c r="CH47" i="3"/>
  <c r="F48" i="3"/>
  <c r="I48" i="3"/>
  <c r="J48" i="3"/>
  <c r="H48" i="3"/>
  <c r="K48" i="3"/>
  <c r="L48" i="3"/>
  <c r="M48" i="3"/>
  <c r="N48" i="3"/>
  <c r="O48" i="3"/>
  <c r="Q48" i="3"/>
  <c r="AI48" i="3"/>
  <c r="AZ48" i="3"/>
  <c r="BQ48" i="3"/>
  <c r="CH48" i="3"/>
  <c r="I49" i="3"/>
  <c r="J49" i="3"/>
  <c r="H49" i="3"/>
  <c r="K49" i="3"/>
  <c r="L49" i="3"/>
  <c r="M49" i="3"/>
  <c r="N49" i="3"/>
  <c r="O49" i="3"/>
  <c r="Q49" i="3"/>
  <c r="AI49" i="3"/>
  <c r="AZ49" i="3"/>
  <c r="BQ49" i="3"/>
  <c r="CH49" i="3"/>
  <c r="F50" i="3"/>
  <c r="I50" i="3"/>
  <c r="J50" i="3"/>
  <c r="H50" i="3"/>
  <c r="K50" i="3"/>
  <c r="L50" i="3"/>
  <c r="M50" i="3"/>
  <c r="N50" i="3"/>
  <c r="O50" i="3"/>
  <c r="Q50" i="3"/>
  <c r="AI50" i="3"/>
  <c r="AZ50" i="3"/>
  <c r="BQ50" i="3"/>
  <c r="CH50" i="3"/>
  <c r="I51" i="3"/>
  <c r="J51" i="3"/>
  <c r="H51" i="3"/>
  <c r="K51" i="3"/>
  <c r="L51" i="3"/>
  <c r="M51" i="3"/>
  <c r="N51" i="3"/>
  <c r="O51" i="3"/>
  <c r="Q51" i="3"/>
  <c r="AI51" i="3"/>
  <c r="AZ51" i="3"/>
  <c r="BQ51" i="3"/>
  <c r="CH51" i="3"/>
  <c r="F52" i="3"/>
  <c r="I52" i="3"/>
  <c r="J52" i="3"/>
  <c r="H52" i="3"/>
  <c r="K52" i="3"/>
  <c r="L52" i="3"/>
  <c r="M52" i="3"/>
  <c r="N52" i="3"/>
  <c r="O52" i="3"/>
  <c r="Q52" i="3"/>
  <c r="AI52" i="3"/>
  <c r="AZ52" i="3"/>
  <c r="BQ52" i="3"/>
  <c r="CH52" i="3"/>
  <c r="I53" i="3"/>
  <c r="J53" i="3"/>
  <c r="H53" i="3"/>
  <c r="K53" i="3"/>
  <c r="L53" i="3"/>
  <c r="M53" i="3"/>
  <c r="N53" i="3"/>
  <c r="O53" i="3"/>
  <c r="P53" i="3"/>
  <c r="R53" i="3"/>
  <c r="R54" i="3"/>
  <c r="AI53" i="3"/>
  <c r="G53" i="3"/>
  <c r="AZ53" i="3"/>
  <c r="AZ54" i="3"/>
  <c r="BQ53" i="3"/>
  <c r="CC53" i="3"/>
  <c r="CG53" i="3"/>
  <c r="Q53" i="3"/>
  <c r="Q54" i="3"/>
  <c r="Q77" i="3"/>
  <c r="CH53" i="3"/>
  <c r="CH54" i="3"/>
  <c r="I54" i="3"/>
  <c r="K54" i="3"/>
  <c r="M54" i="3"/>
  <c r="O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F56" i="3"/>
  <c r="I56" i="3"/>
  <c r="J56" i="3"/>
  <c r="H56" i="3"/>
  <c r="K56" i="3"/>
  <c r="L56" i="3"/>
  <c r="M56" i="3"/>
  <c r="N56" i="3"/>
  <c r="O56" i="3"/>
  <c r="Q56" i="3"/>
  <c r="AI56" i="3"/>
  <c r="AZ56" i="3"/>
  <c r="BQ56" i="3"/>
  <c r="CH56" i="3"/>
  <c r="I57" i="3"/>
  <c r="J57" i="3"/>
  <c r="H57" i="3"/>
  <c r="K57" i="3"/>
  <c r="L57" i="3"/>
  <c r="M57" i="3"/>
  <c r="N57" i="3"/>
  <c r="O57" i="3"/>
  <c r="Q57" i="3"/>
  <c r="AI57" i="3"/>
  <c r="AZ57" i="3"/>
  <c r="BQ57" i="3"/>
  <c r="CH57" i="3"/>
  <c r="F58" i="3"/>
  <c r="I58" i="3"/>
  <c r="J58" i="3"/>
  <c r="H58" i="3"/>
  <c r="K58" i="3"/>
  <c r="L58" i="3"/>
  <c r="M58" i="3"/>
  <c r="N58" i="3"/>
  <c r="O58" i="3"/>
  <c r="Q58" i="3"/>
  <c r="AI58" i="3"/>
  <c r="AZ58" i="3"/>
  <c r="BQ58" i="3"/>
  <c r="CH58" i="3"/>
  <c r="I59" i="3"/>
  <c r="J59" i="3"/>
  <c r="H59" i="3"/>
  <c r="K59" i="3"/>
  <c r="L59" i="3"/>
  <c r="M59" i="3"/>
  <c r="N59" i="3"/>
  <c r="O59" i="3"/>
  <c r="Q59" i="3"/>
  <c r="AI59" i="3"/>
  <c r="AZ59" i="3"/>
  <c r="BQ59" i="3"/>
  <c r="CH59" i="3"/>
  <c r="F60" i="3"/>
  <c r="I60" i="3"/>
  <c r="J60" i="3"/>
  <c r="H60" i="3"/>
  <c r="K60" i="3"/>
  <c r="L60" i="3"/>
  <c r="M60" i="3"/>
  <c r="N60" i="3"/>
  <c r="O60" i="3"/>
  <c r="Q60" i="3"/>
  <c r="AI60" i="3"/>
  <c r="AZ60" i="3"/>
  <c r="BQ60" i="3"/>
  <c r="CH60" i="3"/>
  <c r="I61" i="3"/>
  <c r="J61" i="3"/>
  <c r="H61" i="3"/>
  <c r="K61" i="3"/>
  <c r="L61" i="3"/>
  <c r="M61" i="3"/>
  <c r="N61" i="3"/>
  <c r="O61" i="3"/>
  <c r="Q61" i="3"/>
  <c r="AI61" i="3"/>
  <c r="AZ61" i="3"/>
  <c r="BQ61" i="3"/>
  <c r="CH61" i="3"/>
  <c r="F62" i="3"/>
  <c r="I62" i="3"/>
  <c r="J62" i="3"/>
  <c r="H62" i="3"/>
  <c r="K62" i="3"/>
  <c r="L62" i="3"/>
  <c r="M62" i="3"/>
  <c r="N62" i="3"/>
  <c r="O62" i="3"/>
  <c r="Q62" i="3"/>
  <c r="AI62" i="3"/>
  <c r="AZ62" i="3"/>
  <c r="BQ62" i="3"/>
  <c r="CH62" i="3"/>
  <c r="I63" i="3"/>
  <c r="J63" i="3"/>
  <c r="H63" i="3"/>
  <c r="K63" i="3"/>
  <c r="L63" i="3"/>
  <c r="M63" i="3"/>
  <c r="N63" i="3"/>
  <c r="O63" i="3"/>
  <c r="Q63" i="3"/>
  <c r="AI63" i="3"/>
  <c r="AZ63" i="3"/>
  <c r="BQ63" i="3"/>
  <c r="CH63" i="3"/>
  <c r="F64" i="3"/>
  <c r="I64" i="3"/>
  <c r="J64" i="3"/>
  <c r="H64" i="3"/>
  <c r="K64" i="3"/>
  <c r="L64" i="3"/>
  <c r="M64" i="3"/>
  <c r="N64" i="3"/>
  <c r="O64" i="3"/>
  <c r="Q64" i="3"/>
  <c r="AI64" i="3"/>
  <c r="AZ64" i="3"/>
  <c r="BQ64" i="3"/>
  <c r="CH64" i="3"/>
  <c r="I65" i="3"/>
  <c r="J65" i="3"/>
  <c r="H65" i="3"/>
  <c r="K65" i="3"/>
  <c r="L65" i="3"/>
  <c r="M65" i="3"/>
  <c r="N65" i="3"/>
  <c r="O65" i="3"/>
  <c r="Q65" i="3"/>
  <c r="AI65" i="3"/>
  <c r="AZ65" i="3"/>
  <c r="BQ65" i="3"/>
  <c r="CH65" i="3"/>
  <c r="F66" i="3"/>
  <c r="I66" i="3"/>
  <c r="J66" i="3"/>
  <c r="H66" i="3"/>
  <c r="K66" i="3"/>
  <c r="L66" i="3"/>
  <c r="M66" i="3"/>
  <c r="N66" i="3"/>
  <c r="O66" i="3"/>
  <c r="Q66" i="3"/>
  <c r="AI66" i="3"/>
  <c r="AZ66" i="3"/>
  <c r="BQ66" i="3"/>
  <c r="CH66" i="3"/>
  <c r="I67" i="3"/>
  <c r="J67" i="3"/>
  <c r="H67" i="3"/>
  <c r="K67" i="3"/>
  <c r="L67" i="3"/>
  <c r="M67" i="3"/>
  <c r="N67" i="3"/>
  <c r="O67" i="3"/>
  <c r="Q67" i="3"/>
  <c r="AI67" i="3"/>
  <c r="AZ67" i="3"/>
  <c r="BQ67" i="3"/>
  <c r="CH67" i="3"/>
  <c r="F68" i="3"/>
  <c r="I68" i="3"/>
  <c r="J68" i="3"/>
  <c r="H68" i="3"/>
  <c r="K68" i="3"/>
  <c r="L68" i="3"/>
  <c r="M68" i="3"/>
  <c r="N68" i="3"/>
  <c r="O68" i="3"/>
  <c r="Q68" i="3"/>
  <c r="AI68" i="3"/>
  <c r="AZ68" i="3"/>
  <c r="BQ68" i="3"/>
  <c r="CH68" i="3"/>
  <c r="I69" i="3"/>
  <c r="J69" i="3"/>
  <c r="H69" i="3"/>
  <c r="K69" i="3"/>
  <c r="L69" i="3"/>
  <c r="M69" i="3"/>
  <c r="N69" i="3"/>
  <c r="O69" i="3"/>
  <c r="Q69" i="3"/>
  <c r="AI69" i="3"/>
  <c r="AZ69" i="3"/>
  <c r="BQ69" i="3"/>
  <c r="CH69" i="3"/>
  <c r="F70" i="3"/>
  <c r="I70" i="3"/>
  <c r="J70" i="3"/>
  <c r="H70" i="3"/>
  <c r="K70" i="3"/>
  <c r="L70" i="3"/>
  <c r="M70" i="3"/>
  <c r="N70" i="3"/>
  <c r="O70" i="3"/>
  <c r="Q70" i="3"/>
  <c r="AI70" i="3"/>
  <c r="AZ70" i="3"/>
  <c r="BQ70" i="3"/>
  <c r="CH70" i="3"/>
  <c r="I71" i="3"/>
  <c r="J71" i="3"/>
  <c r="H71" i="3"/>
  <c r="K71" i="3"/>
  <c r="L71" i="3"/>
  <c r="M71" i="3"/>
  <c r="N71" i="3"/>
  <c r="O71" i="3"/>
  <c r="Q71" i="3"/>
  <c r="AI71" i="3"/>
  <c r="AZ71" i="3"/>
  <c r="BQ71" i="3"/>
  <c r="CH71" i="3"/>
  <c r="F72" i="3"/>
  <c r="I72" i="3"/>
  <c r="J72" i="3"/>
  <c r="H72" i="3"/>
  <c r="K72" i="3"/>
  <c r="L72" i="3"/>
  <c r="M72" i="3"/>
  <c r="N72" i="3"/>
  <c r="O72" i="3"/>
  <c r="Q72" i="3"/>
  <c r="AI72" i="3"/>
  <c r="AZ72" i="3"/>
  <c r="BQ72" i="3"/>
  <c r="CH72" i="3"/>
  <c r="I74" i="3"/>
  <c r="J74" i="3"/>
  <c r="H74" i="3"/>
  <c r="H76" i="3"/>
  <c r="K74" i="3"/>
  <c r="L74" i="3"/>
  <c r="M74" i="3"/>
  <c r="N74" i="3"/>
  <c r="O74" i="3"/>
  <c r="Q74" i="3"/>
  <c r="AI74" i="3"/>
  <c r="AZ74" i="3"/>
  <c r="BQ74" i="3"/>
  <c r="BQ76" i="3"/>
  <c r="CH74" i="3"/>
  <c r="F75" i="3"/>
  <c r="I75" i="3"/>
  <c r="J75" i="3"/>
  <c r="H75" i="3"/>
  <c r="K75" i="3"/>
  <c r="L75" i="3"/>
  <c r="M75" i="3"/>
  <c r="N75" i="3"/>
  <c r="O75" i="3"/>
  <c r="Q75" i="3"/>
  <c r="AI75" i="3"/>
  <c r="AZ75" i="3"/>
  <c r="BQ75" i="3"/>
  <c r="CH75" i="3"/>
  <c r="I76" i="3"/>
  <c r="J76" i="3"/>
  <c r="K76" i="3"/>
  <c r="L76" i="3"/>
  <c r="M76" i="3"/>
  <c r="N76" i="3"/>
  <c r="O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U77" i="3"/>
  <c r="Y77" i="3"/>
  <c r="AC77" i="3"/>
  <c r="AG77" i="3"/>
  <c r="AK77" i="3"/>
  <c r="AO77" i="3"/>
  <c r="AS77" i="3"/>
  <c r="AW77" i="3"/>
  <c r="BA77" i="3"/>
  <c r="BE77" i="3"/>
  <c r="BI77" i="3"/>
  <c r="BM77" i="3"/>
  <c r="BU77" i="3"/>
  <c r="BY77" i="3"/>
  <c r="CC77" i="3"/>
  <c r="CG77" i="3"/>
  <c r="H17" i="4"/>
  <c r="J17" i="4"/>
  <c r="K17" i="4"/>
  <c r="L17" i="4"/>
  <c r="M17" i="4"/>
  <c r="N17" i="4"/>
  <c r="O17" i="4"/>
  <c r="Q17" i="4"/>
  <c r="R17" i="4"/>
  <c r="AI17" i="4"/>
  <c r="G17" i="4"/>
  <c r="AZ17" i="4"/>
  <c r="F17" i="4"/>
  <c r="BQ17" i="4"/>
  <c r="BR17" i="4"/>
  <c r="I17" i="4"/>
  <c r="BV17" i="4"/>
  <c r="CH17" i="4"/>
  <c r="I18" i="4"/>
  <c r="J18" i="4"/>
  <c r="K18" i="4"/>
  <c r="L18" i="4"/>
  <c r="M18" i="4"/>
  <c r="N18" i="4"/>
  <c r="O18" i="4"/>
  <c r="Q18" i="4"/>
  <c r="Q22" i="4"/>
  <c r="R18" i="4"/>
  <c r="AI18" i="4"/>
  <c r="AZ18" i="4"/>
  <c r="BQ18" i="4"/>
  <c r="BR18" i="4"/>
  <c r="BV18" i="4"/>
  <c r="CH18" i="4"/>
  <c r="H19" i="4"/>
  <c r="J19" i="4"/>
  <c r="K19" i="4"/>
  <c r="L19" i="4"/>
  <c r="M19" i="4"/>
  <c r="N19" i="4"/>
  <c r="O19" i="4"/>
  <c r="Q19" i="4"/>
  <c r="R19" i="4"/>
  <c r="AI19" i="4"/>
  <c r="G19" i="4"/>
  <c r="AZ19" i="4"/>
  <c r="F19" i="4"/>
  <c r="BQ19" i="4"/>
  <c r="BR19" i="4"/>
  <c r="I19" i="4"/>
  <c r="BV19" i="4"/>
  <c r="CH19" i="4"/>
  <c r="G20" i="4"/>
  <c r="I20" i="4"/>
  <c r="J20" i="4"/>
  <c r="K20" i="4"/>
  <c r="M20" i="4"/>
  <c r="N20" i="4"/>
  <c r="O20" i="4"/>
  <c r="Q20" i="4"/>
  <c r="R20" i="4"/>
  <c r="Z20" i="4"/>
  <c r="AH20" i="4"/>
  <c r="AI20" i="4"/>
  <c r="AZ20" i="4"/>
  <c r="BQ20" i="4"/>
  <c r="CH20" i="4"/>
  <c r="I21" i="4"/>
  <c r="J21" i="4"/>
  <c r="H21" i="4"/>
  <c r="K21" i="4"/>
  <c r="L21" i="4"/>
  <c r="M21" i="4"/>
  <c r="N21" i="4"/>
  <c r="O21" i="4"/>
  <c r="Q21" i="4"/>
  <c r="AI21" i="4"/>
  <c r="AZ21" i="4"/>
  <c r="BQ21" i="4"/>
  <c r="CH21" i="4"/>
  <c r="J22" i="4"/>
  <c r="N22" i="4"/>
  <c r="R22" i="4"/>
  <c r="R77" i="4"/>
  <c r="S22" i="4"/>
  <c r="T22" i="4"/>
  <c r="T77" i="4"/>
  <c r="U22" i="4"/>
  <c r="V22" i="4"/>
  <c r="V77" i="4"/>
  <c r="W22" i="4"/>
  <c r="X22" i="4"/>
  <c r="X77" i="4"/>
  <c r="Y22" i="4"/>
  <c r="Z22" i="4"/>
  <c r="Z77" i="4"/>
  <c r="AA22" i="4"/>
  <c r="AB22" i="4"/>
  <c r="AB77" i="4"/>
  <c r="AC22" i="4"/>
  <c r="AD22" i="4"/>
  <c r="AD77" i="4"/>
  <c r="AE22" i="4"/>
  <c r="AF22" i="4"/>
  <c r="AF77" i="4"/>
  <c r="AG22" i="4"/>
  <c r="AH22" i="4"/>
  <c r="AH77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R22" i="4"/>
  <c r="BR77" i="4"/>
  <c r="BS22" i="4"/>
  <c r="BT22" i="4"/>
  <c r="BT77" i="4"/>
  <c r="BU22" i="4"/>
  <c r="BV22" i="4"/>
  <c r="BV77" i="4"/>
  <c r="BW22" i="4"/>
  <c r="BX22" i="4"/>
  <c r="BX77" i="4"/>
  <c r="BY22" i="4"/>
  <c r="BZ22" i="4"/>
  <c r="BZ77" i="4"/>
  <c r="CA22" i="4"/>
  <c r="CB22" i="4"/>
  <c r="CB77" i="4"/>
  <c r="CC22" i="4"/>
  <c r="CD22" i="4"/>
  <c r="CD77" i="4"/>
  <c r="CE22" i="4"/>
  <c r="CF22" i="4"/>
  <c r="CF77" i="4"/>
  <c r="CG22" i="4"/>
  <c r="CH22" i="4"/>
  <c r="CH77" i="4"/>
  <c r="I24" i="4"/>
  <c r="J24" i="4"/>
  <c r="K24" i="4"/>
  <c r="K25" i="4"/>
  <c r="L24" i="4"/>
  <c r="M24" i="4"/>
  <c r="M25" i="4"/>
  <c r="N24" i="4"/>
  <c r="O24" i="4"/>
  <c r="O25" i="4"/>
  <c r="Q24" i="4"/>
  <c r="AI24" i="4"/>
  <c r="F24" i="4"/>
  <c r="F25" i="4"/>
  <c r="AZ24" i="4"/>
  <c r="AZ25" i="4"/>
  <c r="BQ24" i="4"/>
  <c r="CH24" i="4"/>
  <c r="CH25" i="4"/>
  <c r="J25" i="4"/>
  <c r="L25" i="4"/>
  <c r="N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F27" i="4"/>
  <c r="I27" i="4"/>
  <c r="J27" i="4"/>
  <c r="K27" i="4"/>
  <c r="L27" i="4"/>
  <c r="M27" i="4"/>
  <c r="N27" i="4"/>
  <c r="O27" i="4"/>
  <c r="Q27" i="4"/>
  <c r="AI27" i="4"/>
  <c r="AZ27" i="4"/>
  <c r="BQ27" i="4"/>
  <c r="CH27" i="4"/>
  <c r="I28" i="4"/>
  <c r="J28" i="4"/>
  <c r="H28" i="4"/>
  <c r="K28" i="4"/>
  <c r="L28" i="4"/>
  <c r="M28" i="4"/>
  <c r="N28" i="4"/>
  <c r="O28" i="4"/>
  <c r="Q28" i="4"/>
  <c r="AI28" i="4"/>
  <c r="AZ28" i="4"/>
  <c r="BQ28" i="4"/>
  <c r="CH28" i="4"/>
  <c r="F29" i="4"/>
  <c r="I29" i="4"/>
  <c r="J29" i="4"/>
  <c r="H29" i="4"/>
  <c r="K29" i="4"/>
  <c r="L29" i="4"/>
  <c r="M29" i="4"/>
  <c r="N29" i="4"/>
  <c r="O29" i="4"/>
  <c r="Q29" i="4"/>
  <c r="AI29" i="4"/>
  <c r="AZ29" i="4"/>
  <c r="BQ29" i="4"/>
  <c r="CH29" i="4"/>
  <c r="I30" i="4"/>
  <c r="J30" i="4"/>
  <c r="H30" i="4"/>
  <c r="K30" i="4"/>
  <c r="L30" i="4"/>
  <c r="M30" i="4"/>
  <c r="N30" i="4"/>
  <c r="O30" i="4"/>
  <c r="Q30" i="4"/>
  <c r="AI30" i="4"/>
  <c r="AZ30" i="4"/>
  <c r="BQ30" i="4"/>
  <c r="CH30" i="4"/>
  <c r="F31" i="4"/>
  <c r="I31" i="4"/>
  <c r="J31" i="4"/>
  <c r="H31" i="4"/>
  <c r="K31" i="4"/>
  <c r="L31" i="4"/>
  <c r="M31" i="4"/>
  <c r="N31" i="4"/>
  <c r="O31" i="4"/>
  <c r="Q31" i="4"/>
  <c r="AI31" i="4"/>
  <c r="AZ31" i="4"/>
  <c r="BQ31" i="4"/>
  <c r="CH31" i="4"/>
  <c r="I32" i="4"/>
  <c r="J32" i="4"/>
  <c r="H32" i="4"/>
  <c r="K32" i="4"/>
  <c r="L32" i="4"/>
  <c r="M32" i="4"/>
  <c r="N32" i="4"/>
  <c r="R32" i="4"/>
  <c r="R33" i="4"/>
  <c r="AI32" i="4"/>
  <c r="AZ32" i="4"/>
  <c r="AZ33" i="4"/>
  <c r="AZ77" i="4"/>
  <c r="BQ32" i="4"/>
  <c r="CE32" i="4"/>
  <c r="O32" i="4"/>
  <c r="O33" i="4"/>
  <c r="CG32" i="4"/>
  <c r="Q32" i="4"/>
  <c r="CH32" i="4"/>
  <c r="CH33" i="4"/>
  <c r="I33" i="4"/>
  <c r="K33" i="4"/>
  <c r="M33" i="4"/>
  <c r="Q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I35" i="4"/>
  <c r="J35" i="4"/>
  <c r="K35" i="4"/>
  <c r="L35" i="4"/>
  <c r="L54" i="4"/>
  <c r="M35" i="4"/>
  <c r="N35" i="4"/>
  <c r="N54" i="4"/>
  <c r="O35" i="4"/>
  <c r="Q35" i="4"/>
  <c r="AI35" i="4"/>
  <c r="AZ35" i="4"/>
  <c r="BQ35" i="4"/>
  <c r="CH35" i="4"/>
  <c r="F36" i="4"/>
  <c r="I36" i="4"/>
  <c r="J36" i="4"/>
  <c r="H36" i="4"/>
  <c r="K36" i="4"/>
  <c r="L36" i="4"/>
  <c r="M36" i="4"/>
  <c r="N36" i="4"/>
  <c r="O36" i="4"/>
  <c r="Q36" i="4"/>
  <c r="AI36" i="4"/>
  <c r="AZ36" i="4"/>
  <c r="BQ36" i="4"/>
  <c r="CH36" i="4"/>
  <c r="I37" i="4"/>
  <c r="J37" i="4"/>
  <c r="H37" i="4"/>
  <c r="K37" i="4"/>
  <c r="L37" i="4"/>
  <c r="M37" i="4"/>
  <c r="N37" i="4"/>
  <c r="O37" i="4"/>
  <c r="Q37" i="4"/>
  <c r="AI37" i="4"/>
  <c r="AZ37" i="4"/>
  <c r="BQ37" i="4"/>
  <c r="CH37" i="4"/>
  <c r="F38" i="4"/>
  <c r="I38" i="4"/>
  <c r="J38" i="4"/>
  <c r="H38" i="4"/>
  <c r="K38" i="4"/>
  <c r="L38" i="4"/>
  <c r="M38" i="4"/>
  <c r="N38" i="4"/>
  <c r="O38" i="4"/>
  <c r="Q38" i="4"/>
  <c r="AI38" i="4"/>
  <c r="AZ38" i="4"/>
  <c r="BQ38" i="4"/>
  <c r="CH38" i="4"/>
  <c r="I39" i="4"/>
  <c r="J39" i="4"/>
  <c r="H39" i="4"/>
  <c r="K39" i="4"/>
  <c r="L39" i="4"/>
  <c r="M39" i="4"/>
  <c r="N39" i="4"/>
  <c r="O39" i="4"/>
  <c r="Q39" i="4"/>
  <c r="AI39" i="4"/>
  <c r="AZ39" i="4"/>
  <c r="BQ39" i="4"/>
  <c r="CH39" i="4"/>
  <c r="F40" i="4"/>
  <c r="I40" i="4"/>
  <c r="J40" i="4"/>
  <c r="H40" i="4"/>
  <c r="K40" i="4"/>
  <c r="L40" i="4"/>
  <c r="M40" i="4"/>
  <c r="N40" i="4"/>
  <c r="O40" i="4"/>
  <c r="Q40" i="4"/>
  <c r="AI40" i="4"/>
  <c r="AZ40" i="4"/>
  <c r="BQ40" i="4"/>
  <c r="CH40" i="4"/>
  <c r="I41" i="4"/>
  <c r="J41" i="4"/>
  <c r="H41" i="4"/>
  <c r="K41" i="4"/>
  <c r="L41" i="4"/>
  <c r="M41" i="4"/>
  <c r="N41" i="4"/>
  <c r="O41" i="4"/>
  <c r="Q41" i="4"/>
  <c r="AI41" i="4"/>
  <c r="AZ41" i="4"/>
  <c r="BQ41" i="4"/>
  <c r="CH41" i="4"/>
  <c r="F42" i="4"/>
  <c r="I42" i="4"/>
  <c r="J42" i="4"/>
  <c r="H42" i="4"/>
  <c r="K42" i="4"/>
  <c r="L42" i="4"/>
  <c r="M42" i="4"/>
  <c r="N42" i="4"/>
  <c r="O42" i="4"/>
  <c r="Q42" i="4"/>
  <c r="AI42" i="4"/>
  <c r="AZ42" i="4"/>
  <c r="BQ42" i="4"/>
  <c r="CH42" i="4"/>
  <c r="I43" i="4"/>
  <c r="J43" i="4"/>
  <c r="H43" i="4"/>
  <c r="K43" i="4"/>
  <c r="L43" i="4"/>
  <c r="M43" i="4"/>
  <c r="N43" i="4"/>
  <c r="O43" i="4"/>
  <c r="Q43" i="4"/>
  <c r="AI43" i="4"/>
  <c r="AZ43" i="4"/>
  <c r="BQ43" i="4"/>
  <c r="CH43" i="4"/>
  <c r="F44" i="4"/>
  <c r="I44" i="4"/>
  <c r="J44" i="4"/>
  <c r="H44" i="4"/>
  <c r="K44" i="4"/>
  <c r="L44" i="4"/>
  <c r="M44" i="4"/>
  <c r="N44" i="4"/>
  <c r="O44" i="4"/>
  <c r="Q44" i="4"/>
  <c r="AI44" i="4"/>
  <c r="AZ44" i="4"/>
  <c r="BQ44" i="4"/>
  <c r="CH44" i="4"/>
  <c r="I45" i="4"/>
  <c r="J45" i="4"/>
  <c r="H45" i="4"/>
  <c r="K45" i="4"/>
  <c r="L45" i="4"/>
  <c r="M45" i="4"/>
  <c r="N45" i="4"/>
  <c r="O45" i="4"/>
  <c r="Q45" i="4"/>
  <c r="AI45" i="4"/>
  <c r="AZ45" i="4"/>
  <c r="BQ45" i="4"/>
  <c r="CH45" i="4"/>
  <c r="F46" i="4"/>
  <c r="I46" i="4"/>
  <c r="J46" i="4"/>
  <c r="H46" i="4"/>
  <c r="K46" i="4"/>
  <c r="L46" i="4"/>
  <c r="M46" i="4"/>
  <c r="N46" i="4"/>
  <c r="O46" i="4"/>
  <c r="Q46" i="4"/>
  <c r="AI46" i="4"/>
  <c r="AZ46" i="4"/>
  <c r="BQ46" i="4"/>
  <c r="CH46" i="4"/>
  <c r="I47" i="4"/>
  <c r="J47" i="4"/>
  <c r="H47" i="4"/>
  <c r="K47" i="4"/>
  <c r="L47" i="4"/>
  <c r="M47" i="4"/>
  <c r="N47" i="4"/>
  <c r="O47" i="4"/>
  <c r="Q47" i="4"/>
  <c r="AI47" i="4"/>
  <c r="AZ47" i="4"/>
  <c r="BQ47" i="4"/>
  <c r="CH47" i="4"/>
  <c r="F48" i="4"/>
  <c r="I48" i="4"/>
  <c r="J48" i="4"/>
  <c r="H48" i="4"/>
  <c r="K48" i="4"/>
  <c r="L48" i="4"/>
  <c r="M48" i="4"/>
  <c r="N48" i="4"/>
  <c r="O48" i="4"/>
  <c r="Q48" i="4"/>
  <c r="AI48" i="4"/>
  <c r="AZ48" i="4"/>
  <c r="BQ48" i="4"/>
  <c r="CH48" i="4"/>
  <c r="I49" i="4"/>
  <c r="J49" i="4"/>
  <c r="H49" i="4"/>
  <c r="K49" i="4"/>
  <c r="L49" i="4"/>
  <c r="M49" i="4"/>
  <c r="N49" i="4"/>
  <c r="O49" i="4"/>
  <c r="Q49" i="4"/>
  <c r="AI49" i="4"/>
  <c r="AZ49" i="4"/>
  <c r="BQ49" i="4"/>
  <c r="CH49" i="4"/>
  <c r="F50" i="4"/>
  <c r="I50" i="4"/>
  <c r="J50" i="4"/>
  <c r="H50" i="4"/>
  <c r="K50" i="4"/>
  <c r="L50" i="4"/>
  <c r="M50" i="4"/>
  <c r="N50" i="4"/>
  <c r="O50" i="4"/>
  <c r="Q50" i="4"/>
  <c r="AI50" i="4"/>
  <c r="AZ50" i="4"/>
  <c r="BQ50" i="4"/>
  <c r="CH50" i="4"/>
  <c r="I51" i="4"/>
  <c r="J51" i="4"/>
  <c r="H51" i="4"/>
  <c r="K51" i="4"/>
  <c r="L51" i="4"/>
  <c r="M51" i="4"/>
  <c r="N51" i="4"/>
  <c r="O51" i="4"/>
  <c r="Q51" i="4"/>
  <c r="AI51" i="4"/>
  <c r="AZ51" i="4"/>
  <c r="BQ51" i="4"/>
  <c r="CH51" i="4"/>
  <c r="F52" i="4"/>
  <c r="I52" i="4"/>
  <c r="J52" i="4"/>
  <c r="H52" i="4"/>
  <c r="K52" i="4"/>
  <c r="L52" i="4"/>
  <c r="M52" i="4"/>
  <c r="N52" i="4"/>
  <c r="O52" i="4"/>
  <c r="Q52" i="4"/>
  <c r="AI52" i="4"/>
  <c r="AZ52" i="4"/>
  <c r="BQ52" i="4"/>
  <c r="CH52" i="4"/>
  <c r="I53" i="4"/>
  <c r="J53" i="4"/>
  <c r="H53" i="4"/>
  <c r="K53" i="4"/>
  <c r="L53" i="4"/>
  <c r="M53" i="4"/>
  <c r="N53" i="4"/>
  <c r="O53" i="4"/>
  <c r="P53" i="4"/>
  <c r="R53" i="4"/>
  <c r="AI53" i="4"/>
  <c r="G53" i="4"/>
  <c r="AZ53" i="4"/>
  <c r="F53" i="4"/>
  <c r="BQ53" i="4"/>
  <c r="CC53" i="4"/>
  <c r="CG53" i="4"/>
  <c r="Q53" i="4"/>
  <c r="CH53" i="4"/>
  <c r="I54" i="4"/>
  <c r="K54" i="4"/>
  <c r="M54" i="4"/>
  <c r="O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I56" i="4"/>
  <c r="J56" i="4"/>
  <c r="H56" i="4"/>
  <c r="K56" i="4"/>
  <c r="L56" i="4"/>
  <c r="M56" i="4"/>
  <c r="N56" i="4"/>
  <c r="O56" i="4"/>
  <c r="Q56" i="4"/>
  <c r="AI56" i="4"/>
  <c r="G56" i="4"/>
  <c r="AZ56" i="4"/>
  <c r="BQ56" i="4"/>
  <c r="CH56" i="4"/>
  <c r="I57" i="4"/>
  <c r="J57" i="4"/>
  <c r="H57" i="4"/>
  <c r="K57" i="4"/>
  <c r="L57" i="4"/>
  <c r="M57" i="4"/>
  <c r="N57" i="4"/>
  <c r="O57" i="4"/>
  <c r="Q57" i="4"/>
  <c r="AI57" i="4"/>
  <c r="G57" i="4"/>
  <c r="AZ57" i="4"/>
  <c r="BQ57" i="4"/>
  <c r="CH57" i="4"/>
  <c r="I58" i="4"/>
  <c r="J58" i="4"/>
  <c r="H58" i="4"/>
  <c r="K58" i="4"/>
  <c r="L58" i="4"/>
  <c r="M58" i="4"/>
  <c r="N58" i="4"/>
  <c r="O58" i="4"/>
  <c r="Q58" i="4"/>
  <c r="AI58" i="4"/>
  <c r="G58" i="4"/>
  <c r="AZ58" i="4"/>
  <c r="BQ58" i="4"/>
  <c r="CH58" i="4"/>
  <c r="I59" i="4"/>
  <c r="J59" i="4"/>
  <c r="H59" i="4"/>
  <c r="K59" i="4"/>
  <c r="L59" i="4"/>
  <c r="M59" i="4"/>
  <c r="N59" i="4"/>
  <c r="O59" i="4"/>
  <c r="Q59" i="4"/>
  <c r="AI59" i="4"/>
  <c r="G59" i="4"/>
  <c r="AZ59" i="4"/>
  <c r="BQ59" i="4"/>
  <c r="CH59" i="4"/>
  <c r="I60" i="4"/>
  <c r="J60" i="4"/>
  <c r="H60" i="4"/>
  <c r="K60" i="4"/>
  <c r="L60" i="4"/>
  <c r="M60" i="4"/>
  <c r="N60" i="4"/>
  <c r="O60" i="4"/>
  <c r="Q60" i="4"/>
  <c r="AI60" i="4"/>
  <c r="G60" i="4"/>
  <c r="AZ60" i="4"/>
  <c r="BQ60" i="4"/>
  <c r="CH60" i="4"/>
  <c r="I61" i="4"/>
  <c r="J61" i="4"/>
  <c r="H61" i="4"/>
  <c r="K61" i="4"/>
  <c r="L61" i="4"/>
  <c r="M61" i="4"/>
  <c r="N61" i="4"/>
  <c r="O61" i="4"/>
  <c r="Q61" i="4"/>
  <c r="AI61" i="4"/>
  <c r="G61" i="4"/>
  <c r="AZ61" i="4"/>
  <c r="BQ61" i="4"/>
  <c r="CH61" i="4"/>
  <c r="I62" i="4"/>
  <c r="J62" i="4"/>
  <c r="H62" i="4"/>
  <c r="K62" i="4"/>
  <c r="L62" i="4"/>
  <c r="M62" i="4"/>
  <c r="N62" i="4"/>
  <c r="O62" i="4"/>
  <c r="Q62" i="4"/>
  <c r="AI62" i="4"/>
  <c r="G62" i="4"/>
  <c r="AZ62" i="4"/>
  <c r="BQ62" i="4"/>
  <c r="CH62" i="4"/>
  <c r="I63" i="4"/>
  <c r="J63" i="4"/>
  <c r="H63" i="4"/>
  <c r="K63" i="4"/>
  <c r="L63" i="4"/>
  <c r="M63" i="4"/>
  <c r="N63" i="4"/>
  <c r="O63" i="4"/>
  <c r="Q63" i="4"/>
  <c r="AI63" i="4"/>
  <c r="G63" i="4"/>
  <c r="AZ63" i="4"/>
  <c r="BQ63" i="4"/>
  <c r="CH63" i="4"/>
  <c r="I64" i="4"/>
  <c r="J64" i="4"/>
  <c r="H64" i="4"/>
  <c r="K64" i="4"/>
  <c r="L64" i="4"/>
  <c r="M64" i="4"/>
  <c r="N64" i="4"/>
  <c r="O64" i="4"/>
  <c r="Q64" i="4"/>
  <c r="AI64" i="4"/>
  <c r="G64" i="4"/>
  <c r="AZ64" i="4"/>
  <c r="BQ64" i="4"/>
  <c r="CH64" i="4"/>
  <c r="I65" i="4"/>
  <c r="J65" i="4"/>
  <c r="H65" i="4"/>
  <c r="K65" i="4"/>
  <c r="L65" i="4"/>
  <c r="M65" i="4"/>
  <c r="N65" i="4"/>
  <c r="O65" i="4"/>
  <c r="Q65" i="4"/>
  <c r="AI65" i="4"/>
  <c r="G65" i="4"/>
  <c r="AZ65" i="4"/>
  <c r="BQ65" i="4"/>
  <c r="CH65" i="4"/>
  <c r="I66" i="4"/>
  <c r="J66" i="4"/>
  <c r="H66" i="4"/>
  <c r="K66" i="4"/>
  <c r="L66" i="4"/>
  <c r="M66" i="4"/>
  <c r="N66" i="4"/>
  <c r="O66" i="4"/>
  <c r="Q66" i="4"/>
  <c r="AI66" i="4"/>
  <c r="G66" i="4"/>
  <c r="AZ66" i="4"/>
  <c r="BQ66" i="4"/>
  <c r="CH66" i="4"/>
  <c r="I67" i="4"/>
  <c r="J67" i="4"/>
  <c r="H67" i="4"/>
  <c r="K67" i="4"/>
  <c r="L67" i="4"/>
  <c r="M67" i="4"/>
  <c r="N67" i="4"/>
  <c r="O67" i="4"/>
  <c r="Q67" i="4"/>
  <c r="AI67" i="4"/>
  <c r="G67" i="4"/>
  <c r="AZ67" i="4"/>
  <c r="BQ67" i="4"/>
  <c r="CH67" i="4"/>
  <c r="I68" i="4"/>
  <c r="J68" i="4"/>
  <c r="H68" i="4"/>
  <c r="K68" i="4"/>
  <c r="L68" i="4"/>
  <c r="M68" i="4"/>
  <c r="N68" i="4"/>
  <c r="O68" i="4"/>
  <c r="Q68" i="4"/>
  <c r="AI68" i="4"/>
  <c r="G68" i="4"/>
  <c r="AZ68" i="4"/>
  <c r="BQ68" i="4"/>
  <c r="CH68" i="4"/>
  <c r="I69" i="4"/>
  <c r="J69" i="4"/>
  <c r="H69" i="4"/>
  <c r="K69" i="4"/>
  <c r="L69" i="4"/>
  <c r="M69" i="4"/>
  <c r="N69" i="4"/>
  <c r="O69" i="4"/>
  <c r="Q69" i="4"/>
  <c r="AI69" i="4"/>
  <c r="G69" i="4"/>
  <c r="AZ69" i="4"/>
  <c r="BQ69" i="4"/>
  <c r="CH69" i="4"/>
  <c r="I70" i="4"/>
  <c r="J70" i="4"/>
  <c r="H70" i="4"/>
  <c r="K70" i="4"/>
  <c r="L70" i="4"/>
  <c r="M70" i="4"/>
  <c r="N70" i="4"/>
  <c r="O70" i="4"/>
  <c r="Q70" i="4"/>
  <c r="AI70" i="4"/>
  <c r="G70" i="4"/>
  <c r="AZ70" i="4"/>
  <c r="BQ70" i="4"/>
  <c r="CH70" i="4"/>
  <c r="I71" i="4"/>
  <c r="J71" i="4"/>
  <c r="H71" i="4"/>
  <c r="K71" i="4"/>
  <c r="L71" i="4"/>
  <c r="M71" i="4"/>
  <c r="N71" i="4"/>
  <c r="O71" i="4"/>
  <c r="Q71" i="4"/>
  <c r="AI71" i="4"/>
  <c r="G71" i="4"/>
  <c r="AZ71" i="4"/>
  <c r="BQ71" i="4"/>
  <c r="CH71" i="4"/>
  <c r="I72" i="4"/>
  <c r="J72" i="4"/>
  <c r="H72" i="4"/>
  <c r="K72" i="4"/>
  <c r="L72" i="4"/>
  <c r="M72" i="4"/>
  <c r="N72" i="4"/>
  <c r="O72" i="4"/>
  <c r="Q72" i="4"/>
  <c r="AI72" i="4"/>
  <c r="G72" i="4"/>
  <c r="AZ72" i="4"/>
  <c r="BQ72" i="4"/>
  <c r="CH72" i="4"/>
  <c r="I74" i="4"/>
  <c r="J74" i="4"/>
  <c r="H74" i="4"/>
  <c r="K74" i="4"/>
  <c r="L74" i="4"/>
  <c r="M74" i="4"/>
  <c r="N74" i="4"/>
  <c r="O74" i="4"/>
  <c r="Q74" i="4"/>
  <c r="AI74" i="4"/>
  <c r="G74" i="4"/>
  <c r="AZ74" i="4"/>
  <c r="BQ74" i="4"/>
  <c r="BQ76" i="4"/>
  <c r="CH74" i="4"/>
  <c r="I75" i="4"/>
  <c r="J75" i="4"/>
  <c r="H75" i="4"/>
  <c r="K75" i="4"/>
  <c r="L75" i="4"/>
  <c r="M75" i="4"/>
  <c r="N75" i="4"/>
  <c r="O75" i="4"/>
  <c r="Q75" i="4"/>
  <c r="AI75" i="4"/>
  <c r="G75" i="4"/>
  <c r="AZ75" i="4"/>
  <c r="BQ75" i="4"/>
  <c r="CH75" i="4"/>
  <c r="I76" i="4"/>
  <c r="J76" i="4"/>
  <c r="K76" i="4"/>
  <c r="L76" i="4"/>
  <c r="M76" i="4"/>
  <c r="N76" i="4"/>
  <c r="O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Q77" i="4"/>
  <c r="S77" i="4"/>
  <c r="U77" i="4"/>
  <c r="W77" i="4"/>
  <c r="Y77" i="4"/>
  <c r="AA77" i="4"/>
  <c r="AC77" i="4"/>
  <c r="AE77" i="4"/>
  <c r="AG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S77" i="4"/>
  <c r="BU77" i="4"/>
  <c r="BW77" i="4"/>
  <c r="BY77" i="4"/>
  <c r="CA77" i="4"/>
  <c r="CC77" i="4"/>
  <c r="CE77" i="4"/>
  <c r="CG77" i="4"/>
  <c r="H76" i="4"/>
  <c r="J77" i="4"/>
  <c r="G76" i="4"/>
  <c r="N77" i="4"/>
  <c r="P75" i="4"/>
  <c r="F75" i="4"/>
  <c r="P74" i="4"/>
  <c r="P76" i="4"/>
  <c r="F74" i="4"/>
  <c r="F76" i="4"/>
  <c r="P72" i="4"/>
  <c r="F72" i="4"/>
  <c r="P71" i="4"/>
  <c r="F71" i="4"/>
  <c r="P70" i="4"/>
  <c r="F70" i="4"/>
  <c r="P69" i="4"/>
  <c r="F69" i="4"/>
  <c r="P68" i="4"/>
  <c r="F68" i="4"/>
  <c r="P67" i="4"/>
  <c r="F67" i="4"/>
  <c r="P66" i="4"/>
  <c r="F66" i="4"/>
  <c r="P65" i="4"/>
  <c r="F65" i="4"/>
  <c r="P64" i="4"/>
  <c r="F64" i="4"/>
  <c r="P63" i="4"/>
  <c r="F63" i="4"/>
  <c r="P62" i="4"/>
  <c r="F62" i="4"/>
  <c r="P61" i="4"/>
  <c r="F61" i="4"/>
  <c r="P60" i="4"/>
  <c r="F60" i="4"/>
  <c r="P59" i="4"/>
  <c r="F59" i="4"/>
  <c r="P58" i="4"/>
  <c r="F58" i="4"/>
  <c r="P57" i="4"/>
  <c r="F57" i="4"/>
  <c r="P56" i="4"/>
  <c r="F56" i="4"/>
  <c r="G51" i="4"/>
  <c r="P51" i="4"/>
  <c r="G49" i="4"/>
  <c r="P49" i="4"/>
  <c r="G47" i="4"/>
  <c r="P47" i="4"/>
  <c r="G45" i="4"/>
  <c r="P45" i="4"/>
  <c r="G43" i="4"/>
  <c r="P43" i="4"/>
  <c r="G41" i="4"/>
  <c r="P41" i="4"/>
  <c r="G39" i="4"/>
  <c r="P39" i="4"/>
  <c r="G37" i="4"/>
  <c r="P37" i="4"/>
  <c r="G35" i="4"/>
  <c r="P35" i="4"/>
  <c r="J54" i="4"/>
  <c r="H35" i="4"/>
  <c r="H54" i="4"/>
  <c r="G30" i="4"/>
  <c r="P30" i="4"/>
  <c r="G28" i="4"/>
  <c r="P28" i="4"/>
  <c r="H24" i="4"/>
  <c r="H25" i="4"/>
  <c r="G21" i="4"/>
  <c r="P21" i="4"/>
  <c r="BQ22" i="4"/>
  <c r="BQ77" i="4"/>
  <c r="F18" i="4"/>
  <c r="F22" i="4"/>
  <c r="P18" i="4"/>
  <c r="AI22" i="4"/>
  <c r="AI77" i="4"/>
  <c r="G18" i="4"/>
  <c r="G22" i="4"/>
  <c r="G74" i="3"/>
  <c r="AI76" i="3"/>
  <c r="P74" i="3"/>
  <c r="G71" i="3"/>
  <c r="P71" i="3"/>
  <c r="G69" i="3"/>
  <c r="P69" i="3"/>
  <c r="G67" i="3"/>
  <c r="P67" i="3"/>
  <c r="G65" i="3"/>
  <c r="P65" i="3"/>
  <c r="G63" i="3"/>
  <c r="P63" i="3"/>
  <c r="G61" i="3"/>
  <c r="P61" i="3"/>
  <c r="G59" i="3"/>
  <c r="P59" i="3"/>
  <c r="G57" i="3"/>
  <c r="P57" i="3"/>
  <c r="G51" i="3"/>
  <c r="P51" i="3"/>
  <c r="G49" i="3"/>
  <c r="P49" i="3"/>
  <c r="G47" i="3"/>
  <c r="P47" i="3"/>
  <c r="G45" i="3"/>
  <c r="P45" i="3"/>
  <c r="G43" i="3"/>
  <c r="P43" i="3"/>
  <c r="G41" i="3"/>
  <c r="P41" i="3"/>
  <c r="G39" i="3"/>
  <c r="P39" i="3"/>
  <c r="G37" i="3"/>
  <c r="P37" i="3"/>
  <c r="G35" i="3"/>
  <c r="P35" i="3"/>
  <c r="N54" i="3"/>
  <c r="L54" i="3"/>
  <c r="J54" i="3"/>
  <c r="H35" i="3"/>
  <c r="H54" i="3"/>
  <c r="G30" i="3"/>
  <c r="P30" i="3"/>
  <c r="G28" i="3"/>
  <c r="P28" i="3"/>
  <c r="H24" i="3"/>
  <c r="H25" i="3"/>
  <c r="CH77" i="3"/>
  <c r="R77" i="3"/>
  <c r="G21" i="3"/>
  <c r="P21" i="3"/>
  <c r="BQ22" i="3"/>
  <c r="BQ77" i="3"/>
  <c r="F18" i="3"/>
  <c r="F22" i="3"/>
  <c r="P18" i="3"/>
  <c r="AI22" i="3"/>
  <c r="G18" i="3"/>
  <c r="G22" i="3"/>
  <c r="G71" i="2"/>
  <c r="G73" i="2"/>
  <c r="AI73" i="2"/>
  <c r="P71" i="2"/>
  <c r="G68" i="2"/>
  <c r="P68" i="2"/>
  <c r="G66" i="2"/>
  <c r="P66" i="2"/>
  <c r="G64" i="2"/>
  <c r="P64" i="2"/>
  <c r="G62" i="2"/>
  <c r="P62" i="2"/>
  <c r="G60" i="2"/>
  <c r="P60" i="2"/>
  <c r="G58" i="2"/>
  <c r="P58" i="2"/>
  <c r="H54" i="2"/>
  <c r="H49" i="2"/>
  <c r="H45" i="2"/>
  <c r="H41" i="2"/>
  <c r="H37" i="2"/>
  <c r="G51" i="2"/>
  <c r="H29" i="2"/>
  <c r="G33" i="2"/>
  <c r="CF74" i="2"/>
  <c r="CD74" i="2"/>
  <c r="CB74" i="2"/>
  <c r="BZ74" i="2"/>
  <c r="BX74" i="2"/>
  <c r="BT74" i="2"/>
  <c r="Q20" i="2"/>
  <c r="Q22" i="2"/>
  <c r="AI20" i="2"/>
  <c r="AH22" i="2"/>
  <c r="AH74" i="2"/>
  <c r="F20" i="2"/>
  <c r="H19" i="2"/>
  <c r="O22" i="2"/>
  <c r="K22" i="2"/>
  <c r="H17" i="2"/>
  <c r="G80" i="1"/>
  <c r="G82" i="1"/>
  <c r="H78" i="1"/>
  <c r="H70" i="1"/>
  <c r="H52" i="1"/>
  <c r="F51" i="1"/>
  <c r="Q53" i="1"/>
  <c r="BQ53" i="1"/>
  <c r="BQ83" i="1"/>
  <c r="G33" i="1"/>
  <c r="AI76" i="4"/>
  <c r="G52" i="4"/>
  <c r="P52" i="4"/>
  <c r="F51" i="4"/>
  <c r="G50" i="4"/>
  <c r="P50" i="4"/>
  <c r="F49" i="4"/>
  <c r="G48" i="4"/>
  <c r="P48" i="4"/>
  <c r="F47" i="4"/>
  <c r="G46" i="4"/>
  <c r="P46" i="4"/>
  <c r="F45" i="4"/>
  <c r="G44" i="4"/>
  <c r="P44" i="4"/>
  <c r="F43" i="4"/>
  <c r="G42" i="4"/>
  <c r="P42" i="4"/>
  <c r="F41" i="4"/>
  <c r="G40" i="4"/>
  <c r="P40" i="4"/>
  <c r="F39" i="4"/>
  <c r="G38" i="4"/>
  <c r="P38" i="4"/>
  <c r="F37" i="4"/>
  <c r="G36" i="4"/>
  <c r="P36" i="4"/>
  <c r="F35" i="4"/>
  <c r="F54" i="4"/>
  <c r="AI33" i="4"/>
  <c r="G32" i="4"/>
  <c r="P32" i="4"/>
  <c r="F32" i="4"/>
  <c r="G31" i="4"/>
  <c r="P31" i="4"/>
  <c r="F30" i="4"/>
  <c r="G29" i="4"/>
  <c r="P29" i="4"/>
  <c r="F28" i="4"/>
  <c r="F33" i="4"/>
  <c r="G27" i="4"/>
  <c r="P27" i="4"/>
  <c r="P33" i="4"/>
  <c r="N33" i="4"/>
  <c r="L33" i="4"/>
  <c r="J33" i="4"/>
  <c r="H27" i="4"/>
  <c r="H33" i="4"/>
  <c r="I25" i="4"/>
  <c r="G24" i="4"/>
  <c r="G25" i="4"/>
  <c r="F21" i="4"/>
  <c r="P20" i="4"/>
  <c r="F20" i="4"/>
  <c r="L20" i="4"/>
  <c r="L22" i="4"/>
  <c r="L77" i="4"/>
  <c r="P19" i="4"/>
  <c r="O22" i="4"/>
  <c r="O77" i="4"/>
  <c r="M22" i="4"/>
  <c r="M77" i="4"/>
  <c r="K22" i="4"/>
  <c r="K77" i="4"/>
  <c r="H18" i="4"/>
  <c r="I22" i="4"/>
  <c r="I77" i="4"/>
  <c r="P17" i="4"/>
  <c r="P22" i="4"/>
  <c r="G75" i="3"/>
  <c r="P75" i="3"/>
  <c r="F74" i="3"/>
  <c r="F76" i="3"/>
  <c r="G72" i="3"/>
  <c r="P72" i="3"/>
  <c r="F71" i="3"/>
  <c r="G70" i="3"/>
  <c r="P70" i="3"/>
  <c r="F69" i="3"/>
  <c r="G68" i="3"/>
  <c r="P68" i="3"/>
  <c r="F67" i="3"/>
  <c r="G66" i="3"/>
  <c r="P66" i="3"/>
  <c r="F65" i="3"/>
  <c r="G64" i="3"/>
  <c r="P64" i="3"/>
  <c r="F63" i="3"/>
  <c r="G62" i="3"/>
  <c r="P62" i="3"/>
  <c r="F61" i="3"/>
  <c r="G60" i="3"/>
  <c r="P60" i="3"/>
  <c r="F59" i="3"/>
  <c r="G58" i="3"/>
  <c r="P58" i="3"/>
  <c r="F57" i="3"/>
  <c r="G56" i="3"/>
  <c r="P56" i="3"/>
  <c r="F53" i="3"/>
  <c r="G52" i="3"/>
  <c r="P52" i="3"/>
  <c r="F51" i="3"/>
  <c r="G50" i="3"/>
  <c r="P50" i="3"/>
  <c r="F49" i="3"/>
  <c r="G48" i="3"/>
  <c r="P48" i="3"/>
  <c r="F47" i="3"/>
  <c r="G46" i="3"/>
  <c r="P46" i="3"/>
  <c r="F45" i="3"/>
  <c r="G44" i="3"/>
  <c r="P44" i="3"/>
  <c r="F43" i="3"/>
  <c r="G42" i="3"/>
  <c r="P42" i="3"/>
  <c r="F41" i="3"/>
  <c r="G40" i="3"/>
  <c r="P40" i="3"/>
  <c r="F39" i="3"/>
  <c r="G38" i="3"/>
  <c r="P38" i="3"/>
  <c r="F37" i="3"/>
  <c r="G36" i="3"/>
  <c r="P36" i="3"/>
  <c r="F35" i="3"/>
  <c r="AI33" i="3"/>
  <c r="G32" i="3"/>
  <c r="P32" i="3"/>
  <c r="F32" i="3"/>
  <c r="G31" i="3"/>
  <c r="P31" i="3"/>
  <c r="F30" i="3"/>
  <c r="F33" i="3"/>
  <c r="G29" i="3"/>
  <c r="P29" i="3"/>
  <c r="F28" i="3"/>
  <c r="G27" i="3"/>
  <c r="G33" i="3"/>
  <c r="P27" i="3"/>
  <c r="N33" i="3"/>
  <c r="N77" i="3"/>
  <c r="L33" i="3"/>
  <c r="J33" i="3"/>
  <c r="J77" i="3"/>
  <c r="H27" i="3"/>
  <c r="H33" i="3"/>
  <c r="I25" i="3"/>
  <c r="G24" i="3"/>
  <c r="G25" i="3"/>
  <c r="AZ77" i="3"/>
  <c r="F21" i="3"/>
  <c r="P20" i="3"/>
  <c r="F20" i="3"/>
  <c r="L20" i="3"/>
  <c r="L22" i="3"/>
  <c r="L77" i="3"/>
  <c r="P19" i="3"/>
  <c r="O22" i="3"/>
  <c r="O77" i="3"/>
  <c r="M22" i="3"/>
  <c r="M77" i="3"/>
  <c r="K22" i="3"/>
  <c r="K77" i="3"/>
  <c r="H18" i="3"/>
  <c r="I22" i="3"/>
  <c r="P17" i="3"/>
  <c r="P22" i="3"/>
  <c r="G72" i="2"/>
  <c r="P72" i="2"/>
  <c r="F71" i="2"/>
  <c r="F73" i="2"/>
  <c r="G69" i="2"/>
  <c r="P69" i="2"/>
  <c r="F68" i="2"/>
  <c r="G67" i="2"/>
  <c r="P67" i="2"/>
  <c r="F66" i="2"/>
  <c r="G65" i="2"/>
  <c r="P65" i="2"/>
  <c r="F64" i="2"/>
  <c r="G63" i="2"/>
  <c r="P63" i="2"/>
  <c r="F62" i="2"/>
  <c r="G61" i="2"/>
  <c r="P61" i="2"/>
  <c r="F60" i="2"/>
  <c r="G59" i="2"/>
  <c r="P59" i="2"/>
  <c r="F58" i="2"/>
  <c r="F57" i="2"/>
  <c r="P57" i="2"/>
  <c r="G57" i="2"/>
  <c r="H56" i="2"/>
  <c r="H47" i="2"/>
  <c r="H43" i="2"/>
  <c r="H39" i="2"/>
  <c r="AZ51" i="2"/>
  <c r="G36" i="2"/>
  <c r="O51" i="2"/>
  <c r="M51" i="2"/>
  <c r="K51" i="2"/>
  <c r="H35" i="2"/>
  <c r="I51" i="2"/>
  <c r="CH32" i="2"/>
  <c r="CH33" i="2"/>
  <c r="CG33" i="2"/>
  <c r="CG74" i="2"/>
  <c r="F32" i="2"/>
  <c r="P32" i="2"/>
  <c r="AI33" i="2"/>
  <c r="Q32" i="2"/>
  <c r="Q33" i="2"/>
  <c r="G32" i="2"/>
  <c r="H31" i="2"/>
  <c r="O33" i="2"/>
  <c r="M33" i="2"/>
  <c r="M74" i="2"/>
  <c r="K33" i="2"/>
  <c r="H27" i="2"/>
  <c r="I33" i="2"/>
  <c r="I18" i="2"/>
  <c r="H18" i="2"/>
  <c r="BR22" i="2"/>
  <c r="BR74" i="2"/>
  <c r="AZ22" i="2"/>
  <c r="AZ74" i="2"/>
  <c r="R22" i="2"/>
  <c r="R74" i="2"/>
  <c r="P18" i="2"/>
  <c r="N74" i="2"/>
  <c r="L74" i="2"/>
  <c r="J74" i="2"/>
  <c r="H74" i="1"/>
  <c r="P24" i="4"/>
  <c r="P25" i="4"/>
  <c r="P24" i="3"/>
  <c r="P25" i="3"/>
  <c r="H57" i="2"/>
  <c r="F55" i="2"/>
  <c r="H55" i="2"/>
  <c r="F53" i="2"/>
  <c r="H53" i="2"/>
  <c r="CH50" i="2"/>
  <c r="CH51" i="2"/>
  <c r="CG51" i="2"/>
  <c r="F50" i="2"/>
  <c r="AI51" i="2"/>
  <c r="Q50" i="2"/>
  <c r="H50" i="2"/>
  <c r="F48" i="2"/>
  <c r="H48" i="2"/>
  <c r="F46" i="2"/>
  <c r="H46" i="2"/>
  <c r="F44" i="2"/>
  <c r="H44" i="2"/>
  <c r="F42" i="2"/>
  <c r="H42" i="2"/>
  <c r="F40" i="2"/>
  <c r="H40" i="2"/>
  <c r="F38" i="2"/>
  <c r="H38" i="2"/>
  <c r="F36" i="2"/>
  <c r="H36" i="2"/>
  <c r="Q51" i="2"/>
  <c r="H32" i="2"/>
  <c r="F30" i="2"/>
  <c r="H30" i="2"/>
  <c r="F28" i="2"/>
  <c r="F33" i="2"/>
  <c r="H28" i="2"/>
  <c r="G24" i="2"/>
  <c r="G25" i="2"/>
  <c r="AI25" i="2"/>
  <c r="P24" i="2"/>
  <c r="P25" i="2"/>
  <c r="F21" i="2"/>
  <c r="H21" i="2"/>
  <c r="F19" i="2"/>
  <c r="P19" i="2"/>
  <c r="G19" i="2"/>
  <c r="G18" i="2"/>
  <c r="CH17" i="2"/>
  <c r="CH22" i="2"/>
  <c r="BV22" i="2"/>
  <c r="BV74" i="2"/>
  <c r="F17" i="2"/>
  <c r="F22" i="2"/>
  <c r="G17" i="2"/>
  <c r="H81" i="1"/>
  <c r="I82" i="1"/>
  <c r="H76" i="1"/>
  <c r="H72" i="1"/>
  <c r="P56" i="2"/>
  <c r="P55" i="2"/>
  <c r="P54" i="2"/>
  <c r="P53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1" i="2"/>
  <c r="P30" i="2"/>
  <c r="P29" i="2"/>
  <c r="P28" i="2"/>
  <c r="P27" i="2"/>
  <c r="P33" i="2"/>
  <c r="P21" i="2"/>
  <c r="F80" i="1"/>
  <c r="F82" i="1"/>
  <c r="H80" i="1"/>
  <c r="H82" i="1"/>
  <c r="F77" i="1"/>
  <c r="H77" i="1"/>
  <c r="F75" i="1"/>
  <c r="H75" i="1"/>
  <c r="F73" i="1"/>
  <c r="H73" i="1"/>
  <c r="F71" i="1"/>
  <c r="H71" i="1"/>
  <c r="H51" i="1"/>
  <c r="G51" i="1"/>
  <c r="M53" i="1"/>
  <c r="H49" i="1"/>
  <c r="F33" i="1"/>
  <c r="Q52" i="1"/>
  <c r="G52" i="1"/>
  <c r="P51" i="1"/>
  <c r="I50" i="1"/>
  <c r="H50" i="1"/>
  <c r="G50" i="1"/>
  <c r="F49" i="1"/>
  <c r="P48" i="1"/>
  <c r="F48" i="1"/>
  <c r="P47" i="1"/>
  <c r="F47" i="1"/>
  <c r="P46" i="1"/>
  <c r="F46" i="1"/>
  <c r="P45" i="1"/>
  <c r="F45" i="1"/>
  <c r="P44" i="1"/>
  <c r="F44" i="1"/>
  <c r="F43" i="1"/>
  <c r="P43" i="1"/>
  <c r="H41" i="1"/>
  <c r="H39" i="1"/>
  <c r="H37" i="1"/>
  <c r="H35" i="1"/>
  <c r="H53" i="1"/>
  <c r="CH32" i="1"/>
  <c r="CH33" i="1"/>
  <c r="CG33" i="1"/>
  <c r="CG83" i="1"/>
  <c r="F32" i="1"/>
  <c r="P32" i="1"/>
  <c r="AI33" i="1"/>
  <c r="Q32" i="1"/>
  <c r="Q33" i="1"/>
  <c r="G32" i="1"/>
  <c r="H31" i="1"/>
  <c r="H29" i="1"/>
  <c r="O33" i="1"/>
  <c r="O83" i="1"/>
  <c r="M33" i="1"/>
  <c r="K33" i="1"/>
  <c r="K83" i="1"/>
  <c r="H27" i="1"/>
  <c r="I33" i="1"/>
  <c r="Q20" i="1"/>
  <c r="Q22" i="1"/>
  <c r="AI20" i="1"/>
  <c r="AH22" i="1"/>
  <c r="AH83" i="1"/>
  <c r="F20" i="1"/>
  <c r="H19" i="1"/>
  <c r="I18" i="1"/>
  <c r="BR22" i="1"/>
  <c r="BR83" i="1"/>
  <c r="AZ22" i="1"/>
  <c r="AZ83" i="1"/>
  <c r="R22" i="1"/>
  <c r="R83" i="1"/>
  <c r="P18" i="1"/>
  <c r="F18" i="1"/>
  <c r="H17" i="1"/>
  <c r="P81" i="1"/>
  <c r="P80" i="1"/>
  <c r="P82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CG53" i="1"/>
  <c r="BE53" i="1"/>
  <c r="BE83" i="1"/>
  <c r="AS53" i="1"/>
  <c r="AS83" i="1"/>
  <c r="AI53" i="1"/>
  <c r="P52" i="1"/>
  <c r="P50" i="1"/>
  <c r="G43" i="1"/>
  <c r="G53" i="1"/>
  <c r="F42" i="1"/>
  <c r="H42" i="1"/>
  <c r="F40" i="1"/>
  <c r="H40" i="1"/>
  <c r="F38" i="1"/>
  <c r="H38" i="1"/>
  <c r="F36" i="1"/>
  <c r="F53" i="1"/>
  <c r="H36" i="1"/>
  <c r="H32" i="1"/>
  <c r="F30" i="1"/>
  <c r="H30" i="1"/>
  <c r="F28" i="1"/>
  <c r="H28" i="1"/>
  <c r="G24" i="1"/>
  <c r="G25" i="1"/>
  <c r="AI25" i="1"/>
  <c r="P24" i="1"/>
  <c r="P25" i="1"/>
  <c r="F21" i="1"/>
  <c r="H21" i="1"/>
  <c r="F19" i="1"/>
  <c r="P19" i="1"/>
  <c r="G19" i="1"/>
  <c r="G18" i="1"/>
  <c r="CH17" i="1"/>
  <c r="CH22" i="1"/>
  <c r="CH83" i="1"/>
  <c r="BV22" i="1"/>
  <c r="BV83" i="1"/>
  <c r="F17" i="1"/>
  <c r="F22" i="1"/>
  <c r="F83" i="1"/>
  <c r="G17" i="1"/>
  <c r="P42" i="1"/>
  <c r="P41" i="1"/>
  <c r="P40" i="1"/>
  <c r="P39" i="1"/>
  <c r="P38" i="1"/>
  <c r="P37" i="1"/>
  <c r="P36" i="1"/>
  <c r="P35" i="1"/>
  <c r="P53" i="1"/>
  <c r="P31" i="1"/>
  <c r="P30" i="1"/>
  <c r="P29" i="1"/>
  <c r="P28" i="1"/>
  <c r="P27" i="1"/>
  <c r="P21" i="1"/>
  <c r="F77" i="4"/>
  <c r="H18" i="1"/>
  <c r="H22" i="1"/>
  <c r="H83" i="1"/>
  <c r="I22" i="1"/>
  <c r="P20" i="1"/>
  <c r="AI22" i="1"/>
  <c r="AI83" i="1"/>
  <c r="CH74" i="2"/>
  <c r="H22" i="2"/>
  <c r="O74" i="2"/>
  <c r="P20" i="2"/>
  <c r="AI22" i="2"/>
  <c r="AI74" i="2"/>
  <c r="P73" i="2"/>
  <c r="G54" i="3"/>
  <c r="G77" i="3"/>
  <c r="P54" i="4"/>
  <c r="P77" i="4"/>
  <c r="P33" i="1"/>
  <c r="P17" i="1"/>
  <c r="P22" i="1"/>
  <c r="G20" i="1"/>
  <c r="G22" i="1"/>
  <c r="G83" i="1"/>
  <c r="Q83" i="1"/>
  <c r="H33" i="1"/>
  <c r="M83" i="1"/>
  <c r="I53" i="1"/>
  <c r="P17" i="2"/>
  <c r="P22" i="2"/>
  <c r="G20" i="2"/>
  <c r="G22" i="2"/>
  <c r="G74" i="2"/>
  <c r="F51" i="2"/>
  <c r="F74" i="2"/>
  <c r="P50" i="2"/>
  <c r="P51" i="2"/>
  <c r="I22" i="2"/>
  <c r="I74" i="2"/>
  <c r="H33" i="2"/>
  <c r="H51" i="2"/>
  <c r="I77" i="3"/>
  <c r="H20" i="3"/>
  <c r="H22" i="3"/>
  <c r="H77" i="3"/>
  <c r="P33" i="3"/>
  <c r="P77" i="3"/>
  <c r="F54" i="3"/>
  <c r="F77" i="3"/>
  <c r="H20" i="4"/>
  <c r="H22" i="4"/>
  <c r="H77" i="4"/>
  <c r="G33" i="4"/>
  <c r="G77" i="4"/>
  <c r="K74" i="2"/>
  <c r="Q74" i="2"/>
  <c r="AI77" i="3"/>
  <c r="P54" i="3"/>
  <c r="P76" i="3"/>
  <c r="G76" i="3"/>
  <c r="G54" i="4"/>
  <c r="P83" i="1"/>
  <c r="H74" i="2"/>
  <c r="I83" i="1"/>
  <c r="P74" i="2"/>
</calcChain>
</file>

<file path=xl/sharedStrings.xml><?xml version="1.0" encoding="utf-8"?>
<sst xmlns="http://schemas.openxmlformats.org/spreadsheetml/2006/main" count="1203" uniqueCount="277">
  <si>
    <t>Wydział Budownictwa i Inżynierii Środowiska</t>
  </si>
  <si>
    <t>Nazwa kierunku studiów</t>
  </si>
  <si>
    <t>Budownictwo</t>
  </si>
  <si>
    <t>Dziedziny nauki</t>
  </si>
  <si>
    <t>dziedzina nauk inżynieryjno-technicznych</t>
  </si>
  <si>
    <t>Dyscypliny naukowe</t>
  </si>
  <si>
    <t>inżynieria lądowa i transport (100%)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</si>
  <si>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</si>
  <si>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</si>
  <si>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</si>
  <si>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</si>
  <si>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</si>
  <si>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</si>
  <si>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</si>
  <si>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</si>
  <si>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Budownictwo Wodne</t>
  </si>
  <si>
    <t>Obowiązuje od 2021-10-01</t>
  </si>
  <si>
    <t>Kod planu studiów</t>
  </si>
  <si>
    <t>B_2A_N_2021_2022_ZL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</si>
  <si>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</si>
  <si>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</si>
  <si>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</si>
  <si>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</si>
  <si>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</si>
  <si>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</si>
  <si>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</si>
  <si>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</si>
  <si>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</si>
  <si>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</si>
  <si>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</si>
  <si>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</si>
  <si>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</si>
  <si>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</si>
  <si>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</si>
  <si>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</si>
  <si>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</si>
  <si>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</si>
  <si>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</si>
  <si>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</si>
  <si>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</si>
  <si>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</si>
  <si>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</si>
  <si>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</si>
  <si>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</si>
  <si>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</si>
  <si>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</si>
  <si>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</si>
  <si>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</si>
  <si>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</si>
  <si>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</si>
  <si>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</si>
  <si>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</si>
  <si>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</si>
  <si>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</si>
  <si>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z</t>
  </si>
  <si>
    <t>Blok obieralny 2</t>
  </si>
  <si>
    <t>Blok obieralny 3</t>
  </si>
  <si>
    <t>Blok obieralny 4</t>
  </si>
  <si>
    <t>e</t>
  </si>
  <si>
    <t>N2/A/05</t>
  </si>
  <si>
    <t>Zarządzanie przedsięwzięciami budowlanymi</t>
  </si>
  <si>
    <t>Razem</t>
  </si>
  <si>
    <t>Moduły/Przedmioty kształcenia podstawowego</t>
  </si>
  <si>
    <t>N2/B/01</t>
  </si>
  <si>
    <t>Matematyka</t>
  </si>
  <si>
    <t>Moduły/Przedmioty kształcenia kierunkowego</t>
  </si>
  <si>
    <t>N2/C/01</t>
  </si>
  <si>
    <t>Teoria sprężystości i plastyczności</t>
  </si>
  <si>
    <t>N2/C/02</t>
  </si>
  <si>
    <t>Złożone konstrukcje betonowe</t>
  </si>
  <si>
    <t>N2/C/03</t>
  </si>
  <si>
    <t>Złożone konstrukcje metalowe</t>
  </si>
  <si>
    <t>N2/C/04</t>
  </si>
  <si>
    <t>Metody komputerowe</t>
  </si>
  <si>
    <t>N2/C/05</t>
  </si>
  <si>
    <t>Podstawy budownictwa tunelowego</t>
  </si>
  <si>
    <t>Blok obieralny 5</t>
  </si>
  <si>
    <t>Moduły/Przedmioty specjalnościowe</t>
  </si>
  <si>
    <t>Drogi, Ulice i Lotniska</t>
  </si>
  <si>
    <t>Konstrukcje Budowlane i Inżynierskie</t>
  </si>
  <si>
    <t>Technologia i Organizacja Budownictwa</t>
  </si>
  <si>
    <t>N2/B/D/01</t>
  </si>
  <si>
    <t>Hydraulika stosowana</t>
  </si>
  <si>
    <t>N2/B/D/02</t>
  </si>
  <si>
    <t>Drogi wodne i porty</t>
  </si>
  <si>
    <t>N2/B/D/03</t>
  </si>
  <si>
    <t>Hydrologia</t>
  </si>
  <si>
    <t>N2/B/D/04</t>
  </si>
  <si>
    <t>Metody komputerowe w budownictwie wodnym</t>
  </si>
  <si>
    <t>N2/B/D/05</t>
  </si>
  <si>
    <t>Budowle piętrzące i elektrownie wodne</t>
  </si>
  <si>
    <t>N2/B/D/06</t>
  </si>
  <si>
    <t>Miejska inżynieria wodna</t>
  </si>
  <si>
    <t>N2/B/D/07</t>
  </si>
  <si>
    <t>Budowle ziemne i fundamenty specjalne</t>
  </si>
  <si>
    <t>N2/B/D/08</t>
  </si>
  <si>
    <t>Konstrukcje betonowe w budownictwie wodnym</t>
  </si>
  <si>
    <t>N2/B/D/09</t>
  </si>
  <si>
    <t>Hydrogeologia</t>
  </si>
  <si>
    <t>N2/B/D/10</t>
  </si>
  <si>
    <t>Konstrukcje metalowe w budownictwie wodnym</t>
  </si>
  <si>
    <t>N2/B/D/11</t>
  </si>
  <si>
    <t>Technologia betonów w budownictwie wodnym</t>
  </si>
  <si>
    <t>N2/B/D/12</t>
  </si>
  <si>
    <t>Roboty pogłębiarskie i czerpalne</t>
  </si>
  <si>
    <t>N2/B/D/13</t>
  </si>
  <si>
    <t>Zarządzanie kosztami w budownictwie</t>
  </si>
  <si>
    <t>N2/B/D/14</t>
  </si>
  <si>
    <t>Prawne uwarunkowania budownictwa wodnego</t>
  </si>
  <si>
    <t>Blok obieralny 7</t>
  </si>
  <si>
    <t>Blok obieralny 8</t>
  </si>
  <si>
    <t>Blok obieralny 9</t>
  </si>
  <si>
    <t>Blok obieralny 6</t>
  </si>
  <si>
    <t>Moduły/Przedmioty obieralne</t>
  </si>
  <si>
    <t>N2/A/01-1</t>
  </si>
  <si>
    <t>PHS - Historia sztuki</t>
  </si>
  <si>
    <t>N2/A/01-2</t>
  </si>
  <si>
    <t>PHS - Filozofia zrównoważonego rozwoju w budownictwie i architekturze</t>
  </si>
  <si>
    <t>N2/A/01-3</t>
  </si>
  <si>
    <t>PHS - Etyczne i społeczne aspekty działalności gospodarczej</t>
  </si>
  <si>
    <t>N2/A/02-1</t>
  </si>
  <si>
    <t>WZK - Muzyka</t>
  </si>
  <si>
    <t>N2/A/02-2</t>
  </si>
  <si>
    <t>WZK - Teatr</t>
  </si>
  <si>
    <t>N2/A/02-3</t>
  </si>
  <si>
    <t>WZK - Wybrane zagadnienia sztuki najnowszej i wzornictwa</t>
  </si>
  <si>
    <t>N2/A/03-1</t>
  </si>
  <si>
    <t>Ochrona własności przemysłowej</t>
  </si>
  <si>
    <t>N2/A/03-2</t>
  </si>
  <si>
    <t>Ochrona własności intelektualnej (prawo autorskie)</t>
  </si>
  <si>
    <t>N2/A/04-A</t>
  </si>
  <si>
    <t>Język obcy - angielski</t>
  </si>
  <si>
    <t>N2/A/04-N</t>
  </si>
  <si>
    <t>Język obcy - niemiecki</t>
  </si>
  <si>
    <t>N2/C/06-1</t>
  </si>
  <si>
    <t>Seminarium dyplomowe01</t>
  </si>
  <si>
    <t>N2/C/06-2</t>
  </si>
  <si>
    <t>Seminarium dyplomowe02</t>
  </si>
  <si>
    <t>N2/C/06-3</t>
  </si>
  <si>
    <t>Seminarium dyplomowe03</t>
  </si>
  <si>
    <t>N2/C/06-4</t>
  </si>
  <si>
    <t>Seminarium dyplomowe04</t>
  </si>
  <si>
    <t>N2/C/06-5</t>
  </si>
  <si>
    <t>Seminarium dyplomowe05</t>
  </si>
  <si>
    <t>N2/C/06-6</t>
  </si>
  <si>
    <t>Seminarium dyplomowe06</t>
  </si>
  <si>
    <t>N2/B/D01-1</t>
  </si>
  <si>
    <t>Wodociągi i kanalizacja 2</t>
  </si>
  <si>
    <t>N2/B/D01-2</t>
  </si>
  <si>
    <t>Oczyszczanie wody i ścieków</t>
  </si>
  <si>
    <t>N2/B/D01-3</t>
  </si>
  <si>
    <t>Zrównoważona gospodarka wodami powierzchniowymi</t>
  </si>
  <si>
    <t>N2/B/D02-1</t>
  </si>
  <si>
    <t>Budowle morskie</t>
  </si>
  <si>
    <t>N2/B/D02-2</t>
  </si>
  <si>
    <t>Melioracje rolne</t>
  </si>
  <si>
    <t>N2/B/D03-1</t>
  </si>
  <si>
    <t>Gospodarka wodna</t>
  </si>
  <si>
    <t>N2/B/D03-2</t>
  </si>
  <si>
    <t>Operat wodnoprawny</t>
  </si>
  <si>
    <t>N2/T/D/19a</t>
  </si>
  <si>
    <t>Praca dyplomowa BW</t>
  </si>
  <si>
    <t>Przedmioty dodatkowe</t>
  </si>
  <si>
    <t>W01</t>
  </si>
  <si>
    <t>Podstawy informacji naukowej</t>
  </si>
  <si>
    <t>W02</t>
  </si>
  <si>
    <t>Szkolenie BHP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</si>
  <si>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</si>
  <si>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</si>
  <si>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</si>
  <si>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</si>
  <si>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</si>
  <si>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</si>
  <si>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</si>
  <si>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</si>
  <si>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</si>
  <si>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seminaria dyplomowe</t>
  </si>
  <si>
    <t>N2/D/D/01</t>
  </si>
  <si>
    <t>Nawierzchnie</t>
  </si>
  <si>
    <t>N2/D/D/02</t>
  </si>
  <si>
    <t>Techniki badań geotechnicznych i wzmacnianie podłoża</t>
  </si>
  <si>
    <t>N2/D/D/03</t>
  </si>
  <si>
    <t>Skrzyżowania drogowe</t>
  </si>
  <si>
    <t>N2/D/D/04</t>
  </si>
  <si>
    <t>Inżynieria ruchu</t>
  </si>
  <si>
    <t>N2/D/D/05</t>
  </si>
  <si>
    <t>Mosty betonowe</t>
  </si>
  <si>
    <t>N2/D/D/06</t>
  </si>
  <si>
    <t>Autostrady i węzły drogowe</t>
  </si>
  <si>
    <t>N2/D/D/07</t>
  </si>
  <si>
    <t>Projektowanie konstrukcji nawierzchni drogowych</t>
  </si>
  <si>
    <t>N2/D/D/08</t>
  </si>
  <si>
    <t>Budowa dróg</t>
  </si>
  <si>
    <t>N2/D/D/09</t>
  </si>
  <si>
    <t>Statystyka w drogownictwie</t>
  </si>
  <si>
    <t>N2/D/D/10</t>
  </si>
  <si>
    <t>Reologia gruntów w drogownictwie</t>
  </si>
  <si>
    <t>N2/D/D/11</t>
  </si>
  <si>
    <t>Mosty stalowe</t>
  </si>
  <si>
    <t>N2/D/D/12</t>
  </si>
  <si>
    <t>Miejskie komunikacje szynowe</t>
  </si>
  <si>
    <t>N2/D/D/13</t>
  </si>
  <si>
    <t>Eksploatacja i utrzymanie dróg</t>
  </si>
  <si>
    <t>N2/D/D/14</t>
  </si>
  <si>
    <t>Nawierzchnie betonowe</t>
  </si>
  <si>
    <t>N2/D/D/16</t>
  </si>
  <si>
    <t>Projektowanie sygnalizacji świetlnej</t>
  </si>
  <si>
    <t>N2/T/D/19b</t>
  </si>
  <si>
    <t>Praca dyplomowa DUL</t>
  </si>
  <si>
    <t>N2/K/D01</t>
  </si>
  <si>
    <t>Teoria konstrukcji 1</t>
  </si>
  <si>
    <t>N2/K/D02</t>
  </si>
  <si>
    <t>Budownictwo ogólne</t>
  </si>
  <si>
    <t>N2/K/D03</t>
  </si>
  <si>
    <t>Podstawy mostownictwa 2</t>
  </si>
  <si>
    <t>N2/K/D04</t>
  </si>
  <si>
    <t>Zrównoważone budownictwo</t>
  </si>
  <si>
    <t>N2/K/D05</t>
  </si>
  <si>
    <t>Złożone konstrukcje betonowe 2</t>
  </si>
  <si>
    <t>N2/K/D06</t>
  </si>
  <si>
    <t>Złożone konstrukcje metalowe 2</t>
  </si>
  <si>
    <t>N2/K/D07</t>
  </si>
  <si>
    <t>Teoria niezawodności</t>
  </si>
  <si>
    <t>N2/K/D08</t>
  </si>
  <si>
    <t>Konstrukcje z prefabrykatów betonowych</t>
  </si>
  <si>
    <t>N2/K/D09</t>
  </si>
  <si>
    <t>Fundamenty specjalne</t>
  </si>
  <si>
    <t>N2/K/D10</t>
  </si>
  <si>
    <t>Teoria konstrukcji 2</t>
  </si>
  <si>
    <t>N2/K/D11</t>
  </si>
  <si>
    <t>Dynamika i stateczność</t>
  </si>
  <si>
    <t>N2/K/D12</t>
  </si>
  <si>
    <t>Zagadnienia współczesnej fizyki budowli</t>
  </si>
  <si>
    <t>N2/K/D13</t>
  </si>
  <si>
    <t>Konstrukcje drewniane</t>
  </si>
  <si>
    <t>N2/K/D14</t>
  </si>
  <si>
    <t>Budowle ziemne</t>
  </si>
  <si>
    <t>N2/K/D15</t>
  </si>
  <si>
    <t>N2/K/D16</t>
  </si>
  <si>
    <t>Diagnostyka i modernizacja budynków</t>
  </si>
  <si>
    <t>N2/K/D17</t>
  </si>
  <si>
    <t>Modelowanie numeryczne konstrukcji</t>
  </si>
  <si>
    <t>N2/K/D18</t>
  </si>
  <si>
    <t>Komputerowe projektowanie konstrukcji metalowych</t>
  </si>
  <si>
    <t>N2/T/D/19c</t>
  </si>
  <si>
    <t>Praca dyplomowa KBI</t>
  </si>
  <si>
    <t>N2/T/D/01</t>
  </si>
  <si>
    <t>N2/T/D/02</t>
  </si>
  <si>
    <t>N2/T/D/03</t>
  </si>
  <si>
    <t>Oddziaływanie budowli na środowisko</t>
  </si>
  <si>
    <t>N2/T/D/04</t>
  </si>
  <si>
    <t>Ekonomika przedsiębiorstw budowlanych</t>
  </si>
  <si>
    <t>N2/T/D/05</t>
  </si>
  <si>
    <t>Technologia betonów specjalnych</t>
  </si>
  <si>
    <t>N2/T/D/06</t>
  </si>
  <si>
    <t>N2/T/D/07</t>
  </si>
  <si>
    <t>N2/T/D/08</t>
  </si>
  <si>
    <t>Umowy i procedury kontraktowe</t>
  </si>
  <si>
    <t>N2/T/D/09</t>
  </si>
  <si>
    <t>N2/T/D/10</t>
  </si>
  <si>
    <t>Komputerowe wspomaganie zarządzania</t>
  </si>
  <si>
    <t>N2/T/D/11</t>
  </si>
  <si>
    <t>Zarządzanie jakością na budowie</t>
  </si>
  <si>
    <t>N2/T/D/12</t>
  </si>
  <si>
    <t>N2/T/D/13</t>
  </si>
  <si>
    <t>N2/T/D/14</t>
  </si>
  <si>
    <t>N2/T/D/15</t>
  </si>
  <si>
    <t>Budownictwo wodne</t>
  </si>
  <si>
    <t>N2/T/D/16</t>
  </si>
  <si>
    <t>N2/T/D/17</t>
  </si>
  <si>
    <t>Zarządzanie przedsięwzięciami budowlanymi 2</t>
  </si>
  <si>
    <t>N2/T/D/18</t>
  </si>
  <si>
    <t>N2/T/D/19d</t>
  </si>
  <si>
    <t>Praca dyplomowa TOB</t>
  </si>
  <si>
    <t xml:space="preserve">Załącznik nr 5 do Uchwały nr 109 Senatu ZUT z dnia 31 maja 2021 r. </t>
  </si>
  <si>
    <t>Załącznik nr 5 do Uchwały nr 109 Senatu ZUT z dnia 31 maja 2021 r.</t>
  </si>
  <si>
    <t xml:space="preserve">Załącznik nr 5 do Uchwały nr 109 Senatu ZUT z dnia 31 maja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</si>
</sst>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4105" name="Picture 1">
          <a:extLst>
            <a:ext uri="{FF2B5EF4-FFF2-40B4-BE49-F238E27FC236}">
              <a16:creationId xmlns:a16="http://schemas.microsoft.com/office/drawing/2014/main" id="{AFAB9D16-8C18-4C3A-B86F-D4C8D5C40615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EDDF975A-40A0-490D-9897-94452221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33" name="Picture 1">
          <a:extLst>
            <a:ext uri="{FF2B5EF4-FFF2-40B4-BE49-F238E27FC236}">
              <a16:creationId xmlns:a16="http://schemas.microsoft.com/office/drawing/2014/main" id="{9A4B26F6-5A13-49AA-9A44-09380F44E56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CE3EDCDF-4D66-4515-BD3B-F116FDBF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2057" name="Picture 1">
          <a:extLst>
            <a:ext uri="{FF2B5EF4-FFF2-40B4-BE49-F238E27FC236}">
              <a16:creationId xmlns:a16="http://schemas.microsoft.com/office/drawing/2014/main" id="{B9B6B288-D30C-49AC-AF6E-D4CEA2FECFBE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FE85B109-B422-46B2-89AB-390B61D1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3081" name="Picture 1">
          <a:extLst>
            <a:ext uri="{FF2B5EF4-FFF2-40B4-BE49-F238E27FC236}">
              <a16:creationId xmlns:a16="http://schemas.microsoft.com/office/drawing/2014/main" id="{18BC5158-1784-4435-A519-78311D76BA65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3082" name="Picture 2">
          <a:extLst>
            <a:ext uri="{FF2B5EF4-FFF2-40B4-BE49-F238E27FC236}">
              <a16:creationId xmlns:a16="http://schemas.microsoft.com/office/drawing/2014/main" id="{FF1E3AA1-1C55-4E75-A926-A54B15CF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5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274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9" t="s">
        <v>44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 t="s">
        <v>49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9" t="s">
        <v>45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 t="s">
        <v>48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 t="s">
        <v>50</v>
      </c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 t="s">
        <v>51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8" t="s">
        <v>32</v>
      </c>
      <c r="T14" s="18"/>
      <c r="U14" s="18"/>
      <c r="V14" s="18"/>
      <c r="W14" s="17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7" t="s">
        <v>46</v>
      </c>
      <c r="AI14" s="17" t="s">
        <v>47</v>
      </c>
      <c r="AJ14" s="18" t="s">
        <v>32</v>
      </c>
      <c r="AK14" s="18"/>
      <c r="AL14" s="18"/>
      <c r="AM14" s="18"/>
      <c r="AN14" s="17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7" t="s">
        <v>46</v>
      </c>
      <c r="AZ14" s="17" t="s">
        <v>47</v>
      </c>
      <c r="BA14" s="18" t="s">
        <v>32</v>
      </c>
      <c r="BB14" s="18"/>
      <c r="BC14" s="18"/>
      <c r="BD14" s="18"/>
      <c r="BE14" s="17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7" t="s">
        <v>46</v>
      </c>
      <c r="BQ14" s="17" t="s">
        <v>47</v>
      </c>
      <c r="BR14" s="18" t="s">
        <v>32</v>
      </c>
      <c r="BS14" s="18"/>
      <c r="BT14" s="18"/>
      <c r="BU14" s="18"/>
      <c r="BV14" s="17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0</v>
      </c>
      <c r="G17" s="6">
        <f>$B$17*COUNTIF(S17:CF17,"z")</f>
        <v>1</v>
      </c>
      <c r="H17" s="6">
        <f>SUM(I17:O17)</f>
        <v>18</v>
      </c>
      <c r="I17" s="6">
        <f>S17+AJ17+BA17+BR17</f>
        <v>18</v>
      </c>
      <c r="J17" s="6">
        <f>U17+AL17+BC17+BT17</f>
        <v>0</v>
      </c>
      <c r="K17" s="6">
        <f>X17+AO17+BF17+BW17</f>
        <v>0</v>
      </c>
      <c r="L17" s="6">
        <f>Z17+AQ17+BH17+BY17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2</v>
      </c>
      <c r="Q17" s="7">
        <f>AH17+AY17+BP17+CG17</f>
        <v>0</v>
      </c>
      <c r="R17" s="7">
        <f>$B$17*0.73</f>
        <v>0.73</v>
      </c>
      <c r="S17" s="11"/>
      <c r="T17" s="10"/>
      <c r="U17" s="11"/>
      <c r="V17" s="10"/>
      <c r="W17" s="7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>W17+AH17</f>
        <v>0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>
        <f>$B$17*18</f>
        <v>18</v>
      </c>
      <c r="BS17" s="10" t="s">
        <v>54</v>
      </c>
      <c r="BT17" s="11"/>
      <c r="BU17" s="10"/>
      <c r="BV17" s="7">
        <f>$B$17*2</f>
        <v>2</v>
      </c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2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9</v>
      </c>
      <c r="I18" s="6">
        <f>S18+AJ18+BA18+BR18</f>
        <v>9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$B$18*0.4</f>
        <v>0.4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>
        <f>$B$18*9</f>
        <v>9</v>
      </c>
      <c r="BS18" s="10" t="s">
        <v>54</v>
      </c>
      <c r="BT18" s="11"/>
      <c r="BU18" s="10"/>
      <c r="BV18" s="7">
        <f>$B$18*1</f>
        <v>1</v>
      </c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1</v>
      </c>
    </row>
    <row r="19" spans="1:86" x14ac:dyDescent="0.25">
      <c r="A19" s="6">
        <v>3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>SUM(I19:O19)</f>
        <v>9</v>
      </c>
      <c r="I19" s="6">
        <f>S19+AJ19+BA19+BR19</f>
        <v>9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1</v>
      </c>
      <c r="Q19" s="7">
        <f>AH19+AY19+BP19+CG19</f>
        <v>0</v>
      </c>
      <c r="R19" s="7">
        <f>$B$19*0.37</f>
        <v>0.37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0</v>
      </c>
      <c r="BR19" s="11">
        <f>$B$19*9</f>
        <v>9</v>
      </c>
      <c r="BS19" s="10" t="s">
        <v>54</v>
      </c>
      <c r="BT19" s="11"/>
      <c r="BU19" s="10"/>
      <c r="BV19" s="7">
        <f>$B$19*1</f>
        <v>1</v>
      </c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1</v>
      </c>
    </row>
    <row r="20" spans="1:86" x14ac:dyDescent="0.25">
      <c r="A20" s="6">
        <v>4</v>
      </c>
      <c r="B20" s="6">
        <v>1</v>
      </c>
      <c r="C20" s="6"/>
      <c r="D20" s="6"/>
      <c r="E20" s="3" t="s">
        <v>57</v>
      </c>
      <c r="F20" s="6">
        <f>$B$20*COUNTIF(S20:CF20,"e")</f>
        <v>1</v>
      </c>
      <c r="G20" s="6">
        <f>$B$20*COUNTIF(S20:CF20,"z")</f>
        <v>0</v>
      </c>
      <c r="H20" s="6">
        <f>SUM(I20:O20)</f>
        <v>27</v>
      </c>
      <c r="I20" s="6">
        <f>S20+AJ20+BA20+BR20</f>
        <v>0</v>
      </c>
      <c r="J20" s="6">
        <f>U20+AL20+BC20+BT20</f>
        <v>0</v>
      </c>
      <c r="K20" s="6">
        <f>X20+AO20+BF20+BW20</f>
        <v>0</v>
      </c>
      <c r="L20" s="6">
        <f>Z20+AQ20+BH20+BY20</f>
        <v>27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3</v>
      </c>
      <c r="R20" s="7">
        <f>$B$20*1.2</f>
        <v>1.2</v>
      </c>
      <c r="S20" s="11"/>
      <c r="T20" s="10"/>
      <c r="U20" s="11"/>
      <c r="V20" s="10"/>
      <c r="W20" s="7"/>
      <c r="X20" s="11"/>
      <c r="Y20" s="10"/>
      <c r="Z20" s="11">
        <f>$B$20*27</f>
        <v>27</v>
      </c>
      <c r="AA20" s="10" t="s">
        <v>58</v>
      </c>
      <c r="AB20" s="11"/>
      <c r="AC20" s="10"/>
      <c r="AD20" s="11"/>
      <c r="AE20" s="10"/>
      <c r="AF20" s="11"/>
      <c r="AG20" s="10"/>
      <c r="AH20" s="7">
        <f>$B$20*3</f>
        <v>3</v>
      </c>
      <c r="AI20" s="7">
        <f>W20+AH20</f>
        <v>3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27</v>
      </c>
      <c r="I21" s="6">
        <f>S21+AJ21+BA21+BR21</f>
        <v>18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9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</v>
      </c>
      <c r="R21" s="7">
        <v>1.1299999999999999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>W21+AH21</f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>
        <v>18</v>
      </c>
      <c r="BB21" s="10" t="s">
        <v>54</v>
      </c>
      <c r="BC21" s="11"/>
      <c r="BD21" s="10"/>
      <c r="BE21" s="7">
        <v>1</v>
      </c>
      <c r="BF21" s="11"/>
      <c r="BG21" s="10"/>
      <c r="BH21" s="11"/>
      <c r="BI21" s="10"/>
      <c r="BJ21" s="11">
        <v>9</v>
      </c>
      <c r="BK21" s="10" t="s">
        <v>54</v>
      </c>
      <c r="BL21" s="11"/>
      <c r="BM21" s="10"/>
      <c r="BN21" s="11"/>
      <c r="BO21" s="10"/>
      <c r="BP21" s="7">
        <v>1</v>
      </c>
      <c r="BQ21" s="7">
        <f>BE21+BP21</f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90</v>
      </c>
      <c r="I22" s="6">
        <f t="shared" si="0"/>
        <v>54</v>
      </c>
      <c r="J22" s="6">
        <f t="shared" si="0"/>
        <v>0</v>
      </c>
      <c r="K22" s="6">
        <f t="shared" si="0"/>
        <v>0</v>
      </c>
      <c r="L22" s="6">
        <f t="shared" si="0"/>
        <v>27</v>
      </c>
      <c r="M22" s="6">
        <f t="shared" si="0"/>
        <v>9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</v>
      </c>
      <c r="R22" s="7">
        <f t="shared" si="0"/>
        <v>3.83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27</v>
      </c>
      <c r="AA22" s="10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0</v>
      </c>
      <c r="BA22" s="11">
        <f t="shared" si="1"/>
        <v>18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1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9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1</v>
      </c>
      <c r="BQ22" s="7">
        <f t="shared" si="1"/>
        <v>2</v>
      </c>
      <c r="BR22" s="11">
        <f t="shared" ref="BR22:CH22" si="2">SUM(BR17:BR21)</f>
        <v>36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4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4</v>
      </c>
    </row>
    <row r="23" spans="1:86" ht="20.100000000000001" customHeight="1" x14ac:dyDescent="0.25">
      <c r="A23" s="13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3"/>
      <c r="CH23" s="14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27</v>
      </c>
      <c r="I24" s="6">
        <f>S24+AJ24+BA24+BR24</f>
        <v>18</v>
      </c>
      <c r="J24" s="6">
        <f>U24+AL24+BC24+BT24</f>
        <v>9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1.27</v>
      </c>
      <c r="S24" s="11">
        <v>18</v>
      </c>
      <c r="T24" s="10" t="s">
        <v>54</v>
      </c>
      <c r="U24" s="11">
        <v>9</v>
      </c>
      <c r="V24" s="10" t="s">
        <v>54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27</v>
      </c>
      <c r="I25" s="6">
        <f t="shared" si="3"/>
        <v>18</v>
      </c>
      <c r="J25" s="6">
        <f t="shared" si="3"/>
        <v>9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1.27</v>
      </c>
      <c r="S25" s="11">
        <f t="shared" si="3"/>
        <v>18</v>
      </c>
      <c r="T25" s="10">
        <f t="shared" si="3"/>
        <v>0</v>
      </c>
      <c r="U25" s="11">
        <f t="shared" si="3"/>
        <v>9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3" t="s">
        <v>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3"/>
      <c r="CH26" s="14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 t="shared" ref="H27:H32" si="6">SUM(I27:O27)</f>
        <v>27</v>
      </c>
      <c r="I27" s="6">
        <f t="shared" ref="I27:I32" si="7">S27+AJ27+BA27+BR27</f>
        <v>18</v>
      </c>
      <c r="J27" s="6">
        <f t="shared" ref="J27:J32" si="8">U27+AL27+BC27+BT27</f>
        <v>9</v>
      </c>
      <c r="K27" s="6">
        <f t="shared" ref="K27:K32" si="9">X27+AO27+BF27+BW27</f>
        <v>0</v>
      </c>
      <c r="L27" s="6">
        <f t="shared" ref="L27:L32" si="10">Z27+AQ27+BH27+BY27</f>
        <v>0</v>
      </c>
      <c r="M27" s="6">
        <f t="shared" ref="M27:M32" si="11">AB27+AS27+BJ27+CA27</f>
        <v>0</v>
      </c>
      <c r="N27" s="6">
        <f t="shared" ref="N27:N32" si="12">AD27+AU27+BL27+CC27</f>
        <v>0</v>
      </c>
      <c r="O27" s="6">
        <f t="shared" ref="O27:O32" si="13">AF27+AW27+BN27+CE27</f>
        <v>0</v>
      </c>
      <c r="P27" s="7">
        <f t="shared" ref="P27:P32" si="14">AI27+AZ27+BQ27+CH27</f>
        <v>2</v>
      </c>
      <c r="Q27" s="7">
        <f t="shared" ref="Q27:Q32" si="15">AH27+AY27+BP27+CG27</f>
        <v>0</v>
      </c>
      <c r="R27" s="7">
        <v>1.2</v>
      </c>
      <c r="S27" s="11">
        <v>18</v>
      </c>
      <c r="T27" s="10" t="s">
        <v>54</v>
      </c>
      <c r="U27" s="11">
        <v>9</v>
      </c>
      <c r="V27" s="10" t="s">
        <v>54</v>
      </c>
      <c r="W27" s="7">
        <v>2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ref="AI27:AI32" si="16"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ref="AZ27:AZ32" si="17"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ref="BQ27:BQ32" si="18"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ref="CH27:CH32" si="19"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 t="shared" si="6"/>
        <v>27</v>
      </c>
      <c r="I28" s="6">
        <f t="shared" si="7"/>
        <v>9</v>
      </c>
      <c r="J28" s="6">
        <f t="shared" si="8"/>
        <v>0</v>
      </c>
      <c r="K28" s="6">
        <f t="shared" si="9"/>
        <v>0</v>
      </c>
      <c r="L28" s="6">
        <f t="shared" si="10"/>
        <v>0</v>
      </c>
      <c r="M28" s="6">
        <f t="shared" si="11"/>
        <v>18</v>
      </c>
      <c r="N28" s="6">
        <f t="shared" si="12"/>
        <v>0</v>
      </c>
      <c r="O28" s="6">
        <f t="shared" si="13"/>
        <v>0</v>
      </c>
      <c r="P28" s="7">
        <f t="shared" si="14"/>
        <v>3</v>
      </c>
      <c r="Q28" s="7">
        <f t="shared" si="15"/>
        <v>1.6</v>
      </c>
      <c r="R28" s="7">
        <v>1.17</v>
      </c>
      <c r="S28" s="11">
        <v>9</v>
      </c>
      <c r="T28" s="10" t="s">
        <v>54</v>
      </c>
      <c r="U28" s="11"/>
      <c r="V28" s="10"/>
      <c r="W28" s="7">
        <v>1.4</v>
      </c>
      <c r="X28" s="11"/>
      <c r="Y28" s="10"/>
      <c r="Z28" s="11"/>
      <c r="AA28" s="10"/>
      <c r="AB28" s="11">
        <v>18</v>
      </c>
      <c r="AC28" s="10" t="s">
        <v>54</v>
      </c>
      <c r="AD28" s="11"/>
      <c r="AE28" s="10"/>
      <c r="AF28" s="11"/>
      <c r="AG28" s="10"/>
      <c r="AH28" s="7">
        <v>1.6</v>
      </c>
      <c r="AI28" s="7">
        <f t="shared" si="16"/>
        <v>3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7"/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8"/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9"/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2</v>
      </c>
      <c r="H29" s="6">
        <f t="shared" si="6"/>
        <v>27</v>
      </c>
      <c r="I29" s="6">
        <f t="shared" si="7"/>
        <v>9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18</v>
      </c>
      <c r="N29" s="6">
        <f t="shared" si="12"/>
        <v>0</v>
      </c>
      <c r="O29" s="6">
        <f t="shared" si="13"/>
        <v>0</v>
      </c>
      <c r="P29" s="7">
        <f t="shared" si="14"/>
        <v>3</v>
      </c>
      <c r="Q29" s="7">
        <f t="shared" si="15"/>
        <v>2.5</v>
      </c>
      <c r="R29" s="7">
        <v>1.1299999999999999</v>
      </c>
      <c r="S29" s="11">
        <v>9</v>
      </c>
      <c r="T29" s="10" t="s">
        <v>54</v>
      </c>
      <c r="U29" s="11"/>
      <c r="V29" s="10"/>
      <c r="W29" s="7">
        <v>0.5</v>
      </c>
      <c r="X29" s="11"/>
      <c r="Y29" s="10"/>
      <c r="Z29" s="11"/>
      <c r="AA29" s="10"/>
      <c r="AB29" s="11">
        <v>18</v>
      </c>
      <c r="AC29" s="10" t="s">
        <v>54</v>
      </c>
      <c r="AD29" s="11"/>
      <c r="AE29" s="10"/>
      <c r="AF29" s="11"/>
      <c r="AG29" s="10"/>
      <c r="AH29" s="7">
        <v>2.5</v>
      </c>
      <c r="AI29" s="7">
        <f t="shared" si="16"/>
        <v>3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 t="shared" si="17"/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 t="shared" si="18"/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 t="shared" si="19"/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 t="shared" si="6"/>
        <v>27</v>
      </c>
      <c r="I30" s="6">
        <f t="shared" si="7"/>
        <v>9</v>
      </c>
      <c r="J30" s="6">
        <f t="shared" si="8"/>
        <v>0</v>
      </c>
      <c r="K30" s="6">
        <f t="shared" si="9"/>
        <v>18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7">
        <f t="shared" si="14"/>
        <v>2</v>
      </c>
      <c r="Q30" s="7">
        <f t="shared" si="15"/>
        <v>1</v>
      </c>
      <c r="R30" s="7">
        <v>1.2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 t="shared" si="16"/>
        <v>0</v>
      </c>
      <c r="AJ30" s="11">
        <v>9</v>
      </c>
      <c r="AK30" s="10" t="s">
        <v>54</v>
      </c>
      <c r="AL30" s="11"/>
      <c r="AM30" s="10"/>
      <c r="AN30" s="7">
        <v>1</v>
      </c>
      <c r="AO30" s="11">
        <v>18</v>
      </c>
      <c r="AP30" s="10" t="s">
        <v>54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 t="shared" si="17"/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si="18"/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si="19"/>
        <v>0</v>
      </c>
    </row>
    <row r="31" spans="1:86" x14ac:dyDescent="0.25">
      <c r="A31" s="6"/>
      <c r="B31" s="6"/>
      <c r="C31" s="6"/>
      <c r="D31" s="6" t="s">
        <v>74</v>
      </c>
      <c r="E31" s="3" t="s">
        <v>75</v>
      </c>
      <c r="F31" s="6">
        <f>COUNTIF(S31:CF31,"e")</f>
        <v>0</v>
      </c>
      <c r="G31" s="6">
        <f>COUNTIF(S31:CF31,"z")</f>
        <v>1</v>
      </c>
      <c r="H31" s="6">
        <f t="shared" si="6"/>
        <v>9</v>
      </c>
      <c r="I31" s="6">
        <f t="shared" si="7"/>
        <v>9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7">
        <f t="shared" si="14"/>
        <v>1</v>
      </c>
      <c r="Q31" s="7">
        <f t="shared" si="15"/>
        <v>0</v>
      </c>
      <c r="R31" s="7">
        <v>0.4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si="16"/>
        <v>0</v>
      </c>
      <c r="AJ31" s="11">
        <v>9</v>
      </c>
      <c r="AK31" s="10" t="s">
        <v>54</v>
      </c>
      <c r="AL31" s="11"/>
      <c r="AM31" s="10"/>
      <c r="AN31" s="7">
        <v>1</v>
      </c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17"/>
        <v>1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18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19"/>
        <v>0</v>
      </c>
    </row>
    <row r="32" spans="1:86" x14ac:dyDescent="0.25">
      <c r="A32" s="6">
        <v>5</v>
      </c>
      <c r="B32" s="6">
        <v>1</v>
      </c>
      <c r="C32" s="6"/>
      <c r="D32" s="6"/>
      <c r="E32" s="3" t="s">
        <v>76</v>
      </c>
      <c r="F32" s="6">
        <f>$B$32*COUNTIF(S32:CF32,"e")</f>
        <v>0</v>
      </c>
      <c r="G32" s="6">
        <f>$B$32*COUNTIF(S32:CF32,"z")</f>
        <v>1</v>
      </c>
      <c r="H32" s="6">
        <f t="shared" si="6"/>
        <v>27</v>
      </c>
      <c r="I32" s="6">
        <f t="shared" si="7"/>
        <v>0</v>
      </c>
      <c r="J32" s="6">
        <f t="shared" si="8"/>
        <v>0</v>
      </c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27</v>
      </c>
      <c r="P32" s="7">
        <f t="shared" si="14"/>
        <v>3</v>
      </c>
      <c r="Q32" s="7">
        <f t="shared" si="15"/>
        <v>3</v>
      </c>
      <c r="R32" s="7">
        <f>$B$32*1.5</f>
        <v>1.5</v>
      </c>
      <c r="S32" s="11"/>
      <c r="T32" s="10"/>
      <c r="U32" s="11"/>
      <c r="V32" s="10"/>
      <c r="W32" s="7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16"/>
        <v>0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17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18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>
        <f>$B$32*27</f>
        <v>27</v>
      </c>
      <c r="CF32" s="10" t="s">
        <v>54</v>
      </c>
      <c r="CG32" s="7">
        <f>$B$32*3</f>
        <v>3</v>
      </c>
      <c r="CH32" s="7">
        <f t="shared" si="19"/>
        <v>3</v>
      </c>
    </row>
    <row r="33" spans="1:86" ht="15.9" customHeight="1" x14ac:dyDescent="0.25">
      <c r="A33" s="6"/>
      <c r="B33" s="6"/>
      <c r="C33" s="6"/>
      <c r="D33" s="6"/>
      <c r="E33" s="6" t="s">
        <v>61</v>
      </c>
      <c r="F33" s="6">
        <f t="shared" ref="F33:AK33" si="20">SUM(F27:F32)</f>
        <v>0</v>
      </c>
      <c r="G33" s="6">
        <f t="shared" si="20"/>
        <v>10</v>
      </c>
      <c r="H33" s="6">
        <f t="shared" si="20"/>
        <v>144</v>
      </c>
      <c r="I33" s="6">
        <f t="shared" si="20"/>
        <v>54</v>
      </c>
      <c r="J33" s="6">
        <f t="shared" si="20"/>
        <v>9</v>
      </c>
      <c r="K33" s="6">
        <f t="shared" si="20"/>
        <v>18</v>
      </c>
      <c r="L33" s="6">
        <f t="shared" si="20"/>
        <v>0</v>
      </c>
      <c r="M33" s="6">
        <f t="shared" si="20"/>
        <v>36</v>
      </c>
      <c r="N33" s="6">
        <f t="shared" si="20"/>
        <v>0</v>
      </c>
      <c r="O33" s="6">
        <f t="shared" si="20"/>
        <v>27</v>
      </c>
      <c r="P33" s="7">
        <f t="shared" si="20"/>
        <v>14</v>
      </c>
      <c r="Q33" s="7">
        <f t="shared" si="20"/>
        <v>8.1</v>
      </c>
      <c r="R33" s="7">
        <f t="shared" si="20"/>
        <v>6.6000000000000005</v>
      </c>
      <c r="S33" s="11">
        <f t="shared" si="20"/>
        <v>36</v>
      </c>
      <c r="T33" s="10">
        <f t="shared" si="20"/>
        <v>0</v>
      </c>
      <c r="U33" s="11">
        <f t="shared" si="20"/>
        <v>9</v>
      </c>
      <c r="V33" s="10">
        <f t="shared" si="20"/>
        <v>0</v>
      </c>
      <c r="W33" s="7">
        <f t="shared" si="20"/>
        <v>3.9</v>
      </c>
      <c r="X33" s="11">
        <f t="shared" si="20"/>
        <v>0</v>
      </c>
      <c r="Y33" s="10">
        <f t="shared" si="20"/>
        <v>0</v>
      </c>
      <c r="Z33" s="11">
        <f t="shared" si="20"/>
        <v>0</v>
      </c>
      <c r="AA33" s="10">
        <f t="shared" si="20"/>
        <v>0</v>
      </c>
      <c r="AB33" s="11">
        <f t="shared" si="20"/>
        <v>36</v>
      </c>
      <c r="AC33" s="10">
        <f t="shared" si="20"/>
        <v>0</v>
      </c>
      <c r="AD33" s="11">
        <f t="shared" si="20"/>
        <v>0</v>
      </c>
      <c r="AE33" s="10">
        <f t="shared" si="20"/>
        <v>0</v>
      </c>
      <c r="AF33" s="11">
        <f t="shared" si="20"/>
        <v>0</v>
      </c>
      <c r="AG33" s="10">
        <f t="shared" si="20"/>
        <v>0</v>
      </c>
      <c r="AH33" s="7">
        <f t="shared" si="20"/>
        <v>4.0999999999999996</v>
      </c>
      <c r="AI33" s="7">
        <f t="shared" si="20"/>
        <v>8</v>
      </c>
      <c r="AJ33" s="11">
        <f t="shared" si="20"/>
        <v>18</v>
      </c>
      <c r="AK33" s="10">
        <f t="shared" si="20"/>
        <v>0</v>
      </c>
      <c r="AL33" s="11">
        <f t="shared" ref="AL33:BQ33" si="21">SUM(AL27:AL32)</f>
        <v>0</v>
      </c>
      <c r="AM33" s="10">
        <f t="shared" si="21"/>
        <v>0</v>
      </c>
      <c r="AN33" s="7">
        <f t="shared" si="21"/>
        <v>2</v>
      </c>
      <c r="AO33" s="11">
        <f t="shared" si="21"/>
        <v>18</v>
      </c>
      <c r="AP33" s="10">
        <f t="shared" si="21"/>
        <v>0</v>
      </c>
      <c r="AQ33" s="11">
        <f t="shared" si="21"/>
        <v>0</v>
      </c>
      <c r="AR33" s="10">
        <f t="shared" si="21"/>
        <v>0</v>
      </c>
      <c r="AS33" s="11">
        <f t="shared" si="21"/>
        <v>0</v>
      </c>
      <c r="AT33" s="10">
        <f t="shared" si="21"/>
        <v>0</v>
      </c>
      <c r="AU33" s="11">
        <f t="shared" si="21"/>
        <v>0</v>
      </c>
      <c r="AV33" s="10">
        <f t="shared" si="21"/>
        <v>0</v>
      </c>
      <c r="AW33" s="11">
        <f t="shared" si="21"/>
        <v>0</v>
      </c>
      <c r="AX33" s="10">
        <f t="shared" si="21"/>
        <v>0</v>
      </c>
      <c r="AY33" s="7">
        <f t="shared" si="21"/>
        <v>1</v>
      </c>
      <c r="AZ33" s="7">
        <f t="shared" si="21"/>
        <v>3</v>
      </c>
      <c r="BA33" s="11">
        <f t="shared" si="21"/>
        <v>0</v>
      </c>
      <c r="BB33" s="10">
        <f t="shared" si="21"/>
        <v>0</v>
      </c>
      <c r="BC33" s="11">
        <f t="shared" si="21"/>
        <v>0</v>
      </c>
      <c r="BD33" s="10">
        <f t="shared" si="21"/>
        <v>0</v>
      </c>
      <c r="BE33" s="7">
        <f t="shared" si="21"/>
        <v>0</v>
      </c>
      <c r="BF33" s="11">
        <f t="shared" si="21"/>
        <v>0</v>
      </c>
      <c r="BG33" s="10">
        <f t="shared" si="21"/>
        <v>0</v>
      </c>
      <c r="BH33" s="11">
        <f t="shared" si="21"/>
        <v>0</v>
      </c>
      <c r="BI33" s="10">
        <f t="shared" si="21"/>
        <v>0</v>
      </c>
      <c r="BJ33" s="11">
        <f t="shared" si="21"/>
        <v>0</v>
      </c>
      <c r="BK33" s="10">
        <f t="shared" si="21"/>
        <v>0</v>
      </c>
      <c r="BL33" s="11">
        <f t="shared" si="21"/>
        <v>0</v>
      </c>
      <c r="BM33" s="10">
        <f t="shared" si="21"/>
        <v>0</v>
      </c>
      <c r="BN33" s="11">
        <f t="shared" si="21"/>
        <v>0</v>
      </c>
      <c r="BO33" s="10">
        <f t="shared" si="21"/>
        <v>0</v>
      </c>
      <c r="BP33" s="7">
        <f t="shared" si="21"/>
        <v>0</v>
      </c>
      <c r="BQ33" s="7">
        <f t="shared" si="21"/>
        <v>0</v>
      </c>
      <c r="BR33" s="11">
        <f t="shared" ref="BR33:CH33" si="22">SUM(BR27:BR32)</f>
        <v>0</v>
      </c>
      <c r="BS33" s="10">
        <f t="shared" si="22"/>
        <v>0</v>
      </c>
      <c r="BT33" s="11">
        <f t="shared" si="22"/>
        <v>0</v>
      </c>
      <c r="BU33" s="10">
        <f t="shared" si="22"/>
        <v>0</v>
      </c>
      <c r="BV33" s="7">
        <f t="shared" si="22"/>
        <v>0</v>
      </c>
      <c r="BW33" s="11">
        <f t="shared" si="22"/>
        <v>0</v>
      </c>
      <c r="BX33" s="10">
        <f t="shared" si="22"/>
        <v>0</v>
      </c>
      <c r="BY33" s="11">
        <f t="shared" si="22"/>
        <v>0</v>
      </c>
      <c r="BZ33" s="10">
        <f t="shared" si="22"/>
        <v>0</v>
      </c>
      <c r="CA33" s="11">
        <f t="shared" si="22"/>
        <v>0</v>
      </c>
      <c r="CB33" s="10">
        <f t="shared" si="22"/>
        <v>0</v>
      </c>
      <c r="CC33" s="11">
        <f t="shared" si="22"/>
        <v>0</v>
      </c>
      <c r="CD33" s="10">
        <f t="shared" si="22"/>
        <v>0</v>
      </c>
      <c r="CE33" s="11">
        <f t="shared" si="22"/>
        <v>27</v>
      </c>
      <c r="CF33" s="10">
        <f t="shared" si="22"/>
        <v>0</v>
      </c>
      <c r="CG33" s="7">
        <f t="shared" si="22"/>
        <v>3</v>
      </c>
      <c r="CH33" s="7">
        <f t="shared" si="22"/>
        <v>3</v>
      </c>
    </row>
    <row r="34" spans="1:86" ht="20.100000000000001" customHeight="1" x14ac:dyDescent="0.25">
      <c r="A34" s="13" t="s">
        <v>77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3"/>
      <c r="CH34" s="14"/>
    </row>
    <row r="35" spans="1:86" x14ac:dyDescent="0.25">
      <c r="A35" s="6"/>
      <c r="B35" s="6"/>
      <c r="C35" s="6"/>
      <c r="D35" s="6" t="s">
        <v>81</v>
      </c>
      <c r="E35" s="3" t="s">
        <v>82</v>
      </c>
      <c r="F35" s="6">
        <f t="shared" ref="F35:F48" si="23">COUNTIF(S35:CF35,"e")</f>
        <v>1</v>
      </c>
      <c r="G35" s="6">
        <f t="shared" ref="G35:G48" si="24">COUNTIF(S35:CF35,"z")</f>
        <v>1</v>
      </c>
      <c r="H35" s="6">
        <f t="shared" ref="H35:H52" si="25">SUM(I35:O35)</f>
        <v>36</v>
      </c>
      <c r="I35" s="6">
        <f t="shared" ref="I35:I52" si="26">S35+AJ35+BA35+BR35</f>
        <v>18</v>
      </c>
      <c r="J35" s="6">
        <f t="shared" ref="J35:J52" si="27">U35+AL35+BC35+BT35</f>
        <v>0</v>
      </c>
      <c r="K35" s="6">
        <f t="shared" ref="K35:K52" si="28">X35+AO35+BF35+BW35</f>
        <v>0</v>
      </c>
      <c r="L35" s="6">
        <f t="shared" ref="L35:L52" si="29">Z35+AQ35+BH35+BY35</f>
        <v>0</v>
      </c>
      <c r="M35" s="6">
        <f t="shared" ref="M35:M52" si="30">AB35+AS35+BJ35+CA35</f>
        <v>18</v>
      </c>
      <c r="N35" s="6">
        <f t="shared" ref="N35:N52" si="31">AD35+AU35+BL35+CC35</f>
        <v>0</v>
      </c>
      <c r="O35" s="6">
        <f t="shared" ref="O35:O52" si="32">AF35+AW35+BN35+CE35</f>
        <v>0</v>
      </c>
      <c r="P35" s="7">
        <f t="shared" ref="P35:P52" si="33">AI35+AZ35+BQ35+CH35</f>
        <v>3</v>
      </c>
      <c r="Q35" s="7">
        <f t="shared" ref="Q35:Q52" si="34">AH35+AY35+BP35+CG35</f>
        <v>2</v>
      </c>
      <c r="R35" s="7">
        <v>1.93</v>
      </c>
      <c r="S35" s="11">
        <v>18</v>
      </c>
      <c r="T35" s="10" t="s">
        <v>58</v>
      </c>
      <c r="U35" s="11"/>
      <c r="V35" s="10"/>
      <c r="W35" s="7">
        <v>1</v>
      </c>
      <c r="X35" s="11"/>
      <c r="Y35" s="10"/>
      <c r="Z35" s="11"/>
      <c r="AA35" s="10"/>
      <c r="AB35" s="11">
        <v>18</v>
      </c>
      <c r="AC35" s="10" t="s">
        <v>54</v>
      </c>
      <c r="AD35" s="11"/>
      <c r="AE35" s="10"/>
      <c r="AF35" s="11"/>
      <c r="AG35" s="10"/>
      <c r="AH35" s="7">
        <v>2</v>
      </c>
      <c r="AI35" s="7">
        <f t="shared" ref="AI35:AI52" si="35">W35+AH35</f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2" si="36">AN35+AY35</f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2" si="37">BE35+BP35</f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2" si="38">BV35+CG35</f>
        <v>0</v>
      </c>
    </row>
    <row r="36" spans="1:86" x14ac:dyDescent="0.25">
      <c r="A36" s="6"/>
      <c r="B36" s="6"/>
      <c r="C36" s="6"/>
      <c r="D36" s="6" t="s">
        <v>83</v>
      </c>
      <c r="E36" s="3" t="s">
        <v>84</v>
      </c>
      <c r="F36" s="6">
        <f t="shared" si="23"/>
        <v>1</v>
      </c>
      <c r="G36" s="6">
        <f t="shared" si="24"/>
        <v>1</v>
      </c>
      <c r="H36" s="6">
        <f t="shared" si="25"/>
        <v>27</v>
      </c>
      <c r="I36" s="6">
        <f t="shared" si="26"/>
        <v>9</v>
      </c>
      <c r="J36" s="6">
        <f t="shared" si="27"/>
        <v>0</v>
      </c>
      <c r="K36" s="6">
        <f t="shared" si="28"/>
        <v>0</v>
      </c>
      <c r="L36" s="6">
        <f t="shared" si="29"/>
        <v>0</v>
      </c>
      <c r="M36" s="6">
        <f t="shared" si="30"/>
        <v>18</v>
      </c>
      <c r="N36" s="6">
        <f t="shared" si="31"/>
        <v>0</v>
      </c>
      <c r="O36" s="6">
        <f t="shared" si="32"/>
        <v>0</v>
      </c>
      <c r="P36" s="7">
        <f t="shared" si="33"/>
        <v>3</v>
      </c>
      <c r="Q36" s="7">
        <f t="shared" si="34"/>
        <v>1.5</v>
      </c>
      <c r="R36" s="7">
        <v>1.2</v>
      </c>
      <c r="S36" s="11">
        <v>9</v>
      </c>
      <c r="T36" s="10" t="s">
        <v>58</v>
      </c>
      <c r="U36" s="11"/>
      <c r="V36" s="10"/>
      <c r="W36" s="7">
        <v>1.5</v>
      </c>
      <c r="X36" s="11"/>
      <c r="Y36" s="10"/>
      <c r="Z36" s="11"/>
      <c r="AA36" s="10"/>
      <c r="AB36" s="11">
        <v>18</v>
      </c>
      <c r="AC36" s="10" t="s">
        <v>54</v>
      </c>
      <c r="AD36" s="11"/>
      <c r="AE36" s="10"/>
      <c r="AF36" s="11"/>
      <c r="AG36" s="10"/>
      <c r="AH36" s="7">
        <v>1.5</v>
      </c>
      <c r="AI36" s="7">
        <f t="shared" si="35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6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7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8"/>
        <v>0</v>
      </c>
    </row>
    <row r="37" spans="1:86" x14ac:dyDescent="0.25">
      <c r="A37" s="6"/>
      <c r="B37" s="6"/>
      <c r="C37" s="6"/>
      <c r="D37" s="6" t="s">
        <v>85</v>
      </c>
      <c r="E37" s="3" t="s">
        <v>86</v>
      </c>
      <c r="F37" s="6">
        <f t="shared" si="23"/>
        <v>1</v>
      </c>
      <c r="G37" s="6">
        <f t="shared" si="24"/>
        <v>1</v>
      </c>
      <c r="H37" s="6">
        <f t="shared" si="25"/>
        <v>27</v>
      </c>
      <c r="I37" s="6">
        <f t="shared" si="26"/>
        <v>9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18</v>
      </c>
      <c r="N37" s="6">
        <f t="shared" si="31"/>
        <v>0</v>
      </c>
      <c r="O37" s="6">
        <f t="shared" si="32"/>
        <v>0</v>
      </c>
      <c r="P37" s="7">
        <f t="shared" si="33"/>
        <v>4</v>
      </c>
      <c r="Q37" s="7">
        <f t="shared" si="34"/>
        <v>2.5</v>
      </c>
      <c r="R37" s="7">
        <v>1.2</v>
      </c>
      <c r="S37" s="11">
        <v>9</v>
      </c>
      <c r="T37" s="10" t="s">
        <v>58</v>
      </c>
      <c r="U37" s="11"/>
      <c r="V37" s="10"/>
      <c r="W37" s="7">
        <v>1.5</v>
      </c>
      <c r="X37" s="11"/>
      <c r="Y37" s="10"/>
      <c r="Z37" s="11"/>
      <c r="AA37" s="10"/>
      <c r="AB37" s="11">
        <v>18</v>
      </c>
      <c r="AC37" s="10" t="s">
        <v>54</v>
      </c>
      <c r="AD37" s="11"/>
      <c r="AE37" s="10"/>
      <c r="AF37" s="11"/>
      <c r="AG37" s="10"/>
      <c r="AH37" s="7">
        <v>2.5</v>
      </c>
      <c r="AI37" s="7">
        <f t="shared" si="35"/>
        <v>4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6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7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8"/>
        <v>0</v>
      </c>
    </row>
    <row r="38" spans="1:86" x14ac:dyDescent="0.25">
      <c r="A38" s="6"/>
      <c r="B38" s="6"/>
      <c r="C38" s="6"/>
      <c r="D38" s="6" t="s">
        <v>87</v>
      </c>
      <c r="E38" s="3" t="s">
        <v>88</v>
      </c>
      <c r="F38" s="6">
        <f t="shared" si="23"/>
        <v>0</v>
      </c>
      <c r="G38" s="6">
        <f t="shared" si="24"/>
        <v>1</v>
      </c>
      <c r="H38" s="6">
        <f t="shared" si="25"/>
        <v>27</v>
      </c>
      <c r="I38" s="6">
        <f t="shared" si="26"/>
        <v>0</v>
      </c>
      <c r="J38" s="6">
        <f t="shared" si="27"/>
        <v>0</v>
      </c>
      <c r="K38" s="6">
        <f t="shared" si="28"/>
        <v>27</v>
      </c>
      <c r="L38" s="6">
        <f t="shared" si="29"/>
        <v>0</v>
      </c>
      <c r="M38" s="6">
        <f t="shared" si="30"/>
        <v>0</v>
      </c>
      <c r="N38" s="6">
        <f t="shared" si="31"/>
        <v>0</v>
      </c>
      <c r="O38" s="6">
        <f t="shared" si="32"/>
        <v>0</v>
      </c>
      <c r="P38" s="7">
        <f t="shared" si="33"/>
        <v>3</v>
      </c>
      <c r="Q38" s="7">
        <f t="shared" si="34"/>
        <v>3</v>
      </c>
      <c r="R38" s="7">
        <v>0.87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5"/>
        <v>0</v>
      </c>
      <c r="AJ38" s="11"/>
      <c r="AK38" s="10"/>
      <c r="AL38" s="11"/>
      <c r="AM38" s="10"/>
      <c r="AN38" s="7"/>
      <c r="AO38" s="11">
        <v>27</v>
      </c>
      <c r="AP38" s="10" t="s">
        <v>54</v>
      </c>
      <c r="AQ38" s="11"/>
      <c r="AR38" s="10"/>
      <c r="AS38" s="11"/>
      <c r="AT38" s="10"/>
      <c r="AU38" s="11"/>
      <c r="AV38" s="10"/>
      <c r="AW38" s="11"/>
      <c r="AX38" s="10"/>
      <c r="AY38" s="7">
        <v>3</v>
      </c>
      <c r="AZ38" s="7">
        <f t="shared" si="36"/>
        <v>3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7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8"/>
        <v>0</v>
      </c>
    </row>
    <row r="39" spans="1:86" x14ac:dyDescent="0.25">
      <c r="A39" s="6"/>
      <c r="B39" s="6"/>
      <c r="C39" s="6"/>
      <c r="D39" s="6" t="s">
        <v>89</v>
      </c>
      <c r="E39" s="3" t="s">
        <v>90</v>
      </c>
      <c r="F39" s="6">
        <f t="shared" si="23"/>
        <v>1</v>
      </c>
      <c r="G39" s="6">
        <f t="shared" si="24"/>
        <v>1</v>
      </c>
      <c r="H39" s="6">
        <f t="shared" si="25"/>
        <v>36</v>
      </c>
      <c r="I39" s="6">
        <f t="shared" si="26"/>
        <v>18</v>
      </c>
      <c r="J39" s="6">
        <f t="shared" si="27"/>
        <v>0</v>
      </c>
      <c r="K39" s="6">
        <f t="shared" si="28"/>
        <v>0</v>
      </c>
      <c r="L39" s="6">
        <f t="shared" si="29"/>
        <v>0</v>
      </c>
      <c r="M39" s="6">
        <f t="shared" si="30"/>
        <v>18</v>
      </c>
      <c r="N39" s="6">
        <f t="shared" si="31"/>
        <v>0</v>
      </c>
      <c r="O39" s="6">
        <f t="shared" si="32"/>
        <v>0</v>
      </c>
      <c r="P39" s="7">
        <f t="shared" si="33"/>
        <v>3</v>
      </c>
      <c r="Q39" s="7">
        <f t="shared" si="34"/>
        <v>1</v>
      </c>
      <c r="R39" s="7">
        <v>1.5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5"/>
        <v>0</v>
      </c>
      <c r="AJ39" s="11">
        <v>18</v>
      </c>
      <c r="AK39" s="10" t="s">
        <v>58</v>
      </c>
      <c r="AL39" s="11"/>
      <c r="AM39" s="10"/>
      <c r="AN39" s="7">
        <v>2</v>
      </c>
      <c r="AO39" s="11"/>
      <c r="AP39" s="10"/>
      <c r="AQ39" s="11"/>
      <c r="AR39" s="10"/>
      <c r="AS39" s="11">
        <v>18</v>
      </c>
      <c r="AT39" s="10" t="s">
        <v>54</v>
      </c>
      <c r="AU39" s="11"/>
      <c r="AV39" s="10"/>
      <c r="AW39" s="11"/>
      <c r="AX39" s="10"/>
      <c r="AY39" s="7">
        <v>1</v>
      </c>
      <c r="AZ39" s="7">
        <f t="shared" si="36"/>
        <v>3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7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8"/>
        <v>0</v>
      </c>
    </row>
    <row r="40" spans="1:86" x14ac:dyDescent="0.25">
      <c r="A40" s="6"/>
      <c r="B40" s="6"/>
      <c r="C40" s="6"/>
      <c r="D40" s="6" t="s">
        <v>91</v>
      </c>
      <c r="E40" s="3" t="s">
        <v>92</v>
      </c>
      <c r="F40" s="6">
        <f t="shared" si="23"/>
        <v>1</v>
      </c>
      <c r="G40" s="6">
        <f t="shared" si="24"/>
        <v>1</v>
      </c>
      <c r="H40" s="6">
        <f t="shared" si="25"/>
        <v>27</v>
      </c>
      <c r="I40" s="6">
        <f t="shared" si="26"/>
        <v>18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9</v>
      </c>
      <c r="N40" s="6">
        <f t="shared" si="31"/>
        <v>0</v>
      </c>
      <c r="O40" s="6">
        <f t="shared" si="32"/>
        <v>0</v>
      </c>
      <c r="P40" s="7">
        <f t="shared" si="33"/>
        <v>2</v>
      </c>
      <c r="Q40" s="7">
        <f t="shared" si="34"/>
        <v>0.9</v>
      </c>
      <c r="R40" s="7">
        <v>1.1000000000000001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>
        <v>18</v>
      </c>
      <c r="AK40" s="10" t="s">
        <v>58</v>
      </c>
      <c r="AL40" s="11"/>
      <c r="AM40" s="10"/>
      <c r="AN40" s="7">
        <v>1.1000000000000001</v>
      </c>
      <c r="AO40" s="11"/>
      <c r="AP40" s="10"/>
      <c r="AQ40" s="11"/>
      <c r="AR40" s="10"/>
      <c r="AS40" s="11">
        <v>9</v>
      </c>
      <c r="AT40" s="10" t="s">
        <v>54</v>
      </c>
      <c r="AU40" s="11"/>
      <c r="AV40" s="10"/>
      <c r="AW40" s="11"/>
      <c r="AX40" s="10"/>
      <c r="AY40" s="7">
        <v>0.9</v>
      </c>
      <c r="AZ40" s="7">
        <f t="shared" si="36"/>
        <v>2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7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5">
      <c r="A41" s="6"/>
      <c r="B41" s="6"/>
      <c r="C41" s="6"/>
      <c r="D41" s="6" t="s">
        <v>93</v>
      </c>
      <c r="E41" s="3" t="s">
        <v>94</v>
      </c>
      <c r="F41" s="6">
        <f t="shared" si="23"/>
        <v>1</v>
      </c>
      <c r="G41" s="6">
        <f t="shared" si="24"/>
        <v>1</v>
      </c>
      <c r="H41" s="6">
        <f t="shared" si="25"/>
        <v>18</v>
      </c>
      <c r="I41" s="6">
        <f t="shared" si="26"/>
        <v>9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9</v>
      </c>
      <c r="N41" s="6">
        <f t="shared" si="31"/>
        <v>0</v>
      </c>
      <c r="O41" s="6">
        <f t="shared" si="32"/>
        <v>0</v>
      </c>
      <c r="P41" s="7">
        <f t="shared" si="33"/>
        <v>2</v>
      </c>
      <c r="Q41" s="7">
        <f t="shared" si="34"/>
        <v>1</v>
      </c>
      <c r="R41" s="7">
        <v>0.87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>
        <v>9</v>
      </c>
      <c r="AK41" s="10" t="s">
        <v>58</v>
      </c>
      <c r="AL41" s="11"/>
      <c r="AM41" s="10"/>
      <c r="AN41" s="7">
        <v>1</v>
      </c>
      <c r="AO41" s="11"/>
      <c r="AP41" s="10"/>
      <c r="AQ41" s="11"/>
      <c r="AR41" s="10"/>
      <c r="AS41" s="11">
        <v>9</v>
      </c>
      <c r="AT41" s="10" t="s">
        <v>54</v>
      </c>
      <c r="AU41" s="11"/>
      <c r="AV41" s="10"/>
      <c r="AW41" s="11"/>
      <c r="AX41" s="10"/>
      <c r="AY41" s="7">
        <v>1</v>
      </c>
      <c r="AZ41" s="7">
        <f t="shared" si="36"/>
        <v>2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7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5">
      <c r="A42" s="6"/>
      <c r="B42" s="6"/>
      <c r="C42" s="6"/>
      <c r="D42" s="6" t="s">
        <v>95</v>
      </c>
      <c r="E42" s="3" t="s">
        <v>96</v>
      </c>
      <c r="F42" s="6">
        <f t="shared" si="23"/>
        <v>0</v>
      </c>
      <c r="G42" s="6">
        <f t="shared" si="24"/>
        <v>2</v>
      </c>
      <c r="H42" s="6">
        <f t="shared" si="25"/>
        <v>36</v>
      </c>
      <c r="I42" s="6">
        <f t="shared" si="26"/>
        <v>18</v>
      </c>
      <c r="J42" s="6">
        <f t="shared" si="27"/>
        <v>0</v>
      </c>
      <c r="K42" s="6">
        <f t="shared" si="28"/>
        <v>0</v>
      </c>
      <c r="L42" s="6">
        <f t="shared" si="29"/>
        <v>0</v>
      </c>
      <c r="M42" s="6">
        <f t="shared" si="30"/>
        <v>18</v>
      </c>
      <c r="N42" s="6">
        <f t="shared" si="31"/>
        <v>0</v>
      </c>
      <c r="O42" s="6">
        <f t="shared" si="32"/>
        <v>0</v>
      </c>
      <c r="P42" s="7">
        <f t="shared" si="33"/>
        <v>3</v>
      </c>
      <c r="Q42" s="7">
        <f t="shared" si="34"/>
        <v>1.9</v>
      </c>
      <c r="R42" s="7">
        <v>1.46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5"/>
        <v>0</v>
      </c>
      <c r="AJ42" s="11">
        <v>18</v>
      </c>
      <c r="AK42" s="10" t="s">
        <v>54</v>
      </c>
      <c r="AL42" s="11"/>
      <c r="AM42" s="10"/>
      <c r="AN42" s="7">
        <v>1.1000000000000001</v>
      </c>
      <c r="AO42" s="11"/>
      <c r="AP42" s="10"/>
      <c r="AQ42" s="11"/>
      <c r="AR42" s="10"/>
      <c r="AS42" s="11">
        <v>18</v>
      </c>
      <c r="AT42" s="10" t="s">
        <v>54</v>
      </c>
      <c r="AU42" s="11"/>
      <c r="AV42" s="10"/>
      <c r="AW42" s="11"/>
      <c r="AX42" s="10"/>
      <c r="AY42" s="7">
        <v>1.9</v>
      </c>
      <c r="AZ42" s="7">
        <f t="shared" si="36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5">
      <c r="A43" s="6"/>
      <c r="B43" s="6"/>
      <c r="C43" s="6"/>
      <c r="D43" s="6" t="s">
        <v>97</v>
      </c>
      <c r="E43" s="3" t="s">
        <v>98</v>
      </c>
      <c r="F43" s="6">
        <f t="shared" si="23"/>
        <v>0</v>
      </c>
      <c r="G43" s="6">
        <f t="shared" si="24"/>
        <v>2</v>
      </c>
      <c r="H43" s="6">
        <f t="shared" si="25"/>
        <v>18</v>
      </c>
      <c r="I43" s="6">
        <f t="shared" si="26"/>
        <v>9</v>
      </c>
      <c r="J43" s="6">
        <f t="shared" si="27"/>
        <v>0</v>
      </c>
      <c r="K43" s="6">
        <f t="shared" si="28"/>
        <v>0</v>
      </c>
      <c r="L43" s="6">
        <f t="shared" si="29"/>
        <v>0</v>
      </c>
      <c r="M43" s="6">
        <f t="shared" si="30"/>
        <v>9</v>
      </c>
      <c r="N43" s="6">
        <f t="shared" si="31"/>
        <v>0</v>
      </c>
      <c r="O43" s="6">
        <f t="shared" si="32"/>
        <v>0</v>
      </c>
      <c r="P43" s="7">
        <f t="shared" si="33"/>
        <v>2</v>
      </c>
      <c r="Q43" s="7">
        <f t="shared" si="34"/>
        <v>1.2</v>
      </c>
      <c r="R43" s="7">
        <v>0.74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5"/>
        <v>0</v>
      </c>
      <c r="AJ43" s="11">
        <v>9</v>
      </c>
      <c r="AK43" s="10" t="s">
        <v>54</v>
      </c>
      <c r="AL43" s="11"/>
      <c r="AM43" s="10"/>
      <c r="AN43" s="7">
        <v>0.8</v>
      </c>
      <c r="AO43" s="11"/>
      <c r="AP43" s="10"/>
      <c r="AQ43" s="11"/>
      <c r="AR43" s="10"/>
      <c r="AS43" s="11">
        <v>9</v>
      </c>
      <c r="AT43" s="10" t="s">
        <v>54</v>
      </c>
      <c r="AU43" s="11"/>
      <c r="AV43" s="10"/>
      <c r="AW43" s="11"/>
      <c r="AX43" s="10"/>
      <c r="AY43" s="7">
        <v>1.2</v>
      </c>
      <c r="AZ43" s="7">
        <f t="shared" si="36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7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5">
      <c r="A44" s="6"/>
      <c r="B44" s="6"/>
      <c r="C44" s="6"/>
      <c r="D44" s="6" t="s">
        <v>99</v>
      </c>
      <c r="E44" s="3" t="s">
        <v>100</v>
      </c>
      <c r="F44" s="6">
        <f t="shared" si="23"/>
        <v>0</v>
      </c>
      <c r="G44" s="6">
        <f t="shared" si="24"/>
        <v>2</v>
      </c>
      <c r="H44" s="6">
        <f t="shared" si="25"/>
        <v>36</v>
      </c>
      <c r="I44" s="6">
        <f t="shared" si="26"/>
        <v>18</v>
      </c>
      <c r="J44" s="6">
        <f t="shared" si="27"/>
        <v>0</v>
      </c>
      <c r="K44" s="6">
        <f t="shared" si="28"/>
        <v>0</v>
      </c>
      <c r="L44" s="6">
        <f t="shared" si="29"/>
        <v>0</v>
      </c>
      <c r="M44" s="6">
        <f t="shared" si="30"/>
        <v>18</v>
      </c>
      <c r="N44" s="6">
        <f t="shared" si="31"/>
        <v>0</v>
      </c>
      <c r="O44" s="6">
        <f t="shared" si="32"/>
        <v>0</v>
      </c>
      <c r="P44" s="7">
        <f t="shared" si="33"/>
        <v>3</v>
      </c>
      <c r="Q44" s="7">
        <f t="shared" si="34"/>
        <v>2</v>
      </c>
      <c r="R44" s="7">
        <v>1.1000000000000001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5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6"/>
        <v>0</v>
      </c>
      <c r="BA44" s="11">
        <v>18</v>
      </c>
      <c r="BB44" s="10" t="s">
        <v>54</v>
      </c>
      <c r="BC44" s="11"/>
      <c r="BD44" s="10"/>
      <c r="BE44" s="7">
        <v>1</v>
      </c>
      <c r="BF44" s="11"/>
      <c r="BG44" s="10"/>
      <c r="BH44" s="11"/>
      <c r="BI44" s="10"/>
      <c r="BJ44" s="11">
        <v>18</v>
      </c>
      <c r="BK44" s="10" t="s">
        <v>54</v>
      </c>
      <c r="BL44" s="11"/>
      <c r="BM44" s="10"/>
      <c r="BN44" s="11"/>
      <c r="BO44" s="10"/>
      <c r="BP44" s="7">
        <v>2</v>
      </c>
      <c r="BQ44" s="7">
        <f t="shared" si="37"/>
        <v>3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5">
      <c r="A45" s="6"/>
      <c r="B45" s="6"/>
      <c r="C45" s="6"/>
      <c r="D45" s="6" t="s">
        <v>101</v>
      </c>
      <c r="E45" s="3" t="s">
        <v>102</v>
      </c>
      <c r="F45" s="6">
        <f t="shared" si="23"/>
        <v>0</v>
      </c>
      <c r="G45" s="6">
        <f t="shared" si="24"/>
        <v>2</v>
      </c>
      <c r="H45" s="6">
        <f t="shared" si="25"/>
        <v>18</v>
      </c>
      <c r="I45" s="6">
        <f t="shared" si="26"/>
        <v>9</v>
      </c>
      <c r="J45" s="6">
        <f t="shared" si="27"/>
        <v>0</v>
      </c>
      <c r="K45" s="6">
        <f t="shared" si="28"/>
        <v>0</v>
      </c>
      <c r="L45" s="6">
        <f t="shared" si="29"/>
        <v>0</v>
      </c>
      <c r="M45" s="6">
        <f t="shared" si="30"/>
        <v>9</v>
      </c>
      <c r="N45" s="6">
        <f t="shared" si="31"/>
        <v>0</v>
      </c>
      <c r="O45" s="6">
        <f t="shared" si="32"/>
        <v>0</v>
      </c>
      <c r="P45" s="7">
        <f t="shared" si="33"/>
        <v>2</v>
      </c>
      <c r="Q45" s="7">
        <f t="shared" si="34"/>
        <v>1.2</v>
      </c>
      <c r="R45" s="7">
        <v>0.93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6"/>
        <v>0</v>
      </c>
      <c r="BA45" s="11">
        <v>9</v>
      </c>
      <c r="BB45" s="10" t="s">
        <v>54</v>
      </c>
      <c r="BC45" s="11"/>
      <c r="BD45" s="10"/>
      <c r="BE45" s="7">
        <v>0.8</v>
      </c>
      <c r="BF45" s="11"/>
      <c r="BG45" s="10"/>
      <c r="BH45" s="11"/>
      <c r="BI45" s="10"/>
      <c r="BJ45" s="11">
        <v>9</v>
      </c>
      <c r="BK45" s="10" t="s">
        <v>54</v>
      </c>
      <c r="BL45" s="11"/>
      <c r="BM45" s="10"/>
      <c r="BN45" s="11"/>
      <c r="BO45" s="10"/>
      <c r="BP45" s="7">
        <v>1.2</v>
      </c>
      <c r="BQ45" s="7">
        <f t="shared" si="37"/>
        <v>2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5">
      <c r="A46" s="6"/>
      <c r="B46" s="6"/>
      <c r="C46" s="6"/>
      <c r="D46" s="6" t="s">
        <v>103</v>
      </c>
      <c r="E46" s="3" t="s">
        <v>104</v>
      </c>
      <c r="F46" s="6">
        <f t="shared" si="23"/>
        <v>0</v>
      </c>
      <c r="G46" s="6">
        <f t="shared" si="24"/>
        <v>2</v>
      </c>
      <c r="H46" s="6">
        <f t="shared" si="25"/>
        <v>27</v>
      </c>
      <c r="I46" s="6">
        <f t="shared" si="26"/>
        <v>18</v>
      </c>
      <c r="J46" s="6">
        <f t="shared" si="27"/>
        <v>0</v>
      </c>
      <c r="K46" s="6">
        <f t="shared" si="28"/>
        <v>0</v>
      </c>
      <c r="L46" s="6">
        <f t="shared" si="29"/>
        <v>0</v>
      </c>
      <c r="M46" s="6">
        <f t="shared" si="30"/>
        <v>9</v>
      </c>
      <c r="N46" s="6">
        <f t="shared" si="31"/>
        <v>0</v>
      </c>
      <c r="O46" s="6">
        <f t="shared" si="32"/>
        <v>0</v>
      </c>
      <c r="P46" s="7">
        <f t="shared" si="33"/>
        <v>2</v>
      </c>
      <c r="Q46" s="7">
        <f t="shared" si="34"/>
        <v>1.1000000000000001</v>
      </c>
      <c r="R46" s="7">
        <v>1.23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6"/>
        <v>0</v>
      </c>
      <c r="BA46" s="11">
        <v>18</v>
      </c>
      <c r="BB46" s="10" t="s">
        <v>54</v>
      </c>
      <c r="BC46" s="11"/>
      <c r="BD46" s="10"/>
      <c r="BE46" s="7">
        <v>0.9</v>
      </c>
      <c r="BF46" s="11"/>
      <c r="BG46" s="10"/>
      <c r="BH46" s="11"/>
      <c r="BI46" s="10"/>
      <c r="BJ46" s="11">
        <v>9</v>
      </c>
      <c r="BK46" s="10" t="s">
        <v>54</v>
      </c>
      <c r="BL46" s="11"/>
      <c r="BM46" s="10"/>
      <c r="BN46" s="11"/>
      <c r="BO46" s="10"/>
      <c r="BP46" s="7">
        <v>1.1000000000000001</v>
      </c>
      <c r="BQ46" s="7">
        <f t="shared" si="37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5">
      <c r="A47" s="6"/>
      <c r="B47" s="6"/>
      <c r="C47" s="6"/>
      <c r="D47" s="6" t="s">
        <v>105</v>
      </c>
      <c r="E47" s="3" t="s">
        <v>106</v>
      </c>
      <c r="F47" s="6">
        <f t="shared" si="23"/>
        <v>0</v>
      </c>
      <c r="G47" s="6">
        <f t="shared" si="24"/>
        <v>2</v>
      </c>
      <c r="H47" s="6">
        <f t="shared" si="25"/>
        <v>27</v>
      </c>
      <c r="I47" s="6">
        <f t="shared" si="26"/>
        <v>18</v>
      </c>
      <c r="J47" s="6">
        <f t="shared" si="27"/>
        <v>0</v>
      </c>
      <c r="K47" s="6">
        <f t="shared" si="28"/>
        <v>0</v>
      </c>
      <c r="L47" s="6">
        <f t="shared" si="29"/>
        <v>0</v>
      </c>
      <c r="M47" s="6">
        <f t="shared" si="30"/>
        <v>9</v>
      </c>
      <c r="N47" s="6">
        <f t="shared" si="31"/>
        <v>0</v>
      </c>
      <c r="O47" s="6">
        <f t="shared" si="32"/>
        <v>0</v>
      </c>
      <c r="P47" s="7">
        <f t="shared" si="33"/>
        <v>2</v>
      </c>
      <c r="Q47" s="7">
        <f t="shared" si="34"/>
        <v>1.2</v>
      </c>
      <c r="R47" s="7">
        <v>1.1299999999999999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5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6"/>
        <v>0</v>
      </c>
      <c r="BA47" s="11">
        <v>18</v>
      </c>
      <c r="BB47" s="10" t="s">
        <v>54</v>
      </c>
      <c r="BC47" s="11"/>
      <c r="BD47" s="10"/>
      <c r="BE47" s="7">
        <v>0.8</v>
      </c>
      <c r="BF47" s="11"/>
      <c r="BG47" s="10"/>
      <c r="BH47" s="11"/>
      <c r="BI47" s="10"/>
      <c r="BJ47" s="11">
        <v>9</v>
      </c>
      <c r="BK47" s="10" t="s">
        <v>54</v>
      </c>
      <c r="BL47" s="11"/>
      <c r="BM47" s="10"/>
      <c r="BN47" s="11"/>
      <c r="BO47" s="10"/>
      <c r="BP47" s="7">
        <v>1.2</v>
      </c>
      <c r="BQ47" s="7">
        <f t="shared" si="37"/>
        <v>2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5">
      <c r="A48" s="6"/>
      <c r="B48" s="6"/>
      <c r="C48" s="6"/>
      <c r="D48" s="6" t="s">
        <v>107</v>
      </c>
      <c r="E48" s="3" t="s">
        <v>108</v>
      </c>
      <c r="F48" s="6">
        <f t="shared" si="23"/>
        <v>0</v>
      </c>
      <c r="G48" s="6">
        <f t="shared" si="24"/>
        <v>1</v>
      </c>
      <c r="H48" s="6">
        <f t="shared" si="25"/>
        <v>9</v>
      </c>
      <c r="I48" s="6">
        <f t="shared" si="26"/>
        <v>9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0</v>
      </c>
      <c r="N48" s="6">
        <f t="shared" si="31"/>
        <v>0</v>
      </c>
      <c r="O48" s="6">
        <f t="shared" si="32"/>
        <v>0</v>
      </c>
      <c r="P48" s="7">
        <f t="shared" si="33"/>
        <v>1</v>
      </c>
      <c r="Q48" s="7">
        <f t="shared" si="34"/>
        <v>0</v>
      </c>
      <c r="R48" s="7">
        <v>0.47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6"/>
        <v>0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7"/>
        <v>0</v>
      </c>
      <c r="BR48" s="11">
        <v>9</v>
      </c>
      <c r="BS48" s="10" t="s">
        <v>54</v>
      </c>
      <c r="BT48" s="11"/>
      <c r="BU48" s="10"/>
      <c r="BV48" s="7">
        <v>1</v>
      </c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8"/>
        <v>1</v>
      </c>
    </row>
    <row r="49" spans="1:86" x14ac:dyDescent="0.25">
      <c r="A49" s="6">
        <v>7</v>
      </c>
      <c r="B49" s="6">
        <v>1</v>
      </c>
      <c r="C49" s="6"/>
      <c r="D49" s="6"/>
      <c r="E49" s="3" t="s">
        <v>109</v>
      </c>
      <c r="F49" s="6">
        <f>$B$49*COUNTIF(S49:CF49,"e")</f>
        <v>1</v>
      </c>
      <c r="G49" s="6">
        <f>$B$49*COUNTIF(S49:CF49,"z")</f>
        <v>1</v>
      </c>
      <c r="H49" s="6">
        <f t="shared" si="25"/>
        <v>18</v>
      </c>
      <c r="I49" s="6">
        <f t="shared" si="26"/>
        <v>9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9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1.2</v>
      </c>
      <c r="R49" s="7">
        <f>$B$49*0.8</f>
        <v>0.8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>
        <f>$B$49*9</f>
        <v>9</v>
      </c>
      <c r="AK49" s="10" t="s">
        <v>58</v>
      </c>
      <c r="AL49" s="11"/>
      <c r="AM49" s="10"/>
      <c r="AN49" s="7">
        <f>$B$49*0.8</f>
        <v>0.8</v>
      </c>
      <c r="AO49" s="11"/>
      <c r="AP49" s="10"/>
      <c r="AQ49" s="11"/>
      <c r="AR49" s="10"/>
      <c r="AS49" s="11">
        <f>$B$49*9</f>
        <v>9</v>
      </c>
      <c r="AT49" s="10" t="s">
        <v>54</v>
      </c>
      <c r="AU49" s="11"/>
      <c r="AV49" s="10"/>
      <c r="AW49" s="11"/>
      <c r="AX49" s="10"/>
      <c r="AY49" s="7">
        <f>$B$49*1.2</f>
        <v>1.2</v>
      </c>
      <c r="AZ49" s="7">
        <f t="shared" si="36"/>
        <v>2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7"/>
        <v>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x14ac:dyDescent="0.25">
      <c r="A50" s="6">
        <v>8</v>
      </c>
      <c r="B50" s="6">
        <v>1</v>
      </c>
      <c r="C50" s="6"/>
      <c r="D50" s="6"/>
      <c r="E50" s="3" t="s">
        <v>110</v>
      </c>
      <c r="F50" s="6">
        <f>$B$50*COUNTIF(S50:CF50,"e")</f>
        <v>1</v>
      </c>
      <c r="G50" s="6">
        <f>$B$50*COUNTIF(S50:CF50,"z")</f>
        <v>1</v>
      </c>
      <c r="H50" s="6">
        <f t="shared" si="25"/>
        <v>36</v>
      </c>
      <c r="I50" s="6">
        <f t="shared" si="26"/>
        <v>18</v>
      </c>
      <c r="J50" s="6">
        <f t="shared" si="27"/>
        <v>0</v>
      </c>
      <c r="K50" s="6">
        <f t="shared" si="28"/>
        <v>0</v>
      </c>
      <c r="L50" s="6">
        <f t="shared" si="29"/>
        <v>0</v>
      </c>
      <c r="M50" s="6">
        <f t="shared" si="30"/>
        <v>18</v>
      </c>
      <c r="N50" s="6">
        <f t="shared" si="31"/>
        <v>0</v>
      </c>
      <c r="O50" s="6">
        <f t="shared" si="32"/>
        <v>0</v>
      </c>
      <c r="P50" s="7">
        <f t="shared" si="33"/>
        <v>4</v>
      </c>
      <c r="Q50" s="7">
        <f t="shared" si="34"/>
        <v>2</v>
      </c>
      <c r="R50" s="7">
        <f>$B$50*1.5</f>
        <v>1.5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5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6"/>
        <v>0</v>
      </c>
      <c r="BA50" s="11">
        <f>$B$50*18</f>
        <v>18</v>
      </c>
      <c r="BB50" s="10" t="s">
        <v>58</v>
      </c>
      <c r="BC50" s="11"/>
      <c r="BD50" s="10"/>
      <c r="BE50" s="7">
        <f>$B$50*2</f>
        <v>2</v>
      </c>
      <c r="BF50" s="11"/>
      <c r="BG50" s="10"/>
      <c r="BH50" s="11"/>
      <c r="BI50" s="10"/>
      <c r="BJ50" s="11">
        <f>$B$50*18</f>
        <v>18</v>
      </c>
      <c r="BK50" s="10" t="s">
        <v>54</v>
      </c>
      <c r="BL50" s="11"/>
      <c r="BM50" s="10"/>
      <c r="BN50" s="11"/>
      <c r="BO50" s="10"/>
      <c r="BP50" s="7">
        <f>$B$50*2</f>
        <v>2</v>
      </c>
      <c r="BQ50" s="7">
        <f t="shared" si="37"/>
        <v>4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8"/>
        <v>0</v>
      </c>
    </row>
    <row r="51" spans="1:86" x14ac:dyDescent="0.25">
      <c r="A51" s="6">
        <v>9</v>
      </c>
      <c r="B51" s="6">
        <v>1</v>
      </c>
      <c r="C51" s="6"/>
      <c r="D51" s="6"/>
      <c r="E51" s="3" t="s">
        <v>111</v>
      </c>
      <c r="F51" s="6">
        <f>$B$51*COUNTIF(S51:CF51,"e")</f>
        <v>1</v>
      </c>
      <c r="G51" s="6">
        <f>$B$51*COUNTIF(S51:CF51,"z")</f>
        <v>1</v>
      </c>
      <c r="H51" s="6">
        <f t="shared" si="25"/>
        <v>36</v>
      </c>
      <c r="I51" s="6">
        <f t="shared" si="26"/>
        <v>18</v>
      </c>
      <c r="J51" s="6">
        <f t="shared" si="27"/>
        <v>0</v>
      </c>
      <c r="K51" s="6">
        <f t="shared" si="28"/>
        <v>0</v>
      </c>
      <c r="L51" s="6">
        <f t="shared" si="29"/>
        <v>0</v>
      </c>
      <c r="M51" s="6">
        <f t="shared" si="30"/>
        <v>18</v>
      </c>
      <c r="N51" s="6">
        <f t="shared" si="31"/>
        <v>0</v>
      </c>
      <c r="O51" s="6">
        <f t="shared" si="32"/>
        <v>0</v>
      </c>
      <c r="P51" s="7">
        <f t="shared" si="33"/>
        <v>4</v>
      </c>
      <c r="Q51" s="7">
        <f t="shared" si="34"/>
        <v>2</v>
      </c>
      <c r="R51" s="7">
        <f>$B$51*1.5</f>
        <v>1.5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5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6"/>
        <v>0</v>
      </c>
      <c r="BA51" s="11">
        <f>$B$51*18</f>
        <v>18</v>
      </c>
      <c r="BB51" s="10" t="s">
        <v>58</v>
      </c>
      <c r="BC51" s="11"/>
      <c r="BD51" s="10"/>
      <c r="BE51" s="7">
        <f>$B$51*2</f>
        <v>2</v>
      </c>
      <c r="BF51" s="11"/>
      <c r="BG51" s="10"/>
      <c r="BH51" s="11"/>
      <c r="BI51" s="10"/>
      <c r="BJ51" s="11">
        <f>$B$51*18</f>
        <v>18</v>
      </c>
      <c r="BK51" s="10" t="s">
        <v>54</v>
      </c>
      <c r="BL51" s="11"/>
      <c r="BM51" s="10"/>
      <c r="BN51" s="11"/>
      <c r="BO51" s="10"/>
      <c r="BP51" s="7">
        <f>$B$51*2</f>
        <v>2</v>
      </c>
      <c r="BQ51" s="7">
        <f t="shared" si="37"/>
        <v>4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8"/>
        <v>0</v>
      </c>
    </row>
    <row r="52" spans="1:86" x14ac:dyDescent="0.25">
      <c r="A52" s="6">
        <v>6</v>
      </c>
      <c r="B52" s="6">
        <v>1</v>
      </c>
      <c r="C52" s="6"/>
      <c r="D52" s="6"/>
      <c r="E52" s="3" t="s">
        <v>112</v>
      </c>
      <c r="F52" s="6">
        <f>$B$52*COUNTIF(S52:CF52,"e")</f>
        <v>0</v>
      </c>
      <c r="G52" s="6">
        <f>$B$52*COUNTIF(S52:CF52,"z")</f>
        <v>1</v>
      </c>
      <c r="H52" s="6">
        <f t="shared" si="25"/>
        <v>0</v>
      </c>
      <c r="I52" s="6">
        <f t="shared" si="26"/>
        <v>0</v>
      </c>
      <c r="J52" s="6">
        <f t="shared" si="27"/>
        <v>0</v>
      </c>
      <c r="K52" s="6">
        <f t="shared" si="28"/>
        <v>0</v>
      </c>
      <c r="L52" s="6">
        <f t="shared" si="29"/>
        <v>0</v>
      </c>
      <c r="M52" s="6">
        <f t="shared" si="30"/>
        <v>0</v>
      </c>
      <c r="N52" s="6">
        <f t="shared" si="31"/>
        <v>0</v>
      </c>
      <c r="O52" s="6">
        <f t="shared" si="32"/>
        <v>0</v>
      </c>
      <c r="P52" s="7">
        <f t="shared" si="33"/>
        <v>20</v>
      </c>
      <c r="Q52" s="7">
        <f t="shared" si="34"/>
        <v>20</v>
      </c>
      <c r="R52" s="7">
        <f>$B$52*1.9</f>
        <v>1.9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5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6"/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7"/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>
        <f>$B$52*0</f>
        <v>0</v>
      </c>
      <c r="CD52" s="10" t="s">
        <v>54</v>
      </c>
      <c r="CE52" s="11"/>
      <c r="CF52" s="10"/>
      <c r="CG52" s="7">
        <f>$B$52*20</f>
        <v>20</v>
      </c>
      <c r="CH52" s="7">
        <f t="shared" si="38"/>
        <v>20</v>
      </c>
    </row>
    <row r="53" spans="1:86" ht="15.9" customHeight="1" x14ac:dyDescent="0.25">
      <c r="A53" s="6"/>
      <c r="B53" s="6"/>
      <c r="C53" s="6"/>
      <c r="D53" s="6"/>
      <c r="E53" s="6" t="s">
        <v>61</v>
      </c>
      <c r="F53" s="6">
        <f t="shared" ref="F53:AK53" si="39">SUM(F35:F52)</f>
        <v>9</v>
      </c>
      <c r="G53" s="6">
        <f t="shared" si="39"/>
        <v>24</v>
      </c>
      <c r="H53" s="6">
        <f t="shared" si="39"/>
        <v>459</v>
      </c>
      <c r="I53" s="6">
        <f t="shared" si="39"/>
        <v>225</v>
      </c>
      <c r="J53" s="6">
        <f t="shared" si="39"/>
        <v>0</v>
      </c>
      <c r="K53" s="6">
        <f t="shared" si="39"/>
        <v>27</v>
      </c>
      <c r="L53" s="6">
        <f t="shared" si="39"/>
        <v>0</v>
      </c>
      <c r="M53" s="6">
        <f t="shared" si="39"/>
        <v>207</v>
      </c>
      <c r="N53" s="6">
        <f t="shared" si="39"/>
        <v>0</v>
      </c>
      <c r="O53" s="6">
        <f t="shared" si="39"/>
        <v>0</v>
      </c>
      <c r="P53" s="7">
        <f t="shared" si="39"/>
        <v>65</v>
      </c>
      <c r="Q53" s="7">
        <f t="shared" si="39"/>
        <v>45.7</v>
      </c>
      <c r="R53" s="7">
        <f t="shared" si="39"/>
        <v>21.429999999999996</v>
      </c>
      <c r="S53" s="11">
        <f t="shared" si="39"/>
        <v>36</v>
      </c>
      <c r="T53" s="10">
        <f t="shared" si="39"/>
        <v>0</v>
      </c>
      <c r="U53" s="11">
        <f t="shared" si="39"/>
        <v>0</v>
      </c>
      <c r="V53" s="10">
        <f t="shared" si="39"/>
        <v>0</v>
      </c>
      <c r="W53" s="7">
        <f t="shared" si="39"/>
        <v>4</v>
      </c>
      <c r="X53" s="11">
        <f t="shared" si="39"/>
        <v>0</v>
      </c>
      <c r="Y53" s="10">
        <f t="shared" si="39"/>
        <v>0</v>
      </c>
      <c r="Z53" s="11">
        <f t="shared" si="39"/>
        <v>0</v>
      </c>
      <c r="AA53" s="10">
        <f t="shared" si="39"/>
        <v>0</v>
      </c>
      <c r="AB53" s="11">
        <f t="shared" si="39"/>
        <v>54</v>
      </c>
      <c r="AC53" s="10">
        <f t="shared" si="39"/>
        <v>0</v>
      </c>
      <c r="AD53" s="11">
        <f t="shared" si="39"/>
        <v>0</v>
      </c>
      <c r="AE53" s="10">
        <f t="shared" si="39"/>
        <v>0</v>
      </c>
      <c r="AF53" s="11">
        <f t="shared" si="39"/>
        <v>0</v>
      </c>
      <c r="AG53" s="10">
        <f t="shared" si="39"/>
        <v>0</v>
      </c>
      <c r="AH53" s="7">
        <f t="shared" si="39"/>
        <v>6</v>
      </c>
      <c r="AI53" s="7">
        <f t="shared" si="39"/>
        <v>10</v>
      </c>
      <c r="AJ53" s="11">
        <f t="shared" si="39"/>
        <v>81</v>
      </c>
      <c r="AK53" s="10">
        <f t="shared" si="39"/>
        <v>0</v>
      </c>
      <c r="AL53" s="11">
        <f t="shared" ref="AL53:BQ53" si="40">SUM(AL35:AL52)</f>
        <v>0</v>
      </c>
      <c r="AM53" s="10">
        <f t="shared" si="40"/>
        <v>0</v>
      </c>
      <c r="AN53" s="7">
        <f t="shared" si="40"/>
        <v>6.7999999999999989</v>
      </c>
      <c r="AO53" s="11">
        <f t="shared" si="40"/>
        <v>27</v>
      </c>
      <c r="AP53" s="10">
        <f t="shared" si="40"/>
        <v>0</v>
      </c>
      <c r="AQ53" s="11">
        <f t="shared" si="40"/>
        <v>0</v>
      </c>
      <c r="AR53" s="10">
        <f t="shared" si="40"/>
        <v>0</v>
      </c>
      <c r="AS53" s="11">
        <f t="shared" si="40"/>
        <v>72</v>
      </c>
      <c r="AT53" s="10">
        <f t="shared" si="40"/>
        <v>0</v>
      </c>
      <c r="AU53" s="11">
        <f t="shared" si="40"/>
        <v>0</v>
      </c>
      <c r="AV53" s="10">
        <f t="shared" si="40"/>
        <v>0</v>
      </c>
      <c r="AW53" s="11">
        <f t="shared" si="40"/>
        <v>0</v>
      </c>
      <c r="AX53" s="10">
        <f t="shared" si="40"/>
        <v>0</v>
      </c>
      <c r="AY53" s="7">
        <f t="shared" si="40"/>
        <v>10.199999999999999</v>
      </c>
      <c r="AZ53" s="7">
        <f t="shared" si="40"/>
        <v>17</v>
      </c>
      <c r="BA53" s="11">
        <f t="shared" si="40"/>
        <v>99</v>
      </c>
      <c r="BB53" s="10">
        <f t="shared" si="40"/>
        <v>0</v>
      </c>
      <c r="BC53" s="11">
        <f t="shared" si="40"/>
        <v>0</v>
      </c>
      <c r="BD53" s="10">
        <f t="shared" si="40"/>
        <v>0</v>
      </c>
      <c r="BE53" s="7">
        <f t="shared" si="40"/>
        <v>7.5</v>
      </c>
      <c r="BF53" s="11">
        <f t="shared" si="40"/>
        <v>0</v>
      </c>
      <c r="BG53" s="10">
        <f t="shared" si="40"/>
        <v>0</v>
      </c>
      <c r="BH53" s="11">
        <f t="shared" si="40"/>
        <v>0</v>
      </c>
      <c r="BI53" s="10">
        <f t="shared" si="40"/>
        <v>0</v>
      </c>
      <c r="BJ53" s="11">
        <f t="shared" si="40"/>
        <v>81</v>
      </c>
      <c r="BK53" s="10">
        <f t="shared" si="40"/>
        <v>0</v>
      </c>
      <c r="BL53" s="11">
        <f t="shared" si="40"/>
        <v>0</v>
      </c>
      <c r="BM53" s="10">
        <f t="shared" si="40"/>
        <v>0</v>
      </c>
      <c r="BN53" s="11">
        <f t="shared" si="40"/>
        <v>0</v>
      </c>
      <c r="BO53" s="10">
        <f t="shared" si="40"/>
        <v>0</v>
      </c>
      <c r="BP53" s="7">
        <f t="shared" si="40"/>
        <v>9.5</v>
      </c>
      <c r="BQ53" s="7">
        <f t="shared" si="40"/>
        <v>17</v>
      </c>
      <c r="BR53" s="11">
        <f t="shared" ref="BR53:CH53" si="41">SUM(BR35:BR52)</f>
        <v>9</v>
      </c>
      <c r="BS53" s="10">
        <f t="shared" si="41"/>
        <v>0</v>
      </c>
      <c r="BT53" s="11">
        <f t="shared" si="41"/>
        <v>0</v>
      </c>
      <c r="BU53" s="10">
        <f t="shared" si="41"/>
        <v>0</v>
      </c>
      <c r="BV53" s="7">
        <f t="shared" si="41"/>
        <v>1</v>
      </c>
      <c r="BW53" s="11">
        <f t="shared" si="41"/>
        <v>0</v>
      </c>
      <c r="BX53" s="10">
        <f t="shared" si="41"/>
        <v>0</v>
      </c>
      <c r="BY53" s="11">
        <f t="shared" si="41"/>
        <v>0</v>
      </c>
      <c r="BZ53" s="10">
        <f t="shared" si="41"/>
        <v>0</v>
      </c>
      <c r="CA53" s="11">
        <f t="shared" si="41"/>
        <v>0</v>
      </c>
      <c r="CB53" s="10">
        <f t="shared" si="41"/>
        <v>0</v>
      </c>
      <c r="CC53" s="11">
        <f t="shared" si="41"/>
        <v>0</v>
      </c>
      <c r="CD53" s="10">
        <f t="shared" si="41"/>
        <v>0</v>
      </c>
      <c r="CE53" s="11">
        <f t="shared" si="41"/>
        <v>0</v>
      </c>
      <c r="CF53" s="10">
        <f t="shared" si="41"/>
        <v>0</v>
      </c>
      <c r="CG53" s="7">
        <f t="shared" si="41"/>
        <v>20</v>
      </c>
      <c r="CH53" s="7">
        <f t="shared" si="41"/>
        <v>21</v>
      </c>
    </row>
    <row r="54" spans="1:86" ht="20.100000000000001" customHeight="1" x14ac:dyDescent="0.25">
      <c r="A54" s="13" t="s">
        <v>113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3"/>
      <c r="CH54" s="14"/>
    </row>
    <row r="55" spans="1:86" x14ac:dyDescent="0.25">
      <c r="A55" s="12">
        <v>1</v>
      </c>
      <c r="B55" s="12">
        <v>1</v>
      </c>
      <c r="C55" s="12"/>
      <c r="D55" s="6" t="s">
        <v>114</v>
      </c>
      <c r="E55" s="3" t="s">
        <v>115</v>
      </c>
      <c r="F55" s="6">
        <f t="shared" ref="F55:F78" si="42">COUNTIF(S55:CF55,"e")</f>
        <v>0</v>
      </c>
      <c r="G55" s="6">
        <f t="shared" ref="G55:G78" si="43">COUNTIF(S55:CF55,"z")</f>
        <v>1</v>
      </c>
      <c r="H55" s="6">
        <f t="shared" ref="H55:H78" si="44">SUM(I55:O55)</f>
        <v>18</v>
      </c>
      <c r="I55" s="6">
        <f t="shared" ref="I55:I78" si="45">S55+AJ55+BA55+BR55</f>
        <v>18</v>
      </c>
      <c r="J55" s="6">
        <f t="shared" ref="J55:J78" si="46">U55+AL55+BC55+BT55</f>
        <v>0</v>
      </c>
      <c r="K55" s="6">
        <f t="shared" ref="K55:K78" si="47">X55+AO55+BF55+BW55</f>
        <v>0</v>
      </c>
      <c r="L55" s="6">
        <f t="shared" ref="L55:L78" si="48">Z55+AQ55+BH55+BY55</f>
        <v>0</v>
      </c>
      <c r="M55" s="6">
        <f t="shared" ref="M55:M78" si="49">AB55+AS55+BJ55+CA55</f>
        <v>0</v>
      </c>
      <c r="N55" s="6">
        <f t="shared" ref="N55:N78" si="50">AD55+AU55+BL55+CC55</f>
        <v>0</v>
      </c>
      <c r="O55" s="6">
        <f t="shared" ref="O55:O78" si="51">AF55+AW55+BN55+CE55</f>
        <v>0</v>
      </c>
      <c r="P55" s="7">
        <f t="shared" ref="P55:P78" si="52">AI55+AZ55+BQ55+CH55</f>
        <v>2</v>
      </c>
      <c r="Q55" s="7">
        <f t="shared" ref="Q55:Q78" si="53">AH55+AY55+BP55+CG55</f>
        <v>0</v>
      </c>
      <c r="R55" s="7">
        <v>0.73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ref="AI55:AI78" si="54">W55+AH55</f>
        <v>0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78" si="55">AN55+AY55</f>
        <v>0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ref="BQ55:BQ78" si="56">BE55+BP55</f>
        <v>0</v>
      </c>
      <c r="BR55" s="11">
        <v>18</v>
      </c>
      <c r="BS55" s="10" t="s">
        <v>54</v>
      </c>
      <c r="BT55" s="11"/>
      <c r="BU55" s="10"/>
      <c r="BV55" s="7">
        <v>2</v>
      </c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78" si="57">BV55+CG55</f>
        <v>2</v>
      </c>
    </row>
    <row r="56" spans="1:86" x14ac:dyDescent="0.25">
      <c r="A56" s="12">
        <v>1</v>
      </c>
      <c r="B56" s="12">
        <v>1</v>
      </c>
      <c r="C56" s="12"/>
      <c r="D56" s="6" t="s">
        <v>116</v>
      </c>
      <c r="E56" s="3" t="s">
        <v>117</v>
      </c>
      <c r="F56" s="6">
        <f t="shared" si="42"/>
        <v>0</v>
      </c>
      <c r="G56" s="6">
        <f t="shared" si="43"/>
        <v>1</v>
      </c>
      <c r="H56" s="6">
        <f t="shared" si="44"/>
        <v>18</v>
      </c>
      <c r="I56" s="6">
        <f t="shared" si="45"/>
        <v>18</v>
      </c>
      <c r="J56" s="6">
        <f t="shared" si="46"/>
        <v>0</v>
      </c>
      <c r="K56" s="6">
        <f t="shared" si="47"/>
        <v>0</v>
      </c>
      <c r="L56" s="6">
        <f t="shared" si="48"/>
        <v>0</v>
      </c>
      <c r="M56" s="6">
        <f t="shared" si="49"/>
        <v>0</v>
      </c>
      <c r="N56" s="6">
        <f t="shared" si="50"/>
        <v>0</v>
      </c>
      <c r="O56" s="6">
        <f t="shared" si="51"/>
        <v>0</v>
      </c>
      <c r="P56" s="7">
        <f t="shared" si="52"/>
        <v>2</v>
      </c>
      <c r="Q56" s="7">
        <f t="shared" si="53"/>
        <v>0</v>
      </c>
      <c r="R56" s="7">
        <v>0.73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4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5"/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6"/>
        <v>0</v>
      </c>
      <c r="BR56" s="11">
        <v>18</v>
      </c>
      <c r="BS56" s="10" t="s">
        <v>54</v>
      </c>
      <c r="BT56" s="11"/>
      <c r="BU56" s="10"/>
      <c r="BV56" s="7">
        <v>2</v>
      </c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7"/>
        <v>2</v>
      </c>
    </row>
    <row r="57" spans="1:86" x14ac:dyDescent="0.25">
      <c r="A57" s="12">
        <v>1</v>
      </c>
      <c r="B57" s="12">
        <v>1</v>
      </c>
      <c r="C57" s="12"/>
      <c r="D57" s="6" t="s">
        <v>118</v>
      </c>
      <c r="E57" s="3" t="s">
        <v>119</v>
      </c>
      <c r="F57" s="6">
        <f t="shared" si="42"/>
        <v>0</v>
      </c>
      <c r="G57" s="6">
        <f t="shared" si="43"/>
        <v>1</v>
      </c>
      <c r="H57" s="6">
        <f t="shared" si="44"/>
        <v>18</v>
      </c>
      <c r="I57" s="6">
        <f t="shared" si="45"/>
        <v>18</v>
      </c>
      <c r="J57" s="6">
        <f t="shared" si="46"/>
        <v>0</v>
      </c>
      <c r="K57" s="6">
        <f t="shared" si="47"/>
        <v>0</v>
      </c>
      <c r="L57" s="6">
        <f t="shared" si="48"/>
        <v>0</v>
      </c>
      <c r="M57" s="6">
        <f t="shared" si="49"/>
        <v>0</v>
      </c>
      <c r="N57" s="6">
        <f t="shared" si="50"/>
        <v>0</v>
      </c>
      <c r="O57" s="6">
        <f t="shared" si="51"/>
        <v>0</v>
      </c>
      <c r="P57" s="7">
        <f t="shared" si="52"/>
        <v>2</v>
      </c>
      <c r="Q57" s="7">
        <f t="shared" si="53"/>
        <v>0</v>
      </c>
      <c r="R57" s="7">
        <v>0.73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4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5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6"/>
        <v>0</v>
      </c>
      <c r="BR57" s="11">
        <v>18</v>
      </c>
      <c r="BS57" s="10" t="s">
        <v>54</v>
      </c>
      <c r="BT57" s="11"/>
      <c r="BU57" s="10"/>
      <c r="BV57" s="7">
        <v>2</v>
      </c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7"/>
        <v>2</v>
      </c>
    </row>
    <row r="58" spans="1:86" x14ac:dyDescent="0.25">
      <c r="A58" s="12">
        <v>2</v>
      </c>
      <c r="B58" s="12">
        <v>1</v>
      </c>
      <c r="C58" s="12"/>
      <c r="D58" s="6" t="s">
        <v>120</v>
      </c>
      <c r="E58" s="3" t="s">
        <v>121</v>
      </c>
      <c r="F58" s="6">
        <f t="shared" si="42"/>
        <v>0</v>
      </c>
      <c r="G58" s="6">
        <f t="shared" si="43"/>
        <v>1</v>
      </c>
      <c r="H58" s="6">
        <f t="shared" si="44"/>
        <v>9</v>
      </c>
      <c r="I58" s="6">
        <f t="shared" si="45"/>
        <v>9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1</v>
      </c>
      <c r="Q58" s="7">
        <f t="shared" si="53"/>
        <v>0</v>
      </c>
      <c r="R58" s="7">
        <v>0.4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0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>
        <v>9</v>
      </c>
      <c r="BS58" s="10" t="s">
        <v>54</v>
      </c>
      <c r="BT58" s="11"/>
      <c r="BU58" s="10"/>
      <c r="BV58" s="7">
        <v>1</v>
      </c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1</v>
      </c>
    </row>
    <row r="59" spans="1:86" x14ac:dyDescent="0.25">
      <c r="A59" s="12">
        <v>2</v>
      </c>
      <c r="B59" s="12">
        <v>1</v>
      </c>
      <c r="C59" s="12"/>
      <c r="D59" s="6" t="s">
        <v>122</v>
      </c>
      <c r="E59" s="3" t="s">
        <v>123</v>
      </c>
      <c r="F59" s="6">
        <f t="shared" si="42"/>
        <v>0</v>
      </c>
      <c r="G59" s="6">
        <f t="shared" si="43"/>
        <v>1</v>
      </c>
      <c r="H59" s="6">
        <f t="shared" si="44"/>
        <v>9</v>
      </c>
      <c r="I59" s="6">
        <f t="shared" si="45"/>
        <v>9</v>
      </c>
      <c r="J59" s="6">
        <f t="shared" si="46"/>
        <v>0</v>
      </c>
      <c r="K59" s="6">
        <f t="shared" si="47"/>
        <v>0</v>
      </c>
      <c r="L59" s="6">
        <f t="shared" si="48"/>
        <v>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1</v>
      </c>
      <c r="Q59" s="7">
        <f t="shared" si="53"/>
        <v>0</v>
      </c>
      <c r="R59" s="7">
        <v>0.4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5"/>
        <v>0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>
        <v>9</v>
      </c>
      <c r="BS59" s="10" t="s">
        <v>54</v>
      </c>
      <c r="BT59" s="11"/>
      <c r="BU59" s="10"/>
      <c r="BV59" s="7">
        <v>1</v>
      </c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1</v>
      </c>
    </row>
    <row r="60" spans="1:86" x14ac:dyDescent="0.25">
      <c r="A60" s="12">
        <v>2</v>
      </c>
      <c r="B60" s="12">
        <v>1</v>
      </c>
      <c r="C60" s="12"/>
      <c r="D60" s="6" t="s">
        <v>124</v>
      </c>
      <c r="E60" s="3" t="s">
        <v>125</v>
      </c>
      <c r="F60" s="6">
        <f t="shared" si="42"/>
        <v>0</v>
      </c>
      <c r="G60" s="6">
        <f t="shared" si="43"/>
        <v>1</v>
      </c>
      <c r="H60" s="6">
        <f t="shared" si="44"/>
        <v>9</v>
      </c>
      <c r="I60" s="6">
        <f t="shared" si="45"/>
        <v>9</v>
      </c>
      <c r="J60" s="6">
        <f t="shared" si="46"/>
        <v>0</v>
      </c>
      <c r="K60" s="6">
        <f t="shared" si="47"/>
        <v>0</v>
      </c>
      <c r="L60" s="6">
        <f t="shared" si="48"/>
        <v>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1</v>
      </c>
      <c r="Q60" s="7">
        <f t="shared" si="53"/>
        <v>0</v>
      </c>
      <c r="R60" s="7">
        <v>0.47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5"/>
        <v>0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>
        <v>9</v>
      </c>
      <c r="BS60" s="10" t="s">
        <v>54</v>
      </c>
      <c r="BT60" s="11"/>
      <c r="BU60" s="10"/>
      <c r="BV60" s="7">
        <v>1</v>
      </c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1</v>
      </c>
    </row>
    <row r="61" spans="1:86" x14ac:dyDescent="0.25">
      <c r="A61" s="12">
        <v>3</v>
      </c>
      <c r="B61" s="12">
        <v>1</v>
      </c>
      <c r="C61" s="12"/>
      <c r="D61" s="6" t="s">
        <v>126</v>
      </c>
      <c r="E61" s="3" t="s">
        <v>127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0.37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0</v>
      </c>
      <c r="BR61" s="11">
        <v>9</v>
      </c>
      <c r="BS61" s="10" t="s">
        <v>54</v>
      </c>
      <c r="BT61" s="11"/>
      <c r="BU61" s="10"/>
      <c r="BV61" s="7">
        <v>1</v>
      </c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1</v>
      </c>
    </row>
    <row r="62" spans="1:86" x14ac:dyDescent="0.25">
      <c r="A62" s="12">
        <v>3</v>
      </c>
      <c r="B62" s="12">
        <v>1</v>
      </c>
      <c r="C62" s="12"/>
      <c r="D62" s="6" t="s">
        <v>128</v>
      </c>
      <c r="E62" s="3" t="s">
        <v>129</v>
      </c>
      <c r="F62" s="6">
        <f t="shared" si="42"/>
        <v>0</v>
      </c>
      <c r="G62" s="6">
        <f t="shared" si="43"/>
        <v>1</v>
      </c>
      <c r="H62" s="6">
        <f t="shared" si="44"/>
        <v>9</v>
      </c>
      <c r="I62" s="6">
        <f t="shared" si="45"/>
        <v>9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0.63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/>
      <c r="BB62" s="10"/>
      <c r="BC62" s="11"/>
      <c r="BD62" s="10"/>
      <c r="BE62" s="7"/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0</v>
      </c>
      <c r="BR62" s="11">
        <v>9</v>
      </c>
      <c r="BS62" s="10" t="s">
        <v>54</v>
      </c>
      <c r="BT62" s="11"/>
      <c r="BU62" s="10"/>
      <c r="BV62" s="7">
        <v>1</v>
      </c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1</v>
      </c>
    </row>
    <row r="63" spans="1:86" x14ac:dyDescent="0.25">
      <c r="A63" s="12">
        <v>4</v>
      </c>
      <c r="B63" s="12">
        <v>1</v>
      </c>
      <c r="C63" s="12"/>
      <c r="D63" s="6" t="s">
        <v>130</v>
      </c>
      <c r="E63" s="3" t="s">
        <v>131</v>
      </c>
      <c r="F63" s="6">
        <f t="shared" si="42"/>
        <v>1</v>
      </c>
      <c r="G63" s="6">
        <f t="shared" si="43"/>
        <v>0</v>
      </c>
      <c r="H63" s="6">
        <f t="shared" si="44"/>
        <v>27</v>
      </c>
      <c r="I63" s="6">
        <f t="shared" si="45"/>
        <v>0</v>
      </c>
      <c r="J63" s="6">
        <f t="shared" si="46"/>
        <v>0</v>
      </c>
      <c r="K63" s="6">
        <f t="shared" si="47"/>
        <v>0</v>
      </c>
      <c r="L63" s="6">
        <f t="shared" si="48"/>
        <v>27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3</v>
      </c>
      <c r="Q63" s="7">
        <f t="shared" si="53"/>
        <v>3</v>
      </c>
      <c r="R63" s="7">
        <v>1.2</v>
      </c>
      <c r="S63" s="11"/>
      <c r="T63" s="10"/>
      <c r="U63" s="11"/>
      <c r="V63" s="10"/>
      <c r="W63" s="7"/>
      <c r="X63" s="11"/>
      <c r="Y63" s="10"/>
      <c r="Z63" s="11">
        <v>27</v>
      </c>
      <c r="AA63" s="10" t="s">
        <v>58</v>
      </c>
      <c r="AB63" s="11"/>
      <c r="AC63" s="10"/>
      <c r="AD63" s="11"/>
      <c r="AE63" s="10"/>
      <c r="AF63" s="11"/>
      <c r="AG63" s="10"/>
      <c r="AH63" s="7">
        <v>3</v>
      </c>
      <c r="AI63" s="7">
        <f t="shared" si="54"/>
        <v>3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0</v>
      </c>
    </row>
    <row r="64" spans="1:86" x14ac:dyDescent="0.25">
      <c r="A64" s="12">
        <v>4</v>
      </c>
      <c r="B64" s="12">
        <v>1</v>
      </c>
      <c r="C64" s="12"/>
      <c r="D64" s="6" t="s">
        <v>132</v>
      </c>
      <c r="E64" s="3" t="s">
        <v>133</v>
      </c>
      <c r="F64" s="6">
        <f t="shared" si="42"/>
        <v>1</v>
      </c>
      <c r="G64" s="6">
        <f t="shared" si="43"/>
        <v>0</v>
      </c>
      <c r="H64" s="6">
        <f t="shared" si="44"/>
        <v>27</v>
      </c>
      <c r="I64" s="6">
        <f t="shared" si="45"/>
        <v>0</v>
      </c>
      <c r="J64" s="6">
        <f t="shared" si="46"/>
        <v>0</v>
      </c>
      <c r="K64" s="6">
        <f t="shared" si="47"/>
        <v>0</v>
      </c>
      <c r="L64" s="6">
        <f t="shared" si="48"/>
        <v>27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3</v>
      </c>
      <c r="Q64" s="7">
        <f t="shared" si="53"/>
        <v>3</v>
      </c>
      <c r="R64" s="7">
        <v>1.2</v>
      </c>
      <c r="S64" s="11"/>
      <c r="T64" s="10"/>
      <c r="U64" s="11"/>
      <c r="V64" s="10"/>
      <c r="W64" s="7"/>
      <c r="X64" s="11"/>
      <c r="Y64" s="10"/>
      <c r="Z64" s="11">
        <v>27</v>
      </c>
      <c r="AA64" s="10" t="s">
        <v>58</v>
      </c>
      <c r="AB64" s="11"/>
      <c r="AC64" s="10"/>
      <c r="AD64" s="11"/>
      <c r="AE64" s="10"/>
      <c r="AF64" s="11"/>
      <c r="AG64" s="10"/>
      <c r="AH64" s="7">
        <v>3</v>
      </c>
      <c r="AI64" s="7">
        <f t="shared" si="54"/>
        <v>3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x14ac:dyDescent="0.25">
      <c r="A65" s="12">
        <v>5</v>
      </c>
      <c r="B65" s="12">
        <v>1</v>
      </c>
      <c r="C65" s="12"/>
      <c r="D65" s="6" t="s">
        <v>134</v>
      </c>
      <c r="E65" s="3" t="s">
        <v>135</v>
      </c>
      <c r="F65" s="6">
        <f t="shared" si="42"/>
        <v>0</v>
      </c>
      <c r="G65" s="6">
        <f t="shared" si="43"/>
        <v>1</v>
      </c>
      <c r="H65" s="6">
        <f t="shared" si="44"/>
        <v>27</v>
      </c>
      <c r="I65" s="6">
        <f t="shared" si="45"/>
        <v>0</v>
      </c>
      <c r="J65" s="6">
        <f t="shared" si="46"/>
        <v>0</v>
      </c>
      <c r="K65" s="6">
        <f t="shared" si="47"/>
        <v>0</v>
      </c>
      <c r="L65" s="6">
        <f t="shared" si="48"/>
        <v>0</v>
      </c>
      <c r="M65" s="6">
        <f t="shared" si="49"/>
        <v>0</v>
      </c>
      <c r="N65" s="6">
        <f t="shared" si="50"/>
        <v>0</v>
      </c>
      <c r="O65" s="6">
        <f t="shared" si="51"/>
        <v>27</v>
      </c>
      <c r="P65" s="7">
        <f t="shared" si="52"/>
        <v>3</v>
      </c>
      <c r="Q65" s="7">
        <f t="shared" si="53"/>
        <v>3</v>
      </c>
      <c r="R65" s="7">
        <v>1.5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4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5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6"/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>
        <v>27</v>
      </c>
      <c r="CF65" s="10" t="s">
        <v>54</v>
      </c>
      <c r="CG65" s="7">
        <v>3</v>
      </c>
      <c r="CH65" s="7">
        <f t="shared" si="57"/>
        <v>3</v>
      </c>
    </row>
    <row r="66" spans="1:86" x14ac:dyDescent="0.25">
      <c r="A66" s="12">
        <v>5</v>
      </c>
      <c r="B66" s="12">
        <v>1</v>
      </c>
      <c r="C66" s="12"/>
      <c r="D66" s="6" t="s">
        <v>136</v>
      </c>
      <c r="E66" s="3" t="s">
        <v>137</v>
      </c>
      <c r="F66" s="6">
        <f t="shared" si="42"/>
        <v>0</v>
      </c>
      <c r="G66" s="6">
        <f t="shared" si="43"/>
        <v>1</v>
      </c>
      <c r="H66" s="6">
        <f t="shared" si="44"/>
        <v>27</v>
      </c>
      <c r="I66" s="6">
        <f t="shared" si="45"/>
        <v>0</v>
      </c>
      <c r="J66" s="6">
        <f t="shared" si="46"/>
        <v>0</v>
      </c>
      <c r="K66" s="6">
        <f t="shared" si="47"/>
        <v>0</v>
      </c>
      <c r="L66" s="6">
        <f t="shared" si="48"/>
        <v>0</v>
      </c>
      <c r="M66" s="6">
        <f t="shared" si="49"/>
        <v>0</v>
      </c>
      <c r="N66" s="6">
        <f t="shared" si="50"/>
        <v>0</v>
      </c>
      <c r="O66" s="6">
        <f t="shared" si="51"/>
        <v>27</v>
      </c>
      <c r="P66" s="7">
        <f t="shared" si="52"/>
        <v>3</v>
      </c>
      <c r="Q66" s="7">
        <f t="shared" si="53"/>
        <v>3</v>
      </c>
      <c r="R66" s="7">
        <v>1.1000000000000001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4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5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6"/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>
        <v>27</v>
      </c>
      <c r="CF66" s="10" t="s">
        <v>54</v>
      </c>
      <c r="CG66" s="7">
        <v>3</v>
      </c>
      <c r="CH66" s="7">
        <f t="shared" si="57"/>
        <v>3</v>
      </c>
    </row>
    <row r="67" spans="1:86" x14ac:dyDescent="0.25">
      <c r="A67" s="12">
        <v>5</v>
      </c>
      <c r="B67" s="12">
        <v>1</v>
      </c>
      <c r="C67" s="12"/>
      <c r="D67" s="6" t="s">
        <v>138</v>
      </c>
      <c r="E67" s="3" t="s">
        <v>139</v>
      </c>
      <c r="F67" s="6">
        <f t="shared" si="42"/>
        <v>0</v>
      </c>
      <c r="G67" s="6">
        <f t="shared" si="43"/>
        <v>1</v>
      </c>
      <c r="H67" s="6">
        <f t="shared" si="44"/>
        <v>27</v>
      </c>
      <c r="I67" s="6">
        <f t="shared" si="45"/>
        <v>0</v>
      </c>
      <c r="J67" s="6">
        <f t="shared" si="46"/>
        <v>0</v>
      </c>
      <c r="K67" s="6">
        <f t="shared" si="47"/>
        <v>0</v>
      </c>
      <c r="L67" s="6">
        <f t="shared" si="48"/>
        <v>0</v>
      </c>
      <c r="M67" s="6">
        <f t="shared" si="49"/>
        <v>0</v>
      </c>
      <c r="N67" s="6">
        <f t="shared" si="50"/>
        <v>0</v>
      </c>
      <c r="O67" s="6">
        <f t="shared" si="51"/>
        <v>27</v>
      </c>
      <c r="P67" s="7">
        <f t="shared" si="52"/>
        <v>3</v>
      </c>
      <c r="Q67" s="7">
        <f t="shared" si="53"/>
        <v>3</v>
      </c>
      <c r="R67" s="7">
        <v>1.1000000000000001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4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5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6"/>
        <v>0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>
        <v>27</v>
      </c>
      <c r="CF67" s="10" t="s">
        <v>54</v>
      </c>
      <c r="CG67" s="7">
        <v>3</v>
      </c>
      <c r="CH67" s="7">
        <f t="shared" si="57"/>
        <v>3</v>
      </c>
    </row>
    <row r="68" spans="1:86" x14ac:dyDescent="0.25">
      <c r="A68" s="12">
        <v>5</v>
      </c>
      <c r="B68" s="12">
        <v>1</v>
      </c>
      <c r="C68" s="12"/>
      <c r="D68" s="6" t="s">
        <v>140</v>
      </c>
      <c r="E68" s="3" t="s">
        <v>141</v>
      </c>
      <c r="F68" s="6">
        <f t="shared" si="42"/>
        <v>0</v>
      </c>
      <c r="G68" s="6">
        <f t="shared" si="43"/>
        <v>1</v>
      </c>
      <c r="H68" s="6">
        <f t="shared" si="44"/>
        <v>27</v>
      </c>
      <c r="I68" s="6">
        <f t="shared" si="45"/>
        <v>0</v>
      </c>
      <c r="J68" s="6">
        <f t="shared" si="46"/>
        <v>0</v>
      </c>
      <c r="K68" s="6">
        <f t="shared" si="47"/>
        <v>0</v>
      </c>
      <c r="L68" s="6">
        <f t="shared" si="48"/>
        <v>0</v>
      </c>
      <c r="M68" s="6">
        <f t="shared" si="49"/>
        <v>0</v>
      </c>
      <c r="N68" s="6">
        <f t="shared" si="50"/>
        <v>0</v>
      </c>
      <c r="O68" s="6">
        <f t="shared" si="51"/>
        <v>27</v>
      </c>
      <c r="P68" s="7">
        <f t="shared" si="52"/>
        <v>3</v>
      </c>
      <c r="Q68" s="7">
        <f t="shared" si="53"/>
        <v>3</v>
      </c>
      <c r="R68" s="7">
        <v>1.1000000000000001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4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5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6"/>
        <v>0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>
        <v>27</v>
      </c>
      <c r="CF68" s="10" t="s">
        <v>54</v>
      </c>
      <c r="CG68" s="7">
        <v>3</v>
      </c>
      <c r="CH68" s="7">
        <f t="shared" si="57"/>
        <v>3</v>
      </c>
    </row>
    <row r="69" spans="1:86" x14ac:dyDescent="0.25">
      <c r="A69" s="12">
        <v>5</v>
      </c>
      <c r="B69" s="12">
        <v>1</v>
      </c>
      <c r="C69" s="12"/>
      <c r="D69" s="6" t="s">
        <v>142</v>
      </c>
      <c r="E69" s="3" t="s">
        <v>143</v>
      </c>
      <c r="F69" s="6">
        <f t="shared" si="42"/>
        <v>0</v>
      </c>
      <c r="G69" s="6">
        <f t="shared" si="43"/>
        <v>1</v>
      </c>
      <c r="H69" s="6">
        <f t="shared" si="44"/>
        <v>27</v>
      </c>
      <c r="I69" s="6">
        <f t="shared" si="45"/>
        <v>0</v>
      </c>
      <c r="J69" s="6">
        <f t="shared" si="46"/>
        <v>0</v>
      </c>
      <c r="K69" s="6">
        <f t="shared" si="47"/>
        <v>0</v>
      </c>
      <c r="L69" s="6">
        <f t="shared" si="48"/>
        <v>0</v>
      </c>
      <c r="M69" s="6">
        <f t="shared" si="49"/>
        <v>0</v>
      </c>
      <c r="N69" s="6">
        <f t="shared" si="50"/>
        <v>0</v>
      </c>
      <c r="O69" s="6">
        <f t="shared" si="51"/>
        <v>27</v>
      </c>
      <c r="P69" s="7">
        <f t="shared" si="52"/>
        <v>3</v>
      </c>
      <c r="Q69" s="7">
        <f t="shared" si="53"/>
        <v>3</v>
      </c>
      <c r="R69" s="7">
        <v>1.1000000000000001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4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5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6"/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>
        <v>27</v>
      </c>
      <c r="CF69" s="10" t="s">
        <v>54</v>
      </c>
      <c r="CG69" s="7">
        <v>3</v>
      </c>
      <c r="CH69" s="7">
        <f t="shared" si="57"/>
        <v>3</v>
      </c>
    </row>
    <row r="70" spans="1:86" x14ac:dyDescent="0.25">
      <c r="A70" s="12">
        <v>5</v>
      </c>
      <c r="B70" s="12">
        <v>1</v>
      </c>
      <c r="C70" s="12"/>
      <c r="D70" s="6" t="s">
        <v>144</v>
      </c>
      <c r="E70" s="3" t="s">
        <v>145</v>
      </c>
      <c r="F70" s="6">
        <f t="shared" si="42"/>
        <v>0</v>
      </c>
      <c r="G70" s="6">
        <f t="shared" si="43"/>
        <v>1</v>
      </c>
      <c r="H70" s="6">
        <f t="shared" si="44"/>
        <v>27</v>
      </c>
      <c r="I70" s="6">
        <f t="shared" si="45"/>
        <v>0</v>
      </c>
      <c r="J70" s="6">
        <f t="shared" si="46"/>
        <v>0</v>
      </c>
      <c r="K70" s="6">
        <f t="shared" si="47"/>
        <v>0</v>
      </c>
      <c r="L70" s="6">
        <f t="shared" si="48"/>
        <v>0</v>
      </c>
      <c r="M70" s="6">
        <f t="shared" si="49"/>
        <v>0</v>
      </c>
      <c r="N70" s="6">
        <f t="shared" si="50"/>
        <v>0</v>
      </c>
      <c r="O70" s="6">
        <f t="shared" si="51"/>
        <v>27</v>
      </c>
      <c r="P70" s="7">
        <f t="shared" si="52"/>
        <v>3</v>
      </c>
      <c r="Q70" s="7">
        <f t="shared" si="53"/>
        <v>3</v>
      </c>
      <c r="R70" s="7">
        <v>1.7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4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5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6"/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>
        <v>27</v>
      </c>
      <c r="CF70" s="10" t="s">
        <v>54</v>
      </c>
      <c r="CG70" s="7">
        <v>3</v>
      </c>
      <c r="CH70" s="7">
        <f t="shared" si="57"/>
        <v>3</v>
      </c>
    </row>
    <row r="71" spans="1:86" x14ac:dyDescent="0.25">
      <c r="A71" s="12">
        <v>7</v>
      </c>
      <c r="B71" s="12">
        <v>1</v>
      </c>
      <c r="C71" s="12"/>
      <c r="D71" s="6" t="s">
        <v>146</v>
      </c>
      <c r="E71" s="3" t="s">
        <v>147</v>
      </c>
      <c r="F71" s="6">
        <f t="shared" si="42"/>
        <v>1</v>
      </c>
      <c r="G71" s="6">
        <f t="shared" si="43"/>
        <v>1</v>
      </c>
      <c r="H71" s="6">
        <f t="shared" si="44"/>
        <v>18</v>
      </c>
      <c r="I71" s="6">
        <f t="shared" si="45"/>
        <v>9</v>
      </c>
      <c r="J71" s="6">
        <f t="shared" si="46"/>
        <v>0</v>
      </c>
      <c r="K71" s="6">
        <f t="shared" si="47"/>
        <v>0</v>
      </c>
      <c r="L71" s="6">
        <f t="shared" si="48"/>
        <v>0</v>
      </c>
      <c r="M71" s="6">
        <f t="shared" si="49"/>
        <v>9</v>
      </c>
      <c r="N71" s="6">
        <f t="shared" si="50"/>
        <v>0</v>
      </c>
      <c r="O71" s="6">
        <f t="shared" si="51"/>
        <v>0</v>
      </c>
      <c r="P71" s="7">
        <f t="shared" si="52"/>
        <v>2</v>
      </c>
      <c r="Q71" s="7">
        <f t="shared" si="53"/>
        <v>1.2</v>
      </c>
      <c r="R71" s="7">
        <v>0.8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4"/>
        <v>0</v>
      </c>
      <c r="AJ71" s="11">
        <v>9</v>
      </c>
      <c r="AK71" s="10" t="s">
        <v>58</v>
      </c>
      <c r="AL71" s="11"/>
      <c r="AM71" s="10"/>
      <c r="AN71" s="7">
        <v>0.8</v>
      </c>
      <c r="AO71" s="11"/>
      <c r="AP71" s="10"/>
      <c r="AQ71" s="11"/>
      <c r="AR71" s="10"/>
      <c r="AS71" s="11">
        <v>9</v>
      </c>
      <c r="AT71" s="10" t="s">
        <v>54</v>
      </c>
      <c r="AU71" s="11"/>
      <c r="AV71" s="10"/>
      <c r="AW71" s="11"/>
      <c r="AX71" s="10"/>
      <c r="AY71" s="7">
        <v>1.2</v>
      </c>
      <c r="AZ71" s="7">
        <f t="shared" si="55"/>
        <v>2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6"/>
        <v>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7"/>
        <v>0</v>
      </c>
    </row>
    <row r="72" spans="1:86" x14ac:dyDescent="0.25">
      <c r="A72" s="12">
        <v>7</v>
      </c>
      <c r="B72" s="12">
        <v>1</v>
      </c>
      <c r="C72" s="12"/>
      <c r="D72" s="6" t="s">
        <v>148</v>
      </c>
      <c r="E72" s="3" t="s">
        <v>149</v>
      </c>
      <c r="F72" s="6">
        <f t="shared" si="42"/>
        <v>1</v>
      </c>
      <c r="G72" s="6">
        <f t="shared" si="43"/>
        <v>1</v>
      </c>
      <c r="H72" s="6">
        <f t="shared" si="44"/>
        <v>18</v>
      </c>
      <c r="I72" s="6">
        <f t="shared" si="45"/>
        <v>9</v>
      </c>
      <c r="J72" s="6">
        <f t="shared" si="46"/>
        <v>0</v>
      </c>
      <c r="K72" s="6">
        <f t="shared" si="47"/>
        <v>0</v>
      </c>
      <c r="L72" s="6">
        <f t="shared" si="48"/>
        <v>0</v>
      </c>
      <c r="M72" s="6">
        <f t="shared" si="49"/>
        <v>9</v>
      </c>
      <c r="N72" s="6">
        <f t="shared" si="50"/>
        <v>0</v>
      </c>
      <c r="O72" s="6">
        <f t="shared" si="51"/>
        <v>0</v>
      </c>
      <c r="P72" s="7">
        <f t="shared" si="52"/>
        <v>2</v>
      </c>
      <c r="Q72" s="7">
        <f t="shared" si="53"/>
        <v>1.2</v>
      </c>
      <c r="R72" s="7">
        <v>0.77</v>
      </c>
      <c r="S72" s="11"/>
      <c r="T72" s="10"/>
      <c r="U72" s="11"/>
      <c r="V72" s="10"/>
      <c r="W72" s="7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4"/>
        <v>0</v>
      </c>
      <c r="AJ72" s="11">
        <v>9</v>
      </c>
      <c r="AK72" s="10" t="s">
        <v>58</v>
      </c>
      <c r="AL72" s="11"/>
      <c r="AM72" s="10"/>
      <c r="AN72" s="7">
        <v>0.8</v>
      </c>
      <c r="AO72" s="11"/>
      <c r="AP72" s="10"/>
      <c r="AQ72" s="11"/>
      <c r="AR72" s="10"/>
      <c r="AS72" s="11">
        <v>9</v>
      </c>
      <c r="AT72" s="10" t="s">
        <v>54</v>
      </c>
      <c r="AU72" s="11"/>
      <c r="AV72" s="10"/>
      <c r="AW72" s="11"/>
      <c r="AX72" s="10"/>
      <c r="AY72" s="7">
        <v>1.2</v>
      </c>
      <c r="AZ72" s="7">
        <f t="shared" si="55"/>
        <v>2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6"/>
        <v>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7"/>
        <v>0</v>
      </c>
    </row>
    <row r="73" spans="1:86" x14ac:dyDescent="0.25">
      <c r="A73" s="12">
        <v>7</v>
      </c>
      <c r="B73" s="12">
        <v>1</v>
      </c>
      <c r="C73" s="12"/>
      <c r="D73" s="6" t="s">
        <v>150</v>
      </c>
      <c r="E73" s="3" t="s">
        <v>151</v>
      </c>
      <c r="F73" s="6">
        <f t="shared" si="42"/>
        <v>1</v>
      </c>
      <c r="G73" s="6">
        <f t="shared" si="43"/>
        <v>1</v>
      </c>
      <c r="H73" s="6">
        <f t="shared" si="44"/>
        <v>18</v>
      </c>
      <c r="I73" s="6">
        <f t="shared" si="45"/>
        <v>9</v>
      </c>
      <c r="J73" s="6">
        <f t="shared" si="46"/>
        <v>0</v>
      </c>
      <c r="K73" s="6">
        <f t="shared" si="47"/>
        <v>0</v>
      </c>
      <c r="L73" s="6">
        <f t="shared" si="48"/>
        <v>0</v>
      </c>
      <c r="M73" s="6">
        <f t="shared" si="49"/>
        <v>9</v>
      </c>
      <c r="N73" s="6">
        <f t="shared" si="50"/>
        <v>0</v>
      </c>
      <c r="O73" s="6">
        <f t="shared" si="51"/>
        <v>0</v>
      </c>
      <c r="P73" s="7">
        <f t="shared" si="52"/>
        <v>2</v>
      </c>
      <c r="Q73" s="7">
        <f t="shared" si="53"/>
        <v>1.2</v>
      </c>
      <c r="R73" s="7">
        <v>0.4</v>
      </c>
      <c r="S73" s="11"/>
      <c r="T73" s="10"/>
      <c r="U73" s="11"/>
      <c r="V73" s="10"/>
      <c r="W73" s="7"/>
      <c r="X73" s="11"/>
      <c r="Y73" s="10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4"/>
        <v>0</v>
      </c>
      <c r="AJ73" s="11">
        <v>9</v>
      </c>
      <c r="AK73" s="10" t="s">
        <v>58</v>
      </c>
      <c r="AL73" s="11"/>
      <c r="AM73" s="10"/>
      <c r="AN73" s="7">
        <v>0.8</v>
      </c>
      <c r="AO73" s="11"/>
      <c r="AP73" s="10"/>
      <c r="AQ73" s="11"/>
      <c r="AR73" s="10"/>
      <c r="AS73" s="11">
        <v>9</v>
      </c>
      <c r="AT73" s="10" t="s">
        <v>54</v>
      </c>
      <c r="AU73" s="11"/>
      <c r="AV73" s="10"/>
      <c r="AW73" s="11"/>
      <c r="AX73" s="10"/>
      <c r="AY73" s="7">
        <v>1.2</v>
      </c>
      <c r="AZ73" s="7">
        <f t="shared" si="55"/>
        <v>2</v>
      </c>
      <c r="BA73" s="11"/>
      <c r="BB73" s="10"/>
      <c r="BC73" s="11"/>
      <c r="BD73" s="10"/>
      <c r="BE73" s="7"/>
      <c r="BF73" s="11"/>
      <c r="BG73" s="10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6"/>
        <v>0</v>
      </c>
      <c r="BR73" s="11"/>
      <c r="BS73" s="10"/>
      <c r="BT73" s="11"/>
      <c r="BU73" s="10"/>
      <c r="BV73" s="7"/>
      <c r="BW73" s="11"/>
      <c r="BX73" s="10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7"/>
        <v>0</v>
      </c>
    </row>
    <row r="74" spans="1:86" x14ac:dyDescent="0.25">
      <c r="A74" s="12">
        <v>8</v>
      </c>
      <c r="B74" s="12">
        <v>1</v>
      </c>
      <c r="C74" s="12"/>
      <c r="D74" s="6" t="s">
        <v>152</v>
      </c>
      <c r="E74" s="3" t="s">
        <v>153</v>
      </c>
      <c r="F74" s="6">
        <f t="shared" si="42"/>
        <v>1</v>
      </c>
      <c r="G74" s="6">
        <f t="shared" si="43"/>
        <v>1</v>
      </c>
      <c r="H74" s="6">
        <f t="shared" si="44"/>
        <v>36</v>
      </c>
      <c r="I74" s="6">
        <f t="shared" si="45"/>
        <v>18</v>
      </c>
      <c r="J74" s="6">
        <f t="shared" si="46"/>
        <v>0</v>
      </c>
      <c r="K74" s="6">
        <f t="shared" si="47"/>
        <v>0</v>
      </c>
      <c r="L74" s="6">
        <f t="shared" si="48"/>
        <v>0</v>
      </c>
      <c r="M74" s="6">
        <f t="shared" si="49"/>
        <v>18</v>
      </c>
      <c r="N74" s="6">
        <f t="shared" si="50"/>
        <v>0</v>
      </c>
      <c r="O74" s="6">
        <f t="shared" si="51"/>
        <v>0</v>
      </c>
      <c r="P74" s="7">
        <f t="shared" si="52"/>
        <v>4</v>
      </c>
      <c r="Q74" s="7">
        <f t="shared" si="53"/>
        <v>2</v>
      </c>
      <c r="R74" s="7">
        <v>1.5</v>
      </c>
      <c r="S74" s="11"/>
      <c r="T74" s="10"/>
      <c r="U74" s="11"/>
      <c r="V74" s="10"/>
      <c r="W74" s="7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4"/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5"/>
        <v>0</v>
      </c>
      <c r="BA74" s="11">
        <v>18</v>
      </c>
      <c r="BB74" s="10" t="s">
        <v>58</v>
      </c>
      <c r="BC74" s="11"/>
      <c r="BD74" s="10"/>
      <c r="BE74" s="7">
        <v>2</v>
      </c>
      <c r="BF74" s="11"/>
      <c r="BG74" s="10"/>
      <c r="BH74" s="11"/>
      <c r="BI74" s="10"/>
      <c r="BJ74" s="11">
        <v>18</v>
      </c>
      <c r="BK74" s="10" t="s">
        <v>54</v>
      </c>
      <c r="BL74" s="11"/>
      <c r="BM74" s="10"/>
      <c r="BN74" s="11"/>
      <c r="BO74" s="10"/>
      <c r="BP74" s="7">
        <v>2</v>
      </c>
      <c r="BQ74" s="7">
        <f t="shared" si="56"/>
        <v>4</v>
      </c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7"/>
        <v>0</v>
      </c>
    </row>
    <row r="75" spans="1:86" x14ac:dyDescent="0.25">
      <c r="A75" s="12">
        <v>8</v>
      </c>
      <c r="B75" s="12">
        <v>1</v>
      </c>
      <c r="C75" s="12"/>
      <c r="D75" s="6" t="s">
        <v>154</v>
      </c>
      <c r="E75" s="3" t="s">
        <v>155</v>
      </c>
      <c r="F75" s="6">
        <f t="shared" si="42"/>
        <v>1</v>
      </c>
      <c r="G75" s="6">
        <f t="shared" si="43"/>
        <v>1</v>
      </c>
      <c r="H75" s="6">
        <f t="shared" si="44"/>
        <v>36</v>
      </c>
      <c r="I75" s="6">
        <f t="shared" si="45"/>
        <v>18</v>
      </c>
      <c r="J75" s="6">
        <f t="shared" si="46"/>
        <v>0</v>
      </c>
      <c r="K75" s="6">
        <f t="shared" si="47"/>
        <v>0</v>
      </c>
      <c r="L75" s="6">
        <f t="shared" si="48"/>
        <v>0</v>
      </c>
      <c r="M75" s="6">
        <f t="shared" si="49"/>
        <v>18</v>
      </c>
      <c r="N75" s="6">
        <f t="shared" si="50"/>
        <v>0</v>
      </c>
      <c r="O75" s="6">
        <f t="shared" si="51"/>
        <v>0</v>
      </c>
      <c r="P75" s="7">
        <f t="shared" si="52"/>
        <v>4</v>
      </c>
      <c r="Q75" s="7">
        <f t="shared" si="53"/>
        <v>2</v>
      </c>
      <c r="R75" s="7">
        <v>1.5</v>
      </c>
      <c r="S75" s="11"/>
      <c r="T75" s="10"/>
      <c r="U75" s="11"/>
      <c r="V75" s="10"/>
      <c r="W75" s="7"/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4"/>
        <v>0</v>
      </c>
      <c r="AJ75" s="11"/>
      <c r="AK75" s="10"/>
      <c r="AL75" s="11"/>
      <c r="AM75" s="10"/>
      <c r="AN75" s="7"/>
      <c r="AO75" s="11"/>
      <c r="AP75" s="10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5"/>
        <v>0</v>
      </c>
      <c r="BA75" s="11">
        <v>18</v>
      </c>
      <c r="BB75" s="10" t="s">
        <v>58</v>
      </c>
      <c r="BC75" s="11"/>
      <c r="BD75" s="10"/>
      <c r="BE75" s="7">
        <v>2</v>
      </c>
      <c r="BF75" s="11"/>
      <c r="BG75" s="10"/>
      <c r="BH75" s="11"/>
      <c r="BI75" s="10"/>
      <c r="BJ75" s="11">
        <v>18</v>
      </c>
      <c r="BK75" s="10" t="s">
        <v>54</v>
      </c>
      <c r="BL75" s="11"/>
      <c r="BM75" s="10"/>
      <c r="BN75" s="11"/>
      <c r="BO75" s="10"/>
      <c r="BP75" s="7">
        <v>2</v>
      </c>
      <c r="BQ75" s="7">
        <f t="shared" si="56"/>
        <v>4</v>
      </c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7"/>
        <v>0</v>
      </c>
    </row>
    <row r="76" spans="1:86" x14ac:dyDescent="0.25">
      <c r="A76" s="12">
        <v>9</v>
      </c>
      <c r="B76" s="12">
        <v>1</v>
      </c>
      <c r="C76" s="12"/>
      <c r="D76" s="6" t="s">
        <v>156</v>
      </c>
      <c r="E76" s="3" t="s">
        <v>157</v>
      </c>
      <c r="F76" s="6">
        <f t="shared" si="42"/>
        <v>1</v>
      </c>
      <c r="G76" s="6">
        <f t="shared" si="43"/>
        <v>1</v>
      </c>
      <c r="H76" s="6">
        <f t="shared" si="44"/>
        <v>36</v>
      </c>
      <c r="I76" s="6">
        <f t="shared" si="45"/>
        <v>18</v>
      </c>
      <c r="J76" s="6">
        <f t="shared" si="46"/>
        <v>0</v>
      </c>
      <c r="K76" s="6">
        <f t="shared" si="47"/>
        <v>0</v>
      </c>
      <c r="L76" s="6">
        <f t="shared" si="48"/>
        <v>0</v>
      </c>
      <c r="M76" s="6">
        <f t="shared" si="49"/>
        <v>18</v>
      </c>
      <c r="N76" s="6">
        <f t="shared" si="50"/>
        <v>0</v>
      </c>
      <c r="O76" s="6">
        <f t="shared" si="51"/>
        <v>0</v>
      </c>
      <c r="P76" s="7">
        <f t="shared" si="52"/>
        <v>4</v>
      </c>
      <c r="Q76" s="7">
        <f t="shared" si="53"/>
        <v>2</v>
      </c>
      <c r="R76" s="7">
        <v>1.5</v>
      </c>
      <c r="S76" s="11"/>
      <c r="T76" s="10"/>
      <c r="U76" s="11"/>
      <c r="V76" s="10"/>
      <c r="W76" s="7"/>
      <c r="X76" s="11"/>
      <c r="Y76" s="10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4"/>
        <v>0</v>
      </c>
      <c r="AJ76" s="11"/>
      <c r="AK76" s="10"/>
      <c r="AL76" s="11"/>
      <c r="AM76" s="10"/>
      <c r="AN76" s="7"/>
      <c r="AO76" s="11"/>
      <c r="AP76" s="10"/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55"/>
        <v>0</v>
      </c>
      <c r="BA76" s="11">
        <v>18</v>
      </c>
      <c r="BB76" s="10" t="s">
        <v>58</v>
      </c>
      <c r="BC76" s="11"/>
      <c r="BD76" s="10"/>
      <c r="BE76" s="7">
        <v>2</v>
      </c>
      <c r="BF76" s="11"/>
      <c r="BG76" s="10"/>
      <c r="BH76" s="11"/>
      <c r="BI76" s="10"/>
      <c r="BJ76" s="11">
        <v>18</v>
      </c>
      <c r="BK76" s="10" t="s">
        <v>54</v>
      </c>
      <c r="BL76" s="11"/>
      <c r="BM76" s="10"/>
      <c r="BN76" s="11"/>
      <c r="BO76" s="10"/>
      <c r="BP76" s="7">
        <v>2</v>
      </c>
      <c r="BQ76" s="7">
        <f t="shared" si="56"/>
        <v>4</v>
      </c>
      <c r="BR76" s="11"/>
      <c r="BS76" s="10"/>
      <c r="BT76" s="11"/>
      <c r="BU76" s="10"/>
      <c r="BV76" s="7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7"/>
        <v>0</v>
      </c>
    </row>
    <row r="77" spans="1:86" x14ac:dyDescent="0.25">
      <c r="A77" s="12">
        <v>9</v>
      </c>
      <c r="B77" s="12">
        <v>1</v>
      </c>
      <c r="C77" s="12"/>
      <c r="D77" s="6" t="s">
        <v>158</v>
      </c>
      <c r="E77" s="3" t="s">
        <v>159</v>
      </c>
      <c r="F77" s="6">
        <f t="shared" si="42"/>
        <v>1</v>
      </c>
      <c r="G77" s="6">
        <f t="shared" si="43"/>
        <v>1</v>
      </c>
      <c r="H77" s="6">
        <f t="shared" si="44"/>
        <v>36</v>
      </c>
      <c r="I77" s="6">
        <f t="shared" si="45"/>
        <v>18</v>
      </c>
      <c r="J77" s="6">
        <f t="shared" si="46"/>
        <v>0</v>
      </c>
      <c r="K77" s="6">
        <f t="shared" si="47"/>
        <v>0</v>
      </c>
      <c r="L77" s="6">
        <f t="shared" si="48"/>
        <v>0</v>
      </c>
      <c r="M77" s="6">
        <f t="shared" si="49"/>
        <v>18</v>
      </c>
      <c r="N77" s="6">
        <f t="shared" si="50"/>
        <v>0</v>
      </c>
      <c r="O77" s="6">
        <f t="shared" si="51"/>
        <v>0</v>
      </c>
      <c r="P77" s="7">
        <f t="shared" si="52"/>
        <v>4</v>
      </c>
      <c r="Q77" s="7">
        <f t="shared" si="53"/>
        <v>2</v>
      </c>
      <c r="R77" s="7">
        <v>1.5</v>
      </c>
      <c r="S77" s="11"/>
      <c r="T77" s="10"/>
      <c r="U77" s="11"/>
      <c r="V77" s="10"/>
      <c r="W77" s="7"/>
      <c r="X77" s="11"/>
      <c r="Y77" s="10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4"/>
        <v>0</v>
      </c>
      <c r="AJ77" s="11"/>
      <c r="AK77" s="10"/>
      <c r="AL77" s="11"/>
      <c r="AM77" s="10"/>
      <c r="AN77" s="7"/>
      <c r="AO77" s="11"/>
      <c r="AP77" s="10"/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55"/>
        <v>0</v>
      </c>
      <c r="BA77" s="11">
        <v>18</v>
      </c>
      <c r="BB77" s="10" t="s">
        <v>58</v>
      </c>
      <c r="BC77" s="11"/>
      <c r="BD77" s="10"/>
      <c r="BE77" s="7">
        <v>2</v>
      </c>
      <c r="BF77" s="11"/>
      <c r="BG77" s="10"/>
      <c r="BH77" s="11"/>
      <c r="BI77" s="10"/>
      <c r="BJ77" s="11">
        <v>18</v>
      </c>
      <c r="BK77" s="10" t="s">
        <v>54</v>
      </c>
      <c r="BL77" s="11"/>
      <c r="BM77" s="10"/>
      <c r="BN77" s="11"/>
      <c r="BO77" s="10"/>
      <c r="BP77" s="7">
        <v>2</v>
      </c>
      <c r="BQ77" s="7">
        <f t="shared" si="56"/>
        <v>4</v>
      </c>
      <c r="BR77" s="11"/>
      <c r="BS77" s="10"/>
      <c r="BT77" s="11"/>
      <c r="BU77" s="10"/>
      <c r="BV77" s="7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7"/>
        <v>0</v>
      </c>
    </row>
    <row r="78" spans="1:86" x14ac:dyDescent="0.25">
      <c r="A78" s="6">
        <v>6</v>
      </c>
      <c r="B78" s="6">
        <v>1</v>
      </c>
      <c r="C78" s="6"/>
      <c r="D78" s="6" t="s">
        <v>160</v>
      </c>
      <c r="E78" s="3" t="s">
        <v>161</v>
      </c>
      <c r="F78" s="6">
        <f t="shared" si="42"/>
        <v>0</v>
      </c>
      <c r="G78" s="6">
        <f t="shared" si="43"/>
        <v>1</v>
      </c>
      <c r="H78" s="6">
        <f t="shared" si="44"/>
        <v>0</v>
      </c>
      <c r="I78" s="6">
        <f t="shared" si="45"/>
        <v>0</v>
      </c>
      <c r="J78" s="6">
        <f t="shared" si="46"/>
        <v>0</v>
      </c>
      <c r="K78" s="6">
        <f t="shared" si="47"/>
        <v>0</v>
      </c>
      <c r="L78" s="6">
        <f t="shared" si="48"/>
        <v>0</v>
      </c>
      <c r="M78" s="6">
        <f t="shared" si="49"/>
        <v>0</v>
      </c>
      <c r="N78" s="6">
        <f t="shared" si="50"/>
        <v>0</v>
      </c>
      <c r="O78" s="6">
        <f t="shared" si="51"/>
        <v>0</v>
      </c>
      <c r="P78" s="7">
        <f t="shared" si="52"/>
        <v>20</v>
      </c>
      <c r="Q78" s="7">
        <f t="shared" si="53"/>
        <v>20</v>
      </c>
      <c r="R78" s="7">
        <v>1.9</v>
      </c>
      <c r="S78" s="11"/>
      <c r="T78" s="10"/>
      <c r="U78" s="11"/>
      <c r="V78" s="10"/>
      <c r="W78" s="7"/>
      <c r="X78" s="11"/>
      <c r="Y78" s="10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4"/>
        <v>0</v>
      </c>
      <c r="AJ78" s="11"/>
      <c r="AK78" s="10"/>
      <c r="AL78" s="11"/>
      <c r="AM78" s="10"/>
      <c r="AN78" s="7"/>
      <c r="AO78" s="11"/>
      <c r="AP78" s="10"/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55"/>
        <v>0</v>
      </c>
      <c r="BA78" s="11"/>
      <c r="BB78" s="10"/>
      <c r="BC78" s="11"/>
      <c r="BD78" s="10"/>
      <c r="BE78" s="7"/>
      <c r="BF78" s="11"/>
      <c r="BG78" s="10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6"/>
        <v>0</v>
      </c>
      <c r="BR78" s="11"/>
      <c r="BS78" s="10"/>
      <c r="BT78" s="11"/>
      <c r="BU78" s="10"/>
      <c r="BV78" s="7"/>
      <c r="BW78" s="11"/>
      <c r="BX78" s="10"/>
      <c r="BY78" s="11"/>
      <c r="BZ78" s="10"/>
      <c r="CA78" s="11"/>
      <c r="CB78" s="10"/>
      <c r="CC78" s="11">
        <v>0</v>
      </c>
      <c r="CD78" s="10" t="s">
        <v>54</v>
      </c>
      <c r="CE78" s="11"/>
      <c r="CF78" s="10"/>
      <c r="CG78" s="7">
        <v>20</v>
      </c>
      <c r="CH78" s="7">
        <f t="shared" si="57"/>
        <v>20</v>
      </c>
    </row>
    <row r="79" spans="1:86" ht="20.100000000000001" customHeight="1" x14ac:dyDescent="0.25">
      <c r="A79" s="13" t="s">
        <v>162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3"/>
      <c r="CH79" s="14"/>
    </row>
    <row r="80" spans="1:86" x14ac:dyDescent="0.25">
      <c r="A80" s="6"/>
      <c r="B80" s="6"/>
      <c r="C80" s="6"/>
      <c r="D80" s="6" t="s">
        <v>163</v>
      </c>
      <c r="E80" s="3" t="s">
        <v>164</v>
      </c>
      <c r="F80" s="6">
        <f>COUNTIF(S80:CF80,"e")</f>
        <v>0</v>
      </c>
      <c r="G80" s="6">
        <f>COUNTIF(S80:CF80,"z")</f>
        <v>1</v>
      </c>
      <c r="H80" s="6">
        <f>SUM(I80:O80)</f>
        <v>2</v>
      </c>
      <c r="I80" s="6">
        <f>S80+AJ80+BA80+BR80</f>
        <v>2</v>
      </c>
      <c r="J80" s="6">
        <f>U80+AL80+BC80+BT80</f>
        <v>0</v>
      </c>
      <c r="K80" s="6">
        <f>X80+AO80+BF80+BW80</f>
        <v>0</v>
      </c>
      <c r="L80" s="6">
        <f>Z80+AQ80+BH80+BY80</f>
        <v>0</v>
      </c>
      <c r="M80" s="6">
        <f>AB80+AS80+BJ80+CA80</f>
        <v>0</v>
      </c>
      <c r="N80" s="6">
        <f>AD80+AU80+BL80+CC80</f>
        <v>0</v>
      </c>
      <c r="O80" s="6">
        <f>AF80+AW80+BN80+CE80</f>
        <v>0</v>
      </c>
      <c r="P80" s="7">
        <f>AI80+AZ80+BQ80+CH80</f>
        <v>0</v>
      </c>
      <c r="Q80" s="7">
        <f>AH80+AY80+BP80+CG80</f>
        <v>0</v>
      </c>
      <c r="R80" s="7">
        <v>0</v>
      </c>
      <c r="S80" s="11"/>
      <c r="T80" s="10"/>
      <c r="U80" s="11"/>
      <c r="V80" s="10"/>
      <c r="W80" s="7"/>
      <c r="X80" s="11"/>
      <c r="Y80" s="10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>W80+AH80</f>
        <v>0</v>
      </c>
      <c r="AJ80" s="11"/>
      <c r="AK80" s="10"/>
      <c r="AL80" s="11"/>
      <c r="AM80" s="10"/>
      <c r="AN80" s="7"/>
      <c r="AO80" s="11"/>
      <c r="AP80" s="10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>AN80+AY80</f>
        <v>0</v>
      </c>
      <c r="BA80" s="11"/>
      <c r="BB80" s="10"/>
      <c r="BC80" s="11"/>
      <c r="BD80" s="10"/>
      <c r="BE80" s="7"/>
      <c r="BF80" s="11"/>
      <c r="BG80" s="10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>BE80+BP80</f>
        <v>0</v>
      </c>
      <c r="BR80" s="11">
        <v>2</v>
      </c>
      <c r="BS80" s="10" t="s">
        <v>54</v>
      </c>
      <c r="BT80" s="11"/>
      <c r="BU80" s="10"/>
      <c r="BV80" s="7">
        <v>0</v>
      </c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>BV80+CG80</f>
        <v>0</v>
      </c>
    </row>
    <row r="81" spans="1:86" x14ac:dyDescent="0.25">
      <c r="A81" s="6"/>
      <c r="B81" s="6"/>
      <c r="C81" s="6"/>
      <c r="D81" s="6" t="s">
        <v>165</v>
      </c>
      <c r="E81" s="3" t="s">
        <v>166</v>
      </c>
      <c r="F81" s="6">
        <f>COUNTIF(S81:CF81,"e")</f>
        <v>0</v>
      </c>
      <c r="G81" s="6">
        <f>COUNTIF(S81:CF81,"z")</f>
        <v>1</v>
      </c>
      <c r="H81" s="6">
        <f>SUM(I81:O81)</f>
        <v>4</v>
      </c>
      <c r="I81" s="6">
        <f>S81+AJ81+BA81+BR81</f>
        <v>4</v>
      </c>
      <c r="J81" s="6">
        <f>U81+AL81+BC81+BT81</f>
        <v>0</v>
      </c>
      <c r="K81" s="6">
        <f>X81+AO81+BF81+BW81</f>
        <v>0</v>
      </c>
      <c r="L81" s="6">
        <f>Z81+AQ81+BH81+BY81</f>
        <v>0</v>
      </c>
      <c r="M81" s="6">
        <f>AB81+AS81+BJ81+CA81</f>
        <v>0</v>
      </c>
      <c r="N81" s="6">
        <f>AD81+AU81+BL81+CC81</f>
        <v>0</v>
      </c>
      <c r="O81" s="6">
        <f>AF81+AW81+BN81+CE81</f>
        <v>0</v>
      </c>
      <c r="P81" s="7">
        <f>AI81+AZ81+BQ81+CH81</f>
        <v>0</v>
      </c>
      <c r="Q81" s="7">
        <f>AH81+AY81+BP81+CG81</f>
        <v>0</v>
      </c>
      <c r="R81" s="7">
        <v>0</v>
      </c>
      <c r="S81" s="11">
        <v>4</v>
      </c>
      <c r="T81" s="10" t="s">
        <v>54</v>
      </c>
      <c r="U81" s="11"/>
      <c r="V81" s="10"/>
      <c r="W81" s="7">
        <v>0</v>
      </c>
      <c r="X81" s="11"/>
      <c r="Y81" s="10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>W81+AH81</f>
        <v>0</v>
      </c>
      <c r="AJ81" s="11"/>
      <c r="AK81" s="10"/>
      <c r="AL81" s="11"/>
      <c r="AM81" s="10"/>
      <c r="AN81" s="7"/>
      <c r="AO81" s="11"/>
      <c r="AP81" s="10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>AN81+AY81</f>
        <v>0</v>
      </c>
      <c r="BA81" s="11"/>
      <c r="BB81" s="10"/>
      <c r="BC81" s="11"/>
      <c r="BD81" s="10"/>
      <c r="BE81" s="7"/>
      <c r="BF81" s="11"/>
      <c r="BG81" s="10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>BE81+BP81</f>
        <v>0</v>
      </c>
      <c r="BR81" s="11"/>
      <c r="BS81" s="10"/>
      <c r="BT81" s="11"/>
      <c r="BU81" s="10"/>
      <c r="BV81" s="7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>BV81+CG81</f>
        <v>0</v>
      </c>
    </row>
    <row r="82" spans="1:86" ht="15.9" customHeight="1" x14ac:dyDescent="0.25">
      <c r="A82" s="6"/>
      <c r="B82" s="6"/>
      <c r="C82" s="6"/>
      <c r="D82" s="6"/>
      <c r="E82" s="6" t="s">
        <v>61</v>
      </c>
      <c r="F82" s="6">
        <f t="shared" ref="F82:AK82" si="58">SUM(F80:F81)</f>
        <v>0</v>
      </c>
      <c r="G82" s="6">
        <f t="shared" si="58"/>
        <v>2</v>
      </c>
      <c r="H82" s="6">
        <f t="shared" si="58"/>
        <v>6</v>
      </c>
      <c r="I82" s="6">
        <f t="shared" si="58"/>
        <v>6</v>
      </c>
      <c r="J82" s="6">
        <f t="shared" si="58"/>
        <v>0</v>
      </c>
      <c r="K82" s="6">
        <f t="shared" si="58"/>
        <v>0</v>
      </c>
      <c r="L82" s="6">
        <f t="shared" si="58"/>
        <v>0</v>
      </c>
      <c r="M82" s="6">
        <f t="shared" si="58"/>
        <v>0</v>
      </c>
      <c r="N82" s="6">
        <f t="shared" si="58"/>
        <v>0</v>
      </c>
      <c r="O82" s="6">
        <f t="shared" si="58"/>
        <v>0</v>
      </c>
      <c r="P82" s="7">
        <f t="shared" si="58"/>
        <v>0</v>
      </c>
      <c r="Q82" s="7">
        <f t="shared" si="58"/>
        <v>0</v>
      </c>
      <c r="R82" s="7">
        <f t="shared" si="58"/>
        <v>0</v>
      </c>
      <c r="S82" s="11">
        <f t="shared" si="58"/>
        <v>4</v>
      </c>
      <c r="T82" s="10">
        <f t="shared" si="58"/>
        <v>0</v>
      </c>
      <c r="U82" s="11">
        <f t="shared" si="58"/>
        <v>0</v>
      </c>
      <c r="V82" s="10">
        <f t="shared" si="58"/>
        <v>0</v>
      </c>
      <c r="W82" s="7">
        <f t="shared" si="58"/>
        <v>0</v>
      </c>
      <c r="X82" s="11">
        <f t="shared" si="58"/>
        <v>0</v>
      </c>
      <c r="Y82" s="10">
        <f t="shared" si="58"/>
        <v>0</v>
      </c>
      <c r="Z82" s="11">
        <f t="shared" si="58"/>
        <v>0</v>
      </c>
      <c r="AA82" s="10">
        <f t="shared" si="58"/>
        <v>0</v>
      </c>
      <c r="AB82" s="11">
        <f t="shared" si="58"/>
        <v>0</v>
      </c>
      <c r="AC82" s="10">
        <f t="shared" si="58"/>
        <v>0</v>
      </c>
      <c r="AD82" s="11">
        <f t="shared" si="58"/>
        <v>0</v>
      </c>
      <c r="AE82" s="10">
        <f t="shared" si="58"/>
        <v>0</v>
      </c>
      <c r="AF82" s="11">
        <f t="shared" si="58"/>
        <v>0</v>
      </c>
      <c r="AG82" s="10">
        <f t="shared" si="58"/>
        <v>0</v>
      </c>
      <c r="AH82" s="7">
        <f t="shared" si="58"/>
        <v>0</v>
      </c>
      <c r="AI82" s="7">
        <f t="shared" si="58"/>
        <v>0</v>
      </c>
      <c r="AJ82" s="11">
        <f t="shared" si="58"/>
        <v>0</v>
      </c>
      <c r="AK82" s="10">
        <f t="shared" si="58"/>
        <v>0</v>
      </c>
      <c r="AL82" s="11">
        <f t="shared" ref="AL82:BQ82" si="59">SUM(AL80:AL81)</f>
        <v>0</v>
      </c>
      <c r="AM82" s="10">
        <f t="shared" si="59"/>
        <v>0</v>
      </c>
      <c r="AN82" s="7">
        <f t="shared" si="59"/>
        <v>0</v>
      </c>
      <c r="AO82" s="11">
        <f t="shared" si="59"/>
        <v>0</v>
      </c>
      <c r="AP82" s="10">
        <f t="shared" si="59"/>
        <v>0</v>
      </c>
      <c r="AQ82" s="11">
        <f t="shared" si="59"/>
        <v>0</v>
      </c>
      <c r="AR82" s="10">
        <f t="shared" si="59"/>
        <v>0</v>
      </c>
      <c r="AS82" s="11">
        <f t="shared" si="59"/>
        <v>0</v>
      </c>
      <c r="AT82" s="10">
        <f t="shared" si="59"/>
        <v>0</v>
      </c>
      <c r="AU82" s="11">
        <f t="shared" si="59"/>
        <v>0</v>
      </c>
      <c r="AV82" s="10">
        <f t="shared" si="59"/>
        <v>0</v>
      </c>
      <c r="AW82" s="11">
        <f t="shared" si="59"/>
        <v>0</v>
      </c>
      <c r="AX82" s="10">
        <f t="shared" si="59"/>
        <v>0</v>
      </c>
      <c r="AY82" s="7">
        <f t="shared" si="59"/>
        <v>0</v>
      </c>
      <c r="AZ82" s="7">
        <f t="shared" si="59"/>
        <v>0</v>
      </c>
      <c r="BA82" s="11">
        <f t="shared" si="59"/>
        <v>0</v>
      </c>
      <c r="BB82" s="10">
        <f t="shared" si="59"/>
        <v>0</v>
      </c>
      <c r="BC82" s="11">
        <f t="shared" si="59"/>
        <v>0</v>
      </c>
      <c r="BD82" s="10">
        <f t="shared" si="59"/>
        <v>0</v>
      </c>
      <c r="BE82" s="7">
        <f t="shared" si="59"/>
        <v>0</v>
      </c>
      <c r="BF82" s="11">
        <f t="shared" si="59"/>
        <v>0</v>
      </c>
      <c r="BG82" s="10">
        <f t="shared" si="59"/>
        <v>0</v>
      </c>
      <c r="BH82" s="11">
        <f t="shared" si="59"/>
        <v>0</v>
      </c>
      <c r="BI82" s="10">
        <f t="shared" si="59"/>
        <v>0</v>
      </c>
      <c r="BJ82" s="11">
        <f t="shared" si="59"/>
        <v>0</v>
      </c>
      <c r="BK82" s="10">
        <f t="shared" si="59"/>
        <v>0</v>
      </c>
      <c r="BL82" s="11">
        <f t="shared" si="59"/>
        <v>0</v>
      </c>
      <c r="BM82" s="10">
        <f t="shared" si="59"/>
        <v>0</v>
      </c>
      <c r="BN82" s="11">
        <f t="shared" si="59"/>
        <v>0</v>
      </c>
      <c r="BO82" s="10">
        <f t="shared" si="59"/>
        <v>0</v>
      </c>
      <c r="BP82" s="7">
        <f t="shared" si="59"/>
        <v>0</v>
      </c>
      <c r="BQ82" s="7">
        <f t="shared" si="59"/>
        <v>0</v>
      </c>
      <c r="BR82" s="11">
        <f t="shared" ref="BR82:CH82" si="60">SUM(BR80:BR81)</f>
        <v>2</v>
      </c>
      <c r="BS82" s="10">
        <f t="shared" si="60"/>
        <v>0</v>
      </c>
      <c r="BT82" s="11">
        <f t="shared" si="60"/>
        <v>0</v>
      </c>
      <c r="BU82" s="10">
        <f t="shared" si="60"/>
        <v>0</v>
      </c>
      <c r="BV82" s="7">
        <f t="shared" si="60"/>
        <v>0</v>
      </c>
      <c r="BW82" s="11">
        <f t="shared" si="60"/>
        <v>0</v>
      </c>
      <c r="BX82" s="10">
        <f t="shared" si="60"/>
        <v>0</v>
      </c>
      <c r="BY82" s="11">
        <f t="shared" si="60"/>
        <v>0</v>
      </c>
      <c r="BZ82" s="10">
        <f t="shared" si="60"/>
        <v>0</v>
      </c>
      <c r="CA82" s="11">
        <f t="shared" si="60"/>
        <v>0</v>
      </c>
      <c r="CB82" s="10">
        <f t="shared" si="60"/>
        <v>0</v>
      </c>
      <c r="CC82" s="11">
        <f t="shared" si="60"/>
        <v>0</v>
      </c>
      <c r="CD82" s="10">
        <f t="shared" si="60"/>
        <v>0</v>
      </c>
      <c r="CE82" s="11">
        <f t="shared" si="60"/>
        <v>0</v>
      </c>
      <c r="CF82" s="10">
        <f t="shared" si="60"/>
        <v>0</v>
      </c>
      <c r="CG82" s="7">
        <f t="shared" si="60"/>
        <v>0</v>
      </c>
      <c r="CH82" s="7">
        <f t="shared" si="60"/>
        <v>0</v>
      </c>
    </row>
    <row r="83" spans="1:86" ht="20.100000000000001" customHeight="1" x14ac:dyDescent="0.25">
      <c r="A83" s="6"/>
      <c r="B83" s="6"/>
      <c r="C83" s="6"/>
      <c r="D83" s="6"/>
      <c r="E83" s="8" t="s">
        <v>167</v>
      </c>
      <c r="F83" s="6">
        <f t="shared" ref="F83:AK83" si="61">F22+F25+F33+F53</f>
        <v>10</v>
      </c>
      <c r="G83" s="6">
        <f t="shared" si="61"/>
        <v>41</v>
      </c>
      <c r="H83" s="6">
        <f t="shared" si="61"/>
        <v>720</v>
      </c>
      <c r="I83" s="6">
        <f t="shared" si="61"/>
        <v>351</v>
      </c>
      <c r="J83" s="6">
        <f t="shared" si="61"/>
        <v>18</v>
      </c>
      <c r="K83" s="6">
        <f t="shared" si="61"/>
        <v>45</v>
      </c>
      <c r="L83" s="6">
        <f t="shared" si="61"/>
        <v>27</v>
      </c>
      <c r="M83" s="6">
        <f t="shared" si="61"/>
        <v>252</v>
      </c>
      <c r="N83" s="6">
        <f t="shared" si="61"/>
        <v>0</v>
      </c>
      <c r="O83" s="6">
        <f t="shared" si="61"/>
        <v>27</v>
      </c>
      <c r="P83" s="7">
        <f t="shared" si="61"/>
        <v>90</v>
      </c>
      <c r="Q83" s="7">
        <f t="shared" si="61"/>
        <v>57.800000000000004</v>
      </c>
      <c r="R83" s="7">
        <f t="shared" si="61"/>
        <v>33.129999999999995</v>
      </c>
      <c r="S83" s="11">
        <f t="shared" si="61"/>
        <v>90</v>
      </c>
      <c r="T83" s="10">
        <f t="shared" si="61"/>
        <v>0</v>
      </c>
      <c r="U83" s="11">
        <f t="shared" si="61"/>
        <v>18</v>
      </c>
      <c r="V83" s="10">
        <f t="shared" si="61"/>
        <v>0</v>
      </c>
      <c r="W83" s="7">
        <f t="shared" si="61"/>
        <v>9.9</v>
      </c>
      <c r="X83" s="11">
        <f t="shared" si="61"/>
        <v>0</v>
      </c>
      <c r="Y83" s="10">
        <f t="shared" si="61"/>
        <v>0</v>
      </c>
      <c r="Z83" s="11">
        <f t="shared" si="61"/>
        <v>27</v>
      </c>
      <c r="AA83" s="10">
        <f t="shared" si="61"/>
        <v>0</v>
      </c>
      <c r="AB83" s="11">
        <f t="shared" si="61"/>
        <v>90</v>
      </c>
      <c r="AC83" s="10">
        <f t="shared" si="61"/>
        <v>0</v>
      </c>
      <c r="AD83" s="11">
        <f t="shared" si="61"/>
        <v>0</v>
      </c>
      <c r="AE83" s="10">
        <f t="shared" si="61"/>
        <v>0</v>
      </c>
      <c r="AF83" s="11">
        <f t="shared" si="61"/>
        <v>0</v>
      </c>
      <c r="AG83" s="10">
        <f t="shared" si="61"/>
        <v>0</v>
      </c>
      <c r="AH83" s="7">
        <f t="shared" si="61"/>
        <v>13.1</v>
      </c>
      <c r="AI83" s="7">
        <f t="shared" si="61"/>
        <v>23</v>
      </c>
      <c r="AJ83" s="11">
        <f t="shared" si="61"/>
        <v>99</v>
      </c>
      <c r="AK83" s="10">
        <f t="shared" si="61"/>
        <v>0</v>
      </c>
      <c r="AL83" s="11">
        <f t="shared" ref="AL83:BQ83" si="62">AL22+AL25+AL33+AL53</f>
        <v>0</v>
      </c>
      <c r="AM83" s="10">
        <f t="shared" si="62"/>
        <v>0</v>
      </c>
      <c r="AN83" s="7">
        <f t="shared" si="62"/>
        <v>8.7999999999999989</v>
      </c>
      <c r="AO83" s="11">
        <f t="shared" si="62"/>
        <v>45</v>
      </c>
      <c r="AP83" s="10">
        <f t="shared" si="62"/>
        <v>0</v>
      </c>
      <c r="AQ83" s="11">
        <f t="shared" si="62"/>
        <v>0</v>
      </c>
      <c r="AR83" s="10">
        <f t="shared" si="62"/>
        <v>0</v>
      </c>
      <c r="AS83" s="11">
        <f t="shared" si="62"/>
        <v>72</v>
      </c>
      <c r="AT83" s="10">
        <f t="shared" si="62"/>
        <v>0</v>
      </c>
      <c r="AU83" s="11">
        <f t="shared" si="62"/>
        <v>0</v>
      </c>
      <c r="AV83" s="10">
        <f t="shared" si="62"/>
        <v>0</v>
      </c>
      <c r="AW83" s="11">
        <f t="shared" si="62"/>
        <v>0</v>
      </c>
      <c r="AX83" s="10">
        <f t="shared" si="62"/>
        <v>0</v>
      </c>
      <c r="AY83" s="7">
        <f t="shared" si="62"/>
        <v>11.2</v>
      </c>
      <c r="AZ83" s="7">
        <f t="shared" si="62"/>
        <v>20</v>
      </c>
      <c r="BA83" s="11">
        <f t="shared" si="62"/>
        <v>117</v>
      </c>
      <c r="BB83" s="10">
        <f t="shared" si="62"/>
        <v>0</v>
      </c>
      <c r="BC83" s="11">
        <f t="shared" si="62"/>
        <v>0</v>
      </c>
      <c r="BD83" s="10">
        <f t="shared" si="62"/>
        <v>0</v>
      </c>
      <c r="BE83" s="7">
        <f t="shared" si="62"/>
        <v>8.5</v>
      </c>
      <c r="BF83" s="11">
        <f t="shared" si="62"/>
        <v>0</v>
      </c>
      <c r="BG83" s="10">
        <f t="shared" si="62"/>
        <v>0</v>
      </c>
      <c r="BH83" s="11">
        <f t="shared" si="62"/>
        <v>0</v>
      </c>
      <c r="BI83" s="10">
        <f t="shared" si="62"/>
        <v>0</v>
      </c>
      <c r="BJ83" s="11">
        <f t="shared" si="62"/>
        <v>90</v>
      </c>
      <c r="BK83" s="10">
        <f t="shared" si="62"/>
        <v>0</v>
      </c>
      <c r="BL83" s="11">
        <f t="shared" si="62"/>
        <v>0</v>
      </c>
      <c r="BM83" s="10">
        <f t="shared" si="62"/>
        <v>0</v>
      </c>
      <c r="BN83" s="11">
        <f t="shared" si="62"/>
        <v>0</v>
      </c>
      <c r="BO83" s="10">
        <f t="shared" si="62"/>
        <v>0</v>
      </c>
      <c r="BP83" s="7">
        <f t="shared" si="62"/>
        <v>10.5</v>
      </c>
      <c r="BQ83" s="7">
        <f t="shared" si="62"/>
        <v>19</v>
      </c>
      <c r="BR83" s="11">
        <f t="shared" ref="BR83:CH83" si="63">BR22+BR25+BR33+BR53</f>
        <v>45</v>
      </c>
      <c r="BS83" s="10">
        <f t="shared" si="63"/>
        <v>0</v>
      </c>
      <c r="BT83" s="11">
        <f t="shared" si="63"/>
        <v>0</v>
      </c>
      <c r="BU83" s="10">
        <f t="shared" si="63"/>
        <v>0</v>
      </c>
      <c r="BV83" s="7">
        <f t="shared" si="63"/>
        <v>5</v>
      </c>
      <c r="BW83" s="11">
        <f t="shared" si="63"/>
        <v>0</v>
      </c>
      <c r="BX83" s="10">
        <f t="shared" si="63"/>
        <v>0</v>
      </c>
      <c r="BY83" s="11">
        <f t="shared" si="63"/>
        <v>0</v>
      </c>
      <c r="BZ83" s="10">
        <f t="shared" si="63"/>
        <v>0</v>
      </c>
      <c r="CA83" s="11">
        <f t="shared" si="63"/>
        <v>0</v>
      </c>
      <c r="CB83" s="10">
        <f t="shared" si="63"/>
        <v>0</v>
      </c>
      <c r="CC83" s="11">
        <f t="shared" si="63"/>
        <v>0</v>
      </c>
      <c r="CD83" s="10">
        <f t="shared" si="63"/>
        <v>0</v>
      </c>
      <c r="CE83" s="11">
        <f t="shared" si="63"/>
        <v>27</v>
      </c>
      <c r="CF83" s="10">
        <f t="shared" si="63"/>
        <v>0</v>
      </c>
      <c r="CG83" s="7">
        <f t="shared" si="63"/>
        <v>23</v>
      </c>
      <c r="CH83" s="7">
        <f t="shared" si="63"/>
        <v>28</v>
      </c>
    </row>
    <row r="85" spans="1:86" x14ac:dyDescent="0.25">
      <c r="D85" s="3" t="s">
        <v>22</v>
      </c>
      <c r="E85" s="3" t="s">
        <v>168</v>
      </c>
    </row>
    <row r="86" spans="1:86" x14ac:dyDescent="0.25">
      <c r="D86" s="3" t="s">
        <v>26</v>
      </c>
      <c r="E86" s="3" t="s">
        <v>169</v>
      </c>
    </row>
    <row r="87" spans="1:86" x14ac:dyDescent="0.25">
      <c r="D87" s="15" t="s">
        <v>32</v>
      </c>
      <c r="E87" s="15"/>
    </row>
    <row r="88" spans="1:86" x14ac:dyDescent="0.25">
      <c r="D88" s="3" t="s">
        <v>34</v>
      </c>
      <c r="E88" s="3" t="s">
        <v>170</v>
      </c>
    </row>
    <row r="89" spans="1:86" x14ac:dyDescent="0.25">
      <c r="D89" s="3" t="s">
        <v>35</v>
      </c>
      <c r="E89" s="3" t="s">
        <v>171</v>
      </c>
    </row>
    <row r="90" spans="1:86" x14ac:dyDescent="0.25">
      <c r="D90" s="15" t="s">
        <v>33</v>
      </c>
      <c r="E90" s="15"/>
    </row>
    <row r="91" spans="1:86" x14ac:dyDescent="0.25">
      <c r="D91" s="3" t="s">
        <v>36</v>
      </c>
      <c r="E91" s="3" t="s">
        <v>172</v>
      </c>
      <c r="M91" s="9"/>
      <c r="U91" s="9"/>
      <c r="AC91" s="9"/>
    </row>
    <row r="92" spans="1:86" x14ac:dyDescent="0.25">
      <c r="D92" s="3" t="s">
        <v>37</v>
      </c>
      <c r="E92" s="3" t="s">
        <v>173</v>
      </c>
    </row>
    <row r="93" spans="1:86" x14ac:dyDescent="0.25">
      <c r="D93" s="3" t="s">
        <v>38</v>
      </c>
      <c r="E93" s="3" t="s">
        <v>174</v>
      </c>
    </row>
    <row r="94" spans="1:86" x14ac:dyDescent="0.25">
      <c r="D94" s="3" t="s">
        <v>39</v>
      </c>
      <c r="E94" s="3" t="s">
        <v>175</v>
      </c>
    </row>
    <row r="95" spans="1:86" x14ac:dyDescent="0.25">
      <c r="D95" s="3" t="s">
        <v>40</v>
      </c>
      <c r="E95" s="3" t="s">
        <v>176</v>
      </c>
    </row>
  </sheetData>
  <mergeCells count="101">
    <mergeCell ref="A11:CG11"/>
    <mergeCell ref="A12:C14"/>
    <mergeCell ref="D12:D15"/>
    <mergeCell ref="E12:E15"/>
    <mergeCell ref="F12:G12"/>
    <mergeCell ref="F13:F15"/>
    <mergeCell ref="Q12:Q15"/>
    <mergeCell ref="R12:R15"/>
    <mergeCell ref="S12:AZ12"/>
    <mergeCell ref="H13:H15"/>
    <mergeCell ref="I13:O13"/>
    <mergeCell ref="S15:T15"/>
    <mergeCell ref="U15:V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BF15:BG15"/>
    <mergeCell ref="BH15:BI15"/>
    <mergeCell ref="BJ15:BK15"/>
    <mergeCell ref="BL15:BM15"/>
    <mergeCell ref="Z15:AA15"/>
    <mergeCell ref="AB15:AC15"/>
    <mergeCell ref="AL15:AM15"/>
    <mergeCell ref="AN14:AN15"/>
    <mergeCell ref="AO14:AX14"/>
    <mergeCell ref="AO15:AP15"/>
    <mergeCell ref="AU15:AV15"/>
    <mergeCell ref="AW15:AX15"/>
    <mergeCell ref="AY14:AY15"/>
    <mergeCell ref="AZ14:AZ15"/>
    <mergeCell ref="AJ14:AM14"/>
    <mergeCell ref="AJ15:AK15"/>
    <mergeCell ref="AQ15:AR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N15:BO15"/>
    <mergeCell ref="AS15:AT15"/>
    <mergeCell ref="A23:CH23"/>
    <mergeCell ref="A26:CH26"/>
    <mergeCell ref="A34:CH34"/>
    <mergeCell ref="A54:CH54"/>
    <mergeCell ref="C55:C57"/>
    <mergeCell ref="A55:A57"/>
    <mergeCell ref="B55:B57"/>
    <mergeCell ref="C58:C60"/>
    <mergeCell ref="A58:A60"/>
    <mergeCell ref="B58:B60"/>
    <mergeCell ref="C61:C62"/>
    <mergeCell ref="A61:A62"/>
    <mergeCell ref="B61:B62"/>
    <mergeCell ref="C63:C64"/>
    <mergeCell ref="A63:A64"/>
    <mergeCell ref="B63:B64"/>
    <mergeCell ref="C65:C70"/>
    <mergeCell ref="A65:A70"/>
    <mergeCell ref="B65:B70"/>
    <mergeCell ref="C71:C73"/>
    <mergeCell ref="A71:A73"/>
    <mergeCell ref="B71:B73"/>
    <mergeCell ref="C74:C75"/>
    <mergeCell ref="A74:A75"/>
    <mergeCell ref="B74:B75"/>
    <mergeCell ref="C76:C77"/>
    <mergeCell ref="A76:A77"/>
    <mergeCell ref="B76:B77"/>
    <mergeCell ref="A79:CH79"/>
    <mergeCell ref="D87:E87"/>
    <mergeCell ref="D90:E90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6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78</v>
      </c>
      <c r="AH8" t="s">
        <v>16</v>
      </c>
    </row>
    <row r="9" spans="1:86" x14ac:dyDescent="0.25">
      <c r="E9" t="s">
        <v>17</v>
      </c>
      <c r="F9" s="1" t="s">
        <v>18</v>
      </c>
      <c r="AH9" t="s">
        <v>275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9" t="s">
        <v>44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 t="s">
        <v>49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9" t="s">
        <v>45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 t="s">
        <v>48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 t="s">
        <v>50</v>
      </c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 t="s">
        <v>51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8" t="s">
        <v>32</v>
      </c>
      <c r="T14" s="18"/>
      <c r="U14" s="18"/>
      <c r="V14" s="18"/>
      <c r="W14" s="17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7" t="s">
        <v>46</v>
      </c>
      <c r="AI14" s="17" t="s">
        <v>47</v>
      </c>
      <c r="AJ14" s="18" t="s">
        <v>32</v>
      </c>
      <c r="AK14" s="18"/>
      <c r="AL14" s="18"/>
      <c r="AM14" s="18"/>
      <c r="AN14" s="17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7" t="s">
        <v>46</v>
      </c>
      <c r="AZ14" s="17" t="s">
        <v>47</v>
      </c>
      <c r="BA14" s="18" t="s">
        <v>32</v>
      </c>
      <c r="BB14" s="18"/>
      <c r="BC14" s="18"/>
      <c r="BD14" s="18"/>
      <c r="BE14" s="17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7" t="s">
        <v>46</v>
      </c>
      <c r="BQ14" s="17" t="s">
        <v>47</v>
      </c>
      <c r="BR14" s="18" t="s">
        <v>32</v>
      </c>
      <c r="BS14" s="18"/>
      <c r="BT14" s="18"/>
      <c r="BU14" s="18"/>
      <c r="BV14" s="17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0</v>
      </c>
      <c r="G17" s="6">
        <f>$B$17*COUNTIF(S17:CF17,"z")</f>
        <v>1</v>
      </c>
      <c r="H17" s="6">
        <f>SUM(I17:O17)</f>
        <v>18</v>
      </c>
      <c r="I17" s="6">
        <f>S17+AJ17+BA17+BR17</f>
        <v>18</v>
      </c>
      <c r="J17" s="6">
        <f>U17+AL17+BC17+BT17</f>
        <v>0</v>
      </c>
      <c r="K17" s="6">
        <f>X17+AO17+BF17+BW17</f>
        <v>0</v>
      </c>
      <c r="L17" s="6">
        <f>Z17+AQ17+BH17+BY17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2</v>
      </c>
      <c r="Q17" s="7">
        <f>AH17+AY17+BP17+CG17</f>
        <v>0</v>
      </c>
      <c r="R17" s="7">
        <f>$B$17*0.73</f>
        <v>0.73</v>
      </c>
      <c r="S17" s="11"/>
      <c r="T17" s="10"/>
      <c r="U17" s="11"/>
      <c r="V17" s="10"/>
      <c r="W17" s="7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>W17+AH17</f>
        <v>0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>
        <f>$B$17*18</f>
        <v>18</v>
      </c>
      <c r="BS17" s="10" t="s">
        <v>54</v>
      </c>
      <c r="BT17" s="11"/>
      <c r="BU17" s="10"/>
      <c r="BV17" s="7">
        <f>$B$17*2</f>
        <v>2</v>
      </c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2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9</v>
      </c>
      <c r="I18" s="6">
        <f>S18+AJ18+BA18+BR18</f>
        <v>9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$B$18*0.4</f>
        <v>0.4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>
        <f>$B$18*9</f>
        <v>9</v>
      </c>
      <c r="BS18" s="10" t="s">
        <v>54</v>
      </c>
      <c r="BT18" s="11"/>
      <c r="BU18" s="10"/>
      <c r="BV18" s="7">
        <f>$B$18*1</f>
        <v>1</v>
      </c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1</v>
      </c>
    </row>
    <row r="19" spans="1:86" x14ac:dyDescent="0.25">
      <c r="A19" s="6">
        <v>3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>SUM(I19:O19)</f>
        <v>9</v>
      </c>
      <c r="I19" s="6">
        <f>S19+AJ19+BA19+BR19</f>
        <v>9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1</v>
      </c>
      <c r="Q19" s="7">
        <f>AH19+AY19+BP19+CG19</f>
        <v>0</v>
      </c>
      <c r="R19" s="7">
        <f>$B$19*0.37</f>
        <v>0.37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0</v>
      </c>
      <c r="BR19" s="11">
        <f>$B$19*9</f>
        <v>9</v>
      </c>
      <c r="BS19" s="10" t="s">
        <v>54</v>
      </c>
      <c r="BT19" s="11"/>
      <c r="BU19" s="10"/>
      <c r="BV19" s="7">
        <f>$B$19*1</f>
        <v>1</v>
      </c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1</v>
      </c>
    </row>
    <row r="20" spans="1:86" x14ac:dyDescent="0.25">
      <c r="A20" s="6">
        <v>4</v>
      </c>
      <c r="B20" s="6">
        <v>1</v>
      </c>
      <c r="C20" s="6"/>
      <c r="D20" s="6"/>
      <c r="E20" s="3" t="s">
        <v>57</v>
      </c>
      <c r="F20" s="6">
        <f>$B$20*COUNTIF(S20:CF20,"e")</f>
        <v>1</v>
      </c>
      <c r="G20" s="6">
        <f>$B$20*COUNTIF(S20:CF20,"z")</f>
        <v>0</v>
      </c>
      <c r="H20" s="6">
        <f>SUM(I20:O20)</f>
        <v>27</v>
      </c>
      <c r="I20" s="6">
        <f>S20+AJ20+BA20+BR20</f>
        <v>0</v>
      </c>
      <c r="J20" s="6">
        <f>U20+AL20+BC20+BT20</f>
        <v>0</v>
      </c>
      <c r="K20" s="6">
        <f>X20+AO20+BF20+BW20</f>
        <v>0</v>
      </c>
      <c r="L20" s="6">
        <f>Z20+AQ20+BH20+BY20</f>
        <v>27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3</v>
      </c>
      <c r="R20" s="7">
        <f>$B$20*1.2</f>
        <v>1.2</v>
      </c>
      <c r="S20" s="11"/>
      <c r="T20" s="10"/>
      <c r="U20" s="11"/>
      <c r="V20" s="10"/>
      <c r="W20" s="7"/>
      <c r="X20" s="11"/>
      <c r="Y20" s="10"/>
      <c r="Z20" s="11">
        <f>$B$20*27</f>
        <v>27</v>
      </c>
      <c r="AA20" s="10" t="s">
        <v>58</v>
      </c>
      <c r="AB20" s="11"/>
      <c r="AC20" s="10"/>
      <c r="AD20" s="11"/>
      <c r="AE20" s="10"/>
      <c r="AF20" s="11"/>
      <c r="AG20" s="10"/>
      <c r="AH20" s="7">
        <f>$B$20*3</f>
        <v>3</v>
      </c>
      <c r="AI20" s="7">
        <f>W20+AH20</f>
        <v>3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27</v>
      </c>
      <c r="I21" s="6">
        <f>S21+AJ21+BA21+BR21</f>
        <v>18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9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</v>
      </c>
      <c r="R21" s="7">
        <v>1.1299999999999999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>W21+AH21</f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>
        <v>18</v>
      </c>
      <c r="BB21" s="10" t="s">
        <v>54</v>
      </c>
      <c r="BC21" s="11"/>
      <c r="BD21" s="10"/>
      <c r="BE21" s="7">
        <v>1</v>
      </c>
      <c r="BF21" s="11"/>
      <c r="BG21" s="10"/>
      <c r="BH21" s="11"/>
      <c r="BI21" s="10"/>
      <c r="BJ21" s="11">
        <v>9</v>
      </c>
      <c r="BK21" s="10" t="s">
        <v>54</v>
      </c>
      <c r="BL21" s="11"/>
      <c r="BM21" s="10"/>
      <c r="BN21" s="11"/>
      <c r="BO21" s="10"/>
      <c r="BP21" s="7">
        <v>1</v>
      </c>
      <c r="BQ21" s="7">
        <f>BE21+BP21</f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90</v>
      </c>
      <c r="I22" s="6">
        <f t="shared" si="0"/>
        <v>54</v>
      </c>
      <c r="J22" s="6">
        <f t="shared" si="0"/>
        <v>0</v>
      </c>
      <c r="K22" s="6">
        <f t="shared" si="0"/>
        <v>0</v>
      </c>
      <c r="L22" s="6">
        <f t="shared" si="0"/>
        <v>27</v>
      </c>
      <c r="M22" s="6">
        <f t="shared" si="0"/>
        <v>9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</v>
      </c>
      <c r="R22" s="7">
        <f t="shared" si="0"/>
        <v>3.83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27</v>
      </c>
      <c r="AA22" s="10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0</v>
      </c>
      <c r="BA22" s="11">
        <f t="shared" si="1"/>
        <v>18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1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9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1</v>
      </c>
      <c r="BQ22" s="7">
        <f t="shared" si="1"/>
        <v>2</v>
      </c>
      <c r="BR22" s="11">
        <f t="shared" ref="BR22:CH22" si="2">SUM(BR17:BR21)</f>
        <v>36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4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4</v>
      </c>
    </row>
    <row r="23" spans="1:86" ht="20.100000000000001" customHeight="1" x14ac:dyDescent="0.25">
      <c r="A23" s="13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3"/>
      <c r="CH23" s="14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27</v>
      </c>
      <c r="I24" s="6">
        <f>S24+AJ24+BA24+BR24</f>
        <v>18</v>
      </c>
      <c r="J24" s="6">
        <f>U24+AL24+BC24+BT24</f>
        <v>9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1.27</v>
      </c>
      <c r="S24" s="11">
        <v>18</v>
      </c>
      <c r="T24" s="10" t="s">
        <v>54</v>
      </c>
      <c r="U24" s="11">
        <v>9</v>
      </c>
      <c r="V24" s="10" t="s">
        <v>54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27</v>
      </c>
      <c r="I25" s="6">
        <f t="shared" si="3"/>
        <v>18</v>
      </c>
      <c r="J25" s="6">
        <f t="shared" si="3"/>
        <v>9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1.27</v>
      </c>
      <c r="S25" s="11">
        <f t="shared" si="3"/>
        <v>18</v>
      </c>
      <c r="T25" s="10">
        <f t="shared" si="3"/>
        <v>0</v>
      </c>
      <c r="U25" s="11">
        <f t="shared" si="3"/>
        <v>9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3" t="s">
        <v>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3"/>
      <c r="CH26" s="14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 t="shared" ref="H27:H32" si="6">SUM(I27:O27)</f>
        <v>27</v>
      </c>
      <c r="I27" s="6">
        <f t="shared" ref="I27:I32" si="7">S27+AJ27+BA27+BR27</f>
        <v>18</v>
      </c>
      <c r="J27" s="6">
        <f t="shared" ref="J27:J32" si="8">U27+AL27+BC27+BT27</f>
        <v>9</v>
      </c>
      <c r="K27" s="6">
        <f t="shared" ref="K27:K32" si="9">X27+AO27+BF27+BW27</f>
        <v>0</v>
      </c>
      <c r="L27" s="6">
        <f t="shared" ref="L27:L32" si="10">Z27+AQ27+BH27+BY27</f>
        <v>0</v>
      </c>
      <c r="M27" s="6">
        <f t="shared" ref="M27:M32" si="11">AB27+AS27+BJ27+CA27</f>
        <v>0</v>
      </c>
      <c r="N27" s="6">
        <f t="shared" ref="N27:N32" si="12">AD27+AU27+BL27+CC27</f>
        <v>0</v>
      </c>
      <c r="O27" s="6">
        <f t="shared" ref="O27:O32" si="13">AF27+AW27+BN27+CE27</f>
        <v>0</v>
      </c>
      <c r="P27" s="7">
        <f t="shared" ref="P27:P32" si="14">AI27+AZ27+BQ27+CH27</f>
        <v>2</v>
      </c>
      <c r="Q27" s="7">
        <f t="shared" ref="Q27:Q32" si="15">AH27+AY27+BP27+CG27</f>
        <v>0</v>
      </c>
      <c r="R27" s="7">
        <v>1.2</v>
      </c>
      <c r="S27" s="11">
        <v>18</v>
      </c>
      <c r="T27" s="10" t="s">
        <v>54</v>
      </c>
      <c r="U27" s="11">
        <v>9</v>
      </c>
      <c r="V27" s="10" t="s">
        <v>54</v>
      </c>
      <c r="W27" s="7">
        <v>2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ref="AI27:AI32" si="16"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ref="AZ27:AZ32" si="17"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ref="BQ27:BQ32" si="18"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ref="CH27:CH32" si="19"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 t="shared" si="6"/>
        <v>27</v>
      </c>
      <c r="I28" s="6">
        <f t="shared" si="7"/>
        <v>9</v>
      </c>
      <c r="J28" s="6">
        <f t="shared" si="8"/>
        <v>0</v>
      </c>
      <c r="K28" s="6">
        <f t="shared" si="9"/>
        <v>0</v>
      </c>
      <c r="L28" s="6">
        <f t="shared" si="10"/>
        <v>0</v>
      </c>
      <c r="M28" s="6">
        <f t="shared" si="11"/>
        <v>18</v>
      </c>
      <c r="N28" s="6">
        <f t="shared" si="12"/>
        <v>0</v>
      </c>
      <c r="O28" s="6">
        <f t="shared" si="13"/>
        <v>0</v>
      </c>
      <c r="P28" s="7">
        <f t="shared" si="14"/>
        <v>3</v>
      </c>
      <c r="Q28" s="7">
        <f t="shared" si="15"/>
        <v>1.6</v>
      </c>
      <c r="R28" s="7">
        <v>1.17</v>
      </c>
      <c r="S28" s="11">
        <v>9</v>
      </c>
      <c r="T28" s="10" t="s">
        <v>54</v>
      </c>
      <c r="U28" s="11"/>
      <c r="V28" s="10"/>
      <c r="W28" s="7">
        <v>1.4</v>
      </c>
      <c r="X28" s="11"/>
      <c r="Y28" s="10"/>
      <c r="Z28" s="11"/>
      <c r="AA28" s="10"/>
      <c r="AB28" s="11">
        <v>18</v>
      </c>
      <c r="AC28" s="10" t="s">
        <v>54</v>
      </c>
      <c r="AD28" s="11"/>
      <c r="AE28" s="10"/>
      <c r="AF28" s="11"/>
      <c r="AG28" s="10"/>
      <c r="AH28" s="7">
        <v>1.6</v>
      </c>
      <c r="AI28" s="7">
        <f t="shared" si="16"/>
        <v>3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7"/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8"/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9"/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2</v>
      </c>
      <c r="H29" s="6">
        <f t="shared" si="6"/>
        <v>27</v>
      </c>
      <c r="I29" s="6">
        <f t="shared" si="7"/>
        <v>9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18</v>
      </c>
      <c r="N29" s="6">
        <f t="shared" si="12"/>
        <v>0</v>
      </c>
      <c r="O29" s="6">
        <f t="shared" si="13"/>
        <v>0</v>
      </c>
      <c r="P29" s="7">
        <f t="shared" si="14"/>
        <v>3</v>
      </c>
      <c r="Q29" s="7">
        <f t="shared" si="15"/>
        <v>2.5</v>
      </c>
      <c r="R29" s="7">
        <v>1.1299999999999999</v>
      </c>
      <c r="S29" s="11">
        <v>9</v>
      </c>
      <c r="T29" s="10" t="s">
        <v>54</v>
      </c>
      <c r="U29" s="11"/>
      <c r="V29" s="10"/>
      <c r="W29" s="7">
        <v>0.5</v>
      </c>
      <c r="X29" s="11"/>
      <c r="Y29" s="10"/>
      <c r="Z29" s="11"/>
      <c r="AA29" s="10"/>
      <c r="AB29" s="11">
        <v>18</v>
      </c>
      <c r="AC29" s="10" t="s">
        <v>54</v>
      </c>
      <c r="AD29" s="11"/>
      <c r="AE29" s="10"/>
      <c r="AF29" s="11"/>
      <c r="AG29" s="10"/>
      <c r="AH29" s="7">
        <v>2.5</v>
      </c>
      <c r="AI29" s="7">
        <f t="shared" si="16"/>
        <v>3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 t="shared" si="17"/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 t="shared" si="18"/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 t="shared" si="19"/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 t="shared" si="6"/>
        <v>27</v>
      </c>
      <c r="I30" s="6">
        <f t="shared" si="7"/>
        <v>9</v>
      </c>
      <c r="J30" s="6">
        <f t="shared" si="8"/>
        <v>0</v>
      </c>
      <c r="K30" s="6">
        <f t="shared" si="9"/>
        <v>18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7">
        <f t="shared" si="14"/>
        <v>2</v>
      </c>
      <c r="Q30" s="7">
        <f t="shared" si="15"/>
        <v>1</v>
      </c>
      <c r="R30" s="7">
        <v>1.2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 t="shared" si="16"/>
        <v>0</v>
      </c>
      <c r="AJ30" s="11">
        <v>9</v>
      </c>
      <c r="AK30" s="10" t="s">
        <v>54</v>
      </c>
      <c r="AL30" s="11"/>
      <c r="AM30" s="10"/>
      <c r="AN30" s="7">
        <v>1</v>
      </c>
      <c r="AO30" s="11">
        <v>18</v>
      </c>
      <c r="AP30" s="10" t="s">
        <v>54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 t="shared" si="17"/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si="18"/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si="19"/>
        <v>0</v>
      </c>
    </row>
    <row r="31" spans="1:86" x14ac:dyDescent="0.25">
      <c r="A31" s="6"/>
      <c r="B31" s="6"/>
      <c r="C31" s="6"/>
      <c r="D31" s="6" t="s">
        <v>74</v>
      </c>
      <c r="E31" s="3" t="s">
        <v>75</v>
      </c>
      <c r="F31" s="6">
        <f>COUNTIF(S31:CF31,"e")</f>
        <v>0</v>
      </c>
      <c r="G31" s="6">
        <f>COUNTIF(S31:CF31,"z")</f>
        <v>1</v>
      </c>
      <c r="H31" s="6">
        <f t="shared" si="6"/>
        <v>9</v>
      </c>
      <c r="I31" s="6">
        <f t="shared" si="7"/>
        <v>9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7">
        <f t="shared" si="14"/>
        <v>1</v>
      </c>
      <c r="Q31" s="7">
        <f t="shared" si="15"/>
        <v>0</v>
      </c>
      <c r="R31" s="7">
        <v>0.4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si="16"/>
        <v>0</v>
      </c>
      <c r="AJ31" s="11">
        <v>9</v>
      </c>
      <c r="AK31" s="10" t="s">
        <v>54</v>
      </c>
      <c r="AL31" s="11"/>
      <c r="AM31" s="10"/>
      <c r="AN31" s="7">
        <v>1</v>
      </c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17"/>
        <v>1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18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19"/>
        <v>0</v>
      </c>
    </row>
    <row r="32" spans="1:86" x14ac:dyDescent="0.25">
      <c r="A32" s="6">
        <v>5</v>
      </c>
      <c r="B32" s="6">
        <v>1</v>
      </c>
      <c r="C32" s="6"/>
      <c r="D32" s="6"/>
      <c r="E32" s="3" t="s">
        <v>76</v>
      </c>
      <c r="F32" s="6">
        <f>$B$32*COUNTIF(S32:CF32,"e")</f>
        <v>0</v>
      </c>
      <c r="G32" s="6">
        <f>$B$32*COUNTIF(S32:CF32,"z")</f>
        <v>1</v>
      </c>
      <c r="H32" s="6">
        <f t="shared" si="6"/>
        <v>27</v>
      </c>
      <c r="I32" s="6">
        <f t="shared" si="7"/>
        <v>0</v>
      </c>
      <c r="J32" s="6">
        <f t="shared" si="8"/>
        <v>0</v>
      </c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27</v>
      </c>
      <c r="P32" s="7">
        <f t="shared" si="14"/>
        <v>3</v>
      </c>
      <c r="Q32" s="7">
        <f t="shared" si="15"/>
        <v>3</v>
      </c>
      <c r="R32" s="7">
        <f>$B$32*1.5</f>
        <v>1.5</v>
      </c>
      <c r="S32" s="11"/>
      <c r="T32" s="10"/>
      <c r="U32" s="11"/>
      <c r="V32" s="10"/>
      <c r="W32" s="7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16"/>
        <v>0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17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18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>
        <f>$B$32*27</f>
        <v>27</v>
      </c>
      <c r="CF32" s="10" t="s">
        <v>54</v>
      </c>
      <c r="CG32" s="7">
        <f>$B$32*3</f>
        <v>3</v>
      </c>
      <c r="CH32" s="7">
        <f t="shared" si="19"/>
        <v>3</v>
      </c>
    </row>
    <row r="33" spans="1:86" ht="15.9" customHeight="1" x14ac:dyDescent="0.25">
      <c r="A33" s="6"/>
      <c r="B33" s="6"/>
      <c r="C33" s="6"/>
      <c r="D33" s="6"/>
      <c r="E33" s="6" t="s">
        <v>61</v>
      </c>
      <c r="F33" s="6">
        <f t="shared" ref="F33:AK33" si="20">SUM(F27:F32)</f>
        <v>0</v>
      </c>
      <c r="G33" s="6">
        <f t="shared" si="20"/>
        <v>10</v>
      </c>
      <c r="H33" s="6">
        <f t="shared" si="20"/>
        <v>144</v>
      </c>
      <c r="I33" s="6">
        <f t="shared" si="20"/>
        <v>54</v>
      </c>
      <c r="J33" s="6">
        <f t="shared" si="20"/>
        <v>9</v>
      </c>
      <c r="K33" s="6">
        <f t="shared" si="20"/>
        <v>18</v>
      </c>
      <c r="L33" s="6">
        <f t="shared" si="20"/>
        <v>0</v>
      </c>
      <c r="M33" s="6">
        <f t="shared" si="20"/>
        <v>36</v>
      </c>
      <c r="N33" s="6">
        <f t="shared" si="20"/>
        <v>0</v>
      </c>
      <c r="O33" s="6">
        <f t="shared" si="20"/>
        <v>27</v>
      </c>
      <c r="P33" s="7">
        <f t="shared" si="20"/>
        <v>14</v>
      </c>
      <c r="Q33" s="7">
        <f t="shared" si="20"/>
        <v>8.1</v>
      </c>
      <c r="R33" s="7">
        <f t="shared" si="20"/>
        <v>6.6000000000000005</v>
      </c>
      <c r="S33" s="11">
        <f t="shared" si="20"/>
        <v>36</v>
      </c>
      <c r="T33" s="10">
        <f t="shared" si="20"/>
        <v>0</v>
      </c>
      <c r="U33" s="11">
        <f t="shared" si="20"/>
        <v>9</v>
      </c>
      <c r="V33" s="10">
        <f t="shared" si="20"/>
        <v>0</v>
      </c>
      <c r="W33" s="7">
        <f t="shared" si="20"/>
        <v>3.9</v>
      </c>
      <c r="X33" s="11">
        <f t="shared" si="20"/>
        <v>0</v>
      </c>
      <c r="Y33" s="10">
        <f t="shared" si="20"/>
        <v>0</v>
      </c>
      <c r="Z33" s="11">
        <f t="shared" si="20"/>
        <v>0</v>
      </c>
      <c r="AA33" s="10">
        <f t="shared" si="20"/>
        <v>0</v>
      </c>
      <c r="AB33" s="11">
        <f t="shared" si="20"/>
        <v>36</v>
      </c>
      <c r="AC33" s="10">
        <f t="shared" si="20"/>
        <v>0</v>
      </c>
      <c r="AD33" s="11">
        <f t="shared" si="20"/>
        <v>0</v>
      </c>
      <c r="AE33" s="10">
        <f t="shared" si="20"/>
        <v>0</v>
      </c>
      <c r="AF33" s="11">
        <f t="shared" si="20"/>
        <v>0</v>
      </c>
      <c r="AG33" s="10">
        <f t="shared" si="20"/>
        <v>0</v>
      </c>
      <c r="AH33" s="7">
        <f t="shared" si="20"/>
        <v>4.0999999999999996</v>
      </c>
      <c r="AI33" s="7">
        <f t="shared" si="20"/>
        <v>8</v>
      </c>
      <c r="AJ33" s="11">
        <f t="shared" si="20"/>
        <v>18</v>
      </c>
      <c r="AK33" s="10">
        <f t="shared" si="20"/>
        <v>0</v>
      </c>
      <c r="AL33" s="11">
        <f t="shared" ref="AL33:BQ33" si="21">SUM(AL27:AL32)</f>
        <v>0</v>
      </c>
      <c r="AM33" s="10">
        <f t="shared" si="21"/>
        <v>0</v>
      </c>
      <c r="AN33" s="7">
        <f t="shared" si="21"/>
        <v>2</v>
      </c>
      <c r="AO33" s="11">
        <f t="shared" si="21"/>
        <v>18</v>
      </c>
      <c r="AP33" s="10">
        <f t="shared" si="21"/>
        <v>0</v>
      </c>
      <c r="AQ33" s="11">
        <f t="shared" si="21"/>
        <v>0</v>
      </c>
      <c r="AR33" s="10">
        <f t="shared" si="21"/>
        <v>0</v>
      </c>
      <c r="AS33" s="11">
        <f t="shared" si="21"/>
        <v>0</v>
      </c>
      <c r="AT33" s="10">
        <f t="shared" si="21"/>
        <v>0</v>
      </c>
      <c r="AU33" s="11">
        <f t="shared" si="21"/>
        <v>0</v>
      </c>
      <c r="AV33" s="10">
        <f t="shared" si="21"/>
        <v>0</v>
      </c>
      <c r="AW33" s="11">
        <f t="shared" si="21"/>
        <v>0</v>
      </c>
      <c r="AX33" s="10">
        <f t="shared" si="21"/>
        <v>0</v>
      </c>
      <c r="AY33" s="7">
        <f t="shared" si="21"/>
        <v>1</v>
      </c>
      <c r="AZ33" s="7">
        <f t="shared" si="21"/>
        <v>3</v>
      </c>
      <c r="BA33" s="11">
        <f t="shared" si="21"/>
        <v>0</v>
      </c>
      <c r="BB33" s="10">
        <f t="shared" si="21"/>
        <v>0</v>
      </c>
      <c r="BC33" s="11">
        <f t="shared" si="21"/>
        <v>0</v>
      </c>
      <c r="BD33" s="10">
        <f t="shared" si="21"/>
        <v>0</v>
      </c>
      <c r="BE33" s="7">
        <f t="shared" si="21"/>
        <v>0</v>
      </c>
      <c r="BF33" s="11">
        <f t="shared" si="21"/>
        <v>0</v>
      </c>
      <c r="BG33" s="10">
        <f t="shared" si="21"/>
        <v>0</v>
      </c>
      <c r="BH33" s="11">
        <f t="shared" si="21"/>
        <v>0</v>
      </c>
      <c r="BI33" s="10">
        <f t="shared" si="21"/>
        <v>0</v>
      </c>
      <c r="BJ33" s="11">
        <f t="shared" si="21"/>
        <v>0</v>
      </c>
      <c r="BK33" s="10">
        <f t="shared" si="21"/>
        <v>0</v>
      </c>
      <c r="BL33" s="11">
        <f t="shared" si="21"/>
        <v>0</v>
      </c>
      <c r="BM33" s="10">
        <f t="shared" si="21"/>
        <v>0</v>
      </c>
      <c r="BN33" s="11">
        <f t="shared" si="21"/>
        <v>0</v>
      </c>
      <c r="BO33" s="10">
        <f t="shared" si="21"/>
        <v>0</v>
      </c>
      <c r="BP33" s="7">
        <f t="shared" si="21"/>
        <v>0</v>
      </c>
      <c r="BQ33" s="7">
        <f t="shared" si="21"/>
        <v>0</v>
      </c>
      <c r="BR33" s="11">
        <f t="shared" ref="BR33:CH33" si="22">SUM(BR27:BR32)</f>
        <v>0</v>
      </c>
      <c r="BS33" s="10">
        <f t="shared" si="22"/>
        <v>0</v>
      </c>
      <c r="BT33" s="11">
        <f t="shared" si="22"/>
        <v>0</v>
      </c>
      <c r="BU33" s="10">
        <f t="shared" si="22"/>
        <v>0</v>
      </c>
      <c r="BV33" s="7">
        <f t="shared" si="22"/>
        <v>0</v>
      </c>
      <c r="BW33" s="11">
        <f t="shared" si="22"/>
        <v>0</v>
      </c>
      <c r="BX33" s="10">
        <f t="shared" si="22"/>
        <v>0</v>
      </c>
      <c r="BY33" s="11">
        <f t="shared" si="22"/>
        <v>0</v>
      </c>
      <c r="BZ33" s="10">
        <f t="shared" si="22"/>
        <v>0</v>
      </c>
      <c r="CA33" s="11">
        <f t="shared" si="22"/>
        <v>0</v>
      </c>
      <c r="CB33" s="10">
        <f t="shared" si="22"/>
        <v>0</v>
      </c>
      <c r="CC33" s="11">
        <f t="shared" si="22"/>
        <v>0</v>
      </c>
      <c r="CD33" s="10">
        <f t="shared" si="22"/>
        <v>0</v>
      </c>
      <c r="CE33" s="11">
        <f t="shared" si="22"/>
        <v>27</v>
      </c>
      <c r="CF33" s="10">
        <f t="shared" si="22"/>
        <v>0</v>
      </c>
      <c r="CG33" s="7">
        <f t="shared" si="22"/>
        <v>3</v>
      </c>
      <c r="CH33" s="7">
        <f t="shared" si="22"/>
        <v>3</v>
      </c>
    </row>
    <row r="34" spans="1:86" ht="20.100000000000001" customHeight="1" x14ac:dyDescent="0.25">
      <c r="A34" s="13" t="s">
        <v>77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3"/>
      <c r="CH34" s="14"/>
    </row>
    <row r="35" spans="1:86" x14ac:dyDescent="0.25">
      <c r="A35" s="6"/>
      <c r="B35" s="6"/>
      <c r="C35" s="6"/>
      <c r="D35" s="6" t="s">
        <v>177</v>
      </c>
      <c r="E35" s="3" t="s">
        <v>178</v>
      </c>
      <c r="F35" s="6">
        <f t="shared" ref="F35:F49" si="23">COUNTIF(S35:CF35,"e")</f>
        <v>0</v>
      </c>
      <c r="G35" s="6">
        <f t="shared" ref="G35:G49" si="24">COUNTIF(S35:CF35,"z")</f>
        <v>2</v>
      </c>
      <c r="H35" s="6">
        <f t="shared" ref="H35:H50" si="25">SUM(I35:O35)</f>
        <v>27</v>
      </c>
      <c r="I35" s="6">
        <f t="shared" ref="I35:I50" si="26">S35+AJ35+BA35+BR35</f>
        <v>18</v>
      </c>
      <c r="J35" s="6">
        <f t="shared" ref="J35:J50" si="27">U35+AL35+BC35+BT35</f>
        <v>0</v>
      </c>
      <c r="K35" s="6">
        <f t="shared" ref="K35:K50" si="28">X35+AO35+BF35+BW35</f>
        <v>9</v>
      </c>
      <c r="L35" s="6">
        <f t="shared" ref="L35:L50" si="29">Z35+AQ35+BH35+BY35</f>
        <v>0</v>
      </c>
      <c r="M35" s="6">
        <f t="shared" ref="M35:M50" si="30">AB35+AS35+BJ35+CA35</f>
        <v>0</v>
      </c>
      <c r="N35" s="6">
        <f t="shared" ref="N35:N50" si="31">AD35+AU35+BL35+CC35</f>
        <v>0</v>
      </c>
      <c r="O35" s="6">
        <f t="shared" ref="O35:O50" si="32">AF35+AW35+BN35+CE35</f>
        <v>0</v>
      </c>
      <c r="P35" s="7">
        <f t="shared" ref="P35:P50" si="33">AI35+AZ35+BQ35+CH35</f>
        <v>3</v>
      </c>
      <c r="Q35" s="7">
        <f t="shared" ref="Q35:Q50" si="34">AH35+AY35+BP35+CG35</f>
        <v>1.1000000000000001</v>
      </c>
      <c r="R35" s="7">
        <v>1.1599999999999999</v>
      </c>
      <c r="S35" s="11">
        <v>18</v>
      </c>
      <c r="T35" s="10" t="s">
        <v>54</v>
      </c>
      <c r="U35" s="11"/>
      <c r="V35" s="10"/>
      <c r="W35" s="7">
        <v>1.9</v>
      </c>
      <c r="X35" s="11">
        <v>9</v>
      </c>
      <c r="Y35" s="10" t="s">
        <v>54</v>
      </c>
      <c r="Z35" s="11"/>
      <c r="AA35" s="10"/>
      <c r="AB35" s="11"/>
      <c r="AC35" s="10"/>
      <c r="AD35" s="11"/>
      <c r="AE35" s="10"/>
      <c r="AF35" s="11"/>
      <c r="AG35" s="10"/>
      <c r="AH35" s="7">
        <v>1.1000000000000001</v>
      </c>
      <c r="AI35" s="7">
        <f t="shared" ref="AI35:AI50" si="35">W35+AH35</f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0" si="36">AN35+AY35</f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0" si="37">BE35+BP35</f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0" si="38">BV35+CG35</f>
        <v>0</v>
      </c>
    </row>
    <row r="36" spans="1:86" x14ac:dyDescent="0.25">
      <c r="A36" s="6"/>
      <c r="B36" s="6"/>
      <c r="C36" s="6"/>
      <c r="D36" s="6" t="s">
        <v>179</v>
      </c>
      <c r="E36" s="3" t="s">
        <v>180</v>
      </c>
      <c r="F36" s="6">
        <f t="shared" si="23"/>
        <v>0</v>
      </c>
      <c r="G36" s="6">
        <f t="shared" si="24"/>
        <v>3</v>
      </c>
      <c r="H36" s="6">
        <f t="shared" si="25"/>
        <v>27</v>
      </c>
      <c r="I36" s="6">
        <f t="shared" si="26"/>
        <v>9</v>
      </c>
      <c r="J36" s="6">
        <f t="shared" si="27"/>
        <v>0</v>
      </c>
      <c r="K36" s="6">
        <f t="shared" si="28"/>
        <v>9</v>
      </c>
      <c r="L36" s="6">
        <f t="shared" si="29"/>
        <v>0</v>
      </c>
      <c r="M36" s="6">
        <f t="shared" si="30"/>
        <v>9</v>
      </c>
      <c r="N36" s="6">
        <f t="shared" si="31"/>
        <v>0</v>
      </c>
      <c r="O36" s="6">
        <f t="shared" si="32"/>
        <v>0</v>
      </c>
      <c r="P36" s="7">
        <f t="shared" si="33"/>
        <v>2</v>
      </c>
      <c r="Q36" s="7">
        <f t="shared" si="34"/>
        <v>1.5</v>
      </c>
      <c r="R36" s="7">
        <v>1.17</v>
      </c>
      <c r="S36" s="11">
        <v>9</v>
      </c>
      <c r="T36" s="10" t="s">
        <v>54</v>
      </c>
      <c r="U36" s="11"/>
      <c r="V36" s="10"/>
      <c r="W36" s="7">
        <v>0.5</v>
      </c>
      <c r="X36" s="11">
        <v>9</v>
      </c>
      <c r="Y36" s="10" t="s">
        <v>54</v>
      </c>
      <c r="Z36" s="11"/>
      <c r="AA36" s="10"/>
      <c r="AB36" s="11">
        <v>9</v>
      </c>
      <c r="AC36" s="10" t="s">
        <v>54</v>
      </c>
      <c r="AD36" s="11"/>
      <c r="AE36" s="10"/>
      <c r="AF36" s="11"/>
      <c r="AG36" s="10"/>
      <c r="AH36" s="7">
        <v>1.5</v>
      </c>
      <c r="AI36" s="7">
        <f t="shared" si="35"/>
        <v>2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6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7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8"/>
        <v>0</v>
      </c>
    </row>
    <row r="37" spans="1:86" x14ac:dyDescent="0.25">
      <c r="A37" s="6"/>
      <c r="B37" s="6"/>
      <c r="C37" s="6"/>
      <c r="D37" s="6" t="s">
        <v>181</v>
      </c>
      <c r="E37" s="3" t="s">
        <v>182</v>
      </c>
      <c r="F37" s="6">
        <f t="shared" si="23"/>
        <v>0</v>
      </c>
      <c r="G37" s="6">
        <f t="shared" si="24"/>
        <v>2</v>
      </c>
      <c r="H37" s="6">
        <f t="shared" si="25"/>
        <v>36</v>
      </c>
      <c r="I37" s="6">
        <f t="shared" si="26"/>
        <v>18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18</v>
      </c>
      <c r="N37" s="6">
        <f t="shared" si="31"/>
        <v>0</v>
      </c>
      <c r="O37" s="6">
        <f t="shared" si="32"/>
        <v>0</v>
      </c>
      <c r="P37" s="7">
        <f t="shared" si="33"/>
        <v>3</v>
      </c>
      <c r="Q37" s="7">
        <f t="shared" si="34"/>
        <v>2</v>
      </c>
      <c r="R37" s="7">
        <v>1.47</v>
      </c>
      <c r="S37" s="11">
        <v>18</v>
      </c>
      <c r="T37" s="10" t="s">
        <v>54</v>
      </c>
      <c r="U37" s="11"/>
      <c r="V37" s="10"/>
      <c r="W37" s="7">
        <v>1</v>
      </c>
      <c r="X37" s="11"/>
      <c r="Y37" s="10"/>
      <c r="Z37" s="11"/>
      <c r="AA37" s="10"/>
      <c r="AB37" s="11">
        <v>18</v>
      </c>
      <c r="AC37" s="10" t="s">
        <v>54</v>
      </c>
      <c r="AD37" s="11"/>
      <c r="AE37" s="10"/>
      <c r="AF37" s="11"/>
      <c r="AG37" s="10"/>
      <c r="AH37" s="7">
        <v>2</v>
      </c>
      <c r="AI37" s="7">
        <f t="shared" si="35"/>
        <v>3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6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7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8"/>
        <v>0</v>
      </c>
    </row>
    <row r="38" spans="1:86" x14ac:dyDescent="0.25">
      <c r="A38" s="6"/>
      <c r="B38" s="6"/>
      <c r="C38" s="6"/>
      <c r="D38" s="6" t="s">
        <v>183</v>
      </c>
      <c r="E38" s="3" t="s">
        <v>184</v>
      </c>
      <c r="F38" s="6">
        <f t="shared" si="23"/>
        <v>1</v>
      </c>
      <c r="G38" s="6">
        <f t="shared" si="24"/>
        <v>1</v>
      </c>
      <c r="H38" s="6">
        <f t="shared" si="25"/>
        <v>36</v>
      </c>
      <c r="I38" s="6">
        <f t="shared" si="26"/>
        <v>18</v>
      </c>
      <c r="J38" s="6">
        <f t="shared" si="27"/>
        <v>0</v>
      </c>
      <c r="K38" s="6">
        <f t="shared" si="28"/>
        <v>0</v>
      </c>
      <c r="L38" s="6">
        <f t="shared" si="29"/>
        <v>0</v>
      </c>
      <c r="M38" s="6">
        <f t="shared" si="30"/>
        <v>18</v>
      </c>
      <c r="N38" s="6">
        <f t="shared" si="31"/>
        <v>0</v>
      </c>
      <c r="O38" s="6">
        <f t="shared" si="32"/>
        <v>0</v>
      </c>
      <c r="P38" s="7">
        <f t="shared" si="33"/>
        <v>3</v>
      </c>
      <c r="Q38" s="7">
        <f t="shared" si="34"/>
        <v>1.8</v>
      </c>
      <c r="R38" s="7">
        <v>1.63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5"/>
        <v>0</v>
      </c>
      <c r="AJ38" s="11">
        <v>18</v>
      </c>
      <c r="AK38" s="10" t="s">
        <v>58</v>
      </c>
      <c r="AL38" s="11"/>
      <c r="AM38" s="10"/>
      <c r="AN38" s="7">
        <v>1.2</v>
      </c>
      <c r="AO38" s="11"/>
      <c r="AP38" s="10"/>
      <c r="AQ38" s="11"/>
      <c r="AR38" s="10"/>
      <c r="AS38" s="11">
        <v>18</v>
      </c>
      <c r="AT38" s="10" t="s">
        <v>54</v>
      </c>
      <c r="AU38" s="11"/>
      <c r="AV38" s="10"/>
      <c r="AW38" s="11"/>
      <c r="AX38" s="10"/>
      <c r="AY38" s="7">
        <v>1.8</v>
      </c>
      <c r="AZ38" s="7">
        <f t="shared" si="36"/>
        <v>3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7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8"/>
        <v>0</v>
      </c>
    </row>
    <row r="39" spans="1:86" x14ac:dyDescent="0.25">
      <c r="A39" s="6"/>
      <c r="B39" s="6"/>
      <c r="C39" s="6"/>
      <c r="D39" s="6" t="s">
        <v>185</v>
      </c>
      <c r="E39" s="3" t="s">
        <v>186</v>
      </c>
      <c r="F39" s="6">
        <f t="shared" si="23"/>
        <v>1</v>
      </c>
      <c r="G39" s="6">
        <f t="shared" si="24"/>
        <v>1</v>
      </c>
      <c r="H39" s="6">
        <f t="shared" si="25"/>
        <v>36</v>
      </c>
      <c r="I39" s="6">
        <f t="shared" si="26"/>
        <v>18</v>
      </c>
      <c r="J39" s="6">
        <f t="shared" si="27"/>
        <v>0</v>
      </c>
      <c r="K39" s="6">
        <f t="shared" si="28"/>
        <v>0</v>
      </c>
      <c r="L39" s="6">
        <f t="shared" si="29"/>
        <v>0</v>
      </c>
      <c r="M39" s="6">
        <f t="shared" si="30"/>
        <v>18</v>
      </c>
      <c r="N39" s="6">
        <f t="shared" si="31"/>
        <v>0</v>
      </c>
      <c r="O39" s="6">
        <f t="shared" si="32"/>
        <v>0</v>
      </c>
      <c r="P39" s="7">
        <f t="shared" si="33"/>
        <v>3</v>
      </c>
      <c r="Q39" s="7">
        <f t="shared" si="34"/>
        <v>1.1000000000000001</v>
      </c>
      <c r="R39" s="7">
        <v>1.5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5"/>
        <v>0</v>
      </c>
      <c r="AJ39" s="11">
        <v>18</v>
      </c>
      <c r="AK39" s="10" t="s">
        <v>58</v>
      </c>
      <c r="AL39" s="11"/>
      <c r="AM39" s="10"/>
      <c r="AN39" s="7">
        <v>1.9</v>
      </c>
      <c r="AO39" s="11"/>
      <c r="AP39" s="10"/>
      <c r="AQ39" s="11"/>
      <c r="AR39" s="10"/>
      <c r="AS39" s="11">
        <v>18</v>
      </c>
      <c r="AT39" s="10" t="s">
        <v>54</v>
      </c>
      <c r="AU39" s="11"/>
      <c r="AV39" s="10"/>
      <c r="AW39" s="11"/>
      <c r="AX39" s="10"/>
      <c r="AY39" s="7">
        <v>1.1000000000000001</v>
      </c>
      <c r="AZ39" s="7">
        <f t="shared" si="36"/>
        <v>3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7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8"/>
        <v>0</v>
      </c>
    </row>
    <row r="40" spans="1:86" x14ac:dyDescent="0.25">
      <c r="A40" s="6"/>
      <c r="B40" s="6"/>
      <c r="C40" s="6"/>
      <c r="D40" s="6" t="s">
        <v>187</v>
      </c>
      <c r="E40" s="3" t="s">
        <v>188</v>
      </c>
      <c r="F40" s="6">
        <f t="shared" si="23"/>
        <v>1</v>
      </c>
      <c r="G40" s="6">
        <f t="shared" si="24"/>
        <v>1</v>
      </c>
      <c r="H40" s="6">
        <f t="shared" si="25"/>
        <v>36</v>
      </c>
      <c r="I40" s="6">
        <f t="shared" si="26"/>
        <v>18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18</v>
      </c>
      <c r="N40" s="6">
        <f t="shared" si="31"/>
        <v>0</v>
      </c>
      <c r="O40" s="6">
        <f t="shared" si="32"/>
        <v>0</v>
      </c>
      <c r="P40" s="7">
        <f t="shared" si="33"/>
        <v>5</v>
      </c>
      <c r="Q40" s="7">
        <f t="shared" si="34"/>
        <v>2.9</v>
      </c>
      <c r="R40" s="7">
        <v>1.57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>
        <v>18</v>
      </c>
      <c r="AK40" s="10" t="s">
        <v>58</v>
      </c>
      <c r="AL40" s="11"/>
      <c r="AM40" s="10"/>
      <c r="AN40" s="7">
        <v>2.1</v>
      </c>
      <c r="AO40" s="11"/>
      <c r="AP40" s="10"/>
      <c r="AQ40" s="11"/>
      <c r="AR40" s="10"/>
      <c r="AS40" s="11">
        <v>18</v>
      </c>
      <c r="AT40" s="10" t="s">
        <v>54</v>
      </c>
      <c r="AU40" s="11"/>
      <c r="AV40" s="10"/>
      <c r="AW40" s="11"/>
      <c r="AX40" s="10"/>
      <c r="AY40" s="7">
        <v>2.9</v>
      </c>
      <c r="AZ40" s="7">
        <f t="shared" si="36"/>
        <v>5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7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5">
      <c r="A41" s="6"/>
      <c r="B41" s="6"/>
      <c r="C41" s="6"/>
      <c r="D41" s="6" t="s">
        <v>189</v>
      </c>
      <c r="E41" s="3" t="s">
        <v>190</v>
      </c>
      <c r="F41" s="6">
        <f t="shared" si="23"/>
        <v>0</v>
      </c>
      <c r="G41" s="6">
        <f t="shared" si="24"/>
        <v>2</v>
      </c>
      <c r="H41" s="6">
        <f t="shared" si="25"/>
        <v>36</v>
      </c>
      <c r="I41" s="6">
        <f t="shared" si="26"/>
        <v>18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18</v>
      </c>
      <c r="N41" s="6">
        <f t="shared" si="31"/>
        <v>0</v>
      </c>
      <c r="O41" s="6">
        <f t="shared" si="32"/>
        <v>0</v>
      </c>
      <c r="P41" s="7">
        <f t="shared" si="33"/>
        <v>4</v>
      </c>
      <c r="Q41" s="7">
        <f t="shared" si="34"/>
        <v>2.2000000000000002</v>
      </c>
      <c r="R41" s="7">
        <v>1.53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>
        <v>18</v>
      </c>
      <c r="AK41" s="10" t="s">
        <v>54</v>
      </c>
      <c r="AL41" s="11"/>
      <c r="AM41" s="10"/>
      <c r="AN41" s="7">
        <v>1.8</v>
      </c>
      <c r="AO41" s="11"/>
      <c r="AP41" s="10"/>
      <c r="AQ41" s="11"/>
      <c r="AR41" s="10"/>
      <c r="AS41" s="11">
        <v>18</v>
      </c>
      <c r="AT41" s="10" t="s">
        <v>54</v>
      </c>
      <c r="AU41" s="11"/>
      <c r="AV41" s="10"/>
      <c r="AW41" s="11"/>
      <c r="AX41" s="10"/>
      <c r="AY41" s="7">
        <v>2.2000000000000002</v>
      </c>
      <c r="AZ41" s="7">
        <f t="shared" si="36"/>
        <v>4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7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5">
      <c r="A42" s="6"/>
      <c r="B42" s="6"/>
      <c r="C42" s="6"/>
      <c r="D42" s="6" t="s">
        <v>191</v>
      </c>
      <c r="E42" s="3" t="s">
        <v>192</v>
      </c>
      <c r="F42" s="6">
        <f t="shared" si="23"/>
        <v>0</v>
      </c>
      <c r="G42" s="6">
        <f t="shared" si="24"/>
        <v>2</v>
      </c>
      <c r="H42" s="6">
        <f t="shared" si="25"/>
        <v>27</v>
      </c>
      <c r="I42" s="6">
        <f t="shared" si="26"/>
        <v>9</v>
      </c>
      <c r="J42" s="6">
        <f t="shared" si="27"/>
        <v>0</v>
      </c>
      <c r="K42" s="6">
        <f t="shared" si="28"/>
        <v>18</v>
      </c>
      <c r="L42" s="6">
        <f t="shared" si="29"/>
        <v>0</v>
      </c>
      <c r="M42" s="6">
        <f t="shared" si="30"/>
        <v>0</v>
      </c>
      <c r="N42" s="6">
        <f t="shared" si="31"/>
        <v>0</v>
      </c>
      <c r="O42" s="6">
        <f t="shared" si="32"/>
        <v>0</v>
      </c>
      <c r="P42" s="7">
        <f t="shared" si="33"/>
        <v>2</v>
      </c>
      <c r="Q42" s="7">
        <f t="shared" si="34"/>
        <v>1.3</v>
      </c>
      <c r="R42" s="7">
        <v>1.17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5"/>
        <v>0</v>
      </c>
      <c r="AJ42" s="11">
        <v>9</v>
      </c>
      <c r="AK42" s="10" t="s">
        <v>54</v>
      </c>
      <c r="AL42" s="11"/>
      <c r="AM42" s="10"/>
      <c r="AN42" s="7">
        <v>0.7</v>
      </c>
      <c r="AO42" s="11">
        <v>18</v>
      </c>
      <c r="AP42" s="10" t="s">
        <v>54</v>
      </c>
      <c r="AQ42" s="11"/>
      <c r="AR42" s="10"/>
      <c r="AS42" s="11"/>
      <c r="AT42" s="10"/>
      <c r="AU42" s="11"/>
      <c r="AV42" s="10"/>
      <c r="AW42" s="11"/>
      <c r="AX42" s="10"/>
      <c r="AY42" s="7">
        <v>1.3</v>
      </c>
      <c r="AZ42" s="7">
        <f t="shared" si="36"/>
        <v>2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5">
      <c r="A43" s="6"/>
      <c r="B43" s="6"/>
      <c r="C43" s="6"/>
      <c r="D43" s="6" t="s">
        <v>193</v>
      </c>
      <c r="E43" s="3" t="s">
        <v>194</v>
      </c>
      <c r="F43" s="6">
        <f t="shared" si="23"/>
        <v>0</v>
      </c>
      <c r="G43" s="6">
        <f t="shared" si="24"/>
        <v>2</v>
      </c>
      <c r="H43" s="6">
        <f t="shared" si="25"/>
        <v>18</v>
      </c>
      <c r="I43" s="6">
        <f t="shared" si="26"/>
        <v>9</v>
      </c>
      <c r="J43" s="6">
        <f t="shared" si="27"/>
        <v>0</v>
      </c>
      <c r="K43" s="6">
        <f t="shared" si="28"/>
        <v>9</v>
      </c>
      <c r="L43" s="6">
        <f t="shared" si="29"/>
        <v>0</v>
      </c>
      <c r="M43" s="6">
        <f t="shared" si="30"/>
        <v>0</v>
      </c>
      <c r="N43" s="6">
        <f t="shared" si="31"/>
        <v>0</v>
      </c>
      <c r="O43" s="6">
        <f t="shared" si="32"/>
        <v>0</v>
      </c>
      <c r="P43" s="7">
        <f t="shared" si="33"/>
        <v>2</v>
      </c>
      <c r="Q43" s="7">
        <f t="shared" si="34"/>
        <v>1.2</v>
      </c>
      <c r="R43" s="7">
        <v>0.87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5"/>
        <v>0</v>
      </c>
      <c r="AJ43" s="11">
        <v>9</v>
      </c>
      <c r="AK43" s="10" t="s">
        <v>54</v>
      </c>
      <c r="AL43" s="11"/>
      <c r="AM43" s="10"/>
      <c r="AN43" s="7">
        <v>0.8</v>
      </c>
      <c r="AO43" s="11">
        <v>9</v>
      </c>
      <c r="AP43" s="10" t="s">
        <v>54</v>
      </c>
      <c r="AQ43" s="11"/>
      <c r="AR43" s="10"/>
      <c r="AS43" s="11"/>
      <c r="AT43" s="10"/>
      <c r="AU43" s="11"/>
      <c r="AV43" s="10"/>
      <c r="AW43" s="11"/>
      <c r="AX43" s="10"/>
      <c r="AY43" s="7">
        <v>1.2</v>
      </c>
      <c r="AZ43" s="7">
        <f t="shared" si="36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7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5">
      <c r="A44" s="6"/>
      <c r="B44" s="6"/>
      <c r="C44" s="6"/>
      <c r="D44" s="6" t="s">
        <v>195</v>
      </c>
      <c r="E44" s="3" t="s">
        <v>196</v>
      </c>
      <c r="F44" s="6">
        <f t="shared" si="23"/>
        <v>1</v>
      </c>
      <c r="G44" s="6">
        <f t="shared" si="24"/>
        <v>1</v>
      </c>
      <c r="H44" s="6">
        <f t="shared" si="25"/>
        <v>27</v>
      </c>
      <c r="I44" s="6">
        <f t="shared" si="26"/>
        <v>9</v>
      </c>
      <c r="J44" s="6">
        <f t="shared" si="27"/>
        <v>0</v>
      </c>
      <c r="K44" s="6">
        <f t="shared" si="28"/>
        <v>0</v>
      </c>
      <c r="L44" s="6">
        <f t="shared" si="29"/>
        <v>0</v>
      </c>
      <c r="M44" s="6">
        <f t="shared" si="30"/>
        <v>18</v>
      </c>
      <c r="N44" s="6">
        <f t="shared" si="31"/>
        <v>0</v>
      </c>
      <c r="O44" s="6">
        <f t="shared" si="32"/>
        <v>0</v>
      </c>
      <c r="P44" s="7">
        <f t="shared" si="33"/>
        <v>4</v>
      </c>
      <c r="Q44" s="7">
        <f t="shared" si="34"/>
        <v>2.5</v>
      </c>
      <c r="R44" s="7">
        <v>1.2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5"/>
        <v>0</v>
      </c>
      <c r="AJ44" s="11"/>
      <c r="AK44" s="10"/>
      <c r="AL44" s="11"/>
      <c r="AM44" s="10"/>
      <c r="AN44" s="7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6"/>
        <v>0</v>
      </c>
      <c r="BA44" s="11">
        <v>9</v>
      </c>
      <c r="BB44" s="10" t="s">
        <v>58</v>
      </c>
      <c r="BC44" s="11"/>
      <c r="BD44" s="10"/>
      <c r="BE44" s="7">
        <v>1.5</v>
      </c>
      <c r="BF44" s="11"/>
      <c r="BG44" s="10"/>
      <c r="BH44" s="11"/>
      <c r="BI44" s="10"/>
      <c r="BJ44" s="11">
        <v>18</v>
      </c>
      <c r="BK44" s="10" t="s">
        <v>54</v>
      </c>
      <c r="BL44" s="11"/>
      <c r="BM44" s="10"/>
      <c r="BN44" s="11"/>
      <c r="BO44" s="10"/>
      <c r="BP44" s="7">
        <v>2.5</v>
      </c>
      <c r="BQ44" s="7">
        <f t="shared" si="37"/>
        <v>4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5">
      <c r="A45" s="6"/>
      <c r="B45" s="6"/>
      <c r="C45" s="6"/>
      <c r="D45" s="6" t="s">
        <v>197</v>
      </c>
      <c r="E45" s="3" t="s">
        <v>198</v>
      </c>
      <c r="F45" s="6">
        <f t="shared" si="23"/>
        <v>0</v>
      </c>
      <c r="G45" s="6">
        <f t="shared" si="24"/>
        <v>2</v>
      </c>
      <c r="H45" s="6">
        <f t="shared" si="25"/>
        <v>36</v>
      </c>
      <c r="I45" s="6">
        <f t="shared" si="26"/>
        <v>18</v>
      </c>
      <c r="J45" s="6">
        <f t="shared" si="27"/>
        <v>0</v>
      </c>
      <c r="K45" s="6">
        <f t="shared" si="28"/>
        <v>0</v>
      </c>
      <c r="L45" s="6">
        <f t="shared" si="29"/>
        <v>0</v>
      </c>
      <c r="M45" s="6">
        <f t="shared" si="30"/>
        <v>18</v>
      </c>
      <c r="N45" s="6">
        <f t="shared" si="31"/>
        <v>0</v>
      </c>
      <c r="O45" s="6">
        <f t="shared" si="32"/>
        <v>0</v>
      </c>
      <c r="P45" s="7">
        <f t="shared" si="33"/>
        <v>4</v>
      </c>
      <c r="Q45" s="7">
        <f t="shared" si="34"/>
        <v>1.5</v>
      </c>
      <c r="R45" s="7">
        <v>2.0699999999999998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6"/>
        <v>0</v>
      </c>
      <c r="BA45" s="11">
        <v>18</v>
      </c>
      <c r="BB45" s="10" t="s">
        <v>54</v>
      </c>
      <c r="BC45" s="11"/>
      <c r="BD45" s="10"/>
      <c r="BE45" s="7">
        <v>2.5</v>
      </c>
      <c r="BF45" s="11"/>
      <c r="BG45" s="10"/>
      <c r="BH45" s="11"/>
      <c r="BI45" s="10"/>
      <c r="BJ45" s="11">
        <v>18</v>
      </c>
      <c r="BK45" s="10" t="s">
        <v>54</v>
      </c>
      <c r="BL45" s="11"/>
      <c r="BM45" s="10"/>
      <c r="BN45" s="11"/>
      <c r="BO45" s="10"/>
      <c r="BP45" s="7">
        <v>1.5</v>
      </c>
      <c r="BQ45" s="7">
        <f t="shared" si="37"/>
        <v>4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5">
      <c r="A46" s="6"/>
      <c r="B46" s="6"/>
      <c r="C46" s="6"/>
      <c r="D46" s="6" t="s">
        <v>199</v>
      </c>
      <c r="E46" s="3" t="s">
        <v>200</v>
      </c>
      <c r="F46" s="6">
        <f t="shared" si="23"/>
        <v>0</v>
      </c>
      <c r="G46" s="6">
        <f t="shared" si="24"/>
        <v>2</v>
      </c>
      <c r="H46" s="6">
        <f t="shared" si="25"/>
        <v>36</v>
      </c>
      <c r="I46" s="6">
        <f t="shared" si="26"/>
        <v>18</v>
      </c>
      <c r="J46" s="6">
        <f t="shared" si="27"/>
        <v>0</v>
      </c>
      <c r="K46" s="6">
        <f t="shared" si="28"/>
        <v>0</v>
      </c>
      <c r="L46" s="6">
        <f t="shared" si="29"/>
        <v>0</v>
      </c>
      <c r="M46" s="6">
        <f t="shared" si="30"/>
        <v>18</v>
      </c>
      <c r="N46" s="6">
        <f t="shared" si="31"/>
        <v>0</v>
      </c>
      <c r="O46" s="6">
        <f t="shared" si="32"/>
        <v>0</v>
      </c>
      <c r="P46" s="7">
        <f t="shared" si="33"/>
        <v>2</v>
      </c>
      <c r="Q46" s="7">
        <f t="shared" si="34"/>
        <v>1.2</v>
      </c>
      <c r="R46" s="7">
        <v>1.46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6"/>
        <v>0</v>
      </c>
      <c r="BA46" s="11">
        <v>18</v>
      </c>
      <c r="BB46" s="10" t="s">
        <v>54</v>
      </c>
      <c r="BC46" s="11"/>
      <c r="BD46" s="10"/>
      <c r="BE46" s="7">
        <v>0.8</v>
      </c>
      <c r="BF46" s="11"/>
      <c r="BG46" s="10"/>
      <c r="BH46" s="11"/>
      <c r="BI46" s="10"/>
      <c r="BJ46" s="11">
        <v>18</v>
      </c>
      <c r="BK46" s="10" t="s">
        <v>54</v>
      </c>
      <c r="BL46" s="11"/>
      <c r="BM46" s="10"/>
      <c r="BN46" s="11"/>
      <c r="BO46" s="10"/>
      <c r="BP46" s="7">
        <v>1.2</v>
      </c>
      <c r="BQ46" s="7">
        <f t="shared" si="37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5">
      <c r="A47" s="6"/>
      <c r="B47" s="6"/>
      <c r="C47" s="6"/>
      <c r="D47" s="6" t="s">
        <v>201</v>
      </c>
      <c r="E47" s="3" t="s">
        <v>202</v>
      </c>
      <c r="F47" s="6">
        <f t="shared" si="23"/>
        <v>0</v>
      </c>
      <c r="G47" s="6">
        <f t="shared" si="24"/>
        <v>2</v>
      </c>
      <c r="H47" s="6">
        <f t="shared" si="25"/>
        <v>36</v>
      </c>
      <c r="I47" s="6">
        <f t="shared" si="26"/>
        <v>9</v>
      </c>
      <c r="J47" s="6">
        <f t="shared" si="27"/>
        <v>0</v>
      </c>
      <c r="K47" s="6">
        <f t="shared" si="28"/>
        <v>0</v>
      </c>
      <c r="L47" s="6">
        <f t="shared" si="29"/>
        <v>0</v>
      </c>
      <c r="M47" s="6">
        <f t="shared" si="30"/>
        <v>27</v>
      </c>
      <c r="N47" s="6">
        <f t="shared" si="31"/>
        <v>0</v>
      </c>
      <c r="O47" s="6">
        <f t="shared" si="32"/>
        <v>0</v>
      </c>
      <c r="P47" s="7">
        <f t="shared" si="33"/>
        <v>4</v>
      </c>
      <c r="Q47" s="7">
        <f t="shared" si="34"/>
        <v>2.5</v>
      </c>
      <c r="R47" s="7">
        <v>1.53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5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6"/>
        <v>0</v>
      </c>
      <c r="BA47" s="11">
        <v>9</v>
      </c>
      <c r="BB47" s="10" t="s">
        <v>54</v>
      </c>
      <c r="BC47" s="11"/>
      <c r="BD47" s="10"/>
      <c r="BE47" s="7">
        <v>1.5</v>
      </c>
      <c r="BF47" s="11"/>
      <c r="BG47" s="10"/>
      <c r="BH47" s="11"/>
      <c r="BI47" s="10"/>
      <c r="BJ47" s="11">
        <v>27</v>
      </c>
      <c r="BK47" s="10" t="s">
        <v>54</v>
      </c>
      <c r="BL47" s="11"/>
      <c r="BM47" s="10"/>
      <c r="BN47" s="11"/>
      <c r="BO47" s="10"/>
      <c r="BP47" s="7">
        <v>2.5</v>
      </c>
      <c r="BQ47" s="7">
        <f t="shared" si="37"/>
        <v>4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5">
      <c r="A48" s="6"/>
      <c r="B48" s="6"/>
      <c r="C48" s="6"/>
      <c r="D48" s="6" t="s">
        <v>203</v>
      </c>
      <c r="E48" s="3" t="s">
        <v>204</v>
      </c>
      <c r="F48" s="6">
        <f t="shared" si="23"/>
        <v>0</v>
      </c>
      <c r="G48" s="6">
        <f t="shared" si="24"/>
        <v>1</v>
      </c>
      <c r="H48" s="6">
        <f t="shared" si="25"/>
        <v>18</v>
      </c>
      <c r="I48" s="6">
        <f t="shared" si="26"/>
        <v>18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0</v>
      </c>
      <c r="N48" s="6">
        <f t="shared" si="31"/>
        <v>0</v>
      </c>
      <c r="O48" s="6">
        <f t="shared" si="32"/>
        <v>0</v>
      </c>
      <c r="P48" s="7">
        <f t="shared" si="33"/>
        <v>2</v>
      </c>
      <c r="Q48" s="7">
        <f t="shared" si="34"/>
        <v>0</v>
      </c>
      <c r="R48" s="7">
        <v>0.8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6"/>
        <v>0</v>
      </c>
      <c r="BA48" s="11">
        <v>18</v>
      </c>
      <c r="BB48" s="10" t="s">
        <v>54</v>
      </c>
      <c r="BC48" s="11"/>
      <c r="BD48" s="10"/>
      <c r="BE48" s="7">
        <v>2</v>
      </c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7"/>
        <v>2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8"/>
        <v>0</v>
      </c>
    </row>
    <row r="49" spans="1:86" x14ac:dyDescent="0.25">
      <c r="A49" s="6"/>
      <c r="B49" s="6"/>
      <c r="C49" s="6"/>
      <c r="D49" s="6" t="s">
        <v>205</v>
      </c>
      <c r="E49" s="3" t="s">
        <v>206</v>
      </c>
      <c r="F49" s="6">
        <f t="shared" si="23"/>
        <v>0</v>
      </c>
      <c r="G49" s="6">
        <f t="shared" si="24"/>
        <v>2</v>
      </c>
      <c r="H49" s="6">
        <f t="shared" si="25"/>
        <v>27</v>
      </c>
      <c r="I49" s="6">
        <f t="shared" si="26"/>
        <v>18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9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1.2</v>
      </c>
      <c r="R49" s="7">
        <v>1.26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6"/>
        <v>0</v>
      </c>
      <c r="BA49" s="11">
        <v>18</v>
      </c>
      <c r="BB49" s="10" t="s">
        <v>54</v>
      </c>
      <c r="BC49" s="11"/>
      <c r="BD49" s="10"/>
      <c r="BE49" s="7">
        <v>0.8</v>
      </c>
      <c r="BF49" s="11"/>
      <c r="BG49" s="10"/>
      <c r="BH49" s="11"/>
      <c r="BI49" s="10"/>
      <c r="BJ49" s="11">
        <v>9</v>
      </c>
      <c r="BK49" s="10" t="s">
        <v>54</v>
      </c>
      <c r="BL49" s="11"/>
      <c r="BM49" s="10"/>
      <c r="BN49" s="11"/>
      <c r="BO49" s="10"/>
      <c r="BP49" s="7">
        <v>1.2</v>
      </c>
      <c r="BQ49" s="7">
        <f t="shared" si="37"/>
        <v>2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x14ac:dyDescent="0.25">
      <c r="A50" s="6">
        <v>6</v>
      </c>
      <c r="B50" s="6">
        <v>1</v>
      </c>
      <c r="C50" s="6"/>
      <c r="D50" s="6"/>
      <c r="E50" s="3" t="s">
        <v>112</v>
      </c>
      <c r="F50" s="6">
        <f>$B$50*COUNTIF(S50:CF50,"e")</f>
        <v>0</v>
      </c>
      <c r="G50" s="6">
        <f>$B$50*COUNTIF(S50:CF50,"z")</f>
        <v>1</v>
      </c>
      <c r="H50" s="6">
        <f t="shared" si="25"/>
        <v>0</v>
      </c>
      <c r="I50" s="6">
        <f t="shared" si="26"/>
        <v>0</v>
      </c>
      <c r="J50" s="6">
        <f t="shared" si="27"/>
        <v>0</v>
      </c>
      <c r="K50" s="6">
        <f t="shared" si="28"/>
        <v>0</v>
      </c>
      <c r="L50" s="6">
        <f t="shared" si="29"/>
        <v>0</v>
      </c>
      <c r="M50" s="6">
        <f t="shared" si="30"/>
        <v>0</v>
      </c>
      <c r="N50" s="6">
        <f t="shared" si="31"/>
        <v>0</v>
      </c>
      <c r="O50" s="6">
        <f t="shared" si="32"/>
        <v>0</v>
      </c>
      <c r="P50" s="7">
        <f t="shared" si="33"/>
        <v>20</v>
      </c>
      <c r="Q50" s="7">
        <f t="shared" si="34"/>
        <v>20</v>
      </c>
      <c r="R50" s="7">
        <f>$B$50*1.9</f>
        <v>1.9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5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6"/>
        <v>0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7"/>
        <v>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>
        <f>$B$50*0</f>
        <v>0</v>
      </c>
      <c r="CD50" s="10" t="s">
        <v>54</v>
      </c>
      <c r="CE50" s="11"/>
      <c r="CF50" s="10"/>
      <c r="CG50" s="7">
        <f>$B$50*20</f>
        <v>20</v>
      </c>
      <c r="CH50" s="7">
        <f t="shared" si="38"/>
        <v>20</v>
      </c>
    </row>
    <row r="51" spans="1:86" ht="15.9" customHeight="1" x14ac:dyDescent="0.25">
      <c r="A51" s="6"/>
      <c r="B51" s="6"/>
      <c r="C51" s="6"/>
      <c r="D51" s="6"/>
      <c r="E51" s="6" t="s">
        <v>61</v>
      </c>
      <c r="F51" s="6">
        <f t="shared" ref="F51:AK51" si="39">SUM(F35:F50)</f>
        <v>4</v>
      </c>
      <c r="G51" s="6">
        <f t="shared" si="39"/>
        <v>27</v>
      </c>
      <c r="H51" s="6">
        <f t="shared" si="39"/>
        <v>459</v>
      </c>
      <c r="I51" s="6">
        <f t="shared" si="39"/>
        <v>225</v>
      </c>
      <c r="J51" s="6">
        <f t="shared" si="39"/>
        <v>0</v>
      </c>
      <c r="K51" s="6">
        <f t="shared" si="39"/>
        <v>45</v>
      </c>
      <c r="L51" s="6">
        <f t="shared" si="39"/>
        <v>0</v>
      </c>
      <c r="M51" s="6">
        <f t="shared" si="39"/>
        <v>189</v>
      </c>
      <c r="N51" s="6">
        <f t="shared" si="39"/>
        <v>0</v>
      </c>
      <c r="O51" s="6">
        <f t="shared" si="39"/>
        <v>0</v>
      </c>
      <c r="P51" s="7">
        <f t="shared" si="39"/>
        <v>65</v>
      </c>
      <c r="Q51" s="7">
        <f t="shared" si="39"/>
        <v>44</v>
      </c>
      <c r="R51" s="7">
        <f t="shared" si="39"/>
        <v>22.29</v>
      </c>
      <c r="S51" s="11">
        <f t="shared" si="39"/>
        <v>45</v>
      </c>
      <c r="T51" s="10">
        <f t="shared" si="39"/>
        <v>0</v>
      </c>
      <c r="U51" s="11">
        <f t="shared" si="39"/>
        <v>0</v>
      </c>
      <c r="V51" s="10">
        <f t="shared" si="39"/>
        <v>0</v>
      </c>
      <c r="W51" s="7">
        <f t="shared" si="39"/>
        <v>3.4</v>
      </c>
      <c r="X51" s="11">
        <f t="shared" si="39"/>
        <v>18</v>
      </c>
      <c r="Y51" s="10">
        <f t="shared" si="39"/>
        <v>0</v>
      </c>
      <c r="Z51" s="11">
        <f t="shared" si="39"/>
        <v>0</v>
      </c>
      <c r="AA51" s="10">
        <f t="shared" si="39"/>
        <v>0</v>
      </c>
      <c r="AB51" s="11">
        <f t="shared" si="39"/>
        <v>27</v>
      </c>
      <c r="AC51" s="10">
        <f t="shared" si="39"/>
        <v>0</v>
      </c>
      <c r="AD51" s="11">
        <f t="shared" si="39"/>
        <v>0</v>
      </c>
      <c r="AE51" s="10">
        <f t="shared" si="39"/>
        <v>0</v>
      </c>
      <c r="AF51" s="11">
        <f t="shared" si="39"/>
        <v>0</v>
      </c>
      <c r="AG51" s="10">
        <f t="shared" si="39"/>
        <v>0</v>
      </c>
      <c r="AH51" s="7">
        <f t="shared" si="39"/>
        <v>4.5999999999999996</v>
      </c>
      <c r="AI51" s="7">
        <f t="shared" si="39"/>
        <v>8</v>
      </c>
      <c r="AJ51" s="11">
        <f t="shared" si="39"/>
        <v>90</v>
      </c>
      <c r="AK51" s="10">
        <f t="shared" si="39"/>
        <v>0</v>
      </c>
      <c r="AL51" s="11">
        <f t="shared" ref="AL51:BQ51" si="40">SUM(AL35:AL50)</f>
        <v>0</v>
      </c>
      <c r="AM51" s="10">
        <f t="shared" si="40"/>
        <v>0</v>
      </c>
      <c r="AN51" s="7">
        <f t="shared" si="40"/>
        <v>8.5</v>
      </c>
      <c r="AO51" s="11">
        <f t="shared" si="40"/>
        <v>27</v>
      </c>
      <c r="AP51" s="10">
        <f t="shared" si="40"/>
        <v>0</v>
      </c>
      <c r="AQ51" s="11">
        <f t="shared" si="40"/>
        <v>0</v>
      </c>
      <c r="AR51" s="10">
        <f t="shared" si="40"/>
        <v>0</v>
      </c>
      <c r="AS51" s="11">
        <f t="shared" si="40"/>
        <v>72</v>
      </c>
      <c r="AT51" s="10">
        <f t="shared" si="40"/>
        <v>0</v>
      </c>
      <c r="AU51" s="11">
        <f t="shared" si="40"/>
        <v>0</v>
      </c>
      <c r="AV51" s="10">
        <f t="shared" si="40"/>
        <v>0</v>
      </c>
      <c r="AW51" s="11">
        <f t="shared" si="40"/>
        <v>0</v>
      </c>
      <c r="AX51" s="10">
        <f t="shared" si="40"/>
        <v>0</v>
      </c>
      <c r="AY51" s="7">
        <f t="shared" si="40"/>
        <v>10.5</v>
      </c>
      <c r="AZ51" s="7">
        <f t="shared" si="40"/>
        <v>19</v>
      </c>
      <c r="BA51" s="11">
        <f t="shared" si="40"/>
        <v>90</v>
      </c>
      <c r="BB51" s="10">
        <f t="shared" si="40"/>
        <v>0</v>
      </c>
      <c r="BC51" s="11">
        <f t="shared" si="40"/>
        <v>0</v>
      </c>
      <c r="BD51" s="10">
        <f t="shared" si="40"/>
        <v>0</v>
      </c>
      <c r="BE51" s="7">
        <f t="shared" si="40"/>
        <v>9.1000000000000014</v>
      </c>
      <c r="BF51" s="11">
        <f t="shared" si="40"/>
        <v>0</v>
      </c>
      <c r="BG51" s="10">
        <f t="shared" si="40"/>
        <v>0</v>
      </c>
      <c r="BH51" s="11">
        <f t="shared" si="40"/>
        <v>0</v>
      </c>
      <c r="BI51" s="10">
        <f t="shared" si="40"/>
        <v>0</v>
      </c>
      <c r="BJ51" s="11">
        <f t="shared" si="40"/>
        <v>90</v>
      </c>
      <c r="BK51" s="10">
        <f t="shared" si="40"/>
        <v>0</v>
      </c>
      <c r="BL51" s="11">
        <f t="shared" si="40"/>
        <v>0</v>
      </c>
      <c r="BM51" s="10">
        <f t="shared" si="40"/>
        <v>0</v>
      </c>
      <c r="BN51" s="11">
        <f t="shared" si="40"/>
        <v>0</v>
      </c>
      <c r="BO51" s="10">
        <f t="shared" si="40"/>
        <v>0</v>
      </c>
      <c r="BP51" s="7">
        <f t="shared" si="40"/>
        <v>8.9</v>
      </c>
      <c r="BQ51" s="7">
        <f t="shared" si="40"/>
        <v>18</v>
      </c>
      <c r="BR51" s="11">
        <f t="shared" ref="BR51:CH51" si="41">SUM(BR35:BR50)</f>
        <v>0</v>
      </c>
      <c r="BS51" s="10">
        <f t="shared" si="41"/>
        <v>0</v>
      </c>
      <c r="BT51" s="11">
        <f t="shared" si="41"/>
        <v>0</v>
      </c>
      <c r="BU51" s="10">
        <f t="shared" si="41"/>
        <v>0</v>
      </c>
      <c r="BV51" s="7">
        <f t="shared" si="41"/>
        <v>0</v>
      </c>
      <c r="BW51" s="11">
        <f t="shared" si="41"/>
        <v>0</v>
      </c>
      <c r="BX51" s="10">
        <f t="shared" si="41"/>
        <v>0</v>
      </c>
      <c r="BY51" s="11">
        <f t="shared" si="41"/>
        <v>0</v>
      </c>
      <c r="BZ51" s="10">
        <f t="shared" si="41"/>
        <v>0</v>
      </c>
      <c r="CA51" s="11">
        <f t="shared" si="41"/>
        <v>0</v>
      </c>
      <c r="CB51" s="10">
        <f t="shared" si="41"/>
        <v>0</v>
      </c>
      <c r="CC51" s="11">
        <f t="shared" si="41"/>
        <v>0</v>
      </c>
      <c r="CD51" s="10">
        <f t="shared" si="41"/>
        <v>0</v>
      </c>
      <c r="CE51" s="11">
        <f t="shared" si="41"/>
        <v>0</v>
      </c>
      <c r="CF51" s="10">
        <f t="shared" si="41"/>
        <v>0</v>
      </c>
      <c r="CG51" s="7">
        <f t="shared" si="41"/>
        <v>20</v>
      </c>
      <c r="CH51" s="7">
        <f t="shared" si="41"/>
        <v>20</v>
      </c>
    </row>
    <row r="52" spans="1:86" ht="20.100000000000001" customHeight="1" x14ac:dyDescent="0.25">
      <c r="A52" s="13" t="s">
        <v>113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3"/>
      <c r="CH52" s="14"/>
    </row>
    <row r="53" spans="1:86" x14ac:dyDescent="0.25">
      <c r="A53" s="12">
        <v>1</v>
      </c>
      <c r="B53" s="12">
        <v>1</v>
      </c>
      <c r="C53" s="12"/>
      <c r="D53" s="6" t="s">
        <v>114</v>
      </c>
      <c r="E53" s="3" t="s">
        <v>115</v>
      </c>
      <c r="F53" s="6">
        <f t="shared" ref="F53:F69" si="42">COUNTIF(S53:CF53,"e")</f>
        <v>0</v>
      </c>
      <c r="G53" s="6">
        <f t="shared" ref="G53:G69" si="43">COUNTIF(S53:CF53,"z")</f>
        <v>1</v>
      </c>
      <c r="H53" s="6">
        <f t="shared" ref="H53:H69" si="44">SUM(I53:O53)</f>
        <v>18</v>
      </c>
      <c r="I53" s="6">
        <f t="shared" ref="I53:I69" si="45">S53+AJ53+BA53+BR53</f>
        <v>18</v>
      </c>
      <c r="J53" s="6">
        <f t="shared" ref="J53:J69" si="46">U53+AL53+BC53+BT53</f>
        <v>0</v>
      </c>
      <c r="K53" s="6">
        <f t="shared" ref="K53:K69" si="47">X53+AO53+BF53+BW53</f>
        <v>0</v>
      </c>
      <c r="L53" s="6">
        <f t="shared" ref="L53:L69" si="48">Z53+AQ53+BH53+BY53</f>
        <v>0</v>
      </c>
      <c r="M53" s="6">
        <f t="shared" ref="M53:M69" si="49">AB53+AS53+BJ53+CA53</f>
        <v>0</v>
      </c>
      <c r="N53" s="6">
        <f t="shared" ref="N53:N69" si="50">AD53+AU53+BL53+CC53</f>
        <v>0</v>
      </c>
      <c r="O53" s="6">
        <f t="shared" ref="O53:O69" si="51">AF53+AW53+BN53+CE53</f>
        <v>0</v>
      </c>
      <c r="P53" s="7">
        <f t="shared" ref="P53:P69" si="52">AI53+AZ53+BQ53+CH53</f>
        <v>2</v>
      </c>
      <c r="Q53" s="7">
        <f t="shared" ref="Q53:Q69" si="53">AH53+AY53+BP53+CG53</f>
        <v>0</v>
      </c>
      <c r="R53" s="7">
        <v>0.73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ref="AI53:AI69" si="54">W53+AH53</f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ref="AZ53:AZ69" si="55">AN53+AY53</f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ref="BQ53:BQ69" si="56">BE53+BP53</f>
        <v>0</v>
      </c>
      <c r="BR53" s="11">
        <v>18</v>
      </c>
      <c r="BS53" s="10" t="s">
        <v>54</v>
      </c>
      <c r="BT53" s="11"/>
      <c r="BU53" s="10"/>
      <c r="BV53" s="7">
        <v>2</v>
      </c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ref="CH53:CH69" si="57">BV53+CG53</f>
        <v>2</v>
      </c>
    </row>
    <row r="54" spans="1:86" x14ac:dyDescent="0.25">
      <c r="A54" s="12">
        <v>1</v>
      </c>
      <c r="B54" s="12">
        <v>1</v>
      </c>
      <c r="C54" s="12"/>
      <c r="D54" s="6" t="s">
        <v>116</v>
      </c>
      <c r="E54" s="3" t="s">
        <v>117</v>
      </c>
      <c r="F54" s="6">
        <f t="shared" si="42"/>
        <v>0</v>
      </c>
      <c r="G54" s="6">
        <f t="shared" si="43"/>
        <v>1</v>
      </c>
      <c r="H54" s="6">
        <f t="shared" si="44"/>
        <v>18</v>
      </c>
      <c r="I54" s="6">
        <f t="shared" si="45"/>
        <v>18</v>
      </c>
      <c r="J54" s="6">
        <f t="shared" si="46"/>
        <v>0</v>
      </c>
      <c r="K54" s="6">
        <f t="shared" si="47"/>
        <v>0</v>
      </c>
      <c r="L54" s="6">
        <f t="shared" si="48"/>
        <v>0</v>
      </c>
      <c r="M54" s="6">
        <f t="shared" si="49"/>
        <v>0</v>
      </c>
      <c r="N54" s="6">
        <f t="shared" si="50"/>
        <v>0</v>
      </c>
      <c r="O54" s="6">
        <f t="shared" si="51"/>
        <v>0</v>
      </c>
      <c r="P54" s="7">
        <f t="shared" si="52"/>
        <v>2</v>
      </c>
      <c r="Q54" s="7">
        <f t="shared" si="53"/>
        <v>0</v>
      </c>
      <c r="R54" s="7">
        <v>0.73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54"/>
        <v>0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55"/>
        <v>0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6"/>
        <v>0</v>
      </c>
      <c r="BR54" s="11">
        <v>18</v>
      </c>
      <c r="BS54" s="10" t="s">
        <v>54</v>
      </c>
      <c r="BT54" s="11"/>
      <c r="BU54" s="10"/>
      <c r="BV54" s="7">
        <v>2</v>
      </c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7"/>
        <v>2</v>
      </c>
    </row>
    <row r="55" spans="1:86" x14ac:dyDescent="0.25">
      <c r="A55" s="12">
        <v>1</v>
      </c>
      <c r="B55" s="12">
        <v>1</v>
      </c>
      <c r="C55" s="12"/>
      <c r="D55" s="6" t="s">
        <v>118</v>
      </c>
      <c r="E55" s="3" t="s">
        <v>119</v>
      </c>
      <c r="F55" s="6">
        <f t="shared" si="42"/>
        <v>0</v>
      </c>
      <c r="G55" s="6">
        <f t="shared" si="43"/>
        <v>1</v>
      </c>
      <c r="H55" s="6">
        <f t="shared" si="44"/>
        <v>18</v>
      </c>
      <c r="I55" s="6">
        <f t="shared" si="45"/>
        <v>18</v>
      </c>
      <c r="J55" s="6">
        <f t="shared" si="46"/>
        <v>0</v>
      </c>
      <c r="K55" s="6">
        <f t="shared" si="47"/>
        <v>0</v>
      </c>
      <c r="L55" s="6">
        <f t="shared" si="48"/>
        <v>0</v>
      </c>
      <c r="M55" s="6">
        <f t="shared" si="49"/>
        <v>0</v>
      </c>
      <c r="N55" s="6">
        <f t="shared" si="50"/>
        <v>0</v>
      </c>
      <c r="O55" s="6">
        <f t="shared" si="51"/>
        <v>0</v>
      </c>
      <c r="P55" s="7">
        <f t="shared" si="52"/>
        <v>2</v>
      </c>
      <c r="Q55" s="7">
        <f t="shared" si="53"/>
        <v>0</v>
      </c>
      <c r="R55" s="7">
        <v>0.73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54"/>
        <v>0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55"/>
        <v>0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6"/>
        <v>0</v>
      </c>
      <c r="BR55" s="11">
        <v>18</v>
      </c>
      <c r="BS55" s="10" t="s">
        <v>54</v>
      </c>
      <c r="BT55" s="11"/>
      <c r="BU55" s="10"/>
      <c r="BV55" s="7">
        <v>2</v>
      </c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7"/>
        <v>2</v>
      </c>
    </row>
    <row r="56" spans="1:86" x14ac:dyDescent="0.25">
      <c r="A56" s="12">
        <v>2</v>
      </c>
      <c r="B56" s="12">
        <v>1</v>
      </c>
      <c r="C56" s="12"/>
      <c r="D56" s="6" t="s">
        <v>120</v>
      </c>
      <c r="E56" s="3" t="s">
        <v>121</v>
      </c>
      <c r="F56" s="6">
        <f t="shared" si="42"/>
        <v>0</v>
      </c>
      <c r="G56" s="6">
        <f t="shared" si="43"/>
        <v>1</v>
      </c>
      <c r="H56" s="6">
        <f t="shared" si="44"/>
        <v>9</v>
      </c>
      <c r="I56" s="6">
        <f t="shared" si="45"/>
        <v>9</v>
      </c>
      <c r="J56" s="6">
        <f t="shared" si="46"/>
        <v>0</v>
      </c>
      <c r="K56" s="6">
        <f t="shared" si="47"/>
        <v>0</v>
      </c>
      <c r="L56" s="6">
        <f t="shared" si="48"/>
        <v>0</v>
      </c>
      <c r="M56" s="6">
        <f t="shared" si="49"/>
        <v>0</v>
      </c>
      <c r="N56" s="6">
        <f t="shared" si="50"/>
        <v>0</v>
      </c>
      <c r="O56" s="6">
        <f t="shared" si="51"/>
        <v>0</v>
      </c>
      <c r="P56" s="7">
        <f t="shared" si="52"/>
        <v>1</v>
      </c>
      <c r="Q56" s="7">
        <f t="shared" si="53"/>
        <v>0</v>
      </c>
      <c r="R56" s="7">
        <v>0.4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4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5"/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6"/>
        <v>0</v>
      </c>
      <c r="BR56" s="11">
        <v>9</v>
      </c>
      <c r="BS56" s="10" t="s">
        <v>54</v>
      </c>
      <c r="BT56" s="11"/>
      <c r="BU56" s="10"/>
      <c r="BV56" s="7">
        <v>1</v>
      </c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7"/>
        <v>1</v>
      </c>
    </row>
    <row r="57" spans="1:86" x14ac:dyDescent="0.25">
      <c r="A57" s="12">
        <v>2</v>
      </c>
      <c r="B57" s="12">
        <v>1</v>
      </c>
      <c r="C57" s="12"/>
      <c r="D57" s="6" t="s">
        <v>122</v>
      </c>
      <c r="E57" s="3" t="s">
        <v>123</v>
      </c>
      <c r="F57" s="6">
        <f t="shared" si="42"/>
        <v>0</v>
      </c>
      <c r="G57" s="6">
        <f t="shared" si="43"/>
        <v>1</v>
      </c>
      <c r="H57" s="6">
        <f t="shared" si="44"/>
        <v>9</v>
      </c>
      <c r="I57" s="6">
        <f t="shared" si="45"/>
        <v>9</v>
      </c>
      <c r="J57" s="6">
        <f t="shared" si="46"/>
        <v>0</v>
      </c>
      <c r="K57" s="6">
        <f t="shared" si="47"/>
        <v>0</v>
      </c>
      <c r="L57" s="6">
        <f t="shared" si="48"/>
        <v>0</v>
      </c>
      <c r="M57" s="6">
        <f t="shared" si="49"/>
        <v>0</v>
      </c>
      <c r="N57" s="6">
        <f t="shared" si="50"/>
        <v>0</v>
      </c>
      <c r="O57" s="6">
        <f t="shared" si="51"/>
        <v>0</v>
      </c>
      <c r="P57" s="7">
        <f t="shared" si="52"/>
        <v>1</v>
      </c>
      <c r="Q57" s="7">
        <f t="shared" si="53"/>
        <v>0</v>
      </c>
      <c r="R57" s="7">
        <v>0.4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4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5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6"/>
        <v>0</v>
      </c>
      <c r="BR57" s="11">
        <v>9</v>
      </c>
      <c r="BS57" s="10" t="s">
        <v>54</v>
      </c>
      <c r="BT57" s="11"/>
      <c r="BU57" s="10"/>
      <c r="BV57" s="7">
        <v>1</v>
      </c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7"/>
        <v>1</v>
      </c>
    </row>
    <row r="58" spans="1:86" x14ac:dyDescent="0.25">
      <c r="A58" s="12">
        <v>2</v>
      </c>
      <c r="B58" s="12">
        <v>1</v>
      </c>
      <c r="C58" s="12"/>
      <c r="D58" s="6" t="s">
        <v>124</v>
      </c>
      <c r="E58" s="3" t="s">
        <v>125</v>
      </c>
      <c r="F58" s="6">
        <f t="shared" si="42"/>
        <v>0</v>
      </c>
      <c r="G58" s="6">
        <f t="shared" si="43"/>
        <v>1</v>
      </c>
      <c r="H58" s="6">
        <f t="shared" si="44"/>
        <v>9</v>
      </c>
      <c r="I58" s="6">
        <f t="shared" si="45"/>
        <v>9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1</v>
      </c>
      <c r="Q58" s="7">
        <f t="shared" si="53"/>
        <v>0</v>
      </c>
      <c r="R58" s="7">
        <v>0.47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0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>
        <v>9</v>
      </c>
      <c r="BS58" s="10" t="s">
        <v>54</v>
      </c>
      <c r="BT58" s="11"/>
      <c r="BU58" s="10"/>
      <c r="BV58" s="7">
        <v>1</v>
      </c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1</v>
      </c>
    </row>
    <row r="59" spans="1:86" x14ac:dyDescent="0.25">
      <c r="A59" s="12">
        <v>3</v>
      </c>
      <c r="B59" s="12">
        <v>1</v>
      </c>
      <c r="C59" s="12"/>
      <c r="D59" s="6" t="s">
        <v>126</v>
      </c>
      <c r="E59" s="3" t="s">
        <v>127</v>
      </c>
      <c r="F59" s="6">
        <f t="shared" si="42"/>
        <v>0</v>
      </c>
      <c r="G59" s="6">
        <f t="shared" si="43"/>
        <v>1</v>
      </c>
      <c r="H59" s="6">
        <f t="shared" si="44"/>
        <v>9</v>
      </c>
      <c r="I59" s="6">
        <f t="shared" si="45"/>
        <v>9</v>
      </c>
      <c r="J59" s="6">
        <f t="shared" si="46"/>
        <v>0</v>
      </c>
      <c r="K59" s="6">
        <f t="shared" si="47"/>
        <v>0</v>
      </c>
      <c r="L59" s="6">
        <f t="shared" si="48"/>
        <v>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1</v>
      </c>
      <c r="Q59" s="7">
        <f t="shared" si="53"/>
        <v>0</v>
      </c>
      <c r="R59" s="7">
        <v>0.37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5"/>
        <v>0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>
        <v>9</v>
      </c>
      <c r="BS59" s="10" t="s">
        <v>54</v>
      </c>
      <c r="BT59" s="11"/>
      <c r="BU59" s="10"/>
      <c r="BV59" s="7">
        <v>1</v>
      </c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1</v>
      </c>
    </row>
    <row r="60" spans="1:86" x14ac:dyDescent="0.25">
      <c r="A60" s="12">
        <v>3</v>
      </c>
      <c r="B60" s="12">
        <v>1</v>
      </c>
      <c r="C60" s="12"/>
      <c r="D60" s="6" t="s">
        <v>128</v>
      </c>
      <c r="E60" s="3" t="s">
        <v>129</v>
      </c>
      <c r="F60" s="6">
        <f t="shared" si="42"/>
        <v>0</v>
      </c>
      <c r="G60" s="6">
        <f t="shared" si="43"/>
        <v>1</v>
      </c>
      <c r="H60" s="6">
        <f t="shared" si="44"/>
        <v>9</v>
      </c>
      <c r="I60" s="6">
        <f t="shared" si="45"/>
        <v>9</v>
      </c>
      <c r="J60" s="6">
        <f t="shared" si="46"/>
        <v>0</v>
      </c>
      <c r="K60" s="6">
        <f t="shared" si="47"/>
        <v>0</v>
      </c>
      <c r="L60" s="6">
        <f t="shared" si="48"/>
        <v>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1</v>
      </c>
      <c r="Q60" s="7">
        <f t="shared" si="53"/>
        <v>0</v>
      </c>
      <c r="R60" s="7">
        <v>0.63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5"/>
        <v>0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>
        <v>9</v>
      </c>
      <c r="BS60" s="10" t="s">
        <v>54</v>
      </c>
      <c r="BT60" s="11"/>
      <c r="BU60" s="10"/>
      <c r="BV60" s="7">
        <v>1</v>
      </c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1</v>
      </c>
    </row>
    <row r="61" spans="1:86" x14ac:dyDescent="0.25">
      <c r="A61" s="12">
        <v>4</v>
      </c>
      <c r="B61" s="12">
        <v>1</v>
      </c>
      <c r="C61" s="12"/>
      <c r="D61" s="6" t="s">
        <v>130</v>
      </c>
      <c r="E61" s="3" t="s">
        <v>131</v>
      </c>
      <c r="F61" s="6">
        <f t="shared" si="42"/>
        <v>1</v>
      </c>
      <c r="G61" s="6">
        <f t="shared" si="43"/>
        <v>0</v>
      </c>
      <c r="H61" s="6">
        <f t="shared" si="44"/>
        <v>27</v>
      </c>
      <c r="I61" s="6">
        <f t="shared" si="45"/>
        <v>0</v>
      </c>
      <c r="J61" s="6">
        <f t="shared" si="46"/>
        <v>0</v>
      </c>
      <c r="K61" s="6">
        <f t="shared" si="47"/>
        <v>0</v>
      </c>
      <c r="L61" s="6">
        <f t="shared" si="48"/>
        <v>27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3</v>
      </c>
      <c r="Q61" s="7">
        <f t="shared" si="53"/>
        <v>3</v>
      </c>
      <c r="R61" s="7">
        <v>1.2</v>
      </c>
      <c r="S61" s="11"/>
      <c r="T61" s="10"/>
      <c r="U61" s="11"/>
      <c r="V61" s="10"/>
      <c r="W61" s="7"/>
      <c r="X61" s="11"/>
      <c r="Y61" s="10"/>
      <c r="Z61" s="11">
        <v>27</v>
      </c>
      <c r="AA61" s="10" t="s">
        <v>58</v>
      </c>
      <c r="AB61" s="11"/>
      <c r="AC61" s="10"/>
      <c r="AD61" s="11"/>
      <c r="AE61" s="10"/>
      <c r="AF61" s="11"/>
      <c r="AG61" s="10"/>
      <c r="AH61" s="7">
        <v>3</v>
      </c>
      <c r="AI61" s="7">
        <f t="shared" si="54"/>
        <v>3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0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0</v>
      </c>
    </row>
    <row r="62" spans="1:86" x14ac:dyDescent="0.25">
      <c r="A62" s="12">
        <v>4</v>
      </c>
      <c r="B62" s="12">
        <v>1</v>
      </c>
      <c r="C62" s="12"/>
      <c r="D62" s="6" t="s">
        <v>132</v>
      </c>
      <c r="E62" s="3" t="s">
        <v>133</v>
      </c>
      <c r="F62" s="6">
        <f t="shared" si="42"/>
        <v>1</v>
      </c>
      <c r="G62" s="6">
        <f t="shared" si="43"/>
        <v>0</v>
      </c>
      <c r="H62" s="6">
        <f t="shared" si="44"/>
        <v>27</v>
      </c>
      <c r="I62" s="6">
        <f t="shared" si="45"/>
        <v>0</v>
      </c>
      <c r="J62" s="6">
        <f t="shared" si="46"/>
        <v>0</v>
      </c>
      <c r="K62" s="6">
        <f t="shared" si="47"/>
        <v>0</v>
      </c>
      <c r="L62" s="6">
        <f t="shared" si="48"/>
        <v>27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3</v>
      </c>
      <c r="Q62" s="7">
        <f t="shared" si="53"/>
        <v>3</v>
      </c>
      <c r="R62" s="7">
        <v>1.2</v>
      </c>
      <c r="S62" s="11"/>
      <c r="T62" s="10"/>
      <c r="U62" s="11"/>
      <c r="V62" s="10"/>
      <c r="W62" s="7"/>
      <c r="X62" s="11"/>
      <c r="Y62" s="10"/>
      <c r="Z62" s="11">
        <v>27</v>
      </c>
      <c r="AA62" s="10" t="s">
        <v>58</v>
      </c>
      <c r="AB62" s="11"/>
      <c r="AC62" s="10"/>
      <c r="AD62" s="11"/>
      <c r="AE62" s="10"/>
      <c r="AF62" s="11"/>
      <c r="AG62" s="10"/>
      <c r="AH62" s="7">
        <v>3</v>
      </c>
      <c r="AI62" s="7">
        <f t="shared" si="54"/>
        <v>3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/>
      <c r="BB62" s="10"/>
      <c r="BC62" s="11"/>
      <c r="BD62" s="10"/>
      <c r="BE62" s="7"/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0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0</v>
      </c>
    </row>
    <row r="63" spans="1:86" x14ac:dyDescent="0.25">
      <c r="A63" s="12">
        <v>5</v>
      </c>
      <c r="B63" s="12">
        <v>1</v>
      </c>
      <c r="C63" s="12"/>
      <c r="D63" s="6" t="s">
        <v>134</v>
      </c>
      <c r="E63" s="3" t="s">
        <v>135</v>
      </c>
      <c r="F63" s="6">
        <f t="shared" si="42"/>
        <v>0</v>
      </c>
      <c r="G63" s="6">
        <f t="shared" si="43"/>
        <v>1</v>
      </c>
      <c r="H63" s="6">
        <f t="shared" si="44"/>
        <v>27</v>
      </c>
      <c r="I63" s="6">
        <f t="shared" si="45"/>
        <v>0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27</v>
      </c>
      <c r="P63" s="7">
        <f t="shared" si="52"/>
        <v>3</v>
      </c>
      <c r="Q63" s="7">
        <f t="shared" si="53"/>
        <v>3</v>
      </c>
      <c r="R63" s="7">
        <v>1.5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>
        <v>27</v>
      </c>
      <c r="CF63" s="10" t="s">
        <v>54</v>
      </c>
      <c r="CG63" s="7">
        <v>3</v>
      </c>
      <c r="CH63" s="7">
        <f t="shared" si="57"/>
        <v>3</v>
      </c>
    </row>
    <row r="64" spans="1:86" x14ac:dyDescent="0.25">
      <c r="A64" s="12">
        <v>5</v>
      </c>
      <c r="B64" s="12">
        <v>1</v>
      </c>
      <c r="C64" s="12"/>
      <c r="D64" s="6" t="s">
        <v>136</v>
      </c>
      <c r="E64" s="3" t="s">
        <v>137</v>
      </c>
      <c r="F64" s="6">
        <f t="shared" si="42"/>
        <v>0</v>
      </c>
      <c r="G64" s="6">
        <f t="shared" si="43"/>
        <v>1</v>
      </c>
      <c r="H64" s="6">
        <f t="shared" si="44"/>
        <v>27</v>
      </c>
      <c r="I64" s="6">
        <f t="shared" si="45"/>
        <v>0</v>
      </c>
      <c r="J64" s="6">
        <f t="shared" si="46"/>
        <v>0</v>
      </c>
      <c r="K64" s="6">
        <f t="shared" si="47"/>
        <v>0</v>
      </c>
      <c r="L64" s="6">
        <f t="shared" si="48"/>
        <v>0</v>
      </c>
      <c r="M64" s="6">
        <f t="shared" si="49"/>
        <v>0</v>
      </c>
      <c r="N64" s="6">
        <f t="shared" si="50"/>
        <v>0</v>
      </c>
      <c r="O64" s="6">
        <f t="shared" si="51"/>
        <v>27</v>
      </c>
      <c r="P64" s="7">
        <f t="shared" si="52"/>
        <v>3</v>
      </c>
      <c r="Q64" s="7">
        <f t="shared" si="53"/>
        <v>3</v>
      </c>
      <c r="R64" s="7">
        <v>1.1000000000000001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4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>
        <v>27</v>
      </c>
      <c r="CF64" s="10" t="s">
        <v>54</v>
      </c>
      <c r="CG64" s="7">
        <v>3</v>
      </c>
      <c r="CH64" s="7">
        <f t="shared" si="57"/>
        <v>3</v>
      </c>
    </row>
    <row r="65" spans="1:86" x14ac:dyDescent="0.25">
      <c r="A65" s="12">
        <v>5</v>
      </c>
      <c r="B65" s="12">
        <v>1</v>
      </c>
      <c r="C65" s="12"/>
      <c r="D65" s="6" t="s">
        <v>138</v>
      </c>
      <c r="E65" s="3" t="s">
        <v>139</v>
      </c>
      <c r="F65" s="6">
        <f t="shared" si="42"/>
        <v>0</v>
      </c>
      <c r="G65" s="6">
        <f t="shared" si="43"/>
        <v>1</v>
      </c>
      <c r="H65" s="6">
        <f t="shared" si="44"/>
        <v>27</v>
      </c>
      <c r="I65" s="6">
        <f t="shared" si="45"/>
        <v>0</v>
      </c>
      <c r="J65" s="6">
        <f t="shared" si="46"/>
        <v>0</v>
      </c>
      <c r="K65" s="6">
        <f t="shared" si="47"/>
        <v>0</v>
      </c>
      <c r="L65" s="6">
        <f t="shared" si="48"/>
        <v>0</v>
      </c>
      <c r="M65" s="6">
        <f t="shared" si="49"/>
        <v>0</v>
      </c>
      <c r="N65" s="6">
        <f t="shared" si="50"/>
        <v>0</v>
      </c>
      <c r="O65" s="6">
        <f t="shared" si="51"/>
        <v>27</v>
      </c>
      <c r="P65" s="7">
        <f t="shared" si="52"/>
        <v>3</v>
      </c>
      <c r="Q65" s="7">
        <f t="shared" si="53"/>
        <v>3</v>
      </c>
      <c r="R65" s="7">
        <v>1.1000000000000001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4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5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6"/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>
        <v>27</v>
      </c>
      <c r="CF65" s="10" t="s">
        <v>54</v>
      </c>
      <c r="CG65" s="7">
        <v>3</v>
      </c>
      <c r="CH65" s="7">
        <f t="shared" si="57"/>
        <v>3</v>
      </c>
    </row>
    <row r="66" spans="1:86" x14ac:dyDescent="0.25">
      <c r="A66" s="12">
        <v>5</v>
      </c>
      <c r="B66" s="12">
        <v>1</v>
      </c>
      <c r="C66" s="12"/>
      <c r="D66" s="6" t="s">
        <v>140</v>
      </c>
      <c r="E66" s="3" t="s">
        <v>141</v>
      </c>
      <c r="F66" s="6">
        <f t="shared" si="42"/>
        <v>0</v>
      </c>
      <c r="G66" s="6">
        <f t="shared" si="43"/>
        <v>1</v>
      </c>
      <c r="H66" s="6">
        <f t="shared" si="44"/>
        <v>27</v>
      </c>
      <c r="I66" s="6">
        <f t="shared" si="45"/>
        <v>0</v>
      </c>
      <c r="J66" s="6">
        <f t="shared" si="46"/>
        <v>0</v>
      </c>
      <c r="K66" s="6">
        <f t="shared" si="47"/>
        <v>0</v>
      </c>
      <c r="L66" s="6">
        <f t="shared" si="48"/>
        <v>0</v>
      </c>
      <c r="M66" s="6">
        <f t="shared" si="49"/>
        <v>0</v>
      </c>
      <c r="N66" s="6">
        <f t="shared" si="50"/>
        <v>0</v>
      </c>
      <c r="O66" s="6">
        <f t="shared" si="51"/>
        <v>27</v>
      </c>
      <c r="P66" s="7">
        <f t="shared" si="52"/>
        <v>3</v>
      </c>
      <c r="Q66" s="7">
        <f t="shared" si="53"/>
        <v>3</v>
      </c>
      <c r="R66" s="7">
        <v>1.1000000000000001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4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5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6"/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>
        <v>27</v>
      </c>
      <c r="CF66" s="10" t="s">
        <v>54</v>
      </c>
      <c r="CG66" s="7">
        <v>3</v>
      </c>
      <c r="CH66" s="7">
        <f t="shared" si="57"/>
        <v>3</v>
      </c>
    </row>
    <row r="67" spans="1:86" x14ac:dyDescent="0.25">
      <c r="A67" s="12">
        <v>5</v>
      </c>
      <c r="B67" s="12">
        <v>1</v>
      </c>
      <c r="C67" s="12"/>
      <c r="D67" s="6" t="s">
        <v>142</v>
      </c>
      <c r="E67" s="3" t="s">
        <v>143</v>
      </c>
      <c r="F67" s="6">
        <f t="shared" si="42"/>
        <v>0</v>
      </c>
      <c r="G67" s="6">
        <f t="shared" si="43"/>
        <v>1</v>
      </c>
      <c r="H67" s="6">
        <f t="shared" si="44"/>
        <v>27</v>
      </c>
      <c r="I67" s="6">
        <f t="shared" si="45"/>
        <v>0</v>
      </c>
      <c r="J67" s="6">
        <f t="shared" si="46"/>
        <v>0</v>
      </c>
      <c r="K67" s="6">
        <f t="shared" si="47"/>
        <v>0</v>
      </c>
      <c r="L67" s="6">
        <f t="shared" si="48"/>
        <v>0</v>
      </c>
      <c r="M67" s="6">
        <f t="shared" si="49"/>
        <v>0</v>
      </c>
      <c r="N67" s="6">
        <f t="shared" si="50"/>
        <v>0</v>
      </c>
      <c r="O67" s="6">
        <f t="shared" si="51"/>
        <v>27</v>
      </c>
      <c r="P67" s="7">
        <f t="shared" si="52"/>
        <v>3</v>
      </c>
      <c r="Q67" s="7">
        <f t="shared" si="53"/>
        <v>3</v>
      </c>
      <c r="R67" s="7">
        <v>1.1000000000000001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4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5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6"/>
        <v>0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>
        <v>27</v>
      </c>
      <c r="CF67" s="10" t="s">
        <v>54</v>
      </c>
      <c r="CG67" s="7">
        <v>3</v>
      </c>
      <c r="CH67" s="7">
        <f t="shared" si="57"/>
        <v>3</v>
      </c>
    </row>
    <row r="68" spans="1:86" x14ac:dyDescent="0.25">
      <c r="A68" s="12">
        <v>5</v>
      </c>
      <c r="B68" s="12">
        <v>1</v>
      </c>
      <c r="C68" s="12"/>
      <c r="D68" s="6" t="s">
        <v>144</v>
      </c>
      <c r="E68" s="3" t="s">
        <v>145</v>
      </c>
      <c r="F68" s="6">
        <f t="shared" si="42"/>
        <v>0</v>
      </c>
      <c r="G68" s="6">
        <f t="shared" si="43"/>
        <v>1</v>
      </c>
      <c r="H68" s="6">
        <f t="shared" si="44"/>
        <v>27</v>
      </c>
      <c r="I68" s="6">
        <f t="shared" si="45"/>
        <v>0</v>
      </c>
      <c r="J68" s="6">
        <f t="shared" si="46"/>
        <v>0</v>
      </c>
      <c r="K68" s="6">
        <f t="shared" si="47"/>
        <v>0</v>
      </c>
      <c r="L68" s="6">
        <f t="shared" si="48"/>
        <v>0</v>
      </c>
      <c r="M68" s="6">
        <f t="shared" si="49"/>
        <v>0</v>
      </c>
      <c r="N68" s="6">
        <f t="shared" si="50"/>
        <v>0</v>
      </c>
      <c r="O68" s="6">
        <f t="shared" si="51"/>
        <v>27</v>
      </c>
      <c r="P68" s="7">
        <f t="shared" si="52"/>
        <v>3</v>
      </c>
      <c r="Q68" s="7">
        <f t="shared" si="53"/>
        <v>3</v>
      </c>
      <c r="R68" s="7">
        <v>1.7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4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5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6"/>
        <v>0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>
        <v>27</v>
      </c>
      <c r="CF68" s="10" t="s">
        <v>54</v>
      </c>
      <c r="CG68" s="7">
        <v>3</v>
      </c>
      <c r="CH68" s="7">
        <f t="shared" si="57"/>
        <v>3</v>
      </c>
    </row>
    <row r="69" spans="1:86" x14ac:dyDescent="0.25">
      <c r="A69" s="6">
        <v>6</v>
      </c>
      <c r="B69" s="6">
        <v>1</v>
      </c>
      <c r="C69" s="6"/>
      <c r="D69" s="6" t="s">
        <v>207</v>
      </c>
      <c r="E69" s="3" t="s">
        <v>208</v>
      </c>
      <c r="F69" s="6">
        <f t="shared" si="42"/>
        <v>0</v>
      </c>
      <c r="G69" s="6">
        <f t="shared" si="43"/>
        <v>1</v>
      </c>
      <c r="H69" s="6">
        <f t="shared" si="44"/>
        <v>0</v>
      </c>
      <c r="I69" s="6">
        <f t="shared" si="45"/>
        <v>0</v>
      </c>
      <c r="J69" s="6">
        <f t="shared" si="46"/>
        <v>0</v>
      </c>
      <c r="K69" s="6">
        <f t="shared" si="47"/>
        <v>0</v>
      </c>
      <c r="L69" s="6">
        <f t="shared" si="48"/>
        <v>0</v>
      </c>
      <c r="M69" s="6">
        <f t="shared" si="49"/>
        <v>0</v>
      </c>
      <c r="N69" s="6">
        <f t="shared" si="50"/>
        <v>0</v>
      </c>
      <c r="O69" s="6">
        <f t="shared" si="51"/>
        <v>0</v>
      </c>
      <c r="P69" s="7">
        <f t="shared" si="52"/>
        <v>20</v>
      </c>
      <c r="Q69" s="7">
        <f t="shared" si="53"/>
        <v>20</v>
      </c>
      <c r="R69" s="7">
        <v>1.9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4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5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6"/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>
        <v>0</v>
      </c>
      <c r="CD69" s="10" t="s">
        <v>54</v>
      </c>
      <c r="CE69" s="11"/>
      <c r="CF69" s="10"/>
      <c r="CG69" s="7">
        <v>20</v>
      </c>
      <c r="CH69" s="7">
        <f t="shared" si="57"/>
        <v>20</v>
      </c>
    </row>
    <row r="70" spans="1:86" ht="20.100000000000001" customHeight="1" x14ac:dyDescent="0.25">
      <c r="A70" s="13" t="s">
        <v>162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3"/>
      <c r="CH70" s="14"/>
    </row>
    <row r="71" spans="1:86" x14ac:dyDescent="0.25">
      <c r="A71" s="6"/>
      <c r="B71" s="6"/>
      <c r="C71" s="6"/>
      <c r="D71" s="6" t="s">
        <v>163</v>
      </c>
      <c r="E71" s="3" t="s">
        <v>164</v>
      </c>
      <c r="F71" s="6">
        <f>COUNTIF(S71:CF71,"e")</f>
        <v>0</v>
      </c>
      <c r="G71" s="6">
        <f>COUNTIF(S71:CF71,"z")</f>
        <v>1</v>
      </c>
      <c r="H71" s="6">
        <f>SUM(I71:O71)</f>
        <v>2</v>
      </c>
      <c r="I71" s="6">
        <f>S71+AJ71+BA71+BR71</f>
        <v>2</v>
      </c>
      <c r="J71" s="6">
        <f>U71+AL71+BC71+BT71</f>
        <v>0</v>
      </c>
      <c r="K71" s="6">
        <f>X71+AO71+BF71+BW71</f>
        <v>0</v>
      </c>
      <c r="L71" s="6">
        <f>Z71+AQ71+BH71+BY71</f>
        <v>0</v>
      </c>
      <c r="M71" s="6">
        <f>AB71+AS71+BJ71+CA71</f>
        <v>0</v>
      </c>
      <c r="N71" s="6">
        <f>AD71+AU71+BL71+CC71</f>
        <v>0</v>
      </c>
      <c r="O71" s="6">
        <f>AF71+AW71+BN71+CE71</f>
        <v>0</v>
      </c>
      <c r="P71" s="7">
        <f>AI71+AZ71+BQ71+CH71</f>
        <v>0</v>
      </c>
      <c r="Q71" s="7">
        <f>AH71+AY71+BP71+CG71</f>
        <v>0</v>
      </c>
      <c r="R71" s="7">
        <v>0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>W71+AH71</f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>AN71+AY71</f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>BE71+BP71</f>
        <v>0</v>
      </c>
      <c r="BR71" s="11">
        <v>2</v>
      </c>
      <c r="BS71" s="10" t="s">
        <v>54</v>
      </c>
      <c r="BT71" s="11"/>
      <c r="BU71" s="10"/>
      <c r="BV71" s="7">
        <v>0</v>
      </c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>BV71+CG71</f>
        <v>0</v>
      </c>
    </row>
    <row r="72" spans="1:86" x14ac:dyDescent="0.25">
      <c r="A72" s="6"/>
      <c r="B72" s="6"/>
      <c r="C72" s="6"/>
      <c r="D72" s="6" t="s">
        <v>165</v>
      </c>
      <c r="E72" s="3" t="s">
        <v>166</v>
      </c>
      <c r="F72" s="6">
        <f>COUNTIF(S72:CF72,"e")</f>
        <v>0</v>
      </c>
      <c r="G72" s="6">
        <f>COUNTIF(S72:CF72,"z")</f>
        <v>1</v>
      </c>
      <c r="H72" s="6">
        <f>SUM(I72:O72)</f>
        <v>4</v>
      </c>
      <c r="I72" s="6">
        <f>S72+AJ72+BA72+BR72</f>
        <v>4</v>
      </c>
      <c r="J72" s="6">
        <f>U72+AL72+BC72+BT72</f>
        <v>0</v>
      </c>
      <c r="K72" s="6">
        <f>X72+AO72+BF72+BW72</f>
        <v>0</v>
      </c>
      <c r="L72" s="6">
        <f>Z72+AQ72+BH72+BY72</f>
        <v>0</v>
      </c>
      <c r="M72" s="6">
        <f>AB72+AS72+BJ72+CA72</f>
        <v>0</v>
      </c>
      <c r="N72" s="6">
        <f>AD72+AU72+BL72+CC72</f>
        <v>0</v>
      </c>
      <c r="O72" s="6">
        <f>AF72+AW72+BN72+CE72</f>
        <v>0</v>
      </c>
      <c r="P72" s="7">
        <f>AI72+AZ72+BQ72+CH72</f>
        <v>0</v>
      </c>
      <c r="Q72" s="7">
        <f>AH72+AY72+BP72+CG72</f>
        <v>0</v>
      </c>
      <c r="R72" s="7">
        <v>0</v>
      </c>
      <c r="S72" s="11">
        <v>4</v>
      </c>
      <c r="T72" s="10" t="s">
        <v>54</v>
      </c>
      <c r="U72" s="11"/>
      <c r="V72" s="10"/>
      <c r="W72" s="7">
        <v>0</v>
      </c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>W72+AH72</f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>AN72+AY72</f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>BE72+BP72</f>
        <v>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>BV72+CG72</f>
        <v>0</v>
      </c>
    </row>
    <row r="73" spans="1:86" ht="15.9" customHeight="1" x14ac:dyDescent="0.25">
      <c r="A73" s="6"/>
      <c r="B73" s="6"/>
      <c r="C73" s="6"/>
      <c r="D73" s="6"/>
      <c r="E73" s="6" t="s">
        <v>61</v>
      </c>
      <c r="F73" s="6">
        <f t="shared" ref="F73:AK73" si="58">SUM(F71:F72)</f>
        <v>0</v>
      </c>
      <c r="G73" s="6">
        <f t="shared" si="58"/>
        <v>2</v>
      </c>
      <c r="H73" s="6">
        <f t="shared" si="58"/>
        <v>6</v>
      </c>
      <c r="I73" s="6">
        <f t="shared" si="58"/>
        <v>6</v>
      </c>
      <c r="J73" s="6">
        <f t="shared" si="58"/>
        <v>0</v>
      </c>
      <c r="K73" s="6">
        <f t="shared" si="58"/>
        <v>0</v>
      </c>
      <c r="L73" s="6">
        <f t="shared" si="58"/>
        <v>0</v>
      </c>
      <c r="M73" s="6">
        <f t="shared" si="58"/>
        <v>0</v>
      </c>
      <c r="N73" s="6">
        <f t="shared" si="58"/>
        <v>0</v>
      </c>
      <c r="O73" s="6">
        <f t="shared" si="58"/>
        <v>0</v>
      </c>
      <c r="P73" s="7">
        <f t="shared" si="58"/>
        <v>0</v>
      </c>
      <c r="Q73" s="7">
        <f t="shared" si="58"/>
        <v>0</v>
      </c>
      <c r="R73" s="7">
        <f t="shared" si="58"/>
        <v>0</v>
      </c>
      <c r="S73" s="11">
        <f t="shared" si="58"/>
        <v>4</v>
      </c>
      <c r="T73" s="10">
        <f t="shared" si="58"/>
        <v>0</v>
      </c>
      <c r="U73" s="11">
        <f t="shared" si="58"/>
        <v>0</v>
      </c>
      <c r="V73" s="10">
        <f t="shared" si="58"/>
        <v>0</v>
      </c>
      <c r="W73" s="7">
        <f t="shared" si="58"/>
        <v>0</v>
      </c>
      <c r="X73" s="11">
        <f t="shared" si="58"/>
        <v>0</v>
      </c>
      <c r="Y73" s="10">
        <f t="shared" si="58"/>
        <v>0</v>
      </c>
      <c r="Z73" s="11">
        <f t="shared" si="58"/>
        <v>0</v>
      </c>
      <c r="AA73" s="10">
        <f t="shared" si="58"/>
        <v>0</v>
      </c>
      <c r="AB73" s="11">
        <f t="shared" si="58"/>
        <v>0</v>
      </c>
      <c r="AC73" s="10">
        <f t="shared" si="58"/>
        <v>0</v>
      </c>
      <c r="AD73" s="11">
        <f t="shared" si="58"/>
        <v>0</v>
      </c>
      <c r="AE73" s="10">
        <f t="shared" si="58"/>
        <v>0</v>
      </c>
      <c r="AF73" s="11">
        <f t="shared" si="58"/>
        <v>0</v>
      </c>
      <c r="AG73" s="10">
        <f t="shared" si="58"/>
        <v>0</v>
      </c>
      <c r="AH73" s="7">
        <f t="shared" si="58"/>
        <v>0</v>
      </c>
      <c r="AI73" s="7">
        <f t="shared" si="58"/>
        <v>0</v>
      </c>
      <c r="AJ73" s="11">
        <f t="shared" si="58"/>
        <v>0</v>
      </c>
      <c r="AK73" s="10">
        <f t="shared" si="58"/>
        <v>0</v>
      </c>
      <c r="AL73" s="11">
        <f t="shared" ref="AL73:BQ73" si="59">SUM(AL71:AL72)</f>
        <v>0</v>
      </c>
      <c r="AM73" s="10">
        <f t="shared" si="59"/>
        <v>0</v>
      </c>
      <c r="AN73" s="7">
        <f t="shared" si="59"/>
        <v>0</v>
      </c>
      <c r="AO73" s="11">
        <f t="shared" si="59"/>
        <v>0</v>
      </c>
      <c r="AP73" s="10">
        <f t="shared" si="59"/>
        <v>0</v>
      </c>
      <c r="AQ73" s="11">
        <f t="shared" si="59"/>
        <v>0</v>
      </c>
      <c r="AR73" s="10">
        <f t="shared" si="59"/>
        <v>0</v>
      </c>
      <c r="AS73" s="11">
        <f t="shared" si="59"/>
        <v>0</v>
      </c>
      <c r="AT73" s="10">
        <f t="shared" si="59"/>
        <v>0</v>
      </c>
      <c r="AU73" s="11">
        <f t="shared" si="59"/>
        <v>0</v>
      </c>
      <c r="AV73" s="10">
        <f t="shared" si="59"/>
        <v>0</v>
      </c>
      <c r="AW73" s="11">
        <f t="shared" si="59"/>
        <v>0</v>
      </c>
      <c r="AX73" s="10">
        <f t="shared" si="59"/>
        <v>0</v>
      </c>
      <c r="AY73" s="7">
        <f t="shared" si="59"/>
        <v>0</v>
      </c>
      <c r="AZ73" s="7">
        <f t="shared" si="59"/>
        <v>0</v>
      </c>
      <c r="BA73" s="11">
        <f t="shared" si="59"/>
        <v>0</v>
      </c>
      <c r="BB73" s="10">
        <f t="shared" si="59"/>
        <v>0</v>
      </c>
      <c r="BC73" s="11">
        <f t="shared" si="59"/>
        <v>0</v>
      </c>
      <c r="BD73" s="10">
        <f t="shared" si="59"/>
        <v>0</v>
      </c>
      <c r="BE73" s="7">
        <f t="shared" si="59"/>
        <v>0</v>
      </c>
      <c r="BF73" s="11">
        <f t="shared" si="59"/>
        <v>0</v>
      </c>
      <c r="BG73" s="10">
        <f t="shared" si="59"/>
        <v>0</v>
      </c>
      <c r="BH73" s="11">
        <f t="shared" si="59"/>
        <v>0</v>
      </c>
      <c r="BI73" s="10">
        <f t="shared" si="59"/>
        <v>0</v>
      </c>
      <c r="BJ73" s="11">
        <f t="shared" si="59"/>
        <v>0</v>
      </c>
      <c r="BK73" s="10">
        <f t="shared" si="59"/>
        <v>0</v>
      </c>
      <c r="BL73" s="11">
        <f t="shared" si="59"/>
        <v>0</v>
      </c>
      <c r="BM73" s="10">
        <f t="shared" si="59"/>
        <v>0</v>
      </c>
      <c r="BN73" s="11">
        <f t="shared" si="59"/>
        <v>0</v>
      </c>
      <c r="BO73" s="10">
        <f t="shared" si="59"/>
        <v>0</v>
      </c>
      <c r="BP73" s="7">
        <f t="shared" si="59"/>
        <v>0</v>
      </c>
      <c r="BQ73" s="7">
        <f t="shared" si="59"/>
        <v>0</v>
      </c>
      <c r="BR73" s="11">
        <f t="shared" ref="BR73:CH73" si="60">SUM(BR71:BR72)</f>
        <v>2</v>
      </c>
      <c r="BS73" s="10">
        <f t="shared" si="60"/>
        <v>0</v>
      </c>
      <c r="BT73" s="11">
        <f t="shared" si="60"/>
        <v>0</v>
      </c>
      <c r="BU73" s="10">
        <f t="shared" si="60"/>
        <v>0</v>
      </c>
      <c r="BV73" s="7">
        <f t="shared" si="60"/>
        <v>0</v>
      </c>
      <c r="BW73" s="11">
        <f t="shared" si="60"/>
        <v>0</v>
      </c>
      <c r="BX73" s="10">
        <f t="shared" si="60"/>
        <v>0</v>
      </c>
      <c r="BY73" s="11">
        <f t="shared" si="60"/>
        <v>0</v>
      </c>
      <c r="BZ73" s="10">
        <f t="shared" si="60"/>
        <v>0</v>
      </c>
      <c r="CA73" s="11">
        <f t="shared" si="60"/>
        <v>0</v>
      </c>
      <c r="CB73" s="10">
        <f t="shared" si="60"/>
        <v>0</v>
      </c>
      <c r="CC73" s="11">
        <f t="shared" si="60"/>
        <v>0</v>
      </c>
      <c r="CD73" s="10">
        <f t="shared" si="60"/>
        <v>0</v>
      </c>
      <c r="CE73" s="11">
        <f t="shared" si="60"/>
        <v>0</v>
      </c>
      <c r="CF73" s="10">
        <f t="shared" si="60"/>
        <v>0</v>
      </c>
      <c r="CG73" s="7">
        <f t="shared" si="60"/>
        <v>0</v>
      </c>
      <c r="CH73" s="7">
        <f t="shared" si="60"/>
        <v>0</v>
      </c>
    </row>
    <row r="74" spans="1:86" ht="20.100000000000001" customHeight="1" x14ac:dyDescent="0.25">
      <c r="A74" s="6"/>
      <c r="B74" s="6"/>
      <c r="C74" s="6"/>
      <c r="D74" s="6"/>
      <c r="E74" s="8" t="s">
        <v>167</v>
      </c>
      <c r="F74" s="6">
        <f t="shared" ref="F74:AK74" si="61">F22+F25+F33+F51</f>
        <v>5</v>
      </c>
      <c r="G74" s="6">
        <f t="shared" si="61"/>
        <v>44</v>
      </c>
      <c r="H74" s="6">
        <f t="shared" si="61"/>
        <v>720</v>
      </c>
      <c r="I74" s="6">
        <f t="shared" si="61"/>
        <v>351</v>
      </c>
      <c r="J74" s="6">
        <f t="shared" si="61"/>
        <v>18</v>
      </c>
      <c r="K74" s="6">
        <f t="shared" si="61"/>
        <v>63</v>
      </c>
      <c r="L74" s="6">
        <f t="shared" si="61"/>
        <v>27</v>
      </c>
      <c r="M74" s="6">
        <f t="shared" si="61"/>
        <v>234</v>
      </c>
      <c r="N74" s="6">
        <f t="shared" si="61"/>
        <v>0</v>
      </c>
      <c r="O74" s="6">
        <f t="shared" si="61"/>
        <v>27</v>
      </c>
      <c r="P74" s="7">
        <f t="shared" si="61"/>
        <v>90</v>
      </c>
      <c r="Q74" s="7">
        <f t="shared" si="61"/>
        <v>56.1</v>
      </c>
      <c r="R74" s="7">
        <f t="shared" si="61"/>
        <v>33.989999999999995</v>
      </c>
      <c r="S74" s="11">
        <f t="shared" si="61"/>
        <v>99</v>
      </c>
      <c r="T74" s="10">
        <f t="shared" si="61"/>
        <v>0</v>
      </c>
      <c r="U74" s="11">
        <f t="shared" si="61"/>
        <v>18</v>
      </c>
      <c r="V74" s="10">
        <f t="shared" si="61"/>
        <v>0</v>
      </c>
      <c r="W74" s="7">
        <f t="shared" si="61"/>
        <v>9.3000000000000007</v>
      </c>
      <c r="X74" s="11">
        <f t="shared" si="61"/>
        <v>18</v>
      </c>
      <c r="Y74" s="10">
        <f t="shared" si="61"/>
        <v>0</v>
      </c>
      <c r="Z74" s="11">
        <f t="shared" si="61"/>
        <v>27</v>
      </c>
      <c r="AA74" s="10">
        <f t="shared" si="61"/>
        <v>0</v>
      </c>
      <c r="AB74" s="11">
        <f t="shared" si="61"/>
        <v>63</v>
      </c>
      <c r="AC74" s="10">
        <f t="shared" si="61"/>
        <v>0</v>
      </c>
      <c r="AD74" s="11">
        <f t="shared" si="61"/>
        <v>0</v>
      </c>
      <c r="AE74" s="10">
        <f t="shared" si="61"/>
        <v>0</v>
      </c>
      <c r="AF74" s="11">
        <f t="shared" si="61"/>
        <v>0</v>
      </c>
      <c r="AG74" s="10">
        <f t="shared" si="61"/>
        <v>0</v>
      </c>
      <c r="AH74" s="7">
        <f t="shared" si="61"/>
        <v>11.7</v>
      </c>
      <c r="AI74" s="7">
        <f t="shared" si="61"/>
        <v>21</v>
      </c>
      <c r="AJ74" s="11">
        <f t="shared" si="61"/>
        <v>108</v>
      </c>
      <c r="AK74" s="10">
        <f t="shared" si="61"/>
        <v>0</v>
      </c>
      <c r="AL74" s="11">
        <f t="shared" ref="AL74:BQ74" si="62">AL22+AL25+AL33+AL51</f>
        <v>0</v>
      </c>
      <c r="AM74" s="10">
        <f t="shared" si="62"/>
        <v>0</v>
      </c>
      <c r="AN74" s="7">
        <f t="shared" si="62"/>
        <v>10.5</v>
      </c>
      <c r="AO74" s="11">
        <f t="shared" si="62"/>
        <v>45</v>
      </c>
      <c r="AP74" s="10">
        <f t="shared" si="62"/>
        <v>0</v>
      </c>
      <c r="AQ74" s="11">
        <f t="shared" si="62"/>
        <v>0</v>
      </c>
      <c r="AR74" s="10">
        <f t="shared" si="62"/>
        <v>0</v>
      </c>
      <c r="AS74" s="11">
        <f t="shared" si="62"/>
        <v>72</v>
      </c>
      <c r="AT74" s="10">
        <f t="shared" si="62"/>
        <v>0</v>
      </c>
      <c r="AU74" s="11">
        <f t="shared" si="62"/>
        <v>0</v>
      </c>
      <c r="AV74" s="10">
        <f t="shared" si="62"/>
        <v>0</v>
      </c>
      <c r="AW74" s="11">
        <f t="shared" si="62"/>
        <v>0</v>
      </c>
      <c r="AX74" s="10">
        <f t="shared" si="62"/>
        <v>0</v>
      </c>
      <c r="AY74" s="7">
        <f t="shared" si="62"/>
        <v>11.5</v>
      </c>
      <c r="AZ74" s="7">
        <f t="shared" si="62"/>
        <v>22</v>
      </c>
      <c r="BA74" s="11">
        <f t="shared" si="62"/>
        <v>108</v>
      </c>
      <c r="BB74" s="10">
        <f t="shared" si="62"/>
        <v>0</v>
      </c>
      <c r="BC74" s="11">
        <f t="shared" si="62"/>
        <v>0</v>
      </c>
      <c r="BD74" s="10">
        <f t="shared" si="62"/>
        <v>0</v>
      </c>
      <c r="BE74" s="7">
        <f t="shared" si="62"/>
        <v>10.100000000000001</v>
      </c>
      <c r="BF74" s="11">
        <f t="shared" si="62"/>
        <v>0</v>
      </c>
      <c r="BG74" s="10">
        <f t="shared" si="62"/>
        <v>0</v>
      </c>
      <c r="BH74" s="11">
        <f t="shared" si="62"/>
        <v>0</v>
      </c>
      <c r="BI74" s="10">
        <f t="shared" si="62"/>
        <v>0</v>
      </c>
      <c r="BJ74" s="11">
        <f t="shared" si="62"/>
        <v>99</v>
      </c>
      <c r="BK74" s="10">
        <f t="shared" si="62"/>
        <v>0</v>
      </c>
      <c r="BL74" s="11">
        <f t="shared" si="62"/>
        <v>0</v>
      </c>
      <c r="BM74" s="10">
        <f t="shared" si="62"/>
        <v>0</v>
      </c>
      <c r="BN74" s="11">
        <f t="shared" si="62"/>
        <v>0</v>
      </c>
      <c r="BO74" s="10">
        <f t="shared" si="62"/>
        <v>0</v>
      </c>
      <c r="BP74" s="7">
        <f t="shared" si="62"/>
        <v>9.9</v>
      </c>
      <c r="BQ74" s="7">
        <f t="shared" si="62"/>
        <v>20</v>
      </c>
      <c r="BR74" s="11">
        <f t="shared" ref="BR74:CH74" si="63">BR22+BR25+BR33+BR51</f>
        <v>36</v>
      </c>
      <c r="BS74" s="10">
        <f t="shared" si="63"/>
        <v>0</v>
      </c>
      <c r="BT74" s="11">
        <f t="shared" si="63"/>
        <v>0</v>
      </c>
      <c r="BU74" s="10">
        <f t="shared" si="63"/>
        <v>0</v>
      </c>
      <c r="BV74" s="7">
        <f t="shared" si="63"/>
        <v>4</v>
      </c>
      <c r="BW74" s="11">
        <f t="shared" si="63"/>
        <v>0</v>
      </c>
      <c r="BX74" s="10">
        <f t="shared" si="63"/>
        <v>0</v>
      </c>
      <c r="BY74" s="11">
        <f t="shared" si="63"/>
        <v>0</v>
      </c>
      <c r="BZ74" s="10">
        <f t="shared" si="63"/>
        <v>0</v>
      </c>
      <c r="CA74" s="11">
        <f t="shared" si="63"/>
        <v>0</v>
      </c>
      <c r="CB74" s="10">
        <f t="shared" si="63"/>
        <v>0</v>
      </c>
      <c r="CC74" s="11">
        <f t="shared" si="63"/>
        <v>0</v>
      </c>
      <c r="CD74" s="10">
        <f t="shared" si="63"/>
        <v>0</v>
      </c>
      <c r="CE74" s="11">
        <f t="shared" si="63"/>
        <v>27</v>
      </c>
      <c r="CF74" s="10">
        <f t="shared" si="63"/>
        <v>0</v>
      </c>
      <c r="CG74" s="7">
        <f t="shared" si="63"/>
        <v>23</v>
      </c>
      <c r="CH74" s="7">
        <f t="shared" si="63"/>
        <v>27</v>
      </c>
    </row>
    <row r="76" spans="1:86" x14ac:dyDescent="0.25">
      <c r="D76" s="3" t="s">
        <v>22</v>
      </c>
      <c r="E76" s="3" t="s">
        <v>168</v>
      </c>
    </row>
    <row r="77" spans="1:86" x14ac:dyDescent="0.25">
      <c r="D77" s="3" t="s">
        <v>26</v>
      </c>
      <c r="E77" s="3" t="s">
        <v>169</v>
      </c>
    </row>
    <row r="78" spans="1:86" x14ac:dyDescent="0.25">
      <c r="D78" s="15" t="s">
        <v>32</v>
      </c>
      <c r="E78" s="15"/>
    </row>
    <row r="79" spans="1:86" x14ac:dyDescent="0.25">
      <c r="D79" s="3" t="s">
        <v>34</v>
      </c>
      <c r="E79" s="3" t="s">
        <v>170</v>
      </c>
    </row>
    <row r="80" spans="1:86" x14ac:dyDescent="0.25">
      <c r="D80" s="3" t="s">
        <v>35</v>
      </c>
      <c r="E80" s="3" t="s">
        <v>171</v>
      </c>
    </row>
    <row r="81" spans="4:29" x14ac:dyDescent="0.25">
      <c r="D81" s="15" t="s">
        <v>33</v>
      </c>
      <c r="E81" s="15"/>
    </row>
    <row r="82" spans="4:29" x14ac:dyDescent="0.25">
      <c r="D82" s="3" t="s">
        <v>36</v>
      </c>
      <c r="E82" s="3" t="s">
        <v>172</v>
      </c>
      <c r="M82" s="9"/>
      <c r="U82" s="9"/>
      <c r="AC82" s="9"/>
    </row>
    <row r="83" spans="4:29" x14ac:dyDescent="0.25">
      <c r="D83" s="3" t="s">
        <v>37</v>
      </c>
      <c r="E83" s="3" t="s">
        <v>173</v>
      </c>
    </row>
    <row r="84" spans="4:29" x14ac:dyDescent="0.25">
      <c r="D84" s="3" t="s">
        <v>38</v>
      </c>
      <c r="E84" s="3" t="s">
        <v>174</v>
      </c>
    </row>
    <row r="85" spans="4:29" x14ac:dyDescent="0.25">
      <c r="D85" s="3" t="s">
        <v>39</v>
      </c>
      <c r="E85" s="3" t="s">
        <v>175</v>
      </c>
    </row>
    <row r="86" spans="4:29" x14ac:dyDescent="0.25">
      <c r="D86" s="3" t="s">
        <v>40</v>
      </c>
      <c r="E86" s="3" t="s">
        <v>176</v>
      </c>
    </row>
  </sheetData>
  <mergeCells count="92">
    <mergeCell ref="A11:CG11"/>
    <mergeCell ref="A12:C14"/>
    <mergeCell ref="D12:D15"/>
    <mergeCell ref="E12:E15"/>
    <mergeCell ref="F12:G12"/>
    <mergeCell ref="F13:F15"/>
    <mergeCell ref="Q12:Q15"/>
    <mergeCell ref="R12:R15"/>
    <mergeCell ref="S12:AZ12"/>
    <mergeCell ref="H13:H15"/>
    <mergeCell ref="I13:O13"/>
    <mergeCell ref="S15:T15"/>
    <mergeCell ref="U15:V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BF15:BG15"/>
    <mergeCell ref="BH15:BI15"/>
    <mergeCell ref="BJ15:BK15"/>
    <mergeCell ref="BL15:BM15"/>
    <mergeCell ref="Z15:AA15"/>
    <mergeCell ref="AB15:AC15"/>
    <mergeCell ref="AL15:AM15"/>
    <mergeCell ref="AN14:AN15"/>
    <mergeCell ref="AO14:AX14"/>
    <mergeCell ref="AO15:AP15"/>
    <mergeCell ref="AU15:AV15"/>
    <mergeCell ref="AW15:AX15"/>
    <mergeCell ref="AY14:AY15"/>
    <mergeCell ref="AZ14:AZ15"/>
    <mergeCell ref="AJ14:AM14"/>
    <mergeCell ref="AJ15:AK15"/>
    <mergeCell ref="AQ15:AR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N15:BO15"/>
    <mergeCell ref="AS15:AT15"/>
    <mergeCell ref="A23:CH23"/>
    <mergeCell ref="A26:CH26"/>
    <mergeCell ref="A34:CH34"/>
    <mergeCell ref="A52:CH52"/>
    <mergeCell ref="C53:C55"/>
    <mergeCell ref="A53:A55"/>
    <mergeCell ref="B53:B55"/>
    <mergeCell ref="C56:C58"/>
    <mergeCell ref="A56:A58"/>
    <mergeCell ref="B56:B58"/>
    <mergeCell ref="C59:C60"/>
    <mergeCell ref="A59:A60"/>
    <mergeCell ref="B59:B60"/>
    <mergeCell ref="A70:CH70"/>
    <mergeCell ref="D78:E78"/>
    <mergeCell ref="D81:E81"/>
    <mergeCell ref="C61:C62"/>
    <mergeCell ref="A61:A62"/>
    <mergeCell ref="B61:B62"/>
    <mergeCell ref="C63:C68"/>
    <mergeCell ref="A63:A68"/>
    <mergeCell ref="B63:B6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9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79</v>
      </c>
      <c r="AH8" t="s">
        <v>16</v>
      </c>
    </row>
    <row r="9" spans="1:86" x14ac:dyDescent="0.25">
      <c r="E9" t="s">
        <v>17</v>
      </c>
      <c r="F9" s="1" t="s">
        <v>18</v>
      </c>
      <c r="AH9" t="s">
        <v>275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9" t="s">
        <v>44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 t="s">
        <v>49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9" t="s">
        <v>45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 t="s">
        <v>48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 t="s">
        <v>50</v>
      </c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 t="s">
        <v>51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8" t="s">
        <v>32</v>
      </c>
      <c r="T14" s="18"/>
      <c r="U14" s="18"/>
      <c r="V14" s="18"/>
      <c r="W14" s="17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7" t="s">
        <v>46</v>
      </c>
      <c r="AI14" s="17" t="s">
        <v>47</v>
      </c>
      <c r="AJ14" s="18" t="s">
        <v>32</v>
      </c>
      <c r="AK14" s="18"/>
      <c r="AL14" s="18"/>
      <c r="AM14" s="18"/>
      <c r="AN14" s="17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7" t="s">
        <v>46</v>
      </c>
      <c r="AZ14" s="17" t="s">
        <v>47</v>
      </c>
      <c r="BA14" s="18" t="s">
        <v>32</v>
      </c>
      <c r="BB14" s="18"/>
      <c r="BC14" s="18"/>
      <c r="BD14" s="18"/>
      <c r="BE14" s="17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7" t="s">
        <v>46</v>
      </c>
      <c r="BQ14" s="17" t="s">
        <v>47</v>
      </c>
      <c r="BR14" s="18" t="s">
        <v>32</v>
      </c>
      <c r="BS14" s="18"/>
      <c r="BT14" s="18"/>
      <c r="BU14" s="18"/>
      <c r="BV14" s="17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0</v>
      </c>
      <c r="G17" s="6">
        <f>$B$17*COUNTIF(S17:CF17,"z")</f>
        <v>1</v>
      </c>
      <c r="H17" s="6">
        <f>SUM(I17:O17)</f>
        <v>18</v>
      </c>
      <c r="I17" s="6">
        <f>S17+AJ17+BA17+BR17</f>
        <v>18</v>
      </c>
      <c r="J17" s="6">
        <f>U17+AL17+BC17+BT17</f>
        <v>0</v>
      </c>
      <c r="K17" s="6">
        <f>X17+AO17+BF17+BW17</f>
        <v>0</v>
      </c>
      <c r="L17" s="6">
        <f>Z17+AQ17+BH17+BY17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2</v>
      </c>
      <c r="Q17" s="7">
        <f>AH17+AY17+BP17+CG17</f>
        <v>0</v>
      </c>
      <c r="R17" s="7">
        <f>$B$17*0.73</f>
        <v>0.73</v>
      </c>
      <c r="S17" s="11"/>
      <c r="T17" s="10"/>
      <c r="U17" s="11"/>
      <c r="V17" s="10"/>
      <c r="W17" s="7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>W17+AH17</f>
        <v>0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>
        <f>$B$17*18</f>
        <v>18</v>
      </c>
      <c r="BS17" s="10" t="s">
        <v>54</v>
      </c>
      <c r="BT17" s="11"/>
      <c r="BU17" s="10"/>
      <c r="BV17" s="7">
        <f>$B$17*2</f>
        <v>2</v>
      </c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2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9</v>
      </c>
      <c r="I18" s="6">
        <f>S18+AJ18+BA18+BR18</f>
        <v>9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$B$18*0.4</f>
        <v>0.4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>
        <f>$B$18*9</f>
        <v>9</v>
      </c>
      <c r="BS18" s="10" t="s">
        <v>54</v>
      </c>
      <c r="BT18" s="11"/>
      <c r="BU18" s="10"/>
      <c r="BV18" s="7">
        <f>$B$18*1</f>
        <v>1</v>
      </c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1</v>
      </c>
    </row>
    <row r="19" spans="1:86" x14ac:dyDescent="0.25">
      <c r="A19" s="6">
        <v>3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>SUM(I19:O19)</f>
        <v>9</v>
      </c>
      <c r="I19" s="6">
        <f>S19+AJ19+BA19+BR19</f>
        <v>9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1</v>
      </c>
      <c r="Q19" s="7">
        <f>AH19+AY19+BP19+CG19</f>
        <v>0</v>
      </c>
      <c r="R19" s="7">
        <f>$B$19*0.37</f>
        <v>0.37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0</v>
      </c>
      <c r="BR19" s="11">
        <f>$B$19*9</f>
        <v>9</v>
      </c>
      <c r="BS19" s="10" t="s">
        <v>54</v>
      </c>
      <c r="BT19" s="11"/>
      <c r="BU19" s="10"/>
      <c r="BV19" s="7">
        <f>$B$19*1</f>
        <v>1</v>
      </c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1</v>
      </c>
    </row>
    <row r="20" spans="1:86" x14ac:dyDescent="0.25">
      <c r="A20" s="6">
        <v>4</v>
      </c>
      <c r="B20" s="6">
        <v>1</v>
      </c>
      <c r="C20" s="6"/>
      <c r="D20" s="6"/>
      <c r="E20" s="3" t="s">
        <v>57</v>
      </c>
      <c r="F20" s="6">
        <f>$B$20*COUNTIF(S20:CF20,"e")</f>
        <v>1</v>
      </c>
      <c r="G20" s="6">
        <f>$B$20*COUNTIF(S20:CF20,"z")</f>
        <v>0</v>
      </c>
      <c r="H20" s="6">
        <f>SUM(I20:O20)</f>
        <v>27</v>
      </c>
      <c r="I20" s="6">
        <f>S20+AJ20+BA20+BR20</f>
        <v>0</v>
      </c>
      <c r="J20" s="6">
        <f>U20+AL20+BC20+BT20</f>
        <v>0</v>
      </c>
      <c r="K20" s="6">
        <f>X20+AO20+BF20+BW20</f>
        <v>0</v>
      </c>
      <c r="L20" s="6">
        <f>Z20+AQ20+BH20+BY20</f>
        <v>27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3</v>
      </c>
      <c r="R20" s="7">
        <f>$B$20*1.2</f>
        <v>1.2</v>
      </c>
      <c r="S20" s="11"/>
      <c r="T20" s="10"/>
      <c r="U20" s="11"/>
      <c r="V20" s="10"/>
      <c r="W20" s="7"/>
      <c r="X20" s="11"/>
      <c r="Y20" s="10"/>
      <c r="Z20" s="11">
        <f>$B$20*27</f>
        <v>27</v>
      </c>
      <c r="AA20" s="10" t="s">
        <v>58</v>
      </c>
      <c r="AB20" s="11"/>
      <c r="AC20" s="10"/>
      <c r="AD20" s="11"/>
      <c r="AE20" s="10"/>
      <c r="AF20" s="11"/>
      <c r="AG20" s="10"/>
      <c r="AH20" s="7">
        <f>$B$20*3</f>
        <v>3</v>
      </c>
      <c r="AI20" s="7">
        <f>W20+AH20</f>
        <v>3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27</v>
      </c>
      <c r="I21" s="6">
        <f>S21+AJ21+BA21+BR21</f>
        <v>18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9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</v>
      </c>
      <c r="R21" s="7">
        <v>1.1299999999999999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>W21+AH21</f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>
        <v>18</v>
      </c>
      <c r="BB21" s="10" t="s">
        <v>54</v>
      </c>
      <c r="BC21" s="11"/>
      <c r="BD21" s="10"/>
      <c r="BE21" s="7">
        <v>1</v>
      </c>
      <c r="BF21" s="11"/>
      <c r="BG21" s="10"/>
      <c r="BH21" s="11"/>
      <c r="BI21" s="10"/>
      <c r="BJ21" s="11">
        <v>9</v>
      </c>
      <c r="BK21" s="10" t="s">
        <v>54</v>
      </c>
      <c r="BL21" s="11"/>
      <c r="BM21" s="10"/>
      <c r="BN21" s="11"/>
      <c r="BO21" s="10"/>
      <c r="BP21" s="7">
        <v>1</v>
      </c>
      <c r="BQ21" s="7">
        <f>BE21+BP21</f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90</v>
      </c>
      <c r="I22" s="6">
        <f t="shared" si="0"/>
        <v>54</v>
      </c>
      <c r="J22" s="6">
        <f t="shared" si="0"/>
        <v>0</v>
      </c>
      <c r="K22" s="6">
        <f t="shared" si="0"/>
        <v>0</v>
      </c>
      <c r="L22" s="6">
        <f t="shared" si="0"/>
        <v>27</v>
      </c>
      <c r="M22" s="6">
        <f t="shared" si="0"/>
        <v>9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</v>
      </c>
      <c r="R22" s="7">
        <f t="shared" si="0"/>
        <v>3.83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27</v>
      </c>
      <c r="AA22" s="10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0</v>
      </c>
      <c r="BA22" s="11">
        <f t="shared" si="1"/>
        <v>18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1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9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1</v>
      </c>
      <c r="BQ22" s="7">
        <f t="shared" si="1"/>
        <v>2</v>
      </c>
      <c r="BR22" s="11">
        <f t="shared" ref="BR22:CH22" si="2">SUM(BR17:BR21)</f>
        <v>36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4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4</v>
      </c>
    </row>
    <row r="23" spans="1:86" ht="20.100000000000001" customHeight="1" x14ac:dyDescent="0.25">
      <c r="A23" s="13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3"/>
      <c r="CH23" s="14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27</v>
      </c>
      <c r="I24" s="6">
        <f>S24+AJ24+BA24+BR24</f>
        <v>18</v>
      </c>
      <c r="J24" s="6">
        <f>U24+AL24+BC24+BT24</f>
        <v>9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1.27</v>
      </c>
      <c r="S24" s="11">
        <v>18</v>
      </c>
      <c r="T24" s="10" t="s">
        <v>54</v>
      </c>
      <c r="U24" s="11">
        <v>9</v>
      </c>
      <c r="V24" s="10" t="s">
        <v>54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27</v>
      </c>
      <c r="I25" s="6">
        <f t="shared" si="3"/>
        <v>18</v>
      </c>
      <c r="J25" s="6">
        <f t="shared" si="3"/>
        <v>9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1.27</v>
      </c>
      <c r="S25" s="11">
        <f t="shared" si="3"/>
        <v>18</v>
      </c>
      <c r="T25" s="10">
        <f t="shared" si="3"/>
        <v>0</v>
      </c>
      <c r="U25" s="11">
        <f t="shared" si="3"/>
        <v>9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3" t="s">
        <v>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3"/>
      <c r="CH26" s="14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 t="shared" ref="H27:H32" si="6">SUM(I27:O27)</f>
        <v>27</v>
      </c>
      <c r="I27" s="6">
        <f t="shared" ref="I27:I32" si="7">S27+AJ27+BA27+BR27</f>
        <v>18</v>
      </c>
      <c r="J27" s="6">
        <f t="shared" ref="J27:J32" si="8">U27+AL27+BC27+BT27</f>
        <v>9</v>
      </c>
      <c r="K27" s="6">
        <f t="shared" ref="K27:K32" si="9">X27+AO27+BF27+BW27</f>
        <v>0</v>
      </c>
      <c r="L27" s="6">
        <f t="shared" ref="L27:L32" si="10">Z27+AQ27+BH27+BY27</f>
        <v>0</v>
      </c>
      <c r="M27" s="6">
        <f t="shared" ref="M27:M32" si="11">AB27+AS27+BJ27+CA27</f>
        <v>0</v>
      </c>
      <c r="N27" s="6">
        <f t="shared" ref="N27:N32" si="12">AD27+AU27+BL27+CC27</f>
        <v>0</v>
      </c>
      <c r="O27" s="6">
        <f t="shared" ref="O27:O32" si="13">AF27+AW27+BN27+CE27</f>
        <v>0</v>
      </c>
      <c r="P27" s="7">
        <f t="shared" ref="P27:P32" si="14">AI27+AZ27+BQ27+CH27</f>
        <v>2</v>
      </c>
      <c r="Q27" s="7">
        <f t="shared" ref="Q27:Q32" si="15">AH27+AY27+BP27+CG27</f>
        <v>0</v>
      </c>
      <c r="R27" s="7">
        <v>1.2</v>
      </c>
      <c r="S27" s="11">
        <v>18</v>
      </c>
      <c r="T27" s="10" t="s">
        <v>54</v>
      </c>
      <c r="U27" s="11">
        <v>9</v>
      </c>
      <c r="V27" s="10" t="s">
        <v>54</v>
      </c>
      <c r="W27" s="7">
        <v>2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ref="AI27:AI32" si="16"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ref="AZ27:AZ32" si="17"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ref="BQ27:BQ32" si="18"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ref="CH27:CH32" si="19"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 t="shared" si="6"/>
        <v>27</v>
      </c>
      <c r="I28" s="6">
        <f t="shared" si="7"/>
        <v>9</v>
      </c>
      <c r="J28" s="6">
        <f t="shared" si="8"/>
        <v>0</v>
      </c>
      <c r="K28" s="6">
        <f t="shared" si="9"/>
        <v>0</v>
      </c>
      <c r="L28" s="6">
        <f t="shared" si="10"/>
        <v>0</v>
      </c>
      <c r="M28" s="6">
        <f t="shared" si="11"/>
        <v>18</v>
      </c>
      <c r="N28" s="6">
        <f t="shared" si="12"/>
        <v>0</v>
      </c>
      <c r="O28" s="6">
        <f t="shared" si="13"/>
        <v>0</v>
      </c>
      <c r="P28" s="7">
        <f t="shared" si="14"/>
        <v>3</v>
      </c>
      <c r="Q28" s="7">
        <f t="shared" si="15"/>
        <v>1.6</v>
      </c>
      <c r="R28" s="7">
        <v>1.17</v>
      </c>
      <c r="S28" s="11">
        <v>9</v>
      </c>
      <c r="T28" s="10" t="s">
        <v>54</v>
      </c>
      <c r="U28" s="11"/>
      <c r="V28" s="10"/>
      <c r="W28" s="7">
        <v>1.4</v>
      </c>
      <c r="X28" s="11"/>
      <c r="Y28" s="10"/>
      <c r="Z28" s="11"/>
      <c r="AA28" s="10"/>
      <c r="AB28" s="11">
        <v>18</v>
      </c>
      <c r="AC28" s="10" t="s">
        <v>54</v>
      </c>
      <c r="AD28" s="11"/>
      <c r="AE28" s="10"/>
      <c r="AF28" s="11"/>
      <c r="AG28" s="10"/>
      <c r="AH28" s="7">
        <v>1.6</v>
      </c>
      <c r="AI28" s="7">
        <f t="shared" si="16"/>
        <v>3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7"/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8"/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9"/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2</v>
      </c>
      <c r="H29" s="6">
        <f t="shared" si="6"/>
        <v>27</v>
      </c>
      <c r="I29" s="6">
        <f t="shared" si="7"/>
        <v>9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18</v>
      </c>
      <c r="N29" s="6">
        <f t="shared" si="12"/>
        <v>0</v>
      </c>
      <c r="O29" s="6">
        <f t="shared" si="13"/>
        <v>0</v>
      </c>
      <c r="P29" s="7">
        <f t="shared" si="14"/>
        <v>3</v>
      </c>
      <c r="Q29" s="7">
        <f t="shared" si="15"/>
        <v>2.5</v>
      </c>
      <c r="R29" s="7">
        <v>1.1299999999999999</v>
      </c>
      <c r="S29" s="11">
        <v>9</v>
      </c>
      <c r="T29" s="10" t="s">
        <v>54</v>
      </c>
      <c r="U29" s="11"/>
      <c r="V29" s="10"/>
      <c r="W29" s="7">
        <v>0.5</v>
      </c>
      <c r="X29" s="11"/>
      <c r="Y29" s="10"/>
      <c r="Z29" s="11"/>
      <c r="AA29" s="10"/>
      <c r="AB29" s="11">
        <v>18</v>
      </c>
      <c r="AC29" s="10" t="s">
        <v>54</v>
      </c>
      <c r="AD29" s="11"/>
      <c r="AE29" s="10"/>
      <c r="AF29" s="11"/>
      <c r="AG29" s="10"/>
      <c r="AH29" s="7">
        <v>2.5</v>
      </c>
      <c r="AI29" s="7">
        <f t="shared" si="16"/>
        <v>3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 t="shared" si="17"/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 t="shared" si="18"/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 t="shared" si="19"/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 t="shared" si="6"/>
        <v>27</v>
      </c>
      <c r="I30" s="6">
        <f t="shared" si="7"/>
        <v>9</v>
      </c>
      <c r="J30" s="6">
        <f t="shared" si="8"/>
        <v>0</v>
      </c>
      <c r="K30" s="6">
        <f t="shared" si="9"/>
        <v>18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7">
        <f t="shared" si="14"/>
        <v>2</v>
      </c>
      <c r="Q30" s="7">
        <f t="shared" si="15"/>
        <v>1</v>
      </c>
      <c r="R30" s="7">
        <v>1.2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 t="shared" si="16"/>
        <v>0</v>
      </c>
      <c r="AJ30" s="11">
        <v>9</v>
      </c>
      <c r="AK30" s="10" t="s">
        <v>54</v>
      </c>
      <c r="AL30" s="11"/>
      <c r="AM30" s="10"/>
      <c r="AN30" s="7">
        <v>1</v>
      </c>
      <c r="AO30" s="11">
        <v>18</v>
      </c>
      <c r="AP30" s="10" t="s">
        <v>54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 t="shared" si="17"/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si="18"/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si="19"/>
        <v>0</v>
      </c>
    </row>
    <row r="31" spans="1:86" x14ac:dyDescent="0.25">
      <c r="A31" s="6"/>
      <c r="B31" s="6"/>
      <c r="C31" s="6"/>
      <c r="D31" s="6" t="s">
        <v>74</v>
      </c>
      <c r="E31" s="3" t="s">
        <v>75</v>
      </c>
      <c r="F31" s="6">
        <f>COUNTIF(S31:CF31,"e")</f>
        <v>0</v>
      </c>
      <c r="G31" s="6">
        <f>COUNTIF(S31:CF31,"z")</f>
        <v>1</v>
      </c>
      <c r="H31" s="6">
        <f t="shared" si="6"/>
        <v>9</v>
      </c>
      <c r="I31" s="6">
        <f t="shared" si="7"/>
        <v>9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7">
        <f t="shared" si="14"/>
        <v>1</v>
      </c>
      <c r="Q31" s="7">
        <f t="shared" si="15"/>
        <v>0</v>
      </c>
      <c r="R31" s="7">
        <v>0.4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si="16"/>
        <v>0</v>
      </c>
      <c r="AJ31" s="11">
        <v>9</v>
      </c>
      <c r="AK31" s="10" t="s">
        <v>54</v>
      </c>
      <c r="AL31" s="11"/>
      <c r="AM31" s="10"/>
      <c r="AN31" s="7">
        <v>1</v>
      </c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17"/>
        <v>1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18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19"/>
        <v>0</v>
      </c>
    </row>
    <row r="32" spans="1:86" x14ac:dyDescent="0.25">
      <c r="A32" s="6">
        <v>5</v>
      </c>
      <c r="B32" s="6">
        <v>1</v>
      </c>
      <c r="C32" s="6"/>
      <c r="D32" s="6"/>
      <c r="E32" s="3" t="s">
        <v>76</v>
      </c>
      <c r="F32" s="6">
        <f>$B$32*COUNTIF(S32:CF32,"e")</f>
        <v>0</v>
      </c>
      <c r="G32" s="6">
        <f>$B$32*COUNTIF(S32:CF32,"z")</f>
        <v>1</v>
      </c>
      <c r="H32" s="6">
        <f t="shared" si="6"/>
        <v>27</v>
      </c>
      <c r="I32" s="6">
        <f t="shared" si="7"/>
        <v>0</v>
      </c>
      <c r="J32" s="6">
        <f t="shared" si="8"/>
        <v>0</v>
      </c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27</v>
      </c>
      <c r="P32" s="7">
        <f t="shared" si="14"/>
        <v>3</v>
      </c>
      <c r="Q32" s="7">
        <f t="shared" si="15"/>
        <v>3</v>
      </c>
      <c r="R32" s="7">
        <f>$B$32*1.5</f>
        <v>1.5</v>
      </c>
      <c r="S32" s="11"/>
      <c r="T32" s="10"/>
      <c r="U32" s="11"/>
      <c r="V32" s="10"/>
      <c r="W32" s="7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16"/>
        <v>0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17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18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>
        <f>$B$32*27</f>
        <v>27</v>
      </c>
      <c r="CF32" s="10" t="s">
        <v>54</v>
      </c>
      <c r="CG32" s="7">
        <f>$B$32*3</f>
        <v>3</v>
      </c>
      <c r="CH32" s="7">
        <f t="shared" si="19"/>
        <v>3</v>
      </c>
    </row>
    <row r="33" spans="1:86" ht="15.9" customHeight="1" x14ac:dyDescent="0.25">
      <c r="A33" s="6"/>
      <c r="B33" s="6"/>
      <c r="C33" s="6"/>
      <c r="D33" s="6"/>
      <c r="E33" s="6" t="s">
        <v>61</v>
      </c>
      <c r="F33" s="6">
        <f t="shared" ref="F33:AK33" si="20">SUM(F27:F32)</f>
        <v>0</v>
      </c>
      <c r="G33" s="6">
        <f t="shared" si="20"/>
        <v>10</v>
      </c>
      <c r="H33" s="6">
        <f t="shared" si="20"/>
        <v>144</v>
      </c>
      <c r="I33" s="6">
        <f t="shared" si="20"/>
        <v>54</v>
      </c>
      <c r="J33" s="6">
        <f t="shared" si="20"/>
        <v>9</v>
      </c>
      <c r="K33" s="6">
        <f t="shared" si="20"/>
        <v>18</v>
      </c>
      <c r="L33" s="6">
        <f t="shared" si="20"/>
        <v>0</v>
      </c>
      <c r="M33" s="6">
        <f t="shared" si="20"/>
        <v>36</v>
      </c>
      <c r="N33" s="6">
        <f t="shared" si="20"/>
        <v>0</v>
      </c>
      <c r="O33" s="6">
        <f t="shared" si="20"/>
        <v>27</v>
      </c>
      <c r="P33" s="7">
        <f t="shared" si="20"/>
        <v>14</v>
      </c>
      <c r="Q33" s="7">
        <f t="shared" si="20"/>
        <v>8.1</v>
      </c>
      <c r="R33" s="7">
        <f t="shared" si="20"/>
        <v>6.6000000000000005</v>
      </c>
      <c r="S33" s="11">
        <f t="shared" si="20"/>
        <v>36</v>
      </c>
      <c r="T33" s="10">
        <f t="shared" si="20"/>
        <v>0</v>
      </c>
      <c r="U33" s="11">
        <f t="shared" si="20"/>
        <v>9</v>
      </c>
      <c r="V33" s="10">
        <f t="shared" si="20"/>
        <v>0</v>
      </c>
      <c r="W33" s="7">
        <f t="shared" si="20"/>
        <v>3.9</v>
      </c>
      <c r="X33" s="11">
        <f t="shared" si="20"/>
        <v>0</v>
      </c>
      <c r="Y33" s="10">
        <f t="shared" si="20"/>
        <v>0</v>
      </c>
      <c r="Z33" s="11">
        <f t="shared" si="20"/>
        <v>0</v>
      </c>
      <c r="AA33" s="10">
        <f t="shared" si="20"/>
        <v>0</v>
      </c>
      <c r="AB33" s="11">
        <f t="shared" si="20"/>
        <v>36</v>
      </c>
      <c r="AC33" s="10">
        <f t="shared" si="20"/>
        <v>0</v>
      </c>
      <c r="AD33" s="11">
        <f t="shared" si="20"/>
        <v>0</v>
      </c>
      <c r="AE33" s="10">
        <f t="shared" si="20"/>
        <v>0</v>
      </c>
      <c r="AF33" s="11">
        <f t="shared" si="20"/>
        <v>0</v>
      </c>
      <c r="AG33" s="10">
        <f t="shared" si="20"/>
        <v>0</v>
      </c>
      <c r="AH33" s="7">
        <f t="shared" si="20"/>
        <v>4.0999999999999996</v>
      </c>
      <c r="AI33" s="7">
        <f t="shared" si="20"/>
        <v>8</v>
      </c>
      <c r="AJ33" s="11">
        <f t="shared" si="20"/>
        <v>18</v>
      </c>
      <c r="AK33" s="10">
        <f t="shared" si="20"/>
        <v>0</v>
      </c>
      <c r="AL33" s="11">
        <f t="shared" ref="AL33:BQ33" si="21">SUM(AL27:AL32)</f>
        <v>0</v>
      </c>
      <c r="AM33" s="10">
        <f t="shared" si="21"/>
        <v>0</v>
      </c>
      <c r="AN33" s="7">
        <f t="shared" si="21"/>
        <v>2</v>
      </c>
      <c r="AO33" s="11">
        <f t="shared" si="21"/>
        <v>18</v>
      </c>
      <c r="AP33" s="10">
        <f t="shared" si="21"/>
        <v>0</v>
      </c>
      <c r="AQ33" s="11">
        <f t="shared" si="21"/>
        <v>0</v>
      </c>
      <c r="AR33" s="10">
        <f t="shared" si="21"/>
        <v>0</v>
      </c>
      <c r="AS33" s="11">
        <f t="shared" si="21"/>
        <v>0</v>
      </c>
      <c r="AT33" s="10">
        <f t="shared" si="21"/>
        <v>0</v>
      </c>
      <c r="AU33" s="11">
        <f t="shared" si="21"/>
        <v>0</v>
      </c>
      <c r="AV33" s="10">
        <f t="shared" si="21"/>
        <v>0</v>
      </c>
      <c r="AW33" s="11">
        <f t="shared" si="21"/>
        <v>0</v>
      </c>
      <c r="AX33" s="10">
        <f t="shared" si="21"/>
        <v>0</v>
      </c>
      <c r="AY33" s="7">
        <f t="shared" si="21"/>
        <v>1</v>
      </c>
      <c r="AZ33" s="7">
        <f t="shared" si="21"/>
        <v>3</v>
      </c>
      <c r="BA33" s="11">
        <f t="shared" si="21"/>
        <v>0</v>
      </c>
      <c r="BB33" s="10">
        <f t="shared" si="21"/>
        <v>0</v>
      </c>
      <c r="BC33" s="11">
        <f t="shared" si="21"/>
        <v>0</v>
      </c>
      <c r="BD33" s="10">
        <f t="shared" si="21"/>
        <v>0</v>
      </c>
      <c r="BE33" s="7">
        <f t="shared" si="21"/>
        <v>0</v>
      </c>
      <c r="BF33" s="11">
        <f t="shared" si="21"/>
        <v>0</v>
      </c>
      <c r="BG33" s="10">
        <f t="shared" si="21"/>
        <v>0</v>
      </c>
      <c r="BH33" s="11">
        <f t="shared" si="21"/>
        <v>0</v>
      </c>
      <c r="BI33" s="10">
        <f t="shared" si="21"/>
        <v>0</v>
      </c>
      <c r="BJ33" s="11">
        <f t="shared" si="21"/>
        <v>0</v>
      </c>
      <c r="BK33" s="10">
        <f t="shared" si="21"/>
        <v>0</v>
      </c>
      <c r="BL33" s="11">
        <f t="shared" si="21"/>
        <v>0</v>
      </c>
      <c r="BM33" s="10">
        <f t="shared" si="21"/>
        <v>0</v>
      </c>
      <c r="BN33" s="11">
        <f t="shared" si="21"/>
        <v>0</v>
      </c>
      <c r="BO33" s="10">
        <f t="shared" si="21"/>
        <v>0</v>
      </c>
      <c r="BP33" s="7">
        <f t="shared" si="21"/>
        <v>0</v>
      </c>
      <c r="BQ33" s="7">
        <f t="shared" si="21"/>
        <v>0</v>
      </c>
      <c r="BR33" s="11">
        <f t="shared" ref="BR33:CH33" si="22">SUM(BR27:BR32)</f>
        <v>0</v>
      </c>
      <c r="BS33" s="10">
        <f t="shared" si="22"/>
        <v>0</v>
      </c>
      <c r="BT33" s="11">
        <f t="shared" si="22"/>
        <v>0</v>
      </c>
      <c r="BU33" s="10">
        <f t="shared" si="22"/>
        <v>0</v>
      </c>
      <c r="BV33" s="7">
        <f t="shared" si="22"/>
        <v>0</v>
      </c>
      <c r="BW33" s="11">
        <f t="shared" si="22"/>
        <v>0</v>
      </c>
      <c r="BX33" s="10">
        <f t="shared" si="22"/>
        <v>0</v>
      </c>
      <c r="BY33" s="11">
        <f t="shared" si="22"/>
        <v>0</v>
      </c>
      <c r="BZ33" s="10">
        <f t="shared" si="22"/>
        <v>0</v>
      </c>
      <c r="CA33" s="11">
        <f t="shared" si="22"/>
        <v>0</v>
      </c>
      <c r="CB33" s="10">
        <f t="shared" si="22"/>
        <v>0</v>
      </c>
      <c r="CC33" s="11">
        <f t="shared" si="22"/>
        <v>0</v>
      </c>
      <c r="CD33" s="10">
        <f t="shared" si="22"/>
        <v>0</v>
      </c>
      <c r="CE33" s="11">
        <f t="shared" si="22"/>
        <v>27</v>
      </c>
      <c r="CF33" s="10">
        <f t="shared" si="22"/>
        <v>0</v>
      </c>
      <c r="CG33" s="7">
        <f t="shared" si="22"/>
        <v>3</v>
      </c>
      <c r="CH33" s="7">
        <f t="shared" si="22"/>
        <v>3</v>
      </c>
    </row>
    <row r="34" spans="1:86" ht="20.100000000000001" customHeight="1" x14ac:dyDescent="0.25">
      <c r="A34" s="13" t="s">
        <v>77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3"/>
      <c r="CH34" s="14"/>
    </row>
    <row r="35" spans="1:86" x14ac:dyDescent="0.25">
      <c r="A35" s="6"/>
      <c r="B35" s="6"/>
      <c r="C35" s="6"/>
      <c r="D35" s="6" t="s">
        <v>209</v>
      </c>
      <c r="E35" s="3" t="s">
        <v>210</v>
      </c>
      <c r="F35" s="6">
        <f t="shared" ref="F35:F52" si="23">COUNTIF(S35:CF35,"e")</f>
        <v>1</v>
      </c>
      <c r="G35" s="6">
        <f t="shared" ref="G35:G52" si="24">COUNTIF(S35:CF35,"z")</f>
        <v>2</v>
      </c>
      <c r="H35" s="6">
        <f t="shared" ref="H35:H53" si="25">SUM(I35:O35)</f>
        <v>36</v>
      </c>
      <c r="I35" s="6">
        <f t="shared" ref="I35:I53" si="26">S35+AJ35+BA35+BR35</f>
        <v>18</v>
      </c>
      <c r="J35" s="6">
        <f t="shared" ref="J35:J53" si="27">U35+AL35+BC35+BT35</f>
        <v>0</v>
      </c>
      <c r="K35" s="6">
        <f t="shared" ref="K35:K53" si="28">X35+AO35+BF35+BW35</f>
        <v>9</v>
      </c>
      <c r="L35" s="6">
        <f t="shared" ref="L35:L53" si="29">Z35+AQ35+BH35+BY35</f>
        <v>0</v>
      </c>
      <c r="M35" s="6">
        <f t="shared" ref="M35:M53" si="30">AB35+AS35+BJ35+CA35</f>
        <v>9</v>
      </c>
      <c r="N35" s="6">
        <f t="shared" ref="N35:N53" si="31">AD35+AU35+BL35+CC35</f>
        <v>0</v>
      </c>
      <c r="O35" s="6">
        <f t="shared" ref="O35:O53" si="32">AF35+AW35+BN35+CE35</f>
        <v>0</v>
      </c>
      <c r="P35" s="7">
        <f t="shared" ref="P35:P53" si="33">AI35+AZ35+BQ35+CH35</f>
        <v>3</v>
      </c>
      <c r="Q35" s="7">
        <f t="shared" ref="Q35:Q53" si="34">AH35+AY35+BP35+CG35</f>
        <v>1.7</v>
      </c>
      <c r="R35" s="7">
        <v>1.5</v>
      </c>
      <c r="S35" s="11">
        <v>18</v>
      </c>
      <c r="T35" s="10" t="s">
        <v>58</v>
      </c>
      <c r="U35" s="11"/>
      <c r="V35" s="10"/>
      <c r="W35" s="7">
        <v>1.3</v>
      </c>
      <c r="X35" s="11">
        <v>9</v>
      </c>
      <c r="Y35" s="10" t="s">
        <v>54</v>
      </c>
      <c r="Z35" s="11"/>
      <c r="AA35" s="10"/>
      <c r="AB35" s="11">
        <v>9</v>
      </c>
      <c r="AC35" s="10" t="s">
        <v>54</v>
      </c>
      <c r="AD35" s="11"/>
      <c r="AE35" s="10"/>
      <c r="AF35" s="11"/>
      <c r="AG35" s="10"/>
      <c r="AH35" s="7">
        <v>1.7</v>
      </c>
      <c r="AI35" s="7">
        <f t="shared" ref="AI35:AI53" si="35">W35+AH35</f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3" si="36">AN35+AY35</f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3" si="37">BE35+BP35</f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3" si="38">BV35+CG35</f>
        <v>0</v>
      </c>
    </row>
    <row r="36" spans="1:86" x14ac:dyDescent="0.25">
      <c r="A36" s="6"/>
      <c r="B36" s="6"/>
      <c r="C36" s="6"/>
      <c r="D36" s="6" t="s">
        <v>211</v>
      </c>
      <c r="E36" s="3" t="s">
        <v>212</v>
      </c>
      <c r="F36" s="6">
        <f t="shared" si="23"/>
        <v>1</v>
      </c>
      <c r="G36" s="6">
        <f t="shared" si="24"/>
        <v>1</v>
      </c>
      <c r="H36" s="6">
        <f t="shared" si="25"/>
        <v>27</v>
      </c>
      <c r="I36" s="6">
        <f t="shared" si="26"/>
        <v>9</v>
      </c>
      <c r="J36" s="6">
        <f t="shared" si="27"/>
        <v>0</v>
      </c>
      <c r="K36" s="6">
        <f t="shared" si="28"/>
        <v>0</v>
      </c>
      <c r="L36" s="6">
        <f t="shared" si="29"/>
        <v>0</v>
      </c>
      <c r="M36" s="6">
        <f t="shared" si="30"/>
        <v>18</v>
      </c>
      <c r="N36" s="6">
        <f t="shared" si="31"/>
        <v>0</v>
      </c>
      <c r="O36" s="6">
        <f t="shared" si="32"/>
        <v>0</v>
      </c>
      <c r="P36" s="7">
        <f t="shared" si="33"/>
        <v>3</v>
      </c>
      <c r="Q36" s="7">
        <f t="shared" si="34"/>
        <v>2</v>
      </c>
      <c r="R36" s="7">
        <v>1.2</v>
      </c>
      <c r="S36" s="11">
        <v>9</v>
      </c>
      <c r="T36" s="10" t="s">
        <v>58</v>
      </c>
      <c r="U36" s="11"/>
      <c r="V36" s="10"/>
      <c r="W36" s="7">
        <v>1</v>
      </c>
      <c r="X36" s="11"/>
      <c r="Y36" s="10"/>
      <c r="Z36" s="11"/>
      <c r="AA36" s="10"/>
      <c r="AB36" s="11">
        <v>18</v>
      </c>
      <c r="AC36" s="10" t="s">
        <v>54</v>
      </c>
      <c r="AD36" s="11"/>
      <c r="AE36" s="10"/>
      <c r="AF36" s="11"/>
      <c r="AG36" s="10"/>
      <c r="AH36" s="7">
        <v>2</v>
      </c>
      <c r="AI36" s="7">
        <f t="shared" si="35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6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7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8"/>
        <v>0</v>
      </c>
    </row>
    <row r="37" spans="1:86" x14ac:dyDescent="0.25">
      <c r="A37" s="6"/>
      <c r="B37" s="6"/>
      <c r="C37" s="6"/>
      <c r="D37" s="6" t="s">
        <v>213</v>
      </c>
      <c r="E37" s="3" t="s">
        <v>214</v>
      </c>
      <c r="F37" s="6">
        <f t="shared" si="23"/>
        <v>0</v>
      </c>
      <c r="G37" s="6">
        <f t="shared" si="24"/>
        <v>2</v>
      </c>
      <c r="H37" s="6">
        <f t="shared" si="25"/>
        <v>18</v>
      </c>
      <c r="I37" s="6">
        <f t="shared" si="26"/>
        <v>9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9</v>
      </c>
      <c r="N37" s="6">
        <f t="shared" si="31"/>
        <v>0</v>
      </c>
      <c r="O37" s="6">
        <f t="shared" si="32"/>
        <v>0</v>
      </c>
      <c r="P37" s="7">
        <f t="shared" si="33"/>
        <v>2</v>
      </c>
      <c r="Q37" s="7">
        <f t="shared" si="34"/>
        <v>0.8</v>
      </c>
      <c r="R37" s="7">
        <v>1.06</v>
      </c>
      <c r="S37" s="11">
        <v>9</v>
      </c>
      <c r="T37" s="10" t="s">
        <v>54</v>
      </c>
      <c r="U37" s="11"/>
      <c r="V37" s="10"/>
      <c r="W37" s="7">
        <v>1.2</v>
      </c>
      <c r="X37" s="11"/>
      <c r="Y37" s="10"/>
      <c r="Z37" s="11"/>
      <c r="AA37" s="10"/>
      <c r="AB37" s="11">
        <v>9</v>
      </c>
      <c r="AC37" s="10" t="s">
        <v>54</v>
      </c>
      <c r="AD37" s="11"/>
      <c r="AE37" s="10"/>
      <c r="AF37" s="11"/>
      <c r="AG37" s="10"/>
      <c r="AH37" s="7">
        <v>0.8</v>
      </c>
      <c r="AI37" s="7">
        <f t="shared" si="35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6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7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8"/>
        <v>0</v>
      </c>
    </row>
    <row r="38" spans="1:86" x14ac:dyDescent="0.25">
      <c r="A38" s="6"/>
      <c r="B38" s="6"/>
      <c r="C38" s="6"/>
      <c r="D38" s="6" t="s">
        <v>215</v>
      </c>
      <c r="E38" s="3" t="s">
        <v>216</v>
      </c>
      <c r="F38" s="6">
        <f t="shared" si="23"/>
        <v>0</v>
      </c>
      <c r="G38" s="6">
        <f t="shared" si="24"/>
        <v>2</v>
      </c>
      <c r="H38" s="6">
        <f t="shared" si="25"/>
        <v>18</v>
      </c>
      <c r="I38" s="6">
        <f t="shared" si="26"/>
        <v>9</v>
      </c>
      <c r="J38" s="6">
        <f t="shared" si="27"/>
        <v>0</v>
      </c>
      <c r="K38" s="6">
        <f t="shared" si="28"/>
        <v>0</v>
      </c>
      <c r="L38" s="6">
        <f t="shared" si="29"/>
        <v>0</v>
      </c>
      <c r="M38" s="6">
        <f t="shared" si="30"/>
        <v>9</v>
      </c>
      <c r="N38" s="6">
        <f t="shared" si="31"/>
        <v>0</v>
      </c>
      <c r="O38" s="6">
        <f t="shared" si="32"/>
        <v>0</v>
      </c>
      <c r="P38" s="7">
        <f t="shared" si="33"/>
        <v>2</v>
      </c>
      <c r="Q38" s="7">
        <f t="shared" si="34"/>
        <v>1.4</v>
      </c>
      <c r="R38" s="7">
        <v>0.74</v>
      </c>
      <c r="S38" s="11">
        <v>9</v>
      </c>
      <c r="T38" s="10" t="s">
        <v>54</v>
      </c>
      <c r="U38" s="11"/>
      <c r="V38" s="10"/>
      <c r="W38" s="7">
        <v>0.6</v>
      </c>
      <c r="X38" s="11"/>
      <c r="Y38" s="10"/>
      <c r="Z38" s="11"/>
      <c r="AA38" s="10"/>
      <c r="AB38" s="11">
        <v>9</v>
      </c>
      <c r="AC38" s="10" t="s">
        <v>54</v>
      </c>
      <c r="AD38" s="11"/>
      <c r="AE38" s="10"/>
      <c r="AF38" s="11"/>
      <c r="AG38" s="10"/>
      <c r="AH38" s="7">
        <v>1.4</v>
      </c>
      <c r="AI38" s="7">
        <f t="shared" si="35"/>
        <v>2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6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7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8"/>
        <v>0</v>
      </c>
    </row>
    <row r="39" spans="1:86" x14ac:dyDescent="0.25">
      <c r="A39" s="6"/>
      <c r="B39" s="6"/>
      <c r="C39" s="6"/>
      <c r="D39" s="6" t="s">
        <v>217</v>
      </c>
      <c r="E39" s="3" t="s">
        <v>218</v>
      </c>
      <c r="F39" s="6">
        <f t="shared" si="23"/>
        <v>1</v>
      </c>
      <c r="G39" s="6">
        <f t="shared" si="24"/>
        <v>1</v>
      </c>
      <c r="H39" s="6">
        <f t="shared" si="25"/>
        <v>45</v>
      </c>
      <c r="I39" s="6">
        <f t="shared" si="26"/>
        <v>18</v>
      </c>
      <c r="J39" s="6">
        <f t="shared" si="27"/>
        <v>0</v>
      </c>
      <c r="K39" s="6">
        <f t="shared" si="28"/>
        <v>0</v>
      </c>
      <c r="L39" s="6">
        <f t="shared" si="29"/>
        <v>0</v>
      </c>
      <c r="M39" s="6">
        <f t="shared" si="30"/>
        <v>27</v>
      </c>
      <c r="N39" s="6">
        <f t="shared" si="31"/>
        <v>0</v>
      </c>
      <c r="O39" s="6">
        <f t="shared" si="32"/>
        <v>0</v>
      </c>
      <c r="P39" s="7">
        <f t="shared" si="33"/>
        <v>4</v>
      </c>
      <c r="Q39" s="7">
        <f t="shared" si="34"/>
        <v>1.8</v>
      </c>
      <c r="R39" s="7">
        <v>1.83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5"/>
        <v>0</v>
      </c>
      <c r="AJ39" s="11">
        <v>18</v>
      </c>
      <c r="AK39" s="10" t="s">
        <v>58</v>
      </c>
      <c r="AL39" s="11"/>
      <c r="AM39" s="10"/>
      <c r="AN39" s="7">
        <v>2.2000000000000002</v>
      </c>
      <c r="AO39" s="11"/>
      <c r="AP39" s="10"/>
      <c r="AQ39" s="11"/>
      <c r="AR39" s="10"/>
      <c r="AS39" s="11">
        <v>27</v>
      </c>
      <c r="AT39" s="10" t="s">
        <v>54</v>
      </c>
      <c r="AU39" s="11"/>
      <c r="AV39" s="10"/>
      <c r="AW39" s="11"/>
      <c r="AX39" s="10"/>
      <c r="AY39" s="7">
        <v>1.8</v>
      </c>
      <c r="AZ39" s="7">
        <f t="shared" si="36"/>
        <v>4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7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8"/>
        <v>0</v>
      </c>
    </row>
    <row r="40" spans="1:86" x14ac:dyDescent="0.25">
      <c r="A40" s="6"/>
      <c r="B40" s="6"/>
      <c r="C40" s="6"/>
      <c r="D40" s="6" t="s">
        <v>219</v>
      </c>
      <c r="E40" s="3" t="s">
        <v>220</v>
      </c>
      <c r="F40" s="6">
        <f t="shared" si="23"/>
        <v>1</v>
      </c>
      <c r="G40" s="6">
        <f t="shared" si="24"/>
        <v>1</v>
      </c>
      <c r="H40" s="6">
        <f t="shared" si="25"/>
        <v>45</v>
      </c>
      <c r="I40" s="6">
        <f t="shared" si="26"/>
        <v>18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27</v>
      </c>
      <c r="N40" s="6">
        <f t="shared" si="31"/>
        <v>0</v>
      </c>
      <c r="O40" s="6">
        <f t="shared" si="32"/>
        <v>0</v>
      </c>
      <c r="P40" s="7">
        <f t="shared" si="33"/>
        <v>4</v>
      </c>
      <c r="Q40" s="7">
        <f t="shared" si="34"/>
        <v>2.2000000000000002</v>
      </c>
      <c r="R40" s="7">
        <v>1.8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>
        <v>18</v>
      </c>
      <c r="AK40" s="10" t="s">
        <v>58</v>
      </c>
      <c r="AL40" s="11"/>
      <c r="AM40" s="10"/>
      <c r="AN40" s="7">
        <v>1.8</v>
      </c>
      <c r="AO40" s="11"/>
      <c r="AP40" s="10"/>
      <c r="AQ40" s="11"/>
      <c r="AR40" s="10"/>
      <c r="AS40" s="11">
        <v>27</v>
      </c>
      <c r="AT40" s="10" t="s">
        <v>54</v>
      </c>
      <c r="AU40" s="11"/>
      <c r="AV40" s="10"/>
      <c r="AW40" s="11"/>
      <c r="AX40" s="10"/>
      <c r="AY40" s="7">
        <v>2.2000000000000002</v>
      </c>
      <c r="AZ40" s="7">
        <f t="shared" si="36"/>
        <v>4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7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5">
      <c r="A41" s="6"/>
      <c r="B41" s="6"/>
      <c r="C41" s="6"/>
      <c r="D41" s="6" t="s">
        <v>221</v>
      </c>
      <c r="E41" s="3" t="s">
        <v>222</v>
      </c>
      <c r="F41" s="6">
        <f t="shared" si="23"/>
        <v>0</v>
      </c>
      <c r="G41" s="6">
        <f t="shared" si="24"/>
        <v>2</v>
      </c>
      <c r="H41" s="6">
        <f t="shared" si="25"/>
        <v>27</v>
      </c>
      <c r="I41" s="6">
        <f t="shared" si="26"/>
        <v>18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9</v>
      </c>
      <c r="N41" s="6">
        <f t="shared" si="31"/>
        <v>0</v>
      </c>
      <c r="O41" s="6">
        <f t="shared" si="32"/>
        <v>0</v>
      </c>
      <c r="P41" s="7">
        <f t="shared" si="33"/>
        <v>2</v>
      </c>
      <c r="Q41" s="7">
        <f t="shared" si="34"/>
        <v>1</v>
      </c>
      <c r="R41" s="7">
        <v>1.23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>
        <v>18</v>
      </c>
      <c r="AK41" s="10" t="s">
        <v>54</v>
      </c>
      <c r="AL41" s="11"/>
      <c r="AM41" s="10"/>
      <c r="AN41" s="7">
        <v>1</v>
      </c>
      <c r="AO41" s="11"/>
      <c r="AP41" s="10"/>
      <c r="AQ41" s="11"/>
      <c r="AR41" s="10"/>
      <c r="AS41" s="11">
        <v>9</v>
      </c>
      <c r="AT41" s="10" t="s">
        <v>54</v>
      </c>
      <c r="AU41" s="11"/>
      <c r="AV41" s="10"/>
      <c r="AW41" s="11"/>
      <c r="AX41" s="10"/>
      <c r="AY41" s="7">
        <v>1</v>
      </c>
      <c r="AZ41" s="7">
        <f t="shared" si="36"/>
        <v>2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7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5">
      <c r="A42" s="6"/>
      <c r="B42" s="6"/>
      <c r="C42" s="6"/>
      <c r="D42" s="6" t="s">
        <v>223</v>
      </c>
      <c r="E42" s="3" t="s">
        <v>224</v>
      </c>
      <c r="F42" s="6">
        <f t="shared" si="23"/>
        <v>0</v>
      </c>
      <c r="G42" s="6">
        <f t="shared" si="24"/>
        <v>2</v>
      </c>
      <c r="H42" s="6">
        <f t="shared" si="25"/>
        <v>18</v>
      </c>
      <c r="I42" s="6">
        <f t="shared" si="26"/>
        <v>9</v>
      </c>
      <c r="J42" s="6">
        <f t="shared" si="27"/>
        <v>0</v>
      </c>
      <c r="K42" s="6">
        <f t="shared" si="28"/>
        <v>0</v>
      </c>
      <c r="L42" s="6">
        <f t="shared" si="29"/>
        <v>0</v>
      </c>
      <c r="M42" s="6">
        <f t="shared" si="30"/>
        <v>9</v>
      </c>
      <c r="N42" s="6">
        <f t="shared" si="31"/>
        <v>0</v>
      </c>
      <c r="O42" s="6">
        <f t="shared" si="32"/>
        <v>0</v>
      </c>
      <c r="P42" s="7">
        <f t="shared" si="33"/>
        <v>2</v>
      </c>
      <c r="Q42" s="7">
        <f t="shared" si="34"/>
        <v>1.1000000000000001</v>
      </c>
      <c r="R42" s="7">
        <v>0.9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5"/>
        <v>0</v>
      </c>
      <c r="AJ42" s="11">
        <v>9</v>
      </c>
      <c r="AK42" s="10" t="s">
        <v>54</v>
      </c>
      <c r="AL42" s="11"/>
      <c r="AM42" s="10"/>
      <c r="AN42" s="7">
        <v>0.9</v>
      </c>
      <c r="AO42" s="11"/>
      <c r="AP42" s="10"/>
      <c r="AQ42" s="11"/>
      <c r="AR42" s="10"/>
      <c r="AS42" s="11">
        <v>9</v>
      </c>
      <c r="AT42" s="10" t="s">
        <v>54</v>
      </c>
      <c r="AU42" s="11"/>
      <c r="AV42" s="10"/>
      <c r="AW42" s="11"/>
      <c r="AX42" s="10"/>
      <c r="AY42" s="7">
        <v>1.1000000000000001</v>
      </c>
      <c r="AZ42" s="7">
        <f t="shared" si="36"/>
        <v>2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5">
      <c r="A43" s="6"/>
      <c r="B43" s="6"/>
      <c r="C43" s="6"/>
      <c r="D43" s="6" t="s">
        <v>225</v>
      </c>
      <c r="E43" s="3" t="s">
        <v>226</v>
      </c>
      <c r="F43" s="6">
        <f t="shared" si="23"/>
        <v>0</v>
      </c>
      <c r="G43" s="6">
        <f t="shared" si="24"/>
        <v>2</v>
      </c>
      <c r="H43" s="6">
        <f t="shared" si="25"/>
        <v>18</v>
      </c>
      <c r="I43" s="6">
        <f t="shared" si="26"/>
        <v>9</v>
      </c>
      <c r="J43" s="6">
        <f t="shared" si="27"/>
        <v>0</v>
      </c>
      <c r="K43" s="6">
        <f t="shared" si="28"/>
        <v>0</v>
      </c>
      <c r="L43" s="6">
        <f t="shared" si="29"/>
        <v>0</v>
      </c>
      <c r="M43" s="6">
        <f t="shared" si="30"/>
        <v>9</v>
      </c>
      <c r="N43" s="6">
        <f t="shared" si="31"/>
        <v>0</v>
      </c>
      <c r="O43" s="6">
        <f t="shared" si="32"/>
        <v>0</v>
      </c>
      <c r="P43" s="7">
        <f t="shared" si="33"/>
        <v>2</v>
      </c>
      <c r="Q43" s="7">
        <f t="shared" si="34"/>
        <v>1.2</v>
      </c>
      <c r="R43" s="7">
        <v>0.84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5"/>
        <v>0</v>
      </c>
      <c r="AJ43" s="11">
        <v>9</v>
      </c>
      <c r="AK43" s="10" t="s">
        <v>54</v>
      </c>
      <c r="AL43" s="11"/>
      <c r="AM43" s="10"/>
      <c r="AN43" s="7">
        <v>0.8</v>
      </c>
      <c r="AO43" s="11"/>
      <c r="AP43" s="10"/>
      <c r="AQ43" s="11"/>
      <c r="AR43" s="10"/>
      <c r="AS43" s="11">
        <v>9</v>
      </c>
      <c r="AT43" s="10" t="s">
        <v>54</v>
      </c>
      <c r="AU43" s="11"/>
      <c r="AV43" s="10"/>
      <c r="AW43" s="11"/>
      <c r="AX43" s="10"/>
      <c r="AY43" s="7">
        <v>1.2</v>
      </c>
      <c r="AZ43" s="7">
        <f t="shared" si="36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7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5">
      <c r="A44" s="6"/>
      <c r="B44" s="6"/>
      <c r="C44" s="6"/>
      <c r="D44" s="6" t="s">
        <v>227</v>
      </c>
      <c r="E44" s="3" t="s">
        <v>228</v>
      </c>
      <c r="F44" s="6">
        <f t="shared" si="23"/>
        <v>0</v>
      </c>
      <c r="G44" s="6">
        <f t="shared" si="24"/>
        <v>2</v>
      </c>
      <c r="H44" s="6">
        <f t="shared" si="25"/>
        <v>27</v>
      </c>
      <c r="I44" s="6">
        <f t="shared" si="26"/>
        <v>9</v>
      </c>
      <c r="J44" s="6">
        <f t="shared" si="27"/>
        <v>0</v>
      </c>
      <c r="K44" s="6">
        <f t="shared" si="28"/>
        <v>18</v>
      </c>
      <c r="L44" s="6">
        <f t="shared" si="29"/>
        <v>0</v>
      </c>
      <c r="M44" s="6">
        <f t="shared" si="30"/>
        <v>0</v>
      </c>
      <c r="N44" s="6">
        <f t="shared" si="31"/>
        <v>0</v>
      </c>
      <c r="O44" s="6">
        <f t="shared" si="32"/>
        <v>0</v>
      </c>
      <c r="P44" s="7">
        <f t="shared" si="33"/>
        <v>2</v>
      </c>
      <c r="Q44" s="7">
        <f t="shared" si="34"/>
        <v>1</v>
      </c>
      <c r="R44" s="7">
        <v>1.1299999999999999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5"/>
        <v>0</v>
      </c>
      <c r="AJ44" s="11">
        <v>9</v>
      </c>
      <c r="AK44" s="10" t="s">
        <v>54</v>
      </c>
      <c r="AL44" s="11"/>
      <c r="AM44" s="10"/>
      <c r="AN44" s="7">
        <v>1</v>
      </c>
      <c r="AO44" s="11">
        <v>18</v>
      </c>
      <c r="AP44" s="10" t="s">
        <v>54</v>
      </c>
      <c r="AQ44" s="11"/>
      <c r="AR44" s="10"/>
      <c r="AS44" s="11"/>
      <c r="AT44" s="10"/>
      <c r="AU44" s="11"/>
      <c r="AV44" s="10"/>
      <c r="AW44" s="11"/>
      <c r="AX44" s="10"/>
      <c r="AY44" s="7">
        <v>1</v>
      </c>
      <c r="AZ44" s="7">
        <f t="shared" si="36"/>
        <v>2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7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5">
      <c r="A45" s="6"/>
      <c r="B45" s="6"/>
      <c r="C45" s="6"/>
      <c r="D45" s="6" t="s">
        <v>229</v>
      </c>
      <c r="E45" s="3" t="s">
        <v>230</v>
      </c>
      <c r="F45" s="6">
        <f t="shared" si="23"/>
        <v>1</v>
      </c>
      <c r="G45" s="6">
        <f t="shared" si="24"/>
        <v>1</v>
      </c>
      <c r="H45" s="6">
        <f t="shared" si="25"/>
        <v>27</v>
      </c>
      <c r="I45" s="6">
        <f t="shared" si="26"/>
        <v>18</v>
      </c>
      <c r="J45" s="6">
        <f t="shared" si="27"/>
        <v>0</v>
      </c>
      <c r="K45" s="6">
        <f t="shared" si="28"/>
        <v>0</v>
      </c>
      <c r="L45" s="6">
        <f t="shared" si="29"/>
        <v>0</v>
      </c>
      <c r="M45" s="6">
        <f t="shared" si="30"/>
        <v>9</v>
      </c>
      <c r="N45" s="6">
        <f t="shared" si="31"/>
        <v>0</v>
      </c>
      <c r="O45" s="6">
        <f t="shared" si="32"/>
        <v>0</v>
      </c>
      <c r="P45" s="7">
        <f t="shared" si="33"/>
        <v>3</v>
      </c>
      <c r="Q45" s="7">
        <f t="shared" si="34"/>
        <v>1.3</v>
      </c>
      <c r="R45" s="7">
        <v>1.24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6"/>
        <v>0</v>
      </c>
      <c r="BA45" s="11">
        <v>18</v>
      </c>
      <c r="BB45" s="10" t="s">
        <v>58</v>
      </c>
      <c r="BC45" s="11"/>
      <c r="BD45" s="10"/>
      <c r="BE45" s="7">
        <v>1.7</v>
      </c>
      <c r="BF45" s="11"/>
      <c r="BG45" s="10"/>
      <c r="BH45" s="11"/>
      <c r="BI45" s="10"/>
      <c r="BJ45" s="11">
        <v>9</v>
      </c>
      <c r="BK45" s="10" t="s">
        <v>54</v>
      </c>
      <c r="BL45" s="11"/>
      <c r="BM45" s="10"/>
      <c r="BN45" s="11"/>
      <c r="BO45" s="10"/>
      <c r="BP45" s="7">
        <v>1.3</v>
      </c>
      <c r="BQ45" s="7">
        <f t="shared" si="37"/>
        <v>3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5">
      <c r="A46" s="6"/>
      <c r="B46" s="6"/>
      <c r="C46" s="6"/>
      <c r="D46" s="6" t="s">
        <v>231</v>
      </c>
      <c r="E46" s="3" t="s">
        <v>232</v>
      </c>
      <c r="F46" s="6">
        <f t="shared" si="23"/>
        <v>0</v>
      </c>
      <c r="G46" s="6">
        <f t="shared" si="24"/>
        <v>2</v>
      </c>
      <c r="H46" s="6">
        <f t="shared" si="25"/>
        <v>18</v>
      </c>
      <c r="I46" s="6">
        <f t="shared" si="26"/>
        <v>9</v>
      </c>
      <c r="J46" s="6">
        <f t="shared" si="27"/>
        <v>0</v>
      </c>
      <c r="K46" s="6">
        <f t="shared" si="28"/>
        <v>9</v>
      </c>
      <c r="L46" s="6">
        <f t="shared" si="29"/>
        <v>0</v>
      </c>
      <c r="M46" s="6">
        <f t="shared" si="30"/>
        <v>0</v>
      </c>
      <c r="N46" s="6">
        <f t="shared" si="31"/>
        <v>0</v>
      </c>
      <c r="O46" s="6">
        <f t="shared" si="32"/>
        <v>0</v>
      </c>
      <c r="P46" s="7">
        <f t="shared" si="33"/>
        <v>2</v>
      </c>
      <c r="Q46" s="7">
        <f t="shared" si="34"/>
        <v>1</v>
      </c>
      <c r="R46" s="7">
        <v>0.74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6"/>
        <v>0</v>
      </c>
      <c r="BA46" s="11">
        <v>9</v>
      </c>
      <c r="BB46" s="10" t="s">
        <v>54</v>
      </c>
      <c r="BC46" s="11"/>
      <c r="BD46" s="10"/>
      <c r="BE46" s="7">
        <v>1</v>
      </c>
      <c r="BF46" s="11">
        <v>9</v>
      </c>
      <c r="BG46" s="10" t="s">
        <v>54</v>
      </c>
      <c r="BH46" s="11"/>
      <c r="BI46" s="10"/>
      <c r="BJ46" s="11"/>
      <c r="BK46" s="10"/>
      <c r="BL46" s="11"/>
      <c r="BM46" s="10"/>
      <c r="BN46" s="11"/>
      <c r="BO46" s="10"/>
      <c r="BP46" s="7">
        <v>1</v>
      </c>
      <c r="BQ46" s="7">
        <f t="shared" si="37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5">
      <c r="A47" s="6"/>
      <c r="B47" s="6"/>
      <c r="C47" s="6"/>
      <c r="D47" s="6" t="s">
        <v>233</v>
      </c>
      <c r="E47" s="3" t="s">
        <v>234</v>
      </c>
      <c r="F47" s="6">
        <f t="shared" si="23"/>
        <v>0</v>
      </c>
      <c r="G47" s="6">
        <f t="shared" si="24"/>
        <v>2</v>
      </c>
      <c r="H47" s="6">
        <f t="shared" si="25"/>
        <v>27</v>
      </c>
      <c r="I47" s="6">
        <f t="shared" si="26"/>
        <v>18</v>
      </c>
      <c r="J47" s="6">
        <f t="shared" si="27"/>
        <v>0</v>
      </c>
      <c r="K47" s="6">
        <f t="shared" si="28"/>
        <v>0</v>
      </c>
      <c r="L47" s="6">
        <f t="shared" si="29"/>
        <v>0</v>
      </c>
      <c r="M47" s="6">
        <f t="shared" si="30"/>
        <v>9</v>
      </c>
      <c r="N47" s="6">
        <f t="shared" si="31"/>
        <v>0</v>
      </c>
      <c r="O47" s="6">
        <f t="shared" si="32"/>
        <v>0</v>
      </c>
      <c r="P47" s="7">
        <f t="shared" si="33"/>
        <v>3</v>
      </c>
      <c r="Q47" s="7">
        <f t="shared" si="34"/>
        <v>1.7</v>
      </c>
      <c r="R47" s="7">
        <v>1.1299999999999999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5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6"/>
        <v>0</v>
      </c>
      <c r="BA47" s="11">
        <v>18</v>
      </c>
      <c r="BB47" s="10" t="s">
        <v>54</v>
      </c>
      <c r="BC47" s="11"/>
      <c r="BD47" s="10"/>
      <c r="BE47" s="7">
        <v>1.3</v>
      </c>
      <c r="BF47" s="11"/>
      <c r="BG47" s="10"/>
      <c r="BH47" s="11"/>
      <c r="BI47" s="10"/>
      <c r="BJ47" s="11">
        <v>9</v>
      </c>
      <c r="BK47" s="10" t="s">
        <v>54</v>
      </c>
      <c r="BL47" s="11"/>
      <c r="BM47" s="10"/>
      <c r="BN47" s="11"/>
      <c r="BO47" s="10"/>
      <c r="BP47" s="7">
        <v>1.7</v>
      </c>
      <c r="BQ47" s="7">
        <f t="shared" si="37"/>
        <v>3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5">
      <c r="A48" s="6"/>
      <c r="B48" s="6"/>
      <c r="C48" s="6"/>
      <c r="D48" s="6" t="s">
        <v>235</v>
      </c>
      <c r="E48" s="3" t="s">
        <v>236</v>
      </c>
      <c r="F48" s="6">
        <f t="shared" si="23"/>
        <v>0</v>
      </c>
      <c r="G48" s="6">
        <f t="shared" si="24"/>
        <v>2</v>
      </c>
      <c r="H48" s="6">
        <f t="shared" si="25"/>
        <v>18</v>
      </c>
      <c r="I48" s="6">
        <f t="shared" si="26"/>
        <v>9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9</v>
      </c>
      <c r="N48" s="6">
        <f t="shared" si="31"/>
        <v>0</v>
      </c>
      <c r="O48" s="6">
        <f t="shared" si="32"/>
        <v>0</v>
      </c>
      <c r="P48" s="7">
        <f t="shared" si="33"/>
        <v>2</v>
      </c>
      <c r="Q48" s="7">
        <f t="shared" si="34"/>
        <v>1.2</v>
      </c>
      <c r="R48" s="7">
        <v>0.8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6"/>
        <v>0</v>
      </c>
      <c r="BA48" s="11">
        <v>9</v>
      </c>
      <c r="BB48" s="10" t="s">
        <v>54</v>
      </c>
      <c r="BC48" s="11"/>
      <c r="BD48" s="10"/>
      <c r="BE48" s="7">
        <v>0.8</v>
      </c>
      <c r="BF48" s="11"/>
      <c r="BG48" s="10"/>
      <c r="BH48" s="11"/>
      <c r="BI48" s="10"/>
      <c r="BJ48" s="11">
        <v>9</v>
      </c>
      <c r="BK48" s="10" t="s">
        <v>54</v>
      </c>
      <c r="BL48" s="11"/>
      <c r="BM48" s="10"/>
      <c r="BN48" s="11"/>
      <c r="BO48" s="10"/>
      <c r="BP48" s="7">
        <v>1.2</v>
      </c>
      <c r="BQ48" s="7">
        <f t="shared" si="37"/>
        <v>2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8"/>
        <v>0</v>
      </c>
    </row>
    <row r="49" spans="1:86" x14ac:dyDescent="0.25">
      <c r="A49" s="6"/>
      <c r="B49" s="6"/>
      <c r="C49" s="6"/>
      <c r="D49" s="6" t="s">
        <v>237</v>
      </c>
      <c r="E49" s="3" t="s">
        <v>106</v>
      </c>
      <c r="F49" s="6">
        <f t="shared" si="23"/>
        <v>0</v>
      </c>
      <c r="G49" s="6">
        <f t="shared" si="24"/>
        <v>2</v>
      </c>
      <c r="H49" s="6">
        <f t="shared" si="25"/>
        <v>18</v>
      </c>
      <c r="I49" s="6">
        <f t="shared" si="26"/>
        <v>9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9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1.2</v>
      </c>
      <c r="R49" s="7">
        <v>0.8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6"/>
        <v>0</v>
      </c>
      <c r="BA49" s="11">
        <v>9</v>
      </c>
      <c r="BB49" s="10" t="s">
        <v>54</v>
      </c>
      <c r="BC49" s="11"/>
      <c r="BD49" s="10"/>
      <c r="BE49" s="7">
        <v>0.8</v>
      </c>
      <c r="BF49" s="11"/>
      <c r="BG49" s="10"/>
      <c r="BH49" s="11"/>
      <c r="BI49" s="10"/>
      <c r="BJ49" s="11">
        <v>9</v>
      </c>
      <c r="BK49" s="10" t="s">
        <v>54</v>
      </c>
      <c r="BL49" s="11"/>
      <c r="BM49" s="10"/>
      <c r="BN49" s="11"/>
      <c r="BO49" s="10"/>
      <c r="BP49" s="7">
        <v>1.2</v>
      </c>
      <c r="BQ49" s="7">
        <f t="shared" si="37"/>
        <v>2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x14ac:dyDescent="0.25">
      <c r="A50" s="6"/>
      <c r="B50" s="6"/>
      <c r="C50" s="6"/>
      <c r="D50" s="6" t="s">
        <v>238</v>
      </c>
      <c r="E50" s="3" t="s">
        <v>239</v>
      </c>
      <c r="F50" s="6">
        <f t="shared" si="23"/>
        <v>0</v>
      </c>
      <c r="G50" s="6">
        <f t="shared" si="24"/>
        <v>2</v>
      </c>
      <c r="H50" s="6">
        <f t="shared" si="25"/>
        <v>18</v>
      </c>
      <c r="I50" s="6">
        <f t="shared" si="26"/>
        <v>9</v>
      </c>
      <c r="J50" s="6">
        <f t="shared" si="27"/>
        <v>0</v>
      </c>
      <c r="K50" s="6">
        <f t="shared" si="28"/>
        <v>0</v>
      </c>
      <c r="L50" s="6">
        <f t="shared" si="29"/>
        <v>0</v>
      </c>
      <c r="M50" s="6">
        <f t="shared" si="30"/>
        <v>9</v>
      </c>
      <c r="N50" s="6">
        <f t="shared" si="31"/>
        <v>0</v>
      </c>
      <c r="O50" s="6">
        <f t="shared" si="32"/>
        <v>0</v>
      </c>
      <c r="P50" s="7">
        <f t="shared" si="33"/>
        <v>2</v>
      </c>
      <c r="Q50" s="7">
        <f t="shared" si="34"/>
        <v>1</v>
      </c>
      <c r="R50" s="7">
        <v>0.8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5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6"/>
        <v>0</v>
      </c>
      <c r="BA50" s="11">
        <v>9</v>
      </c>
      <c r="BB50" s="10" t="s">
        <v>54</v>
      </c>
      <c r="BC50" s="11"/>
      <c r="BD50" s="10"/>
      <c r="BE50" s="7">
        <v>1</v>
      </c>
      <c r="BF50" s="11"/>
      <c r="BG50" s="10"/>
      <c r="BH50" s="11"/>
      <c r="BI50" s="10"/>
      <c r="BJ50" s="11">
        <v>9</v>
      </c>
      <c r="BK50" s="10" t="s">
        <v>54</v>
      </c>
      <c r="BL50" s="11"/>
      <c r="BM50" s="10"/>
      <c r="BN50" s="11"/>
      <c r="BO50" s="10"/>
      <c r="BP50" s="7">
        <v>1</v>
      </c>
      <c r="BQ50" s="7">
        <f t="shared" si="37"/>
        <v>2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8"/>
        <v>0</v>
      </c>
    </row>
    <row r="51" spans="1:86" x14ac:dyDescent="0.25">
      <c r="A51" s="6"/>
      <c r="B51" s="6"/>
      <c r="C51" s="6"/>
      <c r="D51" s="6" t="s">
        <v>240</v>
      </c>
      <c r="E51" s="3" t="s">
        <v>241</v>
      </c>
      <c r="F51" s="6">
        <f t="shared" si="23"/>
        <v>0</v>
      </c>
      <c r="G51" s="6">
        <f t="shared" si="24"/>
        <v>2</v>
      </c>
      <c r="H51" s="6">
        <f t="shared" si="25"/>
        <v>27</v>
      </c>
      <c r="I51" s="6">
        <f t="shared" si="26"/>
        <v>9</v>
      </c>
      <c r="J51" s="6">
        <f t="shared" si="27"/>
        <v>0</v>
      </c>
      <c r="K51" s="6">
        <f t="shared" si="28"/>
        <v>18</v>
      </c>
      <c r="L51" s="6">
        <f t="shared" si="29"/>
        <v>0</v>
      </c>
      <c r="M51" s="6">
        <f t="shared" si="30"/>
        <v>0</v>
      </c>
      <c r="N51" s="6">
        <f t="shared" si="31"/>
        <v>0</v>
      </c>
      <c r="O51" s="6">
        <f t="shared" si="32"/>
        <v>0</v>
      </c>
      <c r="P51" s="7">
        <f t="shared" si="33"/>
        <v>2</v>
      </c>
      <c r="Q51" s="7">
        <f t="shared" si="34"/>
        <v>1.2</v>
      </c>
      <c r="R51" s="7">
        <v>1.1299999999999999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5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6"/>
        <v>0</v>
      </c>
      <c r="BA51" s="11">
        <v>9</v>
      </c>
      <c r="BB51" s="10" t="s">
        <v>54</v>
      </c>
      <c r="BC51" s="11"/>
      <c r="BD51" s="10"/>
      <c r="BE51" s="7">
        <v>0.8</v>
      </c>
      <c r="BF51" s="11">
        <v>18</v>
      </c>
      <c r="BG51" s="10" t="s">
        <v>54</v>
      </c>
      <c r="BH51" s="11"/>
      <c r="BI51" s="10"/>
      <c r="BJ51" s="11"/>
      <c r="BK51" s="10"/>
      <c r="BL51" s="11"/>
      <c r="BM51" s="10"/>
      <c r="BN51" s="11"/>
      <c r="BO51" s="10"/>
      <c r="BP51" s="7">
        <v>1.2</v>
      </c>
      <c r="BQ51" s="7">
        <f t="shared" si="37"/>
        <v>2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8"/>
        <v>0</v>
      </c>
    </row>
    <row r="52" spans="1:86" x14ac:dyDescent="0.25">
      <c r="A52" s="6"/>
      <c r="B52" s="6"/>
      <c r="C52" s="6"/>
      <c r="D52" s="6" t="s">
        <v>242</v>
      </c>
      <c r="E52" s="3" t="s">
        <v>243</v>
      </c>
      <c r="F52" s="6">
        <f t="shared" si="23"/>
        <v>0</v>
      </c>
      <c r="G52" s="6">
        <f t="shared" si="24"/>
        <v>2</v>
      </c>
      <c r="H52" s="6">
        <f t="shared" si="25"/>
        <v>27</v>
      </c>
      <c r="I52" s="6">
        <f t="shared" si="26"/>
        <v>9</v>
      </c>
      <c r="J52" s="6">
        <f t="shared" si="27"/>
        <v>0</v>
      </c>
      <c r="K52" s="6">
        <f t="shared" si="28"/>
        <v>18</v>
      </c>
      <c r="L52" s="6">
        <f t="shared" si="29"/>
        <v>0</v>
      </c>
      <c r="M52" s="6">
        <f t="shared" si="30"/>
        <v>0</v>
      </c>
      <c r="N52" s="6">
        <f t="shared" si="31"/>
        <v>0</v>
      </c>
      <c r="O52" s="6">
        <f t="shared" si="32"/>
        <v>0</v>
      </c>
      <c r="P52" s="7">
        <f t="shared" si="33"/>
        <v>3</v>
      </c>
      <c r="Q52" s="7">
        <f t="shared" si="34"/>
        <v>2</v>
      </c>
      <c r="R52" s="7">
        <v>1.23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5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6"/>
        <v>0</v>
      </c>
      <c r="BA52" s="11">
        <v>9</v>
      </c>
      <c r="BB52" s="10" t="s">
        <v>54</v>
      </c>
      <c r="BC52" s="11"/>
      <c r="BD52" s="10"/>
      <c r="BE52" s="7">
        <v>1</v>
      </c>
      <c r="BF52" s="11">
        <v>18</v>
      </c>
      <c r="BG52" s="10" t="s">
        <v>54</v>
      </c>
      <c r="BH52" s="11"/>
      <c r="BI52" s="10"/>
      <c r="BJ52" s="11"/>
      <c r="BK52" s="10"/>
      <c r="BL52" s="11"/>
      <c r="BM52" s="10"/>
      <c r="BN52" s="11"/>
      <c r="BO52" s="10"/>
      <c r="BP52" s="7">
        <v>2</v>
      </c>
      <c r="BQ52" s="7">
        <f t="shared" si="37"/>
        <v>3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8"/>
        <v>0</v>
      </c>
    </row>
    <row r="53" spans="1:86" x14ac:dyDescent="0.25">
      <c r="A53" s="6">
        <v>6</v>
      </c>
      <c r="B53" s="6">
        <v>1</v>
      </c>
      <c r="C53" s="6"/>
      <c r="D53" s="6"/>
      <c r="E53" s="3" t="s">
        <v>112</v>
      </c>
      <c r="F53" s="6">
        <f>$B$53*COUNTIF(S53:CF53,"e")</f>
        <v>0</v>
      </c>
      <c r="G53" s="6">
        <f>$B$53*COUNTIF(S53:CF53,"z")</f>
        <v>1</v>
      </c>
      <c r="H53" s="6">
        <f t="shared" si="25"/>
        <v>0</v>
      </c>
      <c r="I53" s="6">
        <f t="shared" si="26"/>
        <v>0</v>
      </c>
      <c r="J53" s="6">
        <f t="shared" si="27"/>
        <v>0</v>
      </c>
      <c r="K53" s="6">
        <f t="shared" si="28"/>
        <v>0</v>
      </c>
      <c r="L53" s="6">
        <f t="shared" si="29"/>
        <v>0</v>
      </c>
      <c r="M53" s="6">
        <f t="shared" si="30"/>
        <v>0</v>
      </c>
      <c r="N53" s="6">
        <f t="shared" si="31"/>
        <v>0</v>
      </c>
      <c r="O53" s="6">
        <f t="shared" si="32"/>
        <v>0</v>
      </c>
      <c r="P53" s="7">
        <f t="shared" si="33"/>
        <v>20</v>
      </c>
      <c r="Q53" s="7">
        <f t="shared" si="34"/>
        <v>20</v>
      </c>
      <c r="R53" s="7">
        <f>$B$53*1.9</f>
        <v>1.9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35"/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36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37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>
        <f>$B$53*0</f>
        <v>0</v>
      </c>
      <c r="CD53" s="10" t="s">
        <v>54</v>
      </c>
      <c r="CE53" s="11"/>
      <c r="CF53" s="10"/>
      <c r="CG53" s="7">
        <f>$B$53*20</f>
        <v>20</v>
      </c>
      <c r="CH53" s="7">
        <f t="shared" si="38"/>
        <v>20</v>
      </c>
    </row>
    <row r="54" spans="1:86" ht="15.9" customHeight="1" x14ac:dyDescent="0.25">
      <c r="A54" s="6"/>
      <c r="B54" s="6"/>
      <c r="C54" s="6"/>
      <c r="D54" s="6"/>
      <c r="E54" s="6" t="s">
        <v>61</v>
      </c>
      <c r="F54" s="6">
        <f t="shared" ref="F54:AK54" si="39">SUM(F35:F53)</f>
        <v>5</v>
      </c>
      <c r="G54" s="6">
        <f t="shared" si="39"/>
        <v>33</v>
      </c>
      <c r="H54" s="6">
        <f t="shared" si="39"/>
        <v>459</v>
      </c>
      <c r="I54" s="6">
        <f t="shared" si="39"/>
        <v>216</v>
      </c>
      <c r="J54" s="6">
        <f t="shared" si="39"/>
        <v>0</v>
      </c>
      <c r="K54" s="6">
        <f t="shared" si="39"/>
        <v>72</v>
      </c>
      <c r="L54" s="6">
        <f t="shared" si="39"/>
        <v>0</v>
      </c>
      <c r="M54" s="6">
        <f t="shared" si="39"/>
        <v>171</v>
      </c>
      <c r="N54" s="6">
        <f t="shared" si="39"/>
        <v>0</v>
      </c>
      <c r="O54" s="6">
        <f t="shared" si="39"/>
        <v>0</v>
      </c>
      <c r="P54" s="7">
        <f t="shared" si="39"/>
        <v>65</v>
      </c>
      <c r="Q54" s="7">
        <f t="shared" si="39"/>
        <v>44.8</v>
      </c>
      <c r="R54" s="7">
        <f t="shared" si="39"/>
        <v>22</v>
      </c>
      <c r="S54" s="11">
        <f t="shared" si="39"/>
        <v>45</v>
      </c>
      <c r="T54" s="10">
        <f t="shared" si="39"/>
        <v>0</v>
      </c>
      <c r="U54" s="11">
        <f t="shared" si="39"/>
        <v>0</v>
      </c>
      <c r="V54" s="10">
        <f t="shared" si="39"/>
        <v>0</v>
      </c>
      <c r="W54" s="7">
        <f t="shared" si="39"/>
        <v>4.0999999999999996</v>
      </c>
      <c r="X54" s="11">
        <f t="shared" si="39"/>
        <v>9</v>
      </c>
      <c r="Y54" s="10">
        <f t="shared" si="39"/>
        <v>0</v>
      </c>
      <c r="Z54" s="11">
        <f t="shared" si="39"/>
        <v>0</v>
      </c>
      <c r="AA54" s="10">
        <f t="shared" si="39"/>
        <v>0</v>
      </c>
      <c r="AB54" s="11">
        <f t="shared" si="39"/>
        <v>45</v>
      </c>
      <c r="AC54" s="10">
        <f t="shared" si="39"/>
        <v>0</v>
      </c>
      <c r="AD54" s="11">
        <f t="shared" si="39"/>
        <v>0</v>
      </c>
      <c r="AE54" s="10">
        <f t="shared" si="39"/>
        <v>0</v>
      </c>
      <c r="AF54" s="11">
        <f t="shared" si="39"/>
        <v>0</v>
      </c>
      <c r="AG54" s="10">
        <f t="shared" si="39"/>
        <v>0</v>
      </c>
      <c r="AH54" s="7">
        <f t="shared" si="39"/>
        <v>5.9</v>
      </c>
      <c r="AI54" s="7">
        <f t="shared" si="39"/>
        <v>10</v>
      </c>
      <c r="AJ54" s="11">
        <f t="shared" si="39"/>
        <v>81</v>
      </c>
      <c r="AK54" s="10">
        <f t="shared" si="39"/>
        <v>0</v>
      </c>
      <c r="AL54" s="11">
        <f t="shared" ref="AL54:BQ54" si="40">SUM(AL35:AL53)</f>
        <v>0</v>
      </c>
      <c r="AM54" s="10">
        <f t="shared" si="40"/>
        <v>0</v>
      </c>
      <c r="AN54" s="7">
        <f t="shared" si="40"/>
        <v>7.7</v>
      </c>
      <c r="AO54" s="11">
        <f t="shared" si="40"/>
        <v>18</v>
      </c>
      <c r="AP54" s="10">
        <f t="shared" si="40"/>
        <v>0</v>
      </c>
      <c r="AQ54" s="11">
        <f t="shared" si="40"/>
        <v>0</v>
      </c>
      <c r="AR54" s="10">
        <f t="shared" si="40"/>
        <v>0</v>
      </c>
      <c r="AS54" s="11">
        <f t="shared" si="40"/>
        <v>81</v>
      </c>
      <c r="AT54" s="10">
        <f t="shared" si="40"/>
        <v>0</v>
      </c>
      <c r="AU54" s="11">
        <f t="shared" si="40"/>
        <v>0</v>
      </c>
      <c r="AV54" s="10">
        <f t="shared" si="40"/>
        <v>0</v>
      </c>
      <c r="AW54" s="11">
        <f t="shared" si="40"/>
        <v>0</v>
      </c>
      <c r="AX54" s="10">
        <f t="shared" si="40"/>
        <v>0</v>
      </c>
      <c r="AY54" s="7">
        <f t="shared" si="40"/>
        <v>8.3000000000000007</v>
      </c>
      <c r="AZ54" s="7">
        <f t="shared" si="40"/>
        <v>16</v>
      </c>
      <c r="BA54" s="11">
        <f t="shared" si="40"/>
        <v>90</v>
      </c>
      <c r="BB54" s="10">
        <f t="shared" si="40"/>
        <v>0</v>
      </c>
      <c r="BC54" s="11">
        <f t="shared" si="40"/>
        <v>0</v>
      </c>
      <c r="BD54" s="10">
        <f t="shared" si="40"/>
        <v>0</v>
      </c>
      <c r="BE54" s="7">
        <f t="shared" si="40"/>
        <v>8.3999999999999986</v>
      </c>
      <c r="BF54" s="11">
        <f t="shared" si="40"/>
        <v>45</v>
      </c>
      <c r="BG54" s="10">
        <f t="shared" si="40"/>
        <v>0</v>
      </c>
      <c r="BH54" s="11">
        <f t="shared" si="40"/>
        <v>0</v>
      </c>
      <c r="BI54" s="10">
        <f t="shared" si="40"/>
        <v>0</v>
      </c>
      <c r="BJ54" s="11">
        <f t="shared" si="40"/>
        <v>45</v>
      </c>
      <c r="BK54" s="10">
        <f t="shared" si="40"/>
        <v>0</v>
      </c>
      <c r="BL54" s="11">
        <f t="shared" si="40"/>
        <v>0</v>
      </c>
      <c r="BM54" s="10">
        <f t="shared" si="40"/>
        <v>0</v>
      </c>
      <c r="BN54" s="11">
        <f t="shared" si="40"/>
        <v>0</v>
      </c>
      <c r="BO54" s="10">
        <f t="shared" si="40"/>
        <v>0</v>
      </c>
      <c r="BP54" s="7">
        <f t="shared" si="40"/>
        <v>10.6</v>
      </c>
      <c r="BQ54" s="7">
        <f t="shared" si="40"/>
        <v>19</v>
      </c>
      <c r="BR54" s="11">
        <f t="shared" ref="BR54:CH54" si="41">SUM(BR35:BR53)</f>
        <v>0</v>
      </c>
      <c r="BS54" s="10">
        <f t="shared" si="41"/>
        <v>0</v>
      </c>
      <c r="BT54" s="11">
        <f t="shared" si="41"/>
        <v>0</v>
      </c>
      <c r="BU54" s="10">
        <f t="shared" si="41"/>
        <v>0</v>
      </c>
      <c r="BV54" s="7">
        <f t="shared" si="41"/>
        <v>0</v>
      </c>
      <c r="BW54" s="11">
        <f t="shared" si="41"/>
        <v>0</v>
      </c>
      <c r="BX54" s="10">
        <f t="shared" si="41"/>
        <v>0</v>
      </c>
      <c r="BY54" s="11">
        <f t="shared" si="41"/>
        <v>0</v>
      </c>
      <c r="BZ54" s="10">
        <f t="shared" si="41"/>
        <v>0</v>
      </c>
      <c r="CA54" s="11">
        <f t="shared" si="41"/>
        <v>0</v>
      </c>
      <c r="CB54" s="10">
        <f t="shared" si="41"/>
        <v>0</v>
      </c>
      <c r="CC54" s="11">
        <f t="shared" si="41"/>
        <v>0</v>
      </c>
      <c r="CD54" s="10">
        <f t="shared" si="41"/>
        <v>0</v>
      </c>
      <c r="CE54" s="11">
        <f t="shared" si="41"/>
        <v>0</v>
      </c>
      <c r="CF54" s="10">
        <f t="shared" si="41"/>
        <v>0</v>
      </c>
      <c r="CG54" s="7">
        <f t="shared" si="41"/>
        <v>20</v>
      </c>
      <c r="CH54" s="7">
        <f t="shared" si="41"/>
        <v>20</v>
      </c>
    </row>
    <row r="55" spans="1:86" ht="20.100000000000001" customHeight="1" x14ac:dyDescent="0.25">
      <c r="A55" s="13" t="s">
        <v>113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3"/>
      <c r="CH55" s="14"/>
    </row>
    <row r="56" spans="1:86" x14ac:dyDescent="0.25">
      <c r="A56" s="12">
        <v>1</v>
      </c>
      <c r="B56" s="12">
        <v>1</v>
      </c>
      <c r="C56" s="12"/>
      <c r="D56" s="6" t="s">
        <v>114</v>
      </c>
      <c r="E56" s="3" t="s">
        <v>115</v>
      </c>
      <c r="F56" s="6">
        <f t="shared" ref="F56:F72" si="42">COUNTIF(S56:CF56,"e")</f>
        <v>0</v>
      </c>
      <c r="G56" s="6">
        <f t="shared" ref="G56:G72" si="43">COUNTIF(S56:CF56,"z")</f>
        <v>1</v>
      </c>
      <c r="H56" s="6">
        <f t="shared" ref="H56:H72" si="44">SUM(I56:O56)</f>
        <v>18</v>
      </c>
      <c r="I56" s="6">
        <f t="shared" ref="I56:I72" si="45">S56+AJ56+BA56+BR56</f>
        <v>18</v>
      </c>
      <c r="J56" s="6">
        <f t="shared" ref="J56:J72" si="46">U56+AL56+BC56+BT56</f>
        <v>0</v>
      </c>
      <c r="K56" s="6">
        <f t="shared" ref="K56:K72" si="47">X56+AO56+BF56+BW56</f>
        <v>0</v>
      </c>
      <c r="L56" s="6">
        <f t="shared" ref="L56:L72" si="48">Z56+AQ56+BH56+BY56</f>
        <v>0</v>
      </c>
      <c r="M56" s="6">
        <f t="shared" ref="M56:M72" si="49">AB56+AS56+BJ56+CA56</f>
        <v>0</v>
      </c>
      <c r="N56" s="6">
        <f t="shared" ref="N56:N72" si="50">AD56+AU56+BL56+CC56</f>
        <v>0</v>
      </c>
      <c r="O56" s="6">
        <f t="shared" ref="O56:O72" si="51">AF56+AW56+BN56+CE56</f>
        <v>0</v>
      </c>
      <c r="P56" s="7">
        <f t="shared" ref="P56:P72" si="52">AI56+AZ56+BQ56+CH56</f>
        <v>2</v>
      </c>
      <c r="Q56" s="7">
        <f t="shared" ref="Q56:Q72" si="53">AH56+AY56+BP56+CG56</f>
        <v>0</v>
      </c>
      <c r="R56" s="7">
        <v>0.73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ref="AI56:AI72" si="54">W56+AH56</f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ref="AZ56:AZ72" si="55">AN56+AY56</f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ref="BQ56:BQ72" si="56">BE56+BP56</f>
        <v>0</v>
      </c>
      <c r="BR56" s="11">
        <v>18</v>
      </c>
      <c r="BS56" s="10" t="s">
        <v>54</v>
      </c>
      <c r="BT56" s="11"/>
      <c r="BU56" s="10"/>
      <c r="BV56" s="7">
        <v>2</v>
      </c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ref="CH56:CH72" si="57">BV56+CG56</f>
        <v>2</v>
      </c>
    </row>
    <row r="57" spans="1:86" x14ac:dyDescent="0.25">
      <c r="A57" s="12">
        <v>1</v>
      </c>
      <c r="B57" s="12">
        <v>1</v>
      </c>
      <c r="C57" s="12"/>
      <c r="D57" s="6" t="s">
        <v>116</v>
      </c>
      <c r="E57" s="3" t="s">
        <v>117</v>
      </c>
      <c r="F57" s="6">
        <f t="shared" si="42"/>
        <v>0</v>
      </c>
      <c r="G57" s="6">
        <f t="shared" si="43"/>
        <v>1</v>
      </c>
      <c r="H57" s="6">
        <f t="shared" si="44"/>
        <v>18</v>
      </c>
      <c r="I57" s="6">
        <f t="shared" si="45"/>
        <v>18</v>
      </c>
      <c r="J57" s="6">
        <f t="shared" si="46"/>
        <v>0</v>
      </c>
      <c r="K57" s="6">
        <f t="shared" si="47"/>
        <v>0</v>
      </c>
      <c r="L57" s="6">
        <f t="shared" si="48"/>
        <v>0</v>
      </c>
      <c r="M57" s="6">
        <f t="shared" si="49"/>
        <v>0</v>
      </c>
      <c r="N57" s="6">
        <f t="shared" si="50"/>
        <v>0</v>
      </c>
      <c r="O57" s="6">
        <f t="shared" si="51"/>
        <v>0</v>
      </c>
      <c r="P57" s="7">
        <f t="shared" si="52"/>
        <v>2</v>
      </c>
      <c r="Q57" s="7">
        <f t="shared" si="53"/>
        <v>0</v>
      </c>
      <c r="R57" s="7">
        <v>0.73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4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5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6"/>
        <v>0</v>
      </c>
      <c r="BR57" s="11">
        <v>18</v>
      </c>
      <c r="BS57" s="10" t="s">
        <v>54</v>
      </c>
      <c r="BT57" s="11"/>
      <c r="BU57" s="10"/>
      <c r="BV57" s="7">
        <v>2</v>
      </c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7"/>
        <v>2</v>
      </c>
    </row>
    <row r="58" spans="1:86" x14ac:dyDescent="0.25">
      <c r="A58" s="12">
        <v>1</v>
      </c>
      <c r="B58" s="12">
        <v>1</v>
      </c>
      <c r="C58" s="12"/>
      <c r="D58" s="6" t="s">
        <v>118</v>
      </c>
      <c r="E58" s="3" t="s">
        <v>119</v>
      </c>
      <c r="F58" s="6">
        <f t="shared" si="42"/>
        <v>0</v>
      </c>
      <c r="G58" s="6">
        <f t="shared" si="43"/>
        <v>1</v>
      </c>
      <c r="H58" s="6">
        <f t="shared" si="44"/>
        <v>18</v>
      </c>
      <c r="I58" s="6">
        <f t="shared" si="45"/>
        <v>18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0.73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0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>
        <v>18</v>
      </c>
      <c r="BS58" s="10" t="s">
        <v>54</v>
      </c>
      <c r="BT58" s="11"/>
      <c r="BU58" s="10"/>
      <c r="BV58" s="7">
        <v>2</v>
      </c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2</v>
      </c>
    </row>
    <row r="59" spans="1:86" x14ac:dyDescent="0.25">
      <c r="A59" s="12">
        <v>2</v>
      </c>
      <c r="B59" s="12">
        <v>1</v>
      </c>
      <c r="C59" s="12"/>
      <c r="D59" s="6" t="s">
        <v>120</v>
      </c>
      <c r="E59" s="3" t="s">
        <v>121</v>
      </c>
      <c r="F59" s="6">
        <f t="shared" si="42"/>
        <v>0</v>
      </c>
      <c r="G59" s="6">
        <f t="shared" si="43"/>
        <v>1</v>
      </c>
      <c r="H59" s="6">
        <f t="shared" si="44"/>
        <v>9</v>
      </c>
      <c r="I59" s="6">
        <f t="shared" si="45"/>
        <v>9</v>
      </c>
      <c r="J59" s="6">
        <f t="shared" si="46"/>
        <v>0</v>
      </c>
      <c r="K59" s="6">
        <f t="shared" si="47"/>
        <v>0</v>
      </c>
      <c r="L59" s="6">
        <f t="shared" si="48"/>
        <v>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1</v>
      </c>
      <c r="Q59" s="7">
        <f t="shared" si="53"/>
        <v>0</v>
      </c>
      <c r="R59" s="7">
        <v>0.4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5"/>
        <v>0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>
        <v>9</v>
      </c>
      <c r="BS59" s="10" t="s">
        <v>54</v>
      </c>
      <c r="BT59" s="11"/>
      <c r="BU59" s="10"/>
      <c r="BV59" s="7">
        <v>1</v>
      </c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1</v>
      </c>
    </row>
    <row r="60" spans="1:86" x14ac:dyDescent="0.25">
      <c r="A60" s="12">
        <v>2</v>
      </c>
      <c r="B60" s="12">
        <v>1</v>
      </c>
      <c r="C60" s="12"/>
      <c r="D60" s="6" t="s">
        <v>122</v>
      </c>
      <c r="E60" s="3" t="s">
        <v>123</v>
      </c>
      <c r="F60" s="6">
        <f t="shared" si="42"/>
        <v>0</v>
      </c>
      <c r="G60" s="6">
        <f t="shared" si="43"/>
        <v>1</v>
      </c>
      <c r="H60" s="6">
        <f t="shared" si="44"/>
        <v>9</v>
      </c>
      <c r="I60" s="6">
        <f t="shared" si="45"/>
        <v>9</v>
      </c>
      <c r="J60" s="6">
        <f t="shared" si="46"/>
        <v>0</v>
      </c>
      <c r="K60" s="6">
        <f t="shared" si="47"/>
        <v>0</v>
      </c>
      <c r="L60" s="6">
        <f t="shared" si="48"/>
        <v>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1</v>
      </c>
      <c r="Q60" s="7">
        <f t="shared" si="53"/>
        <v>0</v>
      </c>
      <c r="R60" s="7">
        <v>0.4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5"/>
        <v>0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>
        <v>9</v>
      </c>
      <c r="BS60" s="10" t="s">
        <v>54</v>
      </c>
      <c r="BT60" s="11"/>
      <c r="BU60" s="10"/>
      <c r="BV60" s="7">
        <v>1</v>
      </c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1</v>
      </c>
    </row>
    <row r="61" spans="1:86" x14ac:dyDescent="0.25">
      <c r="A61" s="12">
        <v>2</v>
      </c>
      <c r="B61" s="12">
        <v>1</v>
      </c>
      <c r="C61" s="12"/>
      <c r="D61" s="6" t="s">
        <v>124</v>
      </c>
      <c r="E61" s="3" t="s">
        <v>125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0.47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0</v>
      </c>
      <c r="BR61" s="11">
        <v>9</v>
      </c>
      <c r="BS61" s="10" t="s">
        <v>54</v>
      </c>
      <c r="BT61" s="11"/>
      <c r="BU61" s="10"/>
      <c r="BV61" s="7">
        <v>1</v>
      </c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1</v>
      </c>
    </row>
    <row r="62" spans="1:86" x14ac:dyDescent="0.25">
      <c r="A62" s="12">
        <v>3</v>
      </c>
      <c r="B62" s="12">
        <v>1</v>
      </c>
      <c r="C62" s="12"/>
      <c r="D62" s="6" t="s">
        <v>126</v>
      </c>
      <c r="E62" s="3" t="s">
        <v>127</v>
      </c>
      <c r="F62" s="6">
        <f t="shared" si="42"/>
        <v>0</v>
      </c>
      <c r="G62" s="6">
        <f t="shared" si="43"/>
        <v>1</v>
      </c>
      <c r="H62" s="6">
        <f t="shared" si="44"/>
        <v>9</v>
      </c>
      <c r="I62" s="6">
        <f t="shared" si="45"/>
        <v>9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0.37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/>
      <c r="BB62" s="10"/>
      <c r="BC62" s="11"/>
      <c r="BD62" s="10"/>
      <c r="BE62" s="7"/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0</v>
      </c>
      <c r="BR62" s="11">
        <v>9</v>
      </c>
      <c r="BS62" s="10" t="s">
        <v>54</v>
      </c>
      <c r="BT62" s="11"/>
      <c r="BU62" s="10"/>
      <c r="BV62" s="7">
        <v>1</v>
      </c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1</v>
      </c>
    </row>
    <row r="63" spans="1:86" x14ac:dyDescent="0.25">
      <c r="A63" s="12">
        <v>3</v>
      </c>
      <c r="B63" s="12">
        <v>1</v>
      </c>
      <c r="C63" s="12"/>
      <c r="D63" s="6" t="s">
        <v>128</v>
      </c>
      <c r="E63" s="3" t="s">
        <v>129</v>
      </c>
      <c r="F63" s="6">
        <f t="shared" si="42"/>
        <v>0</v>
      </c>
      <c r="G63" s="6">
        <f t="shared" si="43"/>
        <v>1</v>
      </c>
      <c r="H63" s="6">
        <f t="shared" si="44"/>
        <v>9</v>
      </c>
      <c r="I63" s="6">
        <f t="shared" si="45"/>
        <v>9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0.63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>
        <v>9</v>
      </c>
      <c r="BS63" s="10" t="s">
        <v>54</v>
      </c>
      <c r="BT63" s="11"/>
      <c r="BU63" s="10"/>
      <c r="BV63" s="7">
        <v>1</v>
      </c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1</v>
      </c>
    </row>
    <row r="64" spans="1:86" x14ac:dyDescent="0.25">
      <c r="A64" s="12">
        <v>4</v>
      </c>
      <c r="B64" s="12">
        <v>1</v>
      </c>
      <c r="C64" s="12"/>
      <c r="D64" s="6" t="s">
        <v>130</v>
      </c>
      <c r="E64" s="3" t="s">
        <v>131</v>
      </c>
      <c r="F64" s="6">
        <f t="shared" si="42"/>
        <v>1</v>
      </c>
      <c r="G64" s="6">
        <f t="shared" si="43"/>
        <v>0</v>
      </c>
      <c r="H64" s="6">
        <f t="shared" si="44"/>
        <v>27</v>
      </c>
      <c r="I64" s="6">
        <f t="shared" si="45"/>
        <v>0</v>
      </c>
      <c r="J64" s="6">
        <f t="shared" si="46"/>
        <v>0</v>
      </c>
      <c r="K64" s="6">
        <f t="shared" si="47"/>
        <v>0</v>
      </c>
      <c r="L64" s="6">
        <f t="shared" si="48"/>
        <v>27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3</v>
      </c>
      <c r="Q64" s="7">
        <f t="shared" si="53"/>
        <v>3</v>
      </c>
      <c r="R64" s="7">
        <v>1.2</v>
      </c>
      <c r="S64" s="11"/>
      <c r="T64" s="10"/>
      <c r="U64" s="11"/>
      <c r="V64" s="10"/>
      <c r="W64" s="7"/>
      <c r="X64" s="11"/>
      <c r="Y64" s="10"/>
      <c r="Z64" s="11">
        <v>27</v>
      </c>
      <c r="AA64" s="10" t="s">
        <v>58</v>
      </c>
      <c r="AB64" s="11"/>
      <c r="AC64" s="10"/>
      <c r="AD64" s="11"/>
      <c r="AE64" s="10"/>
      <c r="AF64" s="11"/>
      <c r="AG64" s="10"/>
      <c r="AH64" s="7">
        <v>3</v>
      </c>
      <c r="AI64" s="7">
        <f t="shared" si="54"/>
        <v>3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x14ac:dyDescent="0.25">
      <c r="A65" s="12">
        <v>4</v>
      </c>
      <c r="B65" s="12">
        <v>1</v>
      </c>
      <c r="C65" s="12"/>
      <c r="D65" s="6" t="s">
        <v>132</v>
      </c>
      <c r="E65" s="3" t="s">
        <v>133</v>
      </c>
      <c r="F65" s="6">
        <f t="shared" si="42"/>
        <v>1</v>
      </c>
      <c r="G65" s="6">
        <f t="shared" si="43"/>
        <v>0</v>
      </c>
      <c r="H65" s="6">
        <f t="shared" si="44"/>
        <v>27</v>
      </c>
      <c r="I65" s="6">
        <f t="shared" si="45"/>
        <v>0</v>
      </c>
      <c r="J65" s="6">
        <f t="shared" si="46"/>
        <v>0</v>
      </c>
      <c r="K65" s="6">
        <f t="shared" si="47"/>
        <v>0</v>
      </c>
      <c r="L65" s="6">
        <f t="shared" si="48"/>
        <v>27</v>
      </c>
      <c r="M65" s="6">
        <f t="shared" si="49"/>
        <v>0</v>
      </c>
      <c r="N65" s="6">
        <f t="shared" si="50"/>
        <v>0</v>
      </c>
      <c r="O65" s="6">
        <f t="shared" si="51"/>
        <v>0</v>
      </c>
      <c r="P65" s="7">
        <f t="shared" si="52"/>
        <v>3</v>
      </c>
      <c r="Q65" s="7">
        <f t="shared" si="53"/>
        <v>3</v>
      </c>
      <c r="R65" s="7">
        <v>1.2</v>
      </c>
      <c r="S65" s="11"/>
      <c r="T65" s="10"/>
      <c r="U65" s="11"/>
      <c r="V65" s="10"/>
      <c r="W65" s="7"/>
      <c r="X65" s="11"/>
      <c r="Y65" s="10"/>
      <c r="Z65" s="11">
        <v>27</v>
      </c>
      <c r="AA65" s="10" t="s">
        <v>58</v>
      </c>
      <c r="AB65" s="11"/>
      <c r="AC65" s="10"/>
      <c r="AD65" s="11"/>
      <c r="AE65" s="10"/>
      <c r="AF65" s="11"/>
      <c r="AG65" s="10"/>
      <c r="AH65" s="7">
        <v>3</v>
      </c>
      <c r="AI65" s="7">
        <f t="shared" si="54"/>
        <v>3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5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6"/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7"/>
        <v>0</v>
      </c>
    </row>
    <row r="66" spans="1:86" x14ac:dyDescent="0.25">
      <c r="A66" s="12">
        <v>5</v>
      </c>
      <c r="B66" s="12">
        <v>1</v>
      </c>
      <c r="C66" s="12"/>
      <c r="D66" s="6" t="s">
        <v>134</v>
      </c>
      <c r="E66" s="3" t="s">
        <v>135</v>
      </c>
      <c r="F66" s="6">
        <f t="shared" si="42"/>
        <v>0</v>
      </c>
      <c r="G66" s="6">
        <f t="shared" si="43"/>
        <v>1</v>
      </c>
      <c r="H66" s="6">
        <f t="shared" si="44"/>
        <v>27</v>
      </c>
      <c r="I66" s="6">
        <f t="shared" si="45"/>
        <v>0</v>
      </c>
      <c r="J66" s="6">
        <f t="shared" si="46"/>
        <v>0</v>
      </c>
      <c r="K66" s="6">
        <f t="shared" si="47"/>
        <v>0</v>
      </c>
      <c r="L66" s="6">
        <f t="shared" si="48"/>
        <v>0</v>
      </c>
      <c r="M66" s="6">
        <f t="shared" si="49"/>
        <v>0</v>
      </c>
      <c r="N66" s="6">
        <f t="shared" si="50"/>
        <v>0</v>
      </c>
      <c r="O66" s="6">
        <f t="shared" si="51"/>
        <v>27</v>
      </c>
      <c r="P66" s="7">
        <f t="shared" si="52"/>
        <v>3</v>
      </c>
      <c r="Q66" s="7">
        <f t="shared" si="53"/>
        <v>3</v>
      </c>
      <c r="R66" s="7">
        <v>1.5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4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5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6"/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>
        <v>27</v>
      </c>
      <c r="CF66" s="10" t="s">
        <v>54</v>
      </c>
      <c r="CG66" s="7">
        <v>3</v>
      </c>
      <c r="CH66" s="7">
        <f t="shared" si="57"/>
        <v>3</v>
      </c>
    </row>
    <row r="67" spans="1:86" x14ac:dyDescent="0.25">
      <c r="A67" s="12">
        <v>5</v>
      </c>
      <c r="B67" s="12">
        <v>1</v>
      </c>
      <c r="C67" s="12"/>
      <c r="D67" s="6" t="s">
        <v>136</v>
      </c>
      <c r="E67" s="3" t="s">
        <v>137</v>
      </c>
      <c r="F67" s="6">
        <f t="shared" si="42"/>
        <v>0</v>
      </c>
      <c r="G67" s="6">
        <f t="shared" si="43"/>
        <v>1</v>
      </c>
      <c r="H67" s="6">
        <f t="shared" si="44"/>
        <v>27</v>
      </c>
      <c r="I67" s="6">
        <f t="shared" si="45"/>
        <v>0</v>
      </c>
      <c r="J67" s="6">
        <f t="shared" si="46"/>
        <v>0</v>
      </c>
      <c r="K67" s="6">
        <f t="shared" si="47"/>
        <v>0</v>
      </c>
      <c r="L67" s="6">
        <f t="shared" si="48"/>
        <v>0</v>
      </c>
      <c r="M67" s="6">
        <f t="shared" si="49"/>
        <v>0</v>
      </c>
      <c r="N67" s="6">
        <f t="shared" si="50"/>
        <v>0</v>
      </c>
      <c r="O67" s="6">
        <f t="shared" si="51"/>
        <v>27</v>
      </c>
      <c r="P67" s="7">
        <f t="shared" si="52"/>
        <v>3</v>
      </c>
      <c r="Q67" s="7">
        <f t="shared" si="53"/>
        <v>3</v>
      </c>
      <c r="R67" s="7">
        <v>1.1000000000000001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4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5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6"/>
        <v>0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>
        <v>27</v>
      </c>
      <c r="CF67" s="10" t="s">
        <v>54</v>
      </c>
      <c r="CG67" s="7">
        <v>3</v>
      </c>
      <c r="CH67" s="7">
        <f t="shared" si="57"/>
        <v>3</v>
      </c>
    </row>
    <row r="68" spans="1:86" x14ac:dyDescent="0.25">
      <c r="A68" s="12">
        <v>5</v>
      </c>
      <c r="B68" s="12">
        <v>1</v>
      </c>
      <c r="C68" s="12"/>
      <c r="D68" s="6" t="s">
        <v>138</v>
      </c>
      <c r="E68" s="3" t="s">
        <v>139</v>
      </c>
      <c r="F68" s="6">
        <f t="shared" si="42"/>
        <v>0</v>
      </c>
      <c r="G68" s="6">
        <f t="shared" si="43"/>
        <v>1</v>
      </c>
      <c r="H68" s="6">
        <f t="shared" si="44"/>
        <v>27</v>
      </c>
      <c r="I68" s="6">
        <f t="shared" si="45"/>
        <v>0</v>
      </c>
      <c r="J68" s="6">
        <f t="shared" si="46"/>
        <v>0</v>
      </c>
      <c r="K68" s="6">
        <f t="shared" si="47"/>
        <v>0</v>
      </c>
      <c r="L68" s="6">
        <f t="shared" si="48"/>
        <v>0</v>
      </c>
      <c r="M68" s="6">
        <f t="shared" si="49"/>
        <v>0</v>
      </c>
      <c r="N68" s="6">
        <f t="shared" si="50"/>
        <v>0</v>
      </c>
      <c r="O68" s="6">
        <f t="shared" si="51"/>
        <v>27</v>
      </c>
      <c r="P68" s="7">
        <f t="shared" si="52"/>
        <v>3</v>
      </c>
      <c r="Q68" s="7">
        <f t="shared" si="53"/>
        <v>3</v>
      </c>
      <c r="R68" s="7">
        <v>1.1000000000000001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4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5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6"/>
        <v>0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>
        <v>27</v>
      </c>
      <c r="CF68" s="10" t="s">
        <v>54</v>
      </c>
      <c r="CG68" s="7">
        <v>3</v>
      </c>
      <c r="CH68" s="7">
        <f t="shared" si="57"/>
        <v>3</v>
      </c>
    </row>
    <row r="69" spans="1:86" x14ac:dyDescent="0.25">
      <c r="A69" s="12">
        <v>5</v>
      </c>
      <c r="B69" s="12">
        <v>1</v>
      </c>
      <c r="C69" s="12"/>
      <c r="D69" s="6" t="s">
        <v>140</v>
      </c>
      <c r="E69" s="3" t="s">
        <v>141</v>
      </c>
      <c r="F69" s="6">
        <f t="shared" si="42"/>
        <v>0</v>
      </c>
      <c r="G69" s="6">
        <f t="shared" si="43"/>
        <v>1</v>
      </c>
      <c r="H69" s="6">
        <f t="shared" si="44"/>
        <v>27</v>
      </c>
      <c r="I69" s="6">
        <f t="shared" si="45"/>
        <v>0</v>
      </c>
      <c r="J69" s="6">
        <f t="shared" si="46"/>
        <v>0</v>
      </c>
      <c r="K69" s="6">
        <f t="shared" si="47"/>
        <v>0</v>
      </c>
      <c r="L69" s="6">
        <f t="shared" si="48"/>
        <v>0</v>
      </c>
      <c r="M69" s="6">
        <f t="shared" si="49"/>
        <v>0</v>
      </c>
      <c r="N69" s="6">
        <f t="shared" si="50"/>
        <v>0</v>
      </c>
      <c r="O69" s="6">
        <f t="shared" si="51"/>
        <v>27</v>
      </c>
      <c r="P69" s="7">
        <f t="shared" si="52"/>
        <v>3</v>
      </c>
      <c r="Q69" s="7">
        <f t="shared" si="53"/>
        <v>3</v>
      </c>
      <c r="R69" s="7">
        <v>1.1000000000000001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4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5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6"/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>
        <v>27</v>
      </c>
      <c r="CF69" s="10" t="s">
        <v>54</v>
      </c>
      <c r="CG69" s="7">
        <v>3</v>
      </c>
      <c r="CH69" s="7">
        <f t="shared" si="57"/>
        <v>3</v>
      </c>
    </row>
    <row r="70" spans="1:86" x14ac:dyDescent="0.25">
      <c r="A70" s="12">
        <v>5</v>
      </c>
      <c r="B70" s="12">
        <v>1</v>
      </c>
      <c r="C70" s="12"/>
      <c r="D70" s="6" t="s">
        <v>142</v>
      </c>
      <c r="E70" s="3" t="s">
        <v>143</v>
      </c>
      <c r="F70" s="6">
        <f t="shared" si="42"/>
        <v>0</v>
      </c>
      <c r="G70" s="6">
        <f t="shared" si="43"/>
        <v>1</v>
      </c>
      <c r="H70" s="6">
        <f t="shared" si="44"/>
        <v>27</v>
      </c>
      <c r="I70" s="6">
        <f t="shared" si="45"/>
        <v>0</v>
      </c>
      <c r="J70" s="6">
        <f t="shared" si="46"/>
        <v>0</v>
      </c>
      <c r="K70" s="6">
        <f t="shared" si="47"/>
        <v>0</v>
      </c>
      <c r="L70" s="6">
        <f t="shared" si="48"/>
        <v>0</v>
      </c>
      <c r="M70" s="6">
        <f t="shared" si="49"/>
        <v>0</v>
      </c>
      <c r="N70" s="6">
        <f t="shared" si="50"/>
        <v>0</v>
      </c>
      <c r="O70" s="6">
        <f t="shared" si="51"/>
        <v>27</v>
      </c>
      <c r="P70" s="7">
        <f t="shared" si="52"/>
        <v>3</v>
      </c>
      <c r="Q70" s="7">
        <f t="shared" si="53"/>
        <v>3</v>
      </c>
      <c r="R70" s="7">
        <v>1.1000000000000001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4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5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6"/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>
        <v>27</v>
      </c>
      <c r="CF70" s="10" t="s">
        <v>54</v>
      </c>
      <c r="CG70" s="7">
        <v>3</v>
      </c>
      <c r="CH70" s="7">
        <f t="shared" si="57"/>
        <v>3</v>
      </c>
    </row>
    <row r="71" spans="1:86" x14ac:dyDescent="0.25">
      <c r="A71" s="12">
        <v>5</v>
      </c>
      <c r="B71" s="12">
        <v>1</v>
      </c>
      <c r="C71" s="12"/>
      <c r="D71" s="6" t="s">
        <v>144</v>
      </c>
      <c r="E71" s="3" t="s">
        <v>145</v>
      </c>
      <c r="F71" s="6">
        <f t="shared" si="42"/>
        <v>0</v>
      </c>
      <c r="G71" s="6">
        <f t="shared" si="43"/>
        <v>1</v>
      </c>
      <c r="H71" s="6">
        <f t="shared" si="44"/>
        <v>27</v>
      </c>
      <c r="I71" s="6">
        <f t="shared" si="45"/>
        <v>0</v>
      </c>
      <c r="J71" s="6">
        <f t="shared" si="46"/>
        <v>0</v>
      </c>
      <c r="K71" s="6">
        <f t="shared" si="47"/>
        <v>0</v>
      </c>
      <c r="L71" s="6">
        <f t="shared" si="48"/>
        <v>0</v>
      </c>
      <c r="M71" s="6">
        <f t="shared" si="49"/>
        <v>0</v>
      </c>
      <c r="N71" s="6">
        <f t="shared" si="50"/>
        <v>0</v>
      </c>
      <c r="O71" s="6">
        <f t="shared" si="51"/>
        <v>27</v>
      </c>
      <c r="P71" s="7">
        <f t="shared" si="52"/>
        <v>3</v>
      </c>
      <c r="Q71" s="7">
        <f t="shared" si="53"/>
        <v>3</v>
      </c>
      <c r="R71" s="7">
        <v>1.7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4"/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5"/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6"/>
        <v>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>
        <v>27</v>
      </c>
      <c r="CF71" s="10" t="s">
        <v>54</v>
      </c>
      <c r="CG71" s="7">
        <v>3</v>
      </c>
      <c r="CH71" s="7">
        <f t="shared" si="57"/>
        <v>3</v>
      </c>
    </row>
    <row r="72" spans="1:86" x14ac:dyDescent="0.25">
      <c r="A72" s="6">
        <v>6</v>
      </c>
      <c r="B72" s="6">
        <v>1</v>
      </c>
      <c r="C72" s="6"/>
      <c r="D72" s="6" t="s">
        <v>244</v>
      </c>
      <c r="E72" s="3" t="s">
        <v>245</v>
      </c>
      <c r="F72" s="6">
        <f t="shared" si="42"/>
        <v>0</v>
      </c>
      <c r="G72" s="6">
        <f t="shared" si="43"/>
        <v>1</v>
      </c>
      <c r="H72" s="6">
        <f t="shared" si="44"/>
        <v>0</v>
      </c>
      <c r="I72" s="6">
        <f t="shared" si="45"/>
        <v>0</v>
      </c>
      <c r="J72" s="6">
        <f t="shared" si="46"/>
        <v>0</v>
      </c>
      <c r="K72" s="6">
        <f t="shared" si="47"/>
        <v>0</v>
      </c>
      <c r="L72" s="6">
        <f t="shared" si="48"/>
        <v>0</v>
      </c>
      <c r="M72" s="6">
        <f t="shared" si="49"/>
        <v>0</v>
      </c>
      <c r="N72" s="6">
        <f t="shared" si="50"/>
        <v>0</v>
      </c>
      <c r="O72" s="6">
        <f t="shared" si="51"/>
        <v>0</v>
      </c>
      <c r="P72" s="7">
        <f t="shared" si="52"/>
        <v>20</v>
      </c>
      <c r="Q72" s="7">
        <f t="shared" si="53"/>
        <v>20</v>
      </c>
      <c r="R72" s="7">
        <v>1.9</v>
      </c>
      <c r="S72" s="11"/>
      <c r="T72" s="10"/>
      <c r="U72" s="11"/>
      <c r="V72" s="10"/>
      <c r="W72" s="7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4"/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5"/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6"/>
        <v>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>
        <v>0</v>
      </c>
      <c r="CD72" s="10" t="s">
        <v>54</v>
      </c>
      <c r="CE72" s="11"/>
      <c r="CF72" s="10"/>
      <c r="CG72" s="7">
        <v>20</v>
      </c>
      <c r="CH72" s="7">
        <f t="shared" si="57"/>
        <v>20</v>
      </c>
    </row>
    <row r="73" spans="1:86" ht="20.100000000000001" customHeight="1" x14ac:dyDescent="0.25">
      <c r="A73" s="13" t="s">
        <v>162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3"/>
      <c r="CH73" s="14"/>
    </row>
    <row r="74" spans="1:86" x14ac:dyDescent="0.25">
      <c r="A74" s="6"/>
      <c r="B74" s="6"/>
      <c r="C74" s="6"/>
      <c r="D74" s="6" t="s">
        <v>163</v>
      </c>
      <c r="E74" s="3" t="s">
        <v>164</v>
      </c>
      <c r="F74" s="6">
        <f>COUNTIF(S74:CF74,"e")</f>
        <v>0</v>
      </c>
      <c r="G74" s="6">
        <f>COUNTIF(S74:CF74,"z")</f>
        <v>1</v>
      </c>
      <c r="H74" s="6">
        <f>SUM(I74:O74)</f>
        <v>2</v>
      </c>
      <c r="I74" s="6">
        <f>S74+AJ74+BA74+BR74</f>
        <v>2</v>
      </c>
      <c r="J74" s="6">
        <f>U74+AL74+BC74+BT74</f>
        <v>0</v>
      </c>
      <c r="K74" s="6">
        <f>X74+AO74+BF74+BW74</f>
        <v>0</v>
      </c>
      <c r="L74" s="6">
        <f>Z74+AQ74+BH74+BY74</f>
        <v>0</v>
      </c>
      <c r="M74" s="6">
        <f>AB74+AS74+BJ74+CA74</f>
        <v>0</v>
      </c>
      <c r="N74" s="6">
        <f>AD74+AU74+BL74+CC74</f>
        <v>0</v>
      </c>
      <c r="O74" s="6">
        <f>AF74+AW74+BN74+CE74</f>
        <v>0</v>
      </c>
      <c r="P74" s="7">
        <f>AI74+AZ74+BQ74+CH74</f>
        <v>0</v>
      </c>
      <c r="Q74" s="7">
        <f>AH74+AY74+BP74+CG74</f>
        <v>0</v>
      </c>
      <c r="R74" s="7">
        <v>0</v>
      </c>
      <c r="S74" s="11"/>
      <c r="T74" s="10"/>
      <c r="U74" s="11"/>
      <c r="V74" s="10"/>
      <c r="W74" s="7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>W74+AH74</f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>AN74+AY74</f>
        <v>0</v>
      </c>
      <c r="BA74" s="11"/>
      <c r="BB74" s="10"/>
      <c r="BC74" s="11"/>
      <c r="BD74" s="10"/>
      <c r="BE74" s="7"/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>BE74+BP74</f>
        <v>0</v>
      </c>
      <c r="BR74" s="11">
        <v>2</v>
      </c>
      <c r="BS74" s="10" t="s">
        <v>54</v>
      </c>
      <c r="BT74" s="11"/>
      <c r="BU74" s="10"/>
      <c r="BV74" s="7">
        <v>0</v>
      </c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>BV74+CG74</f>
        <v>0</v>
      </c>
    </row>
    <row r="75" spans="1:86" x14ac:dyDescent="0.25">
      <c r="A75" s="6"/>
      <c r="B75" s="6"/>
      <c r="C75" s="6"/>
      <c r="D75" s="6" t="s">
        <v>165</v>
      </c>
      <c r="E75" s="3" t="s">
        <v>166</v>
      </c>
      <c r="F75" s="6">
        <f>COUNTIF(S75:CF75,"e")</f>
        <v>0</v>
      </c>
      <c r="G75" s="6">
        <f>COUNTIF(S75:CF75,"z")</f>
        <v>1</v>
      </c>
      <c r="H75" s="6">
        <f>SUM(I75:O75)</f>
        <v>4</v>
      </c>
      <c r="I75" s="6">
        <f>S75+AJ75+BA75+BR75</f>
        <v>4</v>
      </c>
      <c r="J75" s="6">
        <f>U75+AL75+BC75+BT75</f>
        <v>0</v>
      </c>
      <c r="K75" s="6">
        <f>X75+AO75+BF75+BW75</f>
        <v>0</v>
      </c>
      <c r="L75" s="6">
        <f>Z75+AQ75+BH75+BY75</f>
        <v>0</v>
      </c>
      <c r="M75" s="6">
        <f>AB75+AS75+BJ75+CA75</f>
        <v>0</v>
      </c>
      <c r="N75" s="6">
        <f>AD75+AU75+BL75+CC75</f>
        <v>0</v>
      </c>
      <c r="O75" s="6">
        <f>AF75+AW75+BN75+CE75</f>
        <v>0</v>
      </c>
      <c r="P75" s="7">
        <f>AI75+AZ75+BQ75+CH75</f>
        <v>0</v>
      </c>
      <c r="Q75" s="7">
        <f>AH75+AY75+BP75+CG75</f>
        <v>0</v>
      </c>
      <c r="R75" s="7">
        <v>0</v>
      </c>
      <c r="S75" s="11">
        <v>4</v>
      </c>
      <c r="T75" s="10" t="s">
        <v>54</v>
      </c>
      <c r="U75" s="11"/>
      <c r="V75" s="10"/>
      <c r="W75" s="7">
        <v>0</v>
      </c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>W75+AH75</f>
        <v>0</v>
      </c>
      <c r="AJ75" s="11"/>
      <c r="AK75" s="10"/>
      <c r="AL75" s="11"/>
      <c r="AM75" s="10"/>
      <c r="AN75" s="7"/>
      <c r="AO75" s="11"/>
      <c r="AP75" s="10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>AN75+AY75</f>
        <v>0</v>
      </c>
      <c r="BA75" s="11"/>
      <c r="BB75" s="10"/>
      <c r="BC75" s="11"/>
      <c r="BD75" s="10"/>
      <c r="BE75" s="7"/>
      <c r="BF75" s="11"/>
      <c r="BG75" s="10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>BE75+BP75</f>
        <v>0</v>
      </c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>BV75+CG75</f>
        <v>0</v>
      </c>
    </row>
    <row r="76" spans="1:86" ht="15.9" customHeight="1" x14ac:dyDescent="0.25">
      <c r="A76" s="6"/>
      <c r="B76" s="6"/>
      <c r="C76" s="6"/>
      <c r="D76" s="6"/>
      <c r="E76" s="6" t="s">
        <v>61</v>
      </c>
      <c r="F76" s="6">
        <f t="shared" ref="F76:AK76" si="58">SUM(F74:F75)</f>
        <v>0</v>
      </c>
      <c r="G76" s="6">
        <f t="shared" si="58"/>
        <v>2</v>
      </c>
      <c r="H76" s="6">
        <f t="shared" si="58"/>
        <v>6</v>
      </c>
      <c r="I76" s="6">
        <f t="shared" si="58"/>
        <v>6</v>
      </c>
      <c r="J76" s="6">
        <f t="shared" si="58"/>
        <v>0</v>
      </c>
      <c r="K76" s="6">
        <f t="shared" si="58"/>
        <v>0</v>
      </c>
      <c r="L76" s="6">
        <f t="shared" si="58"/>
        <v>0</v>
      </c>
      <c r="M76" s="6">
        <f t="shared" si="58"/>
        <v>0</v>
      </c>
      <c r="N76" s="6">
        <f t="shared" si="58"/>
        <v>0</v>
      </c>
      <c r="O76" s="6">
        <f t="shared" si="58"/>
        <v>0</v>
      </c>
      <c r="P76" s="7">
        <f t="shared" si="58"/>
        <v>0</v>
      </c>
      <c r="Q76" s="7">
        <f t="shared" si="58"/>
        <v>0</v>
      </c>
      <c r="R76" s="7">
        <f t="shared" si="58"/>
        <v>0</v>
      </c>
      <c r="S76" s="11">
        <f t="shared" si="58"/>
        <v>4</v>
      </c>
      <c r="T76" s="10">
        <f t="shared" si="58"/>
        <v>0</v>
      </c>
      <c r="U76" s="11">
        <f t="shared" si="58"/>
        <v>0</v>
      </c>
      <c r="V76" s="10">
        <f t="shared" si="58"/>
        <v>0</v>
      </c>
      <c r="W76" s="7">
        <f t="shared" si="58"/>
        <v>0</v>
      </c>
      <c r="X76" s="11">
        <f t="shared" si="58"/>
        <v>0</v>
      </c>
      <c r="Y76" s="10">
        <f t="shared" si="58"/>
        <v>0</v>
      </c>
      <c r="Z76" s="11">
        <f t="shared" si="58"/>
        <v>0</v>
      </c>
      <c r="AA76" s="10">
        <f t="shared" si="58"/>
        <v>0</v>
      </c>
      <c r="AB76" s="11">
        <f t="shared" si="58"/>
        <v>0</v>
      </c>
      <c r="AC76" s="10">
        <f t="shared" si="58"/>
        <v>0</v>
      </c>
      <c r="AD76" s="11">
        <f t="shared" si="58"/>
        <v>0</v>
      </c>
      <c r="AE76" s="10">
        <f t="shared" si="58"/>
        <v>0</v>
      </c>
      <c r="AF76" s="11">
        <f t="shared" si="58"/>
        <v>0</v>
      </c>
      <c r="AG76" s="10">
        <f t="shared" si="58"/>
        <v>0</v>
      </c>
      <c r="AH76" s="7">
        <f t="shared" si="58"/>
        <v>0</v>
      </c>
      <c r="AI76" s="7">
        <f t="shared" si="58"/>
        <v>0</v>
      </c>
      <c r="AJ76" s="11">
        <f t="shared" si="58"/>
        <v>0</v>
      </c>
      <c r="AK76" s="10">
        <f t="shared" si="58"/>
        <v>0</v>
      </c>
      <c r="AL76" s="11">
        <f t="shared" ref="AL76:BQ76" si="59">SUM(AL74:AL75)</f>
        <v>0</v>
      </c>
      <c r="AM76" s="10">
        <f t="shared" si="59"/>
        <v>0</v>
      </c>
      <c r="AN76" s="7">
        <f t="shared" si="59"/>
        <v>0</v>
      </c>
      <c r="AO76" s="11">
        <f t="shared" si="59"/>
        <v>0</v>
      </c>
      <c r="AP76" s="10">
        <f t="shared" si="59"/>
        <v>0</v>
      </c>
      <c r="AQ76" s="11">
        <f t="shared" si="59"/>
        <v>0</v>
      </c>
      <c r="AR76" s="10">
        <f t="shared" si="59"/>
        <v>0</v>
      </c>
      <c r="AS76" s="11">
        <f t="shared" si="59"/>
        <v>0</v>
      </c>
      <c r="AT76" s="10">
        <f t="shared" si="59"/>
        <v>0</v>
      </c>
      <c r="AU76" s="11">
        <f t="shared" si="59"/>
        <v>0</v>
      </c>
      <c r="AV76" s="10">
        <f t="shared" si="59"/>
        <v>0</v>
      </c>
      <c r="AW76" s="11">
        <f t="shared" si="59"/>
        <v>0</v>
      </c>
      <c r="AX76" s="10">
        <f t="shared" si="59"/>
        <v>0</v>
      </c>
      <c r="AY76" s="7">
        <f t="shared" si="59"/>
        <v>0</v>
      </c>
      <c r="AZ76" s="7">
        <f t="shared" si="59"/>
        <v>0</v>
      </c>
      <c r="BA76" s="11">
        <f t="shared" si="59"/>
        <v>0</v>
      </c>
      <c r="BB76" s="10">
        <f t="shared" si="59"/>
        <v>0</v>
      </c>
      <c r="BC76" s="11">
        <f t="shared" si="59"/>
        <v>0</v>
      </c>
      <c r="BD76" s="10">
        <f t="shared" si="59"/>
        <v>0</v>
      </c>
      <c r="BE76" s="7">
        <f t="shared" si="59"/>
        <v>0</v>
      </c>
      <c r="BF76" s="11">
        <f t="shared" si="59"/>
        <v>0</v>
      </c>
      <c r="BG76" s="10">
        <f t="shared" si="59"/>
        <v>0</v>
      </c>
      <c r="BH76" s="11">
        <f t="shared" si="59"/>
        <v>0</v>
      </c>
      <c r="BI76" s="10">
        <f t="shared" si="59"/>
        <v>0</v>
      </c>
      <c r="BJ76" s="11">
        <f t="shared" si="59"/>
        <v>0</v>
      </c>
      <c r="BK76" s="10">
        <f t="shared" si="59"/>
        <v>0</v>
      </c>
      <c r="BL76" s="11">
        <f t="shared" si="59"/>
        <v>0</v>
      </c>
      <c r="BM76" s="10">
        <f t="shared" si="59"/>
        <v>0</v>
      </c>
      <c r="BN76" s="11">
        <f t="shared" si="59"/>
        <v>0</v>
      </c>
      <c r="BO76" s="10">
        <f t="shared" si="59"/>
        <v>0</v>
      </c>
      <c r="BP76" s="7">
        <f t="shared" si="59"/>
        <v>0</v>
      </c>
      <c r="BQ76" s="7">
        <f t="shared" si="59"/>
        <v>0</v>
      </c>
      <c r="BR76" s="11">
        <f t="shared" ref="BR76:CH76" si="60">SUM(BR74:BR75)</f>
        <v>2</v>
      </c>
      <c r="BS76" s="10">
        <f t="shared" si="60"/>
        <v>0</v>
      </c>
      <c r="BT76" s="11">
        <f t="shared" si="60"/>
        <v>0</v>
      </c>
      <c r="BU76" s="10">
        <f t="shared" si="60"/>
        <v>0</v>
      </c>
      <c r="BV76" s="7">
        <f t="shared" si="60"/>
        <v>0</v>
      </c>
      <c r="BW76" s="11">
        <f t="shared" si="60"/>
        <v>0</v>
      </c>
      <c r="BX76" s="10">
        <f t="shared" si="60"/>
        <v>0</v>
      </c>
      <c r="BY76" s="11">
        <f t="shared" si="60"/>
        <v>0</v>
      </c>
      <c r="BZ76" s="10">
        <f t="shared" si="60"/>
        <v>0</v>
      </c>
      <c r="CA76" s="11">
        <f t="shared" si="60"/>
        <v>0</v>
      </c>
      <c r="CB76" s="10">
        <f t="shared" si="60"/>
        <v>0</v>
      </c>
      <c r="CC76" s="11">
        <f t="shared" si="60"/>
        <v>0</v>
      </c>
      <c r="CD76" s="10">
        <f t="shared" si="60"/>
        <v>0</v>
      </c>
      <c r="CE76" s="11">
        <f t="shared" si="60"/>
        <v>0</v>
      </c>
      <c r="CF76" s="10">
        <f t="shared" si="60"/>
        <v>0</v>
      </c>
      <c r="CG76" s="7">
        <f t="shared" si="60"/>
        <v>0</v>
      </c>
      <c r="CH76" s="7">
        <f t="shared" si="60"/>
        <v>0</v>
      </c>
    </row>
    <row r="77" spans="1:86" ht="20.100000000000001" customHeight="1" x14ac:dyDescent="0.25">
      <c r="A77" s="6"/>
      <c r="B77" s="6"/>
      <c r="C77" s="6"/>
      <c r="D77" s="6"/>
      <c r="E77" s="8" t="s">
        <v>167</v>
      </c>
      <c r="F77" s="6">
        <f t="shared" ref="F77:AK77" si="61">F22+F25+F33+F54</f>
        <v>6</v>
      </c>
      <c r="G77" s="6">
        <f t="shared" si="61"/>
        <v>50</v>
      </c>
      <c r="H77" s="6">
        <f t="shared" si="61"/>
        <v>720</v>
      </c>
      <c r="I77" s="6">
        <f t="shared" si="61"/>
        <v>342</v>
      </c>
      <c r="J77" s="6">
        <f t="shared" si="61"/>
        <v>18</v>
      </c>
      <c r="K77" s="6">
        <f t="shared" si="61"/>
        <v>90</v>
      </c>
      <c r="L77" s="6">
        <f t="shared" si="61"/>
        <v>27</v>
      </c>
      <c r="M77" s="6">
        <f t="shared" si="61"/>
        <v>216</v>
      </c>
      <c r="N77" s="6">
        <f t="shared" si="61"/>
        <v>0</v>
      </c>
      <c r="O77" s="6">
        <f t="shared" si="61"/>
        <v>27</v>
      </c>
      <c r="P77" s="7">
        <f t="shared" si="61"/>
        <v>90</v>
      </c>
      <c r="Q77" s="7">
        <f t="shared" si="61"/>
        <v>56.9</v>
      </c>
      <c r="R77" s="7">
        <f t="shared" si="61"/>
        <v>33.700000000000003</v>
      </c>
      <c r="S77" s="11">
        <f t="shared" si="61"/>
        <v>99</v>
      </c>
      <c r="T77" s="10">
        <f t="shared" si="61"/>
        <v>0</v>
      </c>
      <c r="U77" s="11">
        <f t="shared" si="61"/>
        <v>18</v>
      </c>
      <c r="V77" s="10">
        <f t="shared" si="61"/>
        <v>0</v>
      </c>
      <c r="W77" s="7">
        <f t="shared" si="61"/>
        <v>10</v>
      </c>
      <c r="X77" s="11">
        <f t="shared" si="61"/>
        <v>9</v>
      </c>
      <c r="Y77" s="10">
        <f t="shared" si="61"/>
        <v>0</v>
      </c>
      <c r="Z77" s="11">
        <f t="shared" si="61"/>
        <v>27</v>
      </c>
      <c r="AA77" s="10">
        <f t="shared" si="61"/>
        <v>0</v>
      </c>
      <c r="AB77" s="11">
        <f t="shared" si="61"/>
        <v>81</v>
      </c>
      <c r="AC77" s="10">
        <f t="shared" si="61"/>
        <v>0</v>
      </c>
      <c r="AD77" s="11">
        <f t="shared" si="61"/>
        <v>0</v>
      </c>
      <c r="AE77" s="10">
        <f t="shared" si="61"/>
        <v>0</v>
      </c>
      <c r="AF77" s="11">
        <f t="shared" si="61"/>
        <v>0</v>
      </c>
      <c r="AG77" s="10">
        <f t="shared" si="61"/>
        <v>0</v>
      </c>
      <c r="AH77" s="7">
        <f t="shared" si="61"/>
        <v>13</v>
      </c>
      <c r="AI77" s="7">
        <f t="shared" si="61"/>
        <v>23</v>
      </c>
      <c r="AJ77" s="11">
        <f t="shared" si="61"/>
        <v>99</v>
      </c>
      <c r="AK77" s="10">
        <f t="shared" si="61"/>
        <v>0</v>
      </c>
      <c r="AL77" s="11">
        <f t="shared" ref="AL77:BQ77" si="62">AL22+AL25+AL33+AL54</f>
        <v>0</v>
      </c>
      <c r="AM77" s="10">
        <f t="shared" si="62"/>
        <v>0</v>
      </c>
      <c r="AN77" s="7">
        <f t="shared" si="62"/>
        <v>9.6999999999999993</v>
      </c>
      <c r="AO77" s="11">
        <f t="shared" si="62"/>
        <v>36</v>
      </c>
      <c r="AP77" s="10">
        <f t="shared" si="62"/>
        <v>0</v>
      </c>
      <c r="AQ77" s="11">
        <f t="shared" si="62"/>
        <v>0</v>
      </c>
      <c r="AR77" s="10">
        <f t="shared" si="62"/>
        <v>0</v>
      </c>
      <c r="AS77" s="11">
        <f t="shared" si="62"/>
        <v>81</v>
      </c>
      <c r="AT77" s="10">
        <f t="shared" si="62"/>
        <v>0</v>
      </c>
      <c r="AU77" s="11">
        <f t="shared" si="62"/>
        <v>0</v>
      </c>
      <c r="AV77" s="10">
        <f t="shared" si="62"/>
        <v>0</v>
      </c>
      <c r="AW77" s="11">
        <f t="shared" si="62"/>
        <v>0</v>
      </c>
      <c r="AX77" s="10">
        <f t="shared" si="62"/>
        <v>0</v>
      </c>
      <c r="AY77" s="7">
        <f t="shared" si="62"/>
        <v>9.3000000000000007</v>
      </c>
      <c r="AZ77" s="7">
        <f t="shared" si="62"/>
        <v>19</v>
      </c>
      <c r="BA77" s="11">
        <f t="shared" si="62"/>
        <v>108</v>
      </c>
      <c r="BB77" s="10">
        <f t="shared" si="62"/>
        <v>0</v>
      </c>
      <c r="BC77" s="11">
        <f t="shared" si="62"/>
        <v>0</v>
      </c>
      <c r="BD77" s="10">
        <f t="shared" si="62"/>
        <v>0</v>
      </c>
      <c r="BE77" s="7">
        <f t="shared" si="62"/>
        <v>9.3999999999999986</v>
      </c>
      <c r="BF77" s="11">
        <f t="shared" si="62"/>
        <v>45</v>
      </c>
      <c r="BG77" s="10">
        <f t="shared" si="62"/>
        <v>0</v>
      </c>
      <c r="BH77" s="11">
        <f t="shared" si="62"/>
        <v>0</v>
      </c>
      <c r="BI77" s="10">
        <f t="shared" si="62"/>
        <v>0</v>
      </c>
      <c r="BJ77" s="11">
        <f t="shared" si="62"/>
        <v>54</v>
      </c>
      <c r="BK77" s="10">
        <f t="shared" si="62"/>
        <v>0</v>
      </c>
      <c r="BL77" s="11">
        <f t="shared" si="62"/>
        <v>0</v>
      </c>
      <c r="BM77" s="10">
        <f t="shared" si="62"/>
        <v>0</v>
      </c>
      <c r="BN77" s="11">
        <f t="shared" si="62"/>
        <v>0</v>
      </c>
      <c r="BO77" s="10">
        <f t="shared" si="62"/>
        <v>0</v>
      </c>
      <c r="BP77" s="7">
        <f t="shared" si="62"/>
        <v>11.6</v>
      </c>
      <c r="BQ77" s="7">
        <f t="shared" si="62"/>
        <v>21</v>
      </c>
      <c r="BR77" s="11">
        <f t="shared" ref="BR77:CH77" si="63">BR22+BR25+BR33+BR54</f>
        <v>36</v>
      </c>
      <c r="BS77" s="10">
        <f t="shared" si="63"/>
        <v>0</v>
      </c>
      <c r="BT77" s="11">
        <f t="shared" si="63"/>
        <v>0</v>
      </c>
      <c r="BU77" s="10">
        <f t="shared" si="63"/>
        <v>0</v>
      </c>
      <c r="BV77" s="7">
        <f t="shared" si="63"/>
        <v>4</v>
      </c>
      <c r="BW77" s="11">
        <f t="shared" si="63"/>
        <v>0</v>
      </c>
      <c r="BX77" s="10">
        <f t="shared" si="63"/>
        <v>0</v>
      </c>
      <c r="BY77" s="11">
        <f t="shared" si="63"/>
        <v>0</v>
      </c>
      <c r="BZ77" s="10">
        <f t="shared" si="63"/>
        <v>0</v>
      </c>
      <c r="CA77" s="11">
        <f t="shared" si="63"/>
        <v>0</v>
      </c>
      <c r="CB77" s="10">
        <f t="shared" si="63"/>
        <v>0</v>
      </c>
      <c r="CC77" s="11">
        <f t="shared" si="63"/>
        <v>0</v>
      </c>
      <c r="CD77" s="10">
        <f t="shared" si="63"/>
        <v>0</v>
      </c>
      <c r="CE77" s="11">
        <f t="shared" si="63"/>
        <v>27</v>
      </c>
      <c r="CF77" s="10">
        <f t="shared" si="63"/>
        <v>0</v>
      </c>
      <c r="CG77" s="7">
        <f t="shared" si="63"/>
        <v>23</v>
      </c>
      <c r="CH77" s="7">
        <f t="shared" si="63"/>
        <v>27</v>
      </c>
    </row>
    <row r="79" spans="1:86" x14ac:dyDescent="0.25">
      <c r="D79" s="3" t="s">
        <v>22</v>
      </c>
      <c r="E79" s="3" t="s">
        <v>168</v>
      </c>
    </row>
    <row r="80" spans="1:86" x14ac:dyDescent="0.25">
      <c r="D80" s="3" t="s">
        <v>26</v>
      </c>
      <c r="E80" s="3" t="s">
        <v>169</v>
      </c>
    </row>
    <row r="81" spans="4:29" x14ac:dyDescent="0.25">
      <c r="D81" s="15" t="s">
        <v>32</v>
      </c>
      <c r="E81" s="15"/>
    </row>
    <row r="82" spans="4:29" x14ac:dyDescent="0.25">
      <c r="D82" s="3" t="s">
        <v>34</v>
      </c>
      <c r="E82" s="3" t="s">
        <v>170</v>
      </c>
    </row>
    <row r="83" spans="4:29" x14ac:dyDescent="0.25">
      <c r="D83" s="3" t="s">
        <v>35</v>
      </c>
      <c r="E83" s="3" t="s">
        <v>171</v>
      </c>
    </row>
    <row r="84" spans="4:29" x14ac:dyDescent="0.25">
      <c r="D84" s="15" t="s">
        <v>33</v>
      </c>
      <c r="E84" s="15"/>
    </row>
    <row r="85" spans="4:29" x14ac:dyDescent="0.25">
      <c r="D85" s="3" t="s">
        <v>36</v>
      </c>
      <c r="E85" s="3" t="s">
        <v>172</v>
      </c>
      <c r="M85" s="9"/>
      <c r="U85" s="9"/>
      <c r="AC85" s="9"/>
    </row>
    <row r="86" spans="4:29" x14ac:dyDescent="0.25">
      <c r="D86" s="3" t="s">
        <v>37</v>
      </c>
      <c r="E86" s="3" t="s">
        <v>173</v>
      </c>
    </row>
    <row r="87" spans="4:29" x14ac:dyDescent="0.25">
      <c r="D87" s="3" t="s">
        <v>38</v>
      </c>
      <c r="E87" s="3" t="s">
        <v>174</v>
      </c>
    </row>
    <row r="88" spans="4:29" x14ac:dyDescent="0.25">
      <c r="D88" s="3" t="s">
        <v>39</v>
      </c>
      <c r="E88" s="3" t="s">
        <v>175</v>
      </c>
    </row>
    <row r="89" spans="4:29" x14ac:dyDescent="0.25">
      <c r="D89" s="3" t="s">
        <v>40</v>
      </c>
      <c r="E89" s="3" t="s">
        <v>176</v>
      </c>
    </row>
  </sheetData>
  <mergeCells count="92">
    <mergeCell ref="A11:CG11"/>
    <mergeCell ref="A12:C14"/>
    <mergeCell ref="D12:D15"/>
    <mergeCell ref="E12:E15"/>
    <mergeCell ref="F12:G12"/>
    <mergeCell ref="F13:F15"/>
    <mergeCell ref="Q12:Q15"/>
    <mergeCell ref="R12:R15"/>
    <mergeCell ref="S12:AZ12"/>
    <mergeCell ref="H13:H15"/>
    <mergeCell ref="I13:O13"/>
    <mergeCell ref="S15:T15"/>
    <mergeCell ref="U15:V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BF15:BG15"/>
    <mergeCell ref="BH15:BI15"/>
    <mergeCell ref="BJ15:BK15"/>
    <mergeCell ref="BL15:BM15"/>
    <mergeCell ref="Z15:AA15"/>
    <mergeCell ref="AB15:AC15"/>
    <mergeCell ref="AL15:AM15"/>
    <mergeCell ref="AN14:AN15"/>
    <mergeCell ref="AO14:AX14"/>
    <mergeCell ref="AO15:AP15"/>
    <mergeCell ref="AU15:AV15"/>
    <mergeCell ref="AW15:AX15"/>
    <mergeCell ref="AY14:AY15"/>
    <mergeCell ref="AZ14:AZ15"/>
    <mergeCell ref="AJ14:AM14"/>
    <mergeCell ref="AJ15:AK15"/>
    <mergeCell ref="AQ15:AR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N15:BO15"/>
    <mergeCell ref="AS15:AT15"/>
    <mergeCell ref="A23:CH23"/>
    <mergeCell ref="A26:CH26"/>
    <mergeCell ref="A34:CH34"/>
    <mergeCell ref="A55:CH55"/>
    <mergeCell ref="C56:C58"/>
    <mergeCell ref="A56:A58"/>
    <mergeCell ref="B56:B58"/>
    <mergeCell ref="C59:C61"/>
    <mergeCell ref="A59:A61"/>
    <mergeCell ref="B59:B61"/>
    <mergeCell ref="C62:C63"/>
    <mergeCell ref="A62:A63"/>
    <mergeCell ref="B62:B63"/>
    <mergeCell ref="A73:CH73"/>
    <mergeCell ref="D81:E81"/>
    <mergeCell ref="D84:E84"/>
    <mergeCell ref="C64:C65"/>
    <mergeCell ref="A64:A65"/>
    <mergeCell ref="B64:B65"/>
    <mergeCell ref="C66:C71"/>
    <mergeCell ref="A66:A71"/>
    <mergeCell ref="B66:B7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9"/>
  <sheetViews>
    <sheetView tabSelected="1"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80</v>
      </c>
      <c r="AH8" t="s">
        <v>16</v>
      </c>
    </row>
    <row r="9" spans="1:86" x14ac:dyDescent="0.25">
      <c r="E9" t="s">
        <v>17</v>
      </c>
      <c r="F9" s="1" t="s">
        <v>18</v>
      </c>
      <c r="AH9" t="s">
        <v>276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9" t="s">
        <v>44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 t="s">
        <v>49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9" t="s">
        <v>45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 t="s">
        <v>48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 t="s">
        <v>50</v>
      </c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 t="s">
        <v>51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8" t="s">
        <v>32</v>
      </c>
      <c r="T14" s="18"/>
      <c r="U14" s="18"/>
      <c r="V14" s="18"/>
      <c r="W14" s="17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7" t="s">
        <v>46</v>
      </c>
      <c r="AI14" s="17" t="s">
        <v>47</v>
      </c>
      <c r="AJ14" s="18" t="s">
        <v>32</v>
      </c>
      <c r="AK14" s="18"/>
      <c r="AL14" s="18"/>
      <c r="AM14" s="18"/>
      <c r="AN14" s="17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7" t="s">
        <v>46</v>
      </c>
      <c r="AZ14" s="17" t="s">
        <v>47</v>
      </c>
      <c r="BA14" s="18" t="s">
        <v>32</v>
      </c>
      <c r="BB14" s="18"/>
      <c r="BC14" s="18"/>
      <c r="BD14" s="18"/>
      <c r="BE14" s="17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7" t="s">
        <v>46</v>
      </c>
      <c r="BQ14" s="17" t="s">
        <v>47</v>
      </c>
      <c r="BR14" s="18" t="s">
        <v>32</v>
      </c>
      <c r="BS14" s="18"/>
      <c r="BT14" s="18"/>
      <c r="BU14" s="18"/>
      <c r="BV14" s="17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0</v>
      </c>
      <c r="G17" s="6">
        <f>$B$17*COUNTIF(S17:CF17,"z")</f>
        <v>1</v>
      </c>
      <c r="H17" s="6">
        <f>SUM(I17:O17)</f>
        <v>18</v>
      </c>
      <c r="I17" s="6">
        <f>S17+AJ17+BA17+BR17</f>
        <v>18</v>
      </c>
      <c r="J17" s="6">
        <f>U17+AL17+BC17+BT17</f>
        <v>0</v>
      </c>
      <c r="K17" s="6">
        <f>X17+AO17+BF17+BW17</f>
        <v>0</v>
      </c>
      <c r="L17" s="6">
        <f>Z17+AQ17+BH17+BY17</f>
        <v>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2</v>
      </c>
      <c r="Q17" s="7">
        <f>AH17+AY17+BP17+CG17</f>
        <v>0</v>
      </c>
      <c r="R17" s="7">
        <f>$B$17*0.73</f>
        <v>0.73</v>
      </c>
      <c r="S17" s="11"/>
      <c r="T17" s="10"/>
      <c r="U17" s="11"/>
      <c r="V17" s="10"/>
      <c r="W17" s="7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>W17+AH17</f>
        <v>0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>
        <f>$B$17*18</f>
        <v>18</v>
      </c>
      <c r="BS17" s="10" t="s">
        <v>54</v>
      </c>
      <c r="BT17" s="11"/>
      <c r="BU17" s="10"/>
      <c r="BV17" s="7">
        <f>$B$17*2</f>
        <v>2</v>
      </c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2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9</v>
      </c>
      <c r="I18" s="6">
        <f>S18+AJ18+BA18+BR18</f>
        <v>9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$B$18*0.4</f>
        <v>0.4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/>
      <c r="AK18" s="10"/>
      <c r="AL18" s="11"/>
      <c r="AM18" s="10"/>
      <c r="AN18" s="7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0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>
        <f>$B$18*9</f>
        <v>9</v>
      </c>
      <c r="BS18" s="10" t="s">
        <v>54</v>
      </c>
      <c r="BT18" s="11"/>
      <c r="BU18" s="10"/>
      <c r="BV18" s="7">
        <f>$B$18*1</f>
        <v>1</v>
      </c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1</v>
      </c>
    </row>
    <row r="19" spans="1:86" x14ac:dyDescent="0.25">
      <c r="A19" s="6">
        <v>3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>SUM(I19:O19)</f>
        <v>9</v>
      </c>
      <c r="I19" s="6">
        <f>S19+AJ19+BA19+BR19</f>
        <v>9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1</v>
      </c>
      <c r="Q19" s="7">
        <f>AH19+AY19+BP19+CG19</f>
        <v>0</v>
      </c>
      <c r="R19" s="7">
        <f>$B$19*0.37</f>
        <v>0.37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0</v>
      </c>
      <c r="BR19" s="11">
        <f>$B$19*9</f>
        <v>9</v>
      </c>
      <c r="BS19" s="10" t="s">
        <v>54</v>
      </c>
      <c r="BT19" s="11"/>
      <c r="BU19" s="10"/>
      <c r="BV19" s="7">
        <f>$B$19*1</f>
        <v>1</v>
      </c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1</v>
      </c>
    </row>
    <row r="20" spans="1:86" x14ac:dyDescent="0.25">
      <c r="A20" s="6">
        <v>4</v>
      </c>
      <c r="B20" s="6">
        <v>1</v>
      </c>
      <c r="C20" s="6"/>
      <c r="D20" s="6"/>
      <c r="E20" s="3" t="s">
        <v>57</v>
      </c>
      <c r="F20" s="6">
        <f>$B$20*COUNTIF(S20:CF20,"e")</f>
        <v>1</v>
      </c>
      <c r="G20" s="6">
        <f>$B$20*COUNTIF(S20:CF20,"z")</f>
        <v>0</v>
      </c>
      <c r="H20" s="6">
        <f>SUM(I20:O20)</f>
        <v>27</v>
      </c>
      <c r="I20" s="6">
        <f>S20+AJ20+BA20+BR20</f>
        <v>0</v>
      </c>
      <c r="J20" s="6">
        <f>U20+AL20+BC20+BT20</f>
        <v>0</v>
      </c>
      <c r="K20" s="6">
        <f>X20+AO20+BF20+BW20</f>
        <v>0</v>
      </c>
      <c r="L20" s="6">
        <f>Z20+AQ20+BH20+BY20</f>
        <v>27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3</v>
      </c>
      <c r="Q20" s="7">
        <f>AH20+AY20+BP20+CG20</f>
        <v>3</v>
      </c>
      <c r="R20" s="7">
        <f>$B$20*1.2</f>
        <v>1.2</v>
      </c>
      <c r="S20" s="11"/>
      <c r="T20" s="10"/>
      <c r="U20" s="11"/>
      <c r="V20" s="10"/>
      <c r="W20" s="7"/>
      <c r="X20" s="11"/>
      <c r="Y20" s="10"/>
      <c r="Z20" s="11">
        <f>$B$20*27</f>
        <v>27</v>
      </c>
      <c r="AA20" s="10" t="s">
        <v>58</v>
      </c>
      <c r="AB20" s="11"/>
      <c r="AC20" s="10"/>
      <c r="AD20" s="11"/>
      <c r="AE20" s="10"/>
      <c r="AF20" s="11"/>
      <c r="AG20" s="10"/>
      <c r="AH20" s="7">
        <f>$B$20*3</f>
        <v>3</v>
      </c>
      <c r="AI20" s="7">
        <f>W20+AH20</f>
        <v>3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27</v>
      </c>
      <c r="I21" s="6">
        <f>S21+AJ21+BA21+BR21</f>
        <v>18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9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</v>
      </c>
      <c r="R21" s="7">
        <v>1.1299999999999999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>W21+AH21</f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>
        <v>18</v>
      </c>
      <c r="BB21" s="10" t="s">
        <v>54</v>
      </c>
      <c r="BC21" s="11"/>
      <c r="BD21" s="10"/>
      <c r="BE21" s="7">
        <v>1</v>
      </c>
      <c r="BF21" s="11"/>
      <c r="BG21" s="10"/>
      <c r="BH21" s="11"/>
      <c r="BI21" s="10"/>
      <c r="BJ21" s="11">
        <v>9</v>
      </c>
      <c r="BK21" s="10" t="s">
        <v>54</v>
      </c>
      <c r="BL21" s="11"/>
      <c r="BM21" s="10"/>
      <c r="BN21" s="11"/>
      <c r="BO21" s="10"/>
      <c r="BP21" s="7">
        <v>1</v>
      </c>
      <c r="BQ21" s="7">
        <f>BE21+BP21</f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90</v>
      </c>
      <c r="I22" s="6">
        <f t="shared" si="0"/>
        <v>54</v>
      </c>
      <c r="J22" s="6">
        <f t="shared" si="0"/>
        <v>0</v>
      </c>
      <c r="K22" s="6">
        <f t="shared" si="0"/>
        <v>0</v>
      </c>
      <c r="L22" s="6">
        <f t="shared" si="0"/>
        <v>27</v>
      </c>
      <c r="M22" s="6">
        <f t="shared" si="0"/>
        <v>9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</v>
      </c>
      <c r="R22" s="7">
        <f t="shared" si="0"/>
        <v>3.83</v>
      </c>
      <c r="S22" s="11">
        <f t="shared" si="0"/>
        <v>0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27</v>
      </c>
      <c r="AA22" s="10">
        <f t="shared" si="0"/>
        <v>0</v>
      </c>
      <c r="AB22" s="11">
        <f t="shared" si="0"/>
        <v>0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3</v>
      </c>
      <c r="AI22" s="7">
        <f t="shared" si="0"/>
        <v>3</v>
      </c>
      <c r="AJ22" s="11">
        <f t="shared" si="0"/>
        <v>0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0</v>
      </c>
      <c r="BA22" s="11">
        <f t="shared" si="1"/>
        <v>18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1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9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1</v>
      </c>
      <c r="BQ22" s="7">
        <f t="shared" si="1"/>
        <v>2</v>
      </c>
      <c r="BR22" s="11">
        <f t="shared" ref="BR22:CH22" si="2">SUM(BR17:BR21)</f>
        <v>36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4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4</v>
      </c>
    </row>
    <row r="23" spans="1:86" ht="20.100000000000001" customHeight="1" x14ac:dyDescent="0.25">
      <c r="A23" s="13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3"/>
      <c r="CH23" s="14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27</v>
      </c>
      <c r="I24" s="6">
        <f>S24+AJ24+BA24+BR24</f>
        <v>18</v>
      </c>
      <c r="J24" s="6">
        <f>U24+AL24+BC24+BT24</f>
        <v>9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1.27</v>
      </c>
      <c r="S24" s="11">
        <v>18</v>
      </c>
      <c r="T24" s="10" t="s">
        <v>54</v>
      </c>
      <c r="U24" s="11">
        <v>9</v>
      </c>
      <c r="V24" s="10" t="s">
        <v>54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27</v>
      </c>
      <c r="I25" s="6">
        <f t="shared" si="3"/>
        <v>18</v>
      </c>
      <c r="J25" s="6">
        <f t="shared" si="3"/>
        <v>9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1.27</v>
      </c>
      <c r="S25" s="11">
        <f t="shared" si="3"/>
        <v>18</v>
      </c>
      <c r="T25" s="10">
        <f t="shared" si="3"/>
        <v>0</v>
      </c>
      <c r="U25" s="11">
        <f t="shared" si="3"/>
        <v>9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3" t="s">
        <v>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3"/>
      <c r="CH26" s="14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 t="shared" ref="H27:H32" si="6">SUM(I27:O27)</f>
        <v>27</v>
      </c>
      <c r="I27" s="6">
        <f t="shared" ref="I27:I32" si="7">S27+AJ27+BA27+BR27</f>
        <v>18</v>
      </c>
      <c r="J27" s="6">
        <f t="shared" ref="J27:J32" si="8">U27+AL27+BC27+BT27</f>
        <v>9</v>
      </c>
      <c r="K27" s="6">
        <f t="shared" ref="K27:K32" si="9">X27+AO27+BF27+BW27</f>
        <v>0</v>
      </c>
      <c r="L27" s="6">
        <f t="shared" ref="L27:L32" si="10">Z27+AQ27+BH27+BY27</f>
        <v>0</v>
      </c>
      <c r="M27" s="6">
        <f t="shared" ref="M27:M32" si="11">AB27+AS27+BJ27+CA27</f>
        <v>0</v>
      </c>
      <c r="N27" s="6">
        <f t="shared" ref="N27:N32" si="12">AD27+AU27+BL27+CC27</f>
        <v>0</v>
      </c>
      <c r="O27" s="6">
        <f t="shared" ref="O27:O32" si="13">AF27+AW27+BN27+CE27</f>
        <v>0</v>
      </c>
      <c r="P27" s="7">
        <f t="shared" ref="P27:P32" si="14">AI27+AZ27+BQ27+CH27</f>
        <v>2</v>
      </c>
      <c r="Q27" s="7">
        <f t="shared" ref="Q27:Q32" si="15">AH27+AY27+BP27+CG27</f>
        <v>0</v>
      </c>
      <c r="R27" s="7">
        <v>1.2</v>
      </c>
      <c r="S27" s="11">
        <v>18</v>
      </c>
      <c r="T27" s="10" t="s">
        <v>54</v>
      </c>
      <c r="U27" s="11">
        <v>9</v>
      </c>
      <c r="V27" s="10" t="s">
        <v>54</v>
      </c>
      <c r="W27" s="7">
        <v>2</v>
      </c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ref="AI27:AI32" si="16"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ref="AZ27:AZ32" si="17"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ref="BQ27:BQ32" si="18"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ref="CH27:CH32" si="19"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 t="shared" si="6"/>
        <v>27</v>
      </c>
      <c r="I28" s="6">
        <f t="shared" si="7"/>
        <v>9</v>
      </c>
      <c r="J28" s="6">
        <f t="shared" si="8"/>
        <v>0</v>
      </c>
      <c r="K28" s="6">
        <f t="shared" si="9"/>
        <v>0</v>
      </c>
      <c r="L28" s="6">
        <f t="shared" si="10"/>
        <v>0</v>
      </c>
      <c r="M28" s="6">
        <f t="shared" si="11"/>
        <v>18</v>
      </c>
      <c r="N28" s="6">
        <f t="shared" si="12"/>
        <v>0</v>
      </c>
      <c r="O28" s="6">
        <f t="shared" si="13"/>
        <v>0</v>
      </c>
      <c r="P28" s="7">
        <f t="shared" si="14"/>
        <v>3</v>
      </c>
      <c r="Q28" s="7">
        <f t="shared" si="15"/>
        <v>1.6</v>
      </c>
      <c r="R28" s="7">
        <v>1.17</v>
      </c>
      <c r="S28" s="11">
        <v>9</v>
      </c>
      <c r="T28" s="10" t="s">
        <v>54</v>
      </c>
      <c r="U28" s="11"/>
      <c r="V28" s="10"/>
      <c r="W28" s="7">
        <v>1.4</v>
      </c>
      <c r="X28" s="11"/>
      <c r="Y28" s="10"/>
      <c r="Z28" s="11"/>
      <c r="AA28" s="10"/>
      <c r="AB28" s="11">
        <v>18</v>
      </c>
      <c r="AC28" s="10" t="s">
        <v>54</v>
      </c>
      <c r="AD28" s="11"/>
      <c r="AE28" s="10"/>
      <c r="AF28" s="11"/>
      <c r="AG28" s="10"/>
      <c r="AH28" s="7">
        <v>1.6</v>
      </c>
      <c r="AI28" s="7">
        <f t="shared" si="16"/>
        <v>3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 t="shared" si="17"/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 t="shared" si="18"/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 t="shared" si="19"/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2</v>
      </c>
      <c r="H29" s="6">
        <f t="shared" si="6"/>
        <v>27</v>
      </c>
      <c r="I29" s="6">
        <f t="shared" si="7"/>
        <v>9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18</v>
      </c>
      <c r="N29" s="6">
        <f t="shared" si="12"/>
        <v>0</v>
      </c>
      <c r="O29" s="6">
        <f t="shared" si="13"/>
        <v>0</v>
      </c>
      <c r="P29" s="7">
        <f t="shared" si="14"/>
        <v>3</v>
      </c>
      <c r="Q29" s="7">
        <f t="shared" si="15"/>
        <v>2.5</v>
      </c>
      <c r="R29" s="7">
        <v>1.1299999999999999</v>
      </c>
      <c r="S29" s="11">
        <v>9</v>
      </c>
      <c r="T29" s="10" t="s">
        <v>54</v>
      </c>
      <c r="U29" s="11"/>
      <c r="V29" s="10"/>
      <c r="W29" s="7">
        <v>0.5</v>
      </c>
      <c r="X29" s="11"/>
      <c r="Y29" s="10"/>
      <c r="Z29" s="11"/>
      <c r="AA29" s="10"/>
      <c r="AB29" s="11">
        <v>18</v>
      </c>
      <c r="AC29" s="10" t="s">
        <v>54</v>
      </c>
      <c r="AD29" s="11"/>
      <c r="AE29" s="10"/>
      <c r="AF29" s="11"/>
      <c r="AG29" s="10"/>
      <c r="AH29" s="7">
        <v>2.5</v>
      </c>
      <c r="AI29" s="7">
        <f t="shared" si="16"/>
        <v>3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 t="shared" si="17"/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 t="shared" si="18"/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 t="shared" si="19"/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 t="shared" si="6"/>
        <v>27</v>
      </c>
      <c r="I30" s="6">
        <f t="shared" si="7"/>
        <v>9</v>
      </c>
      <c r="J30" s="6">
        <f t="shared" si="8"/>
        <v>0</v>
      </c>
      <c r="K30" s="6">
        <f t="shared" si="9"/>
        <v>18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7">
        <f t="shared" si="14"/>
        <v>2</v>
      </c>
      <c r="Q30" s="7">
        <f t="shared" si="15"/>
        <v>1</v>
      </c>
      <c r="R30" s="7">
        <v>1.2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 t="shared" si="16"/>
        <v>0</v>
      </c>
      <c r="AJ30" s="11">
        <v>9</v>
      </c>
      <c r="AK30" s="10" t="s">
        <v>54</v>
      </c>
      <c r="AL30" s="11"/>
      <c r="AM30" s="10"/>
      <c r="AN30" s="7">
        <v>1</v>
      </c>
      <c r="AO30" s="11">
        <v>18</v>
      </c>
      <c r="AP30" s="10" t="s">
        <v>54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 t="shared" si="17"/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si="18"/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si="19"/>
        <v>0</v>
      </c>
    </row>
    <row r="31" spans="1:86" x14ac:dyDescent="0.25">
      <c r="A31" s="6"/>
      <c r="B31" s="6"/>
      <c r="C31" s="6"/>
      <c r="D31" s="6" t="s">
        <v>74</v>
      </c>
      <c r="E31" s="3" t="s">
        <v>75</v>
      </c>
      <c r="F31" s="6">
        <f>COUNTIF(S31:CF31,"e")</f>
        <v>0</v>
      </c>
      <c r="G31" s="6">
        <f>COUNTIF(S31:CF31,"z")</f>
        <v>1</v>
      </c>
      <c r="H31" s="6">
        <f t="shared" si="6"/>
        <v>9</v>
      </c>
      <c r="I31" s="6">
        <f t="shared" si="7"/>
        <v>9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7">
        <f t="shared" si="14"/>
        <v>1</v>
      </c>
      <c r="Q31" s="7">
        <f t="shared" si="15"/>
        <v>0</v>
      </c>
      <c r="R31" s="7">
        <v>0.4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 t="shared" si="16"/>
        <v>0</v>
      </c>
      <c r="AJ31" s="11">
        <v>9</v>
      </c>
      <c r="AK31" s="10" t="s">
        <v>54</v>
      </c>
      <c r="AL31" s="11"/>
      <c r="AM31" s="10"/>
      <c r="AN31" s="7">
        <v>1</v>
      </c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17"/>
        <v>1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18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19"/>
        <v>0</v>
      </c>
    </row>
    <row r="32" spans="1:86" x14ac:dyDescent="0.25">
      <c r="A32" s="6">
        <v>5</v>
      </c>
      <c r="B32" s="6">
        <v>1</v>
      </c>
      <c r="C32" s="6"/>
      <c r="D32" s="6"/>
      <c r="E32" s="3" t="s">
        <v>76</v>
      </c>
      <c r="F32" s="6">
        <f>$B$32*COUNTIF(S32:CF32,"e")</f>
        <v>0</v>
      </c>
      <c r="G32" s="6">
        <f>$B$32*COUNTIF(S32:CF32,"z")</f>
        <v>1</v>
      </c>
      <c r="H32" s="6">
        <f t="shared" si="6"/>
        <v>27</v>
      </c>
      <c r="I32" s="6">
        <f t="shared" si="7"/>
        <v>0</v>
      </c>
      <c r="J32" s="6">
        <f t="shared" si="8"/>
        <v>0</v>
      </c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27</v>
      </c>
      <c r="P32" s="7">
        <f t="shared" si="14"/>
        <v>3</v>
      </c>
      <c r="Q32" s="7">
        <f t="shared" si="15"/>
        <v>3</v>
      </c>
      <c r="R32" s="7">
        <f>$B$32*1.5</f>
        <v>1.5</v>
      </c>
      <c r="S32" s="11"/>
      <c r="T32" s="10"/>
      <c r="U32" s="11"/>
      <c r="V32" s="10"/>
      <c r="W32" s="7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16"/>
        <v>0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17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18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>
        <f>$B$32*27</f>
        <v>27</v>
      </c>
      <c r="CF32" s="10" t="s">
        <v>54</v>
      </c>
      <c r="CG32" s="7">
        <f>$B$32*3</f>
        <v>3</v>
      </c>
      <c r="CH32" s="7">
        <f t="shared" si="19"/>
        <v>3</v>
      </c>
    </row>
    <row r="33" spans="1:86" ht="15.9" customHeight="1" x14ac:dyDescent="0.25">
      <c r="A33" s="6"/>
      <c r="B33" s="6"/>
      <c r="C33" s="6"/>
      <c r="D33" s="6"/>
      <c r="E33" s="6" t="s">
        <v>61</v>
      </c>
      <c r="F33" s="6">
        <f t="shared" ref="F33:AK33" si="20">SUM(F27:F32)</f>
        <v>0</v>
      </c>
      <c r="G33" s="6">
        <f t="shared" si="20"/>
        <v>10</v>
      </c>
      <c r="H33" s="6">
        <f t="shared" si="20"/>
        <v>144</v>
      </c>
      <c r="I33" s="6">
        <f t="shared" si="20"/>
        <v>54</v>
      </c>
      <c r="J33" s="6">
        <f t="shared" si="20"/>
        <v>9</v>
      </c>
      <c r="K33" s="6">
        <f t="shared" si="20"/>
        <v>18</v>
      </c>
      <c r="L33" s="6">
        <f t="shared" si="20"/>
        <v>0</v>
      </c>
      <c r="M33" s="6">
        <f t="shared" si="20"/>
        <v>36</v>
      </c>
      <c r="N33" s="6">
        <f t="shared" si="20"/>
        <v>0</v>
      </c>
      <c r="O33" s="6">
        <f t="shared" si="20"/>
        <v>27</v>
      </c>
      <c r="P33" s="7">
        <f t="shared" si="20"/>
        <v>14</v>
      </c>
      <c r="Q33" s="7">
        <f t="shared" si="20"/>
        <v>8.1</v>
      </c>
      <c r="R33" s="7">
        <f t="shared" si="20"/>
        <v>6.6000000000000005</v>
      </c>
      <c r="S33" s="11">
        <f t="shared" si="20"/>
        <v>36</v>
      </c>
      <c r="T33" s="10">
        <f t="shared" si="20"/>
        <v>0</v>
      </c>
      <c r="U33" s="11">
        <f t="shared" si="20"/>
        <v>9</v>
      </c>
      <c r="V33" s="10">
        <f t="shared" si="20"/>
        <v>0</v>
      </c>
      <c r="W33" s="7">
        <f t="shared" si="20"/>
        <v>3.9</v>
      </c>
      <c r="X33" s="11">
        <f t="shared" si="20"/>
        <v>0</v>
      </c>
      <c r="Y33" s="10">
        <f t="shared" si="20"/>
        <v>0</v>
      </c>
      <c r="Z33" s="11">
        <f t="shared" si="20"/>
        <v>0</v>
      </c>
      <c r="AA33" s="10">
        <f t="shared" si="20"/>
        <v>0</v>
      </c>
      <c r="AB33" s="11">
        <f t="shared" si="20"/>
        <v>36</v>
      </c>
      <c r="AC33" s="10">
        <f t="shared" si="20"/>
        <v>0</v>
      </c>
      <c r="AD33" s="11">
        <f t="shared" si="20"/>
        <v>0</v>
      </c>
      <c r="AE33" s="10">
        <f t="shared" si="20"/>
        <v>0</v>
      </c>
      <c r="AF33" s="11">
        <f t="shared" si="20"/>
        <v>0</v>
      </c>
      <c r="AG33" s="10">
        <f t="shared" si="20"/>
        <v>0</v>
      </c>
      <c r="AH33" s="7">
        <f t="shared" si="20"/>
        <v>4.0999999999999996</v>
      </c>
      <c r="AI33" s="7">
        <f t="shared" si="20"/>
        <v>8</v>
      </c>
      <c r="AJ33" s="11">
        <f t="shared" si="20"/>
        <v>18</v>
      </c>
      <c r="AK33" s="10">
        <f t="shared" si="20"/>
        <v>0</v>
      </c>
      <c r="AL33" s="11">
        <f t="shared" ref="AL33:BQ33" si="21">SUM(AL27:AL32)</f>
        <v>0</v>
      </c>
      <c r="AM33" s="10">
        <f t="shared" si="21"/>
        <v>0</v>
      </c>
      <c r="AN33" s="7">
        <f t="shared" si="21"/>
        <v>2</v>
      </c>
      <c r="AO33" s="11">
        <f t="shared" si="21"/>
        <v>18</v>
      </c>
      <c r="AP33" s="10">
        <f t="shared" si="21"/>
        <v>0</v>
      </c>
      <c r="AQ33" s="11">
        <f t="shared" si="21"/>
        <v>0</v>
      </c>
      <c r="AR33" s="10">
        <f t="shared" si="21"/>
        <v>0</v>
      </c>
      <c r="AS33" s="11">
        <f t="shared" si="21"/>
        <v>0</v>
      </c>
      <c r="AT33" s="10">
        <f t="shared" si="21"/>
        <v>0</v>
      </c>
      <c r="AU33" s="11">
        <f t="shared" si="21"/>
        <v>0</v>
      </c>
      <c r="AV33" s="10">
        <f t="shared" si="21"/>
        <v>0</v>
      </c>
      <c r="AW33" s="11">
        <f t="shared" si="21"/>
        <v>0</v>
      </c>
      <c r="AX33" s="10">
        <f t="shared" si="21"/>
        <v>0</v>
      </c>
      <c r="AY33" s="7">
        <f t="shared" si="21"/>
        <v>1</v>
      </c>
      <c r="AZ33" s="7">
        <f t="shared" si="21"/>
        <v>3</v>
      </c>
      <c r="BA33" s="11">
        <f t="shared" si="21"/>
        <v>0</v>
      </c>
      <c r="BB33" s="10">
        <f t="shared" si="21"/>
        <v>0</v>
      </c>
      <c r="BC33" s="11">
        <f t="shared" si="21"/>
        <v>0</v>
      </c>
      <c r="BD33" s="10">
        <f t="shared" si="21"/>
        <v>0</v>
      </c>
      <c r="BE33" s="7">
        <f t="shared" si="21"/>
        <v>0</v>
      </c>
      <c r="BF33" s="11">
        <f t="shared" si="21"/>
        <v>0</v>
      </c>
      <c r="BG33" s="10">
        <f t="shared" si="21"/>
        <v>0</v>
      </c>
      <c r="BH33" s="11">
        <f t="shared" si="21"/>
        <v>0</v>
      </c>
      <c r="BI33" s="10">
        <f t="shared" si="21"/>
        <v>0</v>
      </c>
      <c r="BJ33" s="11">
        <f t="shared" si="21"/>
        <v>0</v>
      </c>
      <c r="BK33" s="10">
        <f t="shared" si="21"/>
        <v>0</v>
      </c>
      <c r="BL33" s="11">
        <f t="shared" si="21"/>
        <v>0</v>
      </c>
      <c r="BM33" s="10">
        <f t="shared" si="21"/>
        <v>0</v>
      </c>
      <c r="BN33" s="11">
        <f t="shared" si="21"/>
        <v>0</v>
      </c>
      <c r="BO33" s="10">
        <f t="shared" si="21"/>
        <v>0</v>
      </c>
      <c r="BP33" s="7">
        <f t="shared" si="21"/>
        <v>0</v>
      </c>
      <c r="BQ33" s="7">
        <f t="shared" si="21"/>
        <v>0</v>
      </c>
      <c r="BR33" s="11">
        <f t="shared" ref="BR33:CH33" si="22">SUM(BR27:BR32)</f>
        <v>0</v>
      </c>
      <c r="BS33" s="10">
        <f t="shared" si="22"/>
        <v>0</v>
      </c>
      <c r="BT33" s="11">
        <f t="shared" si="22"/>
        <v>0</v>
      </c>
      <c r="BU33" s="10">
        <f t="shared" si="22"/>
        <v>0</v>
      </c>
      <c r="BV33" s="7">
        <f t="shared" si="22"/>
        <v>0</v>
      </c>
      <c r="BW33" s="11">
        <f t="shared" si="22"/>
        <v>0</v>
      </c>
      <c r="BX33" s="10">
        <f t="shared" si="22"/>
        <v>0</v>
      </c>
      <c r="BY33" s="11">
        <f t="shared" si="22"/>
        <v>0</v>
      </c>
      <c r="BZ33" s="10">
        <f t="shared" si="22"/>
        <v>0</v>
      </c>
      <c r="CA33" s="11">
        <f t="shared" si="22"/>
        <v>0</v>
      </c>
      <c r="CB33" s="10">
        <f t="shared" si="22"/>
        <v>0</v>
      </c>
      <c r="CC33" s="11">
        <f t="shared" si="22"/>
        <v>0</v>
      </c>
      <c r="CD33" s="10">
        <f t="shared" si="22"/>
        <v>0</v>
      </c>
      <c r="CE33" s="11">
        <f t="shared" si="22"/>
        <v>27</v>
      </c>
      <c r="CF33" s="10">
        <f t="shared" si="22"/>
        <v>0</v>
      </c>
      <c r="CG33" s="7">
        <f t="shared" si="22"/>
        <v>3</v>
      </c>
      <c r="CH33" s="7">
        <f t="shared" si="22"/>
        <v>3</v>
      </c>
    </row>
    <row r="34" spans="1:86" ht="20.100000000000001" customHeight="1" x14ac:dyDescent="0.25">
      <c r="A34" s="13" t="s">
        <v>77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3"/>
      <c r="CH34" s="14"/>
    </row>
    <row r="35" spans="1:86" x14ac:dyDescent="0.25">
      <c r="A35" s="6"/>
      <c r="B35" s="6"/>
      <c r="C35" s="6"/>
      <c r="D35" s="6" t="s">
        <v>246</v>
      </c>
      <c r="E35" s="3" t="s">
        <v>212</v>
      </c>
      <c r="F35" s="6">
        <f t="shared" ref="F35:F52" si="23">COUNTIF(S35:CF35,"e")</f>
        <v>1</v>
      </c>
      <c r="G35" s="6">
        <f t="shared" ref="G35:G52" si="24">COUNTIF(S35:CF35,"z")</f>
        <v>1</v>
      </c>
      <c r="H35" s="6">
        <f t="shared" ref="H35:H53" si="25">SUM(I35:O35)</f>
        <v>27</v>
      </c>
      <c r="I35" s="6">
        <f t="shared" ref="I35:I53" si="26">S35+AJ35+BA35+BR35</f>
        <v>9</v>
      </c>
      <c r="J35" s="6">
        <f t="shared" ref="J35:J53" si="27">U35+AL35+BC35+BT35</f>
        <v>0</v>
      </c>
      <c r="K35" s="6">
        <f t="shared" ref="K35:K53" si="28">X35+AO35+BF35+BW35</f>
        <v>0</v>
      </c>
      <c r="L35" s="6">
        <f t="shared" ref="L35:L53" si="29">Z35+AQ35+BH35+BY35</f>
        <v>0</v>
      </c>
      <c r="M35" s="6">
        <f t="shared" ref="M35:M53" si="30">AB35+AS35+BJ35+CA35</f>
        <v>18</v>
      </c>
      <c r="N35" s="6">
        <f t="shared" ref="N35:N53" si="31">AD35+AU35+BL35+CC35</f>
        <v>0</v>
      </c>
      <c r="O35" s="6">
        <f t="shared" ref="O35:O53" si="32">AF35+AW35+BN35+CE35</f>
        <v>0</v>
      </c>
      <c r="P35" s="7">
        <f t="shared" ref="P35:P53" si="33">AI35+AZ35+BQ35+CH35</f>
        <v>3</v>
      </c>
      <c r="Q35" s="7">
        <f t="shared" ref="Q35:Q53" si="34">AH35+AY35+BP35+CG35</f>
        <v>2</v>
      </c>
      <c r="R35" s="7">
        <v>1.2</v>
      </c>
      <c r="S35" s="11">
        <v>9</v>
      </c>
      <c r="T35" s="10" t="s">
        <v>58</v>
      </c>
      <c r="U35" s="11"/>
      <c r="V35" s="10"/>
      <c r="W35" s="7">
        <v>1</v>
      </c>
      <c r="X35" s="11"/>
      <c r="Y35" s="10"/>
      <c r="Z35" s="11"/>
      <c r="AA35" s="10"/>
      <c r="AB35" s="11">
        <v>18</v>
      </c>
      <c r="AC35" s="10" t="s">
        <v>54</v>
      </c>
      <c r="AD35" s="11"/>
      <c r="AE35" s="10"/>
      <c r="AF35" s="11"/>
      <c r="AG35" s="10"/>
      <c r="AH35" s="7">
        <v>2</v>
      </c>
      <c r="AI35" s="7">
        <f t="shared" ref="AI35:AI53" si="35">W35+AH35</f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ref="AZ35:AZ53" si="36">AN35+AY35</f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ref="BQ35:BQ53" si="37">BE35+BP35</f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ref="CH35:CH53" si="38">BV35+CG35</f>
        <v>0</v>
      </c>
    </row>
    <row r="36" spans="1:86" x14ac:dyDescent="0.25">
      <c r="A36" s="6"/>
      <c r="B36" s="6"/>
      <c r="C36" s="6"/>
      <c r="D36" s="6" t="s">
        <v>247</v>
      </c>
      <c r="E36" s="3" t="s">
        <v>236</v>
      </c>
      <c r="F36" s="6">
        <f t="shared" si="23"/>
        <v>0</v>
      </c>
      <c r="G36" s="6">
        <f t="shared" si="24"/>
        <v>2</v>
      </c>
      <c r="H36" s="6">
        <f t="shared" si="25"/>
        <v>27</v>
      </c>
      <c r="I36" s="6">
        <f t="shared" si="26"/>
        <v>18</v>
      </c>
      <c r="J36" s="6">
        <f t="shared" si="27"/>
        <v>0</v>
      </c>
      <c r="K36" s="6">
        <f t="shared" si="28"/>
        <v>0</v>
      </c>
      <c r="L36" s="6">
        <f t="shared" si="29"/>
        <v>0</v>
      </c>
      <c r="M36" s="6">
        <f t="shared" si="30"/>
        <v>9</v>
      </c>
      <c r="N36" s="6">
        <f t="shared" si="31"/>
        <v>0</v>
      </c>
      <c r="O36" s="6">
        <f t="shared" si="32"/>
        <v>0</v>
      </c>
      <c r="P36" s="7">
        <f t="shared" si="33"/>
        <v>3</v>
      </c>
      <c r="Q36" s="7">
        <f t="shared" si="34"/>
        <v>2</v>
      </c>
      <c r="R36" s="7">
        <v>1.1299999999999999</v>
      </c>
      <c r="S36" s="11">
        <v>18</v>
      </c>
      <c r="T36" s="10" t="s">
        <v>54</v>
      </c>
      <c r="U36" s="11"/>
      <c r="V36" s="10"/>
      <c r="W36" s="7">
        <v>1</v>
      </c>
      <c r="X36" s="11"/>
      <c r="Y36" s="10"/>
      <c r="Z36" s="11"/>
      <c r="AA36" s="10"/>
      <c r="AB36" s="11">
        <v>9</v>
      </c>
      <c r="AC36" s="10" t="s">
        <v>54</v>
      </c>
      <c r="AD36" s="11"/>
      <c r="AE36" s="10"/>
      <c r="AF36" s="11"/>
      <c r="AG36" s="10"/>
      <c r="AH36" s="7">
        <v>2</v>
      </c>
      <c r="AI36" s="7">
        <f t="shared" si="35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6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7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8"/>
        <v>0</v>
      </c>
    </row>
    <row r="37" spans="1:86" x14ac:dyDescent="0.25">
      <c r="A37" s="6"/>
      <c r="B37" s="6"/>
      <c r="C37" s="6"/>
      <c r="D37" s="6" t="s">
        <v>248</v>
      </c>
      <c r="E37" s="3" t="s">
        <v>249</v>
      </c>
      <c r="F37" s="6">
        <f t="shared" si="23"/>
        <v>0</v>
      </c>
      <c r="G37" s="6">
        <f t="shared" si="24"/>
        <v>2</v>
      </c>
      <c r="H37" s="6">
        <f t="shared" si="25"/>
        <v>18</v>
      </c>
      <c r="I37" s="6">
        <f t="shared" si="26"/>
        <v>9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9</v>
      </c>
      <c r="N37" s="6">
        <f t="shared" si="31"/>
        <v>0</v>
      </c>
      <c r="O37" s="6">
        <f t="shared" si="32"/>
        <v>0</v>
      </c>
      <c r="P37" s="7">
        <f t="shared" si="33"/>
        <v>2</v>
      </c>
      <c r="Q37" s="7">
        <f t="shared" si="34"/>
        <v>1</v>
      </c>
      <c r="R37" s="7">
        <v>0.8</v>
      </c>
      <c r="S37" s="11">
        <v>9</v>
      </c>
      <c r="T37" s="10" t="s">
        <v>54</v>
      </c>
      <c r="U37" s="11"/>
      <c r="V37" s="10"/>
      <c r="W37" s="7">
        <v>1</v>
      </c>
      <c r="X37" s="11"/>
      <c r="Y37" s="10"/>
      <c r="Z37" s="11"/>
      <c r="AA37" s="10"/>
      <c r="AB37" s="11">
        <v>9</v>
      </c>
      <c r="AC37" s="10" t="s">
        <v>54</v>
      </c>
      <c r="AD37" s="11"/>
      <c r="AE37" s="10"/>
      <c r="AF37" s="11"/>
      <c r="AG37" s="10"/>
      <c r="AH37" s="7">
        <v>1</v>
      </c>
      <c r="AI37" s="7">
        <f t="shared" si="35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6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7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8"/>
        <v>0</v>
      </c>
    </row>
    <row r="38" spans="1:86" x14ac:dyDescent="0.25">
      <c r="A38" s="6"/>
      <c r="B38" s="6"/>
      <c r="C38" s="6"/>
      <c r="D38" s="6" t="s">
        <v>250</v>
      </c>
      <c r="E38" s="3" t="s">
        <v>251</v>
      </c>
      <c r="F38" s="6">
        <f t="shared" si="23"/>
        <v>1</v>
      </c>
      <c r="G38" s="6">
        <f t="shared" si="24"/>
        <v>1</v>
      </c>
      <c r="H38" s="6">
        <f t="shared" si="25"/>
        <v>18</v>
      </c>
      <c r="I38" s="6">
        <f t="shared" si="26"/>
        <v>9</v>
      </c>
      <c r="J38" s="6">
        <f t="shared" si="27"/>
        <v>9</v>
      </c>
      <c r="K38" s="6">
        <f t="shared" si="28"/>
        <v>0</v>
      </c>
      <c r="L38" s="6">
        <f t="shared" si="29"/>
        <v>0</v>
      </c>
      <c r="M38" s="6">
        <f t="shared" si="30"/>
        <v>0</v>
      </c>
      <c r="N38" s="6">
        <f t="shared" si="31"/>
        <v>0</v>
      </c>
      <c r="O38" s="6">
        <f t="shared" si="32"/>
        <v>0</v>
      </c>
      <c r="P38" s="7">
        <f t="shared" si="33"/>
        <v>2</v>
      </c>
      <c r="Q38" s="7">
        <f t="shared" si="34"/>
        <v>0</v>
      </c>
      <c r="R38" s="7">
        <v>0.84</v>
      </c>
      <c r="S38" s="11">
        <v>9</v>
      </c>
      <c r="T38" s="10" t="s">
        <v>58</v>
      </c>
      <c r="U38" s="11">
        <v>9</v>
      </c>
      <c r="V38" s="10" t="s">
        <v>54</v>
      </c>
      <c r="W38" s="7">
        <v>2</v>
      </c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5"/>
        <v>2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6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7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8"/>
        <v>0</v>
      </c>
    </row>
    <row r="39" spans="1:86" x14ac:dyDescent="0.25">
      <c r="A39" s="6"/>
      <c r="B39" s="6"/>
      <c r="C39" s="6"/>
      <c r="D39" s="6" t="s">
        <v>252</v>
      </c>
      <c r="E39" s="3" t="s">
        <v>253</v>
      </c>
      <c r="F39" s="6">
        <f t="shared" si="23"/>
        <v>1</v>
      </c>
      <c r="G39" s="6">
        <f t="shared" si="24"/>
        <v>1</v>
      </c>
      <c r="H39" s="6">
        <f t="shared" si="25"/>
        <v>27</v>
      </c>
      <c r="I39" s="6">
        <f t="shared" si="26"/>
        <v>18</v>
      </c>
      <c r="J39" s="6">
        <f t="shared" si="27"/>
        <v>0</v>
      </c>
      <c r="K39" s="6">
        <f t="shared" si="28"/>
        <v>9</v>
      </c>
      <c r="L39" s="6">
        <f t="shared" si="29"/>
        <v>0</v>
      </c>
      <c r="M39" s="6">
        <f t="shared" si="30"/>
        <v>0</v>
      </c>
      <c r="N39" s="6">
        <f t="shared" si="31"/>
        <v>0</v>
      </c>
      <c r="O39" s="6">
        <f t="shared" si="32"/>
        <v>0</v>
      </c>
      <c r="P39" s="7">
        <f t="shared" si="33"/>
        <v>3</v>
      </c>
      <c r="Q39" s="7">
        <f t="shared" si="34"/>
        <v>2</v>
      </c>
      <c r="R39" s="7">
        <v>1.33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5"/>
        <v>0</v>
      </c>
      <c r="AJ39" s="11">
        <v>18</v>
      </c>
      <c r="AK39" s="10" t="s">
        <v>58</v>
      </c>
      <c r="AL39" s="11"/>
      <c r="AM39" s="10"/>
      <c r="AN39" s="7">
        <v>1</v>
      </c>
      <c r="AO39" s="11">
        <v>9</v>
      </c>
      <c r="AP39" s="10" t="s">
        <v>54</v>
      </c>
      <c r="AQ39" s="11"/>
      <c r="AR39" s="10"/>
      <c r="AS39" s="11"/>
      <c r="AT39" s="10"/>
      <c r="AU39" s="11"/>
      <c r="AV39" s="10"/>
      <c r="AW39" s="11"/>
      <c r="AX39" s="10"/>
      <c r="AY39" s="7">
        <v>2</v>
      </c>
      <c r="AZ39" s="7">
        <f t="shared" si="36"/>
        <v>3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7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8"/>
        <v>0</v>
      </c>
    </row>
    <row r="40" spans="1:86" x14ac:dyDescent="0.25">
      <c r="A40" s="6"/>
      <c r="B40" s="6"/>
      <c r="C40" s="6"/>
      <c r="D40" s="6" t="s">
        <v>254</v>
      </c>
      <c r="E40" s="3" t="s">
        <v>218</v>
      </c>
      <c r="F40" s="6">
        <f t="shared" si="23"/>
        <v>1</v>
      </c>
      <c r="G40" s="6">
        <f t="shared" si="24"/>
        <v>1</v>
      </c>
      <c r="H40" s="6">
        <f t="shared" si="25"/>
        <v>45</v>
      </c>
      <c r="I40" s="6">
        <f t="shared" si="26"/>
        <v>18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27</v>
      </c>
      <c r="N40" s="6">
        <f t="shared" si="31"/>
        <v>0</v>
      </c>
      <c r="O40" s="6">
        <f t="shared" si="32"/>
        <v>0</v>
      </c>
      <c r="P40" s="7">
        <f t="shared" si="33"/>
        <v>4</v>
      </c>
      <c r="Q40" s="7">
        <f t="shared" si="34"/>
        <v>1.8</v>
      </c>
      <c r="R40" s="7">
        <v>1.8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5"/>
        <v>0</v>
      </c>
      <c r="AJ40" s="11">
        <v>18</v>
      </c>
      <c r="AK40" s="10" t="s">
        <v>58</v>
      </c>
      <c r="AL40" s="11"/>
      <c r="AM40" s="10"/>
      <c r="AN40" s="7">
        <v>2.2000000000000002</v>
      </c>
      <c r="AO40" s="11"/>
      <c r="AP40" s="10"/>
      <c r="AQ40" s="11"/>
      <c r="AR40" s="10"/>
      <c r="AS40" s="11">
        <v>27</v>
      </c>
      <c r="AT40" s="10" t="s">
        <v>54</v>
      </c>
      <c r="AU40" s="11"/>
      <c r="AV40" s="10"/>
      <c r="AW40" s="11"/>
      <c r="AX40" s="10"/>
      <c r="AY40" s="7">
        <v>1.8</v>
      </c>
      <c r="AZ40" s="7">
        <f t="shared" si="36"/>
        <v>4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7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8"/>
        <v>0</v>
      </c>
    </row>
    <row r="41" spans="1:86" x14ac:dyDescent="0.25">
      <c r="A41" s="6"/>
      <c r="B41" s="6"/>
      <c r="C41" s="6"/>
      <c r="D41" s="6" t="s">
        <v>255</v>
      </c>
      <c r="E41" s="3" t="s">
        <v>220</v>
      </c>
      <c r="F41" s="6">
        <f t="shared" si="23"/>
        <v>1</v>
      </c>
      <c r="G41" s="6">
        <f t="shared" si="24"/>
        <v>1</v>
      </c>
      <c r="H41" s="6">
        <f t="shared" si="25"/>
        <v>45</v>
      </c>
      <c r="I41" s="6">
        <f t="shared" si="26"/>
        <v>18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27</v>
      </c>
      <c r="N41" s="6">
        <f t="shared" si="31"/>
        <v>0</v>
      </c>
      <c r="O41" s="6">
        <f t="shared" si="32"/>
        <v>0</v>
      </c>
      <c r="P41" s="7">
        <f t="shared" si="33"/>
        <v>4</v>
      </c>
      <c r="Q41" s="7">
        <f t="shared" si="34"/>
        <v>2.2000000000000002</v>
      </c>
      <c r="R41" s="7">
        <v>1.8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5"/>
        <v>0</v>
      </c>
      <c r="AJ41" s="11">
        <v>18</v>
      </c>
      <c r="AK41" s="10" t="s">
        <v>58</v>
      </c>
      <c r="AL41" s="11"/>
      <c r="AM41" s="10"/>
      <c r="AN41" s="7">
        <v>1.8</v>
      </c>
      <c r="AO41" s="11"/>
      <c r="AP41" s="10"/>
      <c r="AQ41" s="11"/>
      <c r="AR41" s="10"/>
      <c r="AS41" s="11">
        <v>27</v>
      </c>
      <c r="AT41" s="10" t="s">
        <v>54</v>
      </c>
      <c r="AU41" s="11"/>
      <c r="AV41" s="10"/>
      <c r="AW41" s="11"/>
      <c r="AX41" s="10"/>
      <c r="AY41" s="7">
        <v>2.2000000000000002</v>
      </c>
      <c r="AZ41" s="7">
        <f t="shared" si="36"/>
        <v>4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7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8"/>
        <v>0</v>
      </c>
    </row>
    <row r="42" spans="1:86" x14ac:dyDescent="0.25">
      <c r="A42" s="6"/>
      <c r="B42" s="6"/>
      <c r="C42" s="6"/>
      <c r="D42" s="6" t="s">
        <v>256</v>
      </c>
      <c r="E42" s="3" t="s">
        <v>257</v>
      </c>
      <c r="F42" s="6">
        <f t="shared" si="23"/>
        <v>0</v>
      </c>
      <c r="G42" s="6">
        <f t="shared" si="24"/>
        <v>2</v>
      </c>
      <c r="H42" s="6">
        <f t="shared" si="25"/>
        <v>18</v>
      </c>
      <c r="I42" s="6">
        <f t="shared" si="26"/>
        <v>9</v>
      </c>
      <c r="J42" s="6">
        <f t="shared" si="27"/>
        <v>0</v>
      </c>
      <c r="K42" s="6">
        <f t="shared" si="28"/>
        <v>0</v>
      </c>
      <c r="L42" s="6">
        <f t="shared" si="29"/>
        <v>0</v>
      </c>
      <c r="M42" s="6">
        <f t="shared" si="30"/>
        <v>9</v>
      </c>
      <c r="N42" s="6">
        <f t="shared" si="31"/>
        <v>0</v>
      </c>
      <c r="O42" s="6">
        <f t="shared" si="32"/>
        <v>0</v>
      </c>
      <c r="P42" s="7">
        <f t="shared" si="33"/>
        <v>2</v>
      </c>
      <c r="Q42" s="7">
        <f t="shared" si="34"/>
        <v>1.2</v>
      </c>
      <c r="R42" s="7">
        <v>0.8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5"/>
        <v>0</v>
      </c>
      <c r="AJ42" s="11">
        <v>9</v>
      </c>
      <c r="AK42" s="10" t="s">
        <v>54</v>
      </c>
      <c r="AL42" s="11"/>
      <c r="AM42" s="10"/>
      <c r="AN42" s="7">
        <v>0.8</v>
      </c>
      <c r="AO42" s="11"/>
      <c r="AP42" s="10"/>
      <c r="AQ42" s="11"/>
      <c r="AR42" s="10"/>
      <c r="AS42" s="11">
        <v>9</v>
      </c>
      <c r="AT42" s="10" t="s">
        <v>54</v>
      </c>
      <c r="AU42" s="11"/>
      <c r="AV42" s="10"/>
      <c r="AW42" s="11"/>
      <c r="AX42" s="10"/>
      <c r="AY42" s="7">
        <v>1.2</v>
      </c>
      <c r="AZ42" s="7">
        <f t="shared" si="36"/>
        <v>2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7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8"/>
        <v>0</v>
      </c>
    </row>
    <row r="43" spans="1:86" x14ac:dyDescent="0.25">
      <c r="A43" s="6"/>
      <c r="B43" s="6"/>
      <c r="C43" s="6"/>
      <c r="D43" s="6" t="s">
        <v>258</v>
      </c>
      <c r="E43" s="3" t="s">
        <v>222</v>
      </c>
      <c r="F43" s="6">
        <f t="shared" si="23"/>
        <v>0</v>
      </c>
      <c r="G43" s="6">
        <f t="shared" si="24"/>
        <v>2</v>
      </c>
      <c r="H43" s="6">
        <f t="shared" si="25"/>
        <v>18</v>
      </c>
      <c r="I43" s="6">
        <f t="shared" si="26"/>
        <v>9</v>
      </c>
      <c r="J43" s="6">
        <f t="shared" si="27"/>
        <v>0</v>
      </c>
      <c r="K43" s="6">
        <f t="shared" si="28"/>
        <v>0</v>
      </c>
      <c r="L43" s="6">
        <f t="shared" si="29"/>
        <v>0</v>
      </c>
      <c r="M43" s="6">
        <f t="shared" si="30"/>
        <v>9</v>
      </c>
      <c r="N43" s="6">
        <f t="shared" si="31"/>
        <v>0</v>
      </c>
      <c r="O43" s="6">
        <f t="shared" si="32"/>
        <v>0</v>
      </c>
      <c r="P43" s="7">
        <f t="shared" si="33"/>
        <v>2</v>
      </c>
      <c r="Q43" s="7">
        <f t="shared" si="34"/>
        <v>0.9</v>
      </c>
      <c r="R43" s="7">
        <v>1.04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5"/>
        <v>0</v>
      </c>
      <c r="AJ43" s="11">
        <v>9</v>
      </c>
      <c r="AK43" s="10" t="s">
        <v>54</v>
      </c>
      <c r="AL43" s="11"/>
      <c r="AM43" s="10"/>
      <c r="AN43" s="7">
        <v>1.1000000000000001</v>
      </c>
      <c r="AO43" s="11"/>
      <c r="AP43" s="10"/>
      <c r="AQ43" s="11"/>
      <c r="AR43" s="10"/>
      <c r="AS43" s="11">
        <v>9</v>
      </c>
      <c r="AT43" s="10" t="s">
        <v>54</v>
      </c>
      <c r="AU43" s="11"/>
      <c r="AV43" s="10"/>
      <c r="AW43" s="11"/>
      <c r="AX43" s="10"/>
      <c r="AY43" s="7">
        <v>0.9</v>
      </c>
      <c r="AZ43" s="7">
        <f t="shared" si="36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7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8"/>
        <v>0</v>
      </c>
    </row>
    <row r="44" spans="1:86" x14ac:dyDescent="0.25">
      <c r="A44" s="6"/>
      <c r="B44" s="6"/>
      <c r="C44" s="6"/>
      <c r="D44" s="6" t="s">
        <v>259</v>
      </c>
      <c r="E44" s="3" t="s">
        <v>260</v>
      </c>
      <c r="F44" s="6">
        <f t="shared" si="23"/>
        <v>0</v>
      </c>
      <c r="G44" s="6">
        <f t="shared" si="24"/>
        <v>1</v>
      </c>
      <c r="H44" s="6">
        <f t="shared" si="25"/>
        <v>18</v>
      </c>
      <c r="I44" s="6">
        <f t="shared" si="26"/>
        <v>0</v>
      </c>
      <c r="J44" s="6">
        <f t="shared" si="27"/>
        <v>0</v>
      </c>
      <c r="K44" s="6">
        <f t="shared" si="28"/>
        <v>18</v>
      </c>
      <c r="L44" s="6">
        <f t="shared" si="29"/>
        <v>0</v>
      </c>
      <c r="M44" s="6">
        <f t="shared" si="30"/>
        <v>0</v>
      </c>
      <c r="N44" s="6">
        <f t="shared" si="31"/>
        <v>0</v>
      </c>
      <c r="O44" s="6">
        <f t="shared" si="32"/>
        <v>0</v>
      </c>
      <c r="P44" s="7">
        <f t="shared" si="33"/>
        <v>2</v>
      </c>
      <c r="Q44" s="7">
        <f t="shared" si="34"/>
        <v>2</v>
      </c>
      <c r="R44" s="7">
        <v>0.73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5"/>
        <v>0</v>
      </c>
      <c r="AJ44" s="11"/>
      <c r="AK44" s="10"/>
      <c r="AL44" s="11"/>
      <c r="AM44" s="10"/>
      <c r="AN44" s="7"/>
      <c r="AO44" s="11">
        <v>18</v>
      </c>
      <c r="AP44" s="10" t="s">
        <v>54</v>
      </c>
      <c r="AQ44" s="11"/>
      <c r="AR44" s="10"/>
      <c r="AS44" s="11"/>
      <c r="AT44" s="10"/>
      <c r="AU44" s="11"/>
      <c r="AV44" s="10"/>
      <c r="AW44" s="11"/>
      <c r="AX44" s="10"/>
      <c r="AY44" s="7">
        <v>2</v>
      </c>
      <c r="AZ44" s="7">
        <f t="shared" si="36"/>
        <v>2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7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8"/>
        <v>0</v>
      </c>
    </row>
    <row r="45" spans="1:86" x14ac:dyDescent="0.25">
      <c r="A45" s="6"/>
      <c r="B45" s="6"/>
      <c r="C45" s="6"/>
      <c r="D45" s="6" t="s">
        <v>261</v>
      </c>
      <c r="E45" s="3" t="s">
        <v>262</v>
      </c>
      <c r="F45" s="6">
        <f t="shared" si="23"/>
        <v>1</v>
      </c>
      <c r="G45" s="6">
        <f t="shared" si="24"/>
        <v>1</v>
      </c>
      <c r="H45" s="6">
        <f t="shared" si="25"/>
        <v>27</v>
      </c>
      <c r="I45" s="6">
        <f t="shared" si="26"/>
        <v>18</v>
      </c>
      <c r="J45" s="6">
        <f t="shared" si="27"/>
        <v>0</v>
      </c>
      <c r="K45" s="6">
        <f t="shared" si="28"/>
        <v>0</v>
      </c>
      <c r="L45" s="6">
        <f t="shared" si="29"/>
        <v>0</v>
      </c>
      <c r="M45" s="6">
        <f t="shared" si="30"/>
        <v>9</v>
      </c>
      <c r="N45" s="6">
        <f t="shared" si="31"/>
        <v>0</v>
      </c>
      <c r="O45" s="6">
        <f t="shared" si="32"/>
        <v>0</v>
      </c>
      <c r="P45" s="7">
        <f t="shared" si="33"/>
        <v>2</v>
      </c>
      <c r="Q45" s="7">
        <f t="shared" si="34"/>
        <v>0.9</v>
      </c>
      <c r="R45" s="7">
        <v>1.3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5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6"/>
        <v>0</v>
      </c>
      <c r="BA45" s="11">
        <v>18</v>
      </c>
      <c r="BB45" s="10" t="s">
        <v>58</v>
      </c>
      <c r="BC45" s="11"/>
      <c r="BD45" s="10"/>
      <c r="BE45" s="7">
        <v>1.1000000000000001</v>
      </c>
      <c r="BF45" s="11"/>
      <c r="BG45" s="10"/>
      <c r="BH45" s="11"/>
      <c r="BI45" s="10"/>
      <c r="BJ45" s="11">
        <v>9</v>
      </c>
      <c r="BK45" s="10" t="s">
        <v>54</v>
      </c>
      <c r="BL45" s="11"/>
      <c r="BM45" s="10"/>
      <c r="BN45" s="11"/>
      <c r="BO45" s="10"/>
      <c r="BP45" s="7">
        <v>0.9</v>
      </c>
      <c r="BQ45" s="7">
        <f t="shared" si="37"/>
        <v>2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8"/>
        <v>0</v>
      </c>
    </row>
    <row r="46" spans="1:86" x14ac:dyDescent="0.25">
      <c r="A46" s="6"/>
      <c r="B46" s="6"/>
      <c r="C46" s="6"/>
      <c r="D46" s="6" t="s">
        <v>263</v>
      </c>
      <c r="E46" s="3" t="s">
        <v>226</v>
      </c>
      <c r="F46" s="6">
        <f t="shared" si="23"/>
        <v>0</v>
      </c>
      <c r="G46" s="6">
        <f t="shared" si="24"/>
        <v>2</v>
      </c>
      <c r="H46" s="6">
        <f t="shared" si="25"/>
        <v>18</v>
      </c>
      <c r="I46" s="6">
        <f t="shared" si="26"/>
        <v>9</v>
      </c>
      <c r="J46" s="6">
        <f t="shared" si="27"/>
        <v>0</v>
      </c>
      <c r="K46" s="6">
        <f t="shared" si="28"/>
        <v>0</v>
      </c>
      <c r="L46" s="6">
        <f t="shared" si="29"/>
        <v>0</v>
      </c>
      <c r="M46" s="6">
        <f t="shared" si="30"/>
        <v>9</v>
      </c>
      <c r="N46" s="6">
        <f t="shared" si="31"/>
        <v>0</v>
      </c>
      <c r="O46" s="6">
        <f t="shared" si="32"/>
        <v>0</v>
      </c>
      <c r="P46" s="7">
        <f t="shared" si="33"/>
        <v>2</v>
      </c>
      <c r="Q46" s="7">
        <f t="shared" si="34"/>
        <v>1.2</v>
      </c>
      <c r="R46" s="7">
        <v>0.84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5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6"/>
        <v>0</v>
      </c>
      <c r="BA46" s="11">
        <v>9</v>
      </c>
      <c r="BB46" s="10" t="s">
        <v>54</v>
      </c>
      <c r="BC46" s="11"/>
      <c r="BD46" s="10"/>
      <c r="BE46" s="7">
        <v>0.8</v>
      </c>
      <c r="BF46" s="11"/>
      <c r="BG46" s="10"/>
      <c r="BH46" s="11"/>
      <c r="BI46" s="10"/>
      <c r="BJ46" s="11">
        <v>9</v>
      </c>
      <c r="BK46" s="10" t="s">
        <v>54</v>
      </c>
      <c r="BL46" s="11"/>
      <c r="BM46" s="10"/>
      <c r="BN46" s="11"/>
      <c r="BO46" s="10"/>
      <c r="BP46" s="7">
        <v>1.2</v>
      </c>
      <c r="BQ46" s="7">
        <f t="shared" si="37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8"/>
        <v>0</v>
      </c>
    </row>
    <row r="47" spans="1:86" x14ac:dyDescent="0.25">
      <c r="A47" s="6"/>
      <c r="B47" s="6"/>
      <c r="C47" s="6"/>
      <c r="D47" s="6" t="s">
        <v>264</v>
      </c>
      <c r="E47" s="3" t="s">
        <v>232</v>
      </c>
      <c r="F47" s="6">
        <f t="shared" si="23"/>
        <v>0</v>
      </c>
      <c r="G47" s="6">
        <f t="shared" si="24"/>
        <v>2</v>
      </c>
      <c r="H47" s="6">
        <f t="shared" si="25"/>
        <v>18</v>
      </c>
      <c r="I47" s="6">
        <f t="shared" si="26"/>
        <v>9</v>
      </c>
      <c r="J47" s="6">
        <f t="shared" si="27"/>
        <v>0</v>
      </c>
      <c r="K47" s="6">
        <f t="shared" si="28"/>
        <v>9</v>
      </c>
      <c r="L47" s="6">
        <f t="shared" si="29"/>
        <v>0</v>
      </c>
      <c r="M47" s="6">
        <f t="shared" si="30"/>
        <v>0</v>
      </c>
      <c r="N47" s="6">
        <f t="shared" si="31"/>
        <v>0</v>
      </c>
      <c r="O47" s="6">
        <f t="shared" si="32"/>
        <v>0</v>
      </c>
      <c r="P47" s="7">
        <f t="shared" si="33"/>
        <v>2</v>
      </c>
      <c r="Q47" s="7">
        <f t="shared" si="34"/>
        <v>1</v>
      </c>
      <c r="R47" s="7">
        <v>0.74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5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6"/>
        <v>0</v>
      </c>
      <c r="BA47" s="11">
        <v>9</v>
      </c>
      <c r="BB47" s="10" t="s">
        <v>54</v>
      </c>
      <c r="BC47" s="11"/>
      <c r="BD47" s="10"/>
      <c r="BE47" s="7">
        <v>1</v>
      </c>
      <c r="BF47" s="11">
        <v>9</v>
      </c>
      <c r="BG47" s="10" t="s">
        <v>54</v>
      </c>
      <c r="BH47" s="11"/>
      <c r="BI47" s="10"/>
      <c r="BJ47" s="11"/>
      <c r="BK47" s="10"/>
      <c r="BL47" s="11"/>
      <c r="BM47" s="10"/>
      <c r="BN47" s="11"/>
      <c r="BO47" s="10"/>
      <c r="BP47" s="7">
        <v>1</v>
      </c>
      <c r="BQ47" s="7">
        <f t="shared" si="37"/>
        <v>2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8"/>
        <v>0</v>
      </c>
    </row>
    <row r="48" spans="1:86" x14ac:dyDescent="0.25">
      <c r="A48" s="6"/>
      <c r="B48" s="6"/>
      <c r="C48" s="6"/>
      <c r="D48" s="6" t="s">
        <v>265</v>
      </c>
      <c r="E48" s="3" t="s">
        <v>234</v>
      </c>
      <c r="F48" s="6">
        <f t="shared" si="23"/>
        <v>0</v>
      </c>
      <c r="G48" s="6">
        <f t="shared" si="24"/>
        <v>2</v>
      </c>
      <c r="H48" s="6">
        <f t="shared" si="25"/>
        <v>27</v>
      </c>
      <c r="I48" s="6">
        <f t="shared" si="26"/>
        <v>18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9</v>
      </c>
      <c r="N48" s="6">
        <f t="shared" si="31"/>
        <v>0</v>
      </c>
      <c r="O48" s="6">
        <f t="shared" si="32"/>
        <v>0</v>
      </c>
      <c r="P48" s="7">
        <f t="shared" si="33"/>
        <v>3</v>
      </c>
      <c r="Q48" s="7">
        <f t="shared" si="34"/>
        <v>1.7</v>
      </c>
      <c r="R48" s="7">
        <v>1.1299999999999999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5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6"/>
        <v>0</v>
      </c>
      <c r="BA48" s="11">
        <v>18</v>
      </c>
      <c r="BB48" s="10" t="s">
        <v>54</v>
      </c>
      <c r="BC48" s="11"/>
      <c r="BD48" s="10"/>
      <c r="BE48" s="7">
        <v>1.3</v>
      </c>
      <c r="BF48" s="11"/>
      <c r="BG48" s="10"/>
      <c r="BH48" s="11"/>
      <c r="BI48" s="10"/>
      <c r="BJ48" s="11">
        <v>9</v>
      </c>
      <c r="BK48" s="10" t="s">
        <v>54</v>
      </c>
      <c r="BL48" s="11"/>
      <c r="BM48" s="10"/>
      <c r="BN48" s="11"/>
      <c r="BO48" s="10"/>
      <c r="BP48" s="7">
        <v>1.7</v>
      </c>
      <c r="BQ48" s="7">
        <f t="shared" si="37"/>
        <v>3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8"/>
        <v>0</v>
      </c>
    </row>
    <row r="49" spans="1:86" x14ac:dyDescent="0.25">
      <c r="A49" s="6"/>
      <c r="B49" s="6"/>
      <c r="C49" s="6"/>
      <c r="D49" s="6" t="s">
        <v>266</v>
      </c>
      <c r="E49" s="3" t="s">
        <v>267</v>
      </c>
      <c r="F49" s="6">
        <f t="shared" si="23"/>
        <v>0</v>
      </c>
      <c r="G49" s="6">
        <f t="shared" si="24"/>
        <v>2</v>
      </c>
      <c r="H49" s="6">
        <f t="shared" si="25"/>
        <v>18</v>
      </c>
      <c r="I49" s="6">
        <f t="shared" si="26"/>
        <v>9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9</v>
      </c>
      <c r="N49" s="6">
        <f t="shared" si="31"/>
        <v>0</v>
      </c>
      <c r="O49" s="6">
        <f t="shared" si="32"/>
        <v>0</v>
      </c>
      <c r="P49" s="7">
        <f t="shared" si="33"/>
        <v>2</v>
      </c>
      <c r="Q49" s="7">
        <f t="shared" si="34"/>
        <v>1</v>
      </c>
      <c r="R49" s="7">
        <v>0.8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5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6"/>
        <v>0</v>
      </c>
      <c r="BA49" s="11">
        <v>9</v>
      </c>
      <c r="BB49" s="10" t="s">
        <v>54</v>
      </c>
      <c r="BC49" s="11"/>
      <c r="BD49" s="10"/>
      <c r="BE49" s="7">
        <v>1</v>
      </c>
      <c r="BF49" s="11"/>
      <c r="BG49" s="10"/>
      <c r="BH49" s="11"/>
      <c r="BI49" s="10"/>
      <c r="BJ49" s="11">
        <v>9</v>
      </c>
      <c r="BK49" s="10" t="s">
        <v>54</v>
      </c>
      <c r="BL49" s="11"/>
      <c r="BM49" s="10"/>
      <c r="BN49" s="11"/>
      <c r="BO49" s="10"/>
      <c r="BP49" s="7">
        <v>1</v>
      </c>
      <c r="BQ49" s="7">
        <f t="shared" si="37"/>
        <v>2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8"/>
        <v>0</v>
      </c>
    </row>
    <row r="50" spans="1:86" x14ac:dyDescent="0.25">
      <c r="A50" s="6"/>
      <c r="B50" s="6"/>
      <c r="C50" s="6"/>
      <c r="D50" s="6" t="s">
        <v>268</v>
      </c>
      <c r="E50" s="3" t="s">
        <v>239</v>
      </c>
      <c r="F50" s="6">
        <f t="shared" si="23"/>
        <v>0</v>
      </c>
      <c r="G50" s="6">
        <f t="shared" si="24"/>
        <v>2</v>
      </c>
      <c r="H50" s="6">
        <f t="shared" si="25"/>
        <v>18</v>
      </c>
      <c r="I50" s="6">
        <f t="shared" si="26"/>
        <v>9</v>
      </c>
      <c r="J50" s="6">
        <f t="shared" si="27"/>
        <v>0</v>
      </c>
      <c r="K50" s="6">
        <f t="shared" si="28"/>
        <v>0</v>
      </c>
      <c r="L50" s="6">
        <f t="shared" si="29"/>
        <v>0</v>
      </c>
      <c r="M50" s="6">
        <f t="shared" si="30"/>
        <v>9</v>
      </c>
      <c r="N50" s="6">
        <f t="shared" si="31"/>
        <v>0</v>
      </c>
      <c r="O50" s="6">
        <f t="shared" si="32"/>
        <v>0</v>
      </c>
      <c r="P50" s="7">
        <f t="shared" si="33"/>
        <v>2</v>
      </c>
      <c r="Q50" s="7">
        <f t="shared" si="34"/>
        <v>1</v>
      </c>
      <c r="R50" s="7">
        <v>0.8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5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6"/>
        <v>0</v>
      </c>
      <c r="BA50" s="11">
        <v>9</v>
      </c>
      <c r="BB50" s="10" t="s">
        <v>54</v>
      </c>
      <c r="BC50" s="11"/>
      <c r="BD50" s="10"/>
      <c r="BE50" s="7">
        <v>1</v>
      </c>
      <c r="BF50" s="11"/>
      <c r="BG50" s="10"/>
      <c r="BH50" s="11"/>
      <c r="BI50" s="10"/>
      <c r="BJ50" s="11">
        <v>9</v>
      </c>
      <c r="BK50" s="10" t="s">
        <v>54</v>
      </c>
      <c r="BL50" s="11"/>
      <c r="BM50" s="10"/>
      <c r="BN50" s="11"/>
      <c r="BO50" s="10"/>
      <c r="BP50" s="7">
        <v>1</v>
      </c>
      <c r="BQ50" s="7">
        <f t="shared" si="37"/>
        <v>2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8"/>
        <v>0</v>
      </c>
    </row>
    <row r="51" spans="1:86" x14ac:dyDescent="0.25">
      <c r="A51" s="6"/>
      <c r="B51" s="6"/>
      <c r="C51" s="6"/>
      <c r="D51" s="6" t="s">
        <v>269</v>
      </c>
      <c r="E51" s="3" t="s">
        <v>270</v>
      </c>
      <c r="F51" s="6">
        <f t="shared" si="23"/>
        <v>1</v>
      </c>
      <c r="G51" s="6">
        <f t="shared" si="24"/>
        <v>1</v>
      </c>
      <c r="H51" s="6">
        <f t="shared" si="25"/>
        <v>27</v>
      </c>
      <c r="I51" s="6">
        <f t="shared" si="26"/>
        <v>9</v>
      </c>
      <c r="J51" s="6">
        <f t="shared" si="27"/>
        <v>0</v>
      </c>
      <c r="K51" s="6">
        <f t="shared" si="28"/>
        <v>0</v>
      </c>
      <c r="L51" s="6">
        <f t="shared" si="29"/>
        <v>0</v>
      </c>
      <c r="M51" s="6">
        <f t="shared" si="30"/>
        <v>18</v>
      </c>
      <c r="N51" s="6">
        <f t="shared" si="31"/>
        <v>0</v>
      </c>
      <c r="O51" s="6">
        <f t="shared" si="32"/>
        <v>0</v>
      </c>
      <c r="P51" s="7">
        <f t="shared" si="33"/>
        <v>2</v>
      </c>
      <c r="Q51" s="7">
        <f t="shared" si="34"/>
        <v>1.2</v>
      </c>
      <c r="R51" s="7">
        <v>1.2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5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6"/>
        <v>0</v>
      </c>
      <c r="BA51" s="11">
        <v>9</v>
      </c>
      <c r="BB51" s="10" t="s">
        <v>58</v>
      </c>
      <c r="BC51" s="11"/>
      <c r="BD51" s="10"/>
      <c r="BE51" s="7">
        <v>0.8</v>
      </c>
      <c r="BF51" s="11"/>
      <c r="BG51" s="10"/>
      <c r="BH51" s="11"/>
      <c r="BI51" s="10"/>
      <c r="BJ51" s="11">
        <v>18</v>
      </c>
      <c r="BK51" s="10" t="s">
        <v>54</v>
      </c>
      <c r="BL51" s="11"/>
      <c r="BM51" s="10"/>
      <c r="BN51" s="11"/>
      <c r="BO51" s="10"/>
      <c r="BP51" s="7">
        <v>1.2</v>
      </c>
      <c r="BQ51" s="7">
        <f t="shared" si="37"/>
        <v>2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8"/>
        <v>0</v>
      </c>
    </row>
    <row r="52" spans="1:86" x14ac:dyDescent="0.25">
      <c r="A52" s="6"/>
      <c r="B52" s="6"/>
      <c r="C52" s="6"/>
      <c r="D52" s="6" t="s">
        <v>271</v>
      </c>
      <c r="E52" s="3" t="s">
        <v>243</v>
      </c>
      <c r="F52" s="6">
        <f t="shared" si="23"/>
        <v>0</v>
      </c>
      <c r="G52" s="6">
        <f t="shared" si="24"/>
        <v>2</v>
      </c>
      <c r="H52" s="6">
        <f t="shared" si="25"/>
        <v>27</v>
      </c>
      <c r="I52" s="6">
        <f t="shared" si="26"/>
        <v>9</v>
      </c>
      <c r="J52" s="6">
        <f t="shared" si="27"/>
        <v>0</v>
      </c>
      <c r="K52" s="6">
        <f t="shared" si="28"/>
        <v>18</v>
      </c>
      <c r="L52" s="6">
        <f t="shared" si="29"/>
        <v>0</v>
      </c>
      <c r="M52" s="6">
        <f t="shared" si="30"/>
        <v>0</v>
      </c>
      <c r="N52" s="6">
        <f t="shared" si="31"/>
        <v>0</v>
      </c>
      <c r="O52" s="6">
        <f t="shared" si="32"/>
        <v>0</v>
      </c>
      <c r="P52" s="7">
        <f t="shared" si="33"/>
        <v>3</v>
      </c>
      <c r="Q52" s="7">
        <f t="shared" si="34"/>
        <v>2</v>
      </c>
      <c r="R52" s="7">
        <v>1.1299999999999999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5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6"/>
        <v>0</v>
      </c>
      <c r="BA52" s="11">
        <v>9</v>
      </c>
      <c r="BB52" s="10" t="s">
        <v>54</v>
      </c>
      <c r="BC52" s="11"/>
      <c r="BD52" s="10"/>
      <c r="BE52" s="7">
        <v>1</v>
      </c>
      <c r="BF52" s="11">
        <v>18</v>
      </c>
      <c r="BG52" s="10" t="s">
        <v>54</v>
      </c>
      <c r="BH52" s="11"/>
      <c r="BI52" s="10"/>
      <c r="BJ52" s="11"/>
      <c r="BK52" s="10"/>
      <c r="BL52" s="11"/>
      <c r="BM52" s="10"/>
      <c r="BN52" s="11"/>
      <c r="BO52" s="10"/>
      <c r="BP52" s="7">
        <v>2</v>
      </c>
      <c r="BQ52" s="7">
        <f t="shared" si="37"/>
        <v>3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8"/>
        <v>0</v>
      </c>
    </row>
    <row r="53" spans="1:86" x14ac:dyDescent="0.25">
      <c r="A53" s="6">
        <v>6</v>
      </c>
      <c r="B53" s="6">
        <v>1</v>
      </c>
      <c r="C53" s="6"/>
      <c r="D53" s="6"/>
      <c r="E53" s="3" t="s">
        <v>112</v>
      </c>
      <c r="F53" s="6">
        <f>$B$53*COUNTIF(S53:CF53,"e")</f>
        <v>0</v>
      </c>
      <c r="G53" s="6">
        <f>$B$53*COUNTIF(S53:CF53,"z")</f>
        <v>1</v>
      </c>
      <c r="H53" s="6">
        <f t="shared" si="25"/>
        <v>0</v>
      </c>
      <c r="I53" s="6">
        <f t="shared" si="26"/>
        <v>0</v>
      </c>
      <c r="J53" s="6">
        <f t="shared" si="27"/>
        <v>0</v>
      </c>
      <c r="K53" s="6">
        <f t="shared" si="28"/>
        <v>0</v>
      </c>
      <c r="L53" s="6">
        <f t="shared" si="29"/>
        <v>0</v>
      </c>
      <c r="M53" s="6">
        <f t="shared" si="30"/>
        <v>0</v>
      </c>
      <c r="N53" s="6">
        <f t="shared" si="31"/>
        <v>0</v>
      </c>
      <c r="O53" s="6">
        <f t="shared" si="32"/>
        <v>0</v>
      </c>
      <c r="P53" s="7">
        <f t="shared" si="33"/>
        <v>20</v>
      </c>
      <c r="Q53" s="7">
        <f t="shared" si="34"/>
        <v>20</v>
      </c>
      <c r="R53" s="7">
        <f>$B$53*1.9</f>
        <v>1.9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35"/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36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37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>
        <f>$B$53*0</f>
        <v>0</v>
      </c>
      <c r="CD53" s="10" t="s">
        <v>54</v>
      </c>
      <c r="CE53" s="11"/>
      <c r="CF53" s="10"/>
      <c r="CG53" s="7">
        <f>$B$53*20</f>
        <v>20</v>
      </c>
      <c r="CH53" s="7">
        <f t="shared" si="38"/>
        <v>20</v>
      </c>
    </row>
    <row r="54" spans="1:86" ht="15.9" customHeight="1" x14ac:dyDescent="0.25">
      <c r="A54" s="6"/>
      <c r="B54" s="6"/>
      <c r="C54" s="6"/>
      <c r="D54" s="6"/>
      <c r="E54" s="6" t="s">
        <v>61</v>
      </c>
      <c r="F54" s="6">
        <f t="shared" ref="F54:AK54" si="39">SUM(F35:F53)</f>
        <v>7</v>
      </c>
      <c r="G54" s="6">
        <f t="shared" si="39"/>
        <v>29</v>
      </c>
      <c r="H54" s="6">
        <f t="shared" si="39"/>
        <v>441</v>
      </c>
      <c r="I54" s="6">
        <f t="shared" si="39"/>
        <v>207</v>
      </c>
      <c r="J54" s="6">
        <f t="shared" si="39"/>
        <v>9</v>
      </c>
      <c r="K54" s="6">
        <f t="shared" si="39"/>
        <v>54</v>
      </c>
      <c r="L54" s="6">
        <f t="shared" si="39"/>
        <v>0</v>
      </c>
      <c r="M54" s="6">
        <f t="shared" si="39"/>
        <v>171</v>
      </c>
      <c r="N54" s="6">
        <f t="shared" si="39"/>
        <v>0</v>
      </c>
      <c r="O54" s="6">
        <f t="shared" si="39"/>
        <v>0</v>
      </c>
      <c r="P54" s="7">
        <f t="shared" si="39"/>
        <v>65</v>
      </c>
      <c r="Q54" s="7">
        <f t="shared" si="39"/>
        <v>45.099999999999994</v>
      </c>
      <c r="R54" s="7">
        <f t="shared" si="39"/>
        <v>21.310000000000002</v>
      </c>
      <c r="S54" s="11">
        <f t="shared" si="39"/>
        <v>45</v>
      </c>
      <c r="T54" s="10">
        <f t="shared" si="39"/>
        <v>0</v>
      </c>
      <c r="U54" s="11">
        <f t="shared" si="39"/>
        <v>9</v>
      </c>
      <c r="V54" s="10">
        <f t="shared" si="39"/>
        <v>0</v>
      </c>
      <c r="W54" s="7">
        <f t="shared" si="39"/>
        <v>5</v>
      </c>
      <c r="X54" s="11">
        <f t="shared" si="39"/>
        <v>0</v>
      </c>
      <c r="Y54" s="10">
        <f t="shared" si="39"/>
        <v>0</v>
      </c>
      <c r="Z54" s="11">
        <f t="shared" si="39"/>
        <v>0</v>
      </c>
      <c r="AA54" s="10">
        <f t="shared" si="39"/>
        <v>0</v>
      </c>
      <c r="AB54" s="11">
        <f t="shared" si="39"/>
        <v>36</v>
      </c>
      <c r="AC54" s="10">
        <f t="shared" si="39"/>
        <v>0</v>
      </c>
      <c r="AD54" s="11">
        <f t="shared" si="39"/>
        <v>0</v>
      </c>
      <c r="AE54" s="10">
        <f t="shared" si="39"/>
        <v>0</v>
      </c>
      <c r="AF54" s="11">
        <f t="shared" si="39"/>
        <v>0</v>
      </c>
      <c r="AG54" s="10">
        <f t="shared" si="39"/>
        <v>0</v>
      </c>
      <c r="AH54" s="7">
        <f t="shared" si="39"/>
        <v>5</v>
      </c>
      <c r="AI54" s="7">
        <f t="shared" si="39"/>
        <v>10</v>
      </c>
      <c r="AJ54" s="11">
        <f t="shared" si="39"/>
        <v>72</v>
      </c>
      <c r="AK54" s="10">
        <f t="shared" si="39"/>
        <v>0</v>
      </c>
      <c r="AL54" s="11">
        <f t="shared" ref="AL54:BQ54" si="40">SUM(AL35:AL53)</f>
        <v>0</v>
      </c>
      <c r="AM54" s="10">
        <f t="shared" si="40"/>
        <v>0</v>
      </c>
      <c r="AN54" s="7">
        <f t="shared" si="40"/>
        <v>6.9</v>
      </c>
      <c r="AO54" s="11">
        <f t="shared" si="40"/>
        <v>27</v>
      </c>
      <c r="AP54" s="10">
        <f t="shared" si="40"/>
        <v>0</v>
      </c>
      <c r="AQ54" s="11">
        <f t="shared" si="40"/>
        <v>0</v>
      </c>
      <c r="AR54" s="10">
        <f t="shared" si="40"/>
        <v>0</v>
      </c>
      <c r="AS54" s="11">
        <f t="shared" si="40"/>
        <v>72</v>
      </c>
      <c r="AT54" s="10">
        <f t="shared" si="40"/>
        <v>0</v>
      </c>
      <c r="AU54" s="11">
        <f t="shared" si="40"/>
        <v>0</v>
      </c>
      <c r="AV54" s="10">
        <f t="shared" si="40"/>
        <v>0</v>
      </c>
      <c r="AW54" s="11">
        <f t="shared" si="40"/>
        <v>0</v>
      </c>
      <c r="AX54" s="10">
        <f t="shared" si="40"/>
        <v>0</v>
      </c>
      <c r="AY54" s="7">
        <f t="shared" si="40"/>
        <v>10.1</v>
      </c>
      <c r="AZ54" s="7">
        <f t="shared" si="40"/>
        <v>17</v>
      </c>
      <c r="BA54" s="11">
        <f t="shared" si="40"/>
        <v>90</v>
      </c>
      <c r="BB54" s="10">
        <f t="shared" si="40"/>
        <v>0</v>
      </c>
      <c r="BC54" s="11">
        <f t="shared" si="40"/>
        <v>0</v>
      </c>
      <c r="BD54" s="10">
        <f t="shared" si="40"/>
        <v>0</v>
      </c>
      <c r="BE54" s="7">
        <f t="shared" si="40"/>
        <v>8</v>
      </c>
      <c r="BF54" s="11">
        <f t="shared" si="40"/>
        <v>27</v>
      </c>
      <c r="BG54" s="10">
        <f t="shared" si="40"/>
        <v>0</v>
      </c>
      <c r="BH54" s="11">
        <f t="shared" si="40"/>
        <v>0</v>
      </c>
      <c r="BI54" s="10">
        <f t="shared" si="40"/>
        <v>0</v>
      </c>
      <c r="BJ54" s="11">
        <f t="shared" si="40"/>
        <v>63</v>
      </c>
      <c r="BK54" s="10">
        <f t="shared" si="40"/>
        <v>0</v>
      </c>
      <c r="BL54" s="11">
        <f t="shared" si="40"/>
        <v>0</v>
      </c>
      <c r="BM54" s="10">
        <f t="shared" si="40"/>
        <v>0</v>
      </c>
      <c r="BN54" s="11">
        <f t="shared" si="40"/>
        <v>0</v>
      </c>
      <c r="BO54" s="10">
        <f t="shared" si="40"/>
        <v>0</v>
      </c>
      <c r="BP54" s="7">
        <f t="shared" si="40"/>
        <v>10</v>
      </c>
      <c r="BQ54" s="7">
        <f t="shared" si="40"/>
        <v>18</v>
      </c>
      <c r="BR54" s="11">
        <f t="shared" ref="BR54:CH54" si="41">SUM(BR35:BR53)</f>
        <v>0</v>
      </c>
      <c r="BS54" s="10">
        <f t="shared" si="41"/>
        <v>0</v>
      </c>
      <c r="BT54" s="11">
        <f t="shared" si="41"/>
        <v>0</v>
      </c>
      <c r="BU54" s="10">
        <f t="shared" si="41"/>
        <v>0</v>
      </c>
      <c r="BV54" s="7">
        <f t="shared" si="41"/>
        <v>0</v>
      </c>
      <c r="BW54" s="11">
        <f t="shared" si="41"/>
        <v>0</v>
      </c>
      <c r="BX54" s="10">
        <f t="shared" si="41"/>
        <v>0</v>
      </c>
      <c r="BY54" s="11">
        <f t="shared" si="41"/>
        <v>0</v>
      </c>
      <c r="BZ54" s="10">
        <f t="shared" si="41"/>
        <v>0</v>
      </c>
      <c r="CA54" s="11">
        <f t="shared" si="41"/>
        <v>0</v>
      </c>
      <c r="CB54" s="10">
        <f t="shared" si="41"/>
        <v>0</v>
      </c>
      <c r="CC54" s="11">
        <f t="shared" si="41"/>
        <v>0</v>
      </c>
      <c r="CD54" s="10">
        <f t="shared" si="41"/>
        <v>0</v>
      </c>
      <c r="CE54" s="11">
        <f t="shared" si="41"/>
        <v>0</v>
      </c>
      <c r="CF54" s="10">
        <f t="shared" si="41"/>
        <v>0</v>
      </c>
      <c r="CG54" s="7">
        <f t="shared" si="41"/>
        <v>20</v>
      </c>
      <c r="CH54" s="7">
        <f t="shared" si="41"/>
        <v>20</v>
      </c>
    </row>
    <row r="55" spans="1:86" ht="20.100000000000001" customHeight="1" x14ac:dyDescent="0.25">
      <c r="A55" s="13" t="s">
        <v>113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3"/>
      <c r="CH55" s="14"/>
    </row>
    <row r="56" spans="1:86" x14ac:dyDescent="0.25">
      <c r="A56" s="12">
        <v>1</v>
      </c>
      <c r="B56" s="12">
        <v>1</v>
      </c>
      <c r="C56" s="12"/>
      <c r="D56" s="6" t="s">
        <v>114</v>
      </c>
      <c r="E56" s="3" t="s">
        <v>115</v>
      </c>
      <c r="F56" s="6">
        <f t="shared" ref="F56:F72" si="42">COUNTIF(S56:CF56,"e")</f>
        <v>0</v>
      </c>
      <c r="G56" s="6">
        <f t="shared" ref="G56:G72" si="43">COUNTIF(S56:CF56,"z")</f>
        <v>1</v>
      </c>
      <c r="H56" s="6">
        <f t="shared" ref="H56:H72" si="44">SUM(I56:O56)</f>
        <v>18</v>
      </c>
      <c r="I56" s="6">
        <f t="shared" ref="I56:I72" si="45">S56+AJ56+BA56+BR56</f>
        <v>18</v>
      </c>
      <c r="J56" s="6">
        <f t="shared" ref="J56:J72" si="46">U56+AL56+BC56+BT56</f>
        <v>0</v>
      </c>
      <c r="K56" s="6">
        <f t="shared" ref="K56:K72" si="47">X56+AO56+BF56+BW56</f>
        <v>0</v>
      </c>
      <c r="L56" s="6">
        <f t="shared" ref="L56:L72" si="48">Z56+AQ56+BH56+BY56</f>
        <v>0</v>
      </c>
      <c r="M56" s="6">
        <f t="shared" ref="M56:M72" si="49">AB56+AS56+BJ56+CA56</f>
        <v>0</v>
      </c>
      <c r="N56" s="6">
        <f t="shared" ref="N56:N72" si="50">AD56+AU56+BL56+CC56</f>
        <v>0</v>
      </c>
      <c r="O56" s="6">
        <f t="shared" ref="O56:O72" si="51">AF56+AW56+BN56+CE56</f>
        <v>0</v>
      </c>
      <c r="P56" s="7">
        <f t="shared" ref="P56:P72" si="52">AI56+AZ56+BQ56+CH56</f>
        <v>2</v>
      </c>
      <c r="Q56" s="7">
        <f t="shared" ref="Q56:Q72" si="53">AH56+AY56+BP56+CG56</f>
        <v>0</v>
      </c>
      <c r="R56" s="7">
        <v>0.73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ref="AI56:AI72" si="54">W56+AH56</f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ref="AZ56:AZ72" si="55">AN56+AY56</f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ref="BQ56:BQ72" si="56">BE56+BP56</f>
        <v>0</v>
      </c>
      <c r="BR56" s="11">
        <v>18</v>
      </c>
      <c r="BS56" s="10" t="s">
        <v>54</v>
      </c>
      <c r="BT56" s="11"/>
      <c r="BU56" s="10"/>
      <c r="BV56" s="7">
        <v>2</v>
      </c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ref="CH56:CH72" si="57">BV56+CG56</f>
        <v>2</v>
      </c>
    </row>
    <row r="57" spans="1:86" x14ac:dyDescent="0.25">
      <c r="A57" s="12">
        <v>1</v>
      </c>
      <c r="B57" s="12">
        <v>1</v>
      </c>
      <c r="C57" s="12"/>
      <c r="D57" s="6" t="s">
        <v>116</v>
      </c>
      <c r="E57" s="3" t="s">
        <v>117</v>
      </c>
      <c r="F57" s="6">
        <f t="shared" si="42"/>
        <v>0</v>
      </c>
      <c r="G57" s="6">
        <f t="shared" si="43"/>
        <v>1</v>
      </c>
      <c r="H57" s="6">
        <f t="shared" si="44"/>
        <v>18</v>
      </c>
      <c r="I57" s="6">
        <f t="shared" si="45"/>
        <v>18</v>
      </c>
      <c r="J57" s="6">
        <f t="shared" si="46"/>
        <v>0</v>
      </c>
      <c r="K57" s="6">
        <f t="shared" si="47"/>
        <v>0</v>
      </c>
      <c r="L57" s="6">
        <f t="shared" si="48"/>
        <v>0</v>
      </c>
      <c r="M57" s="6">
        <f t="shared" si="49"/>
        <v>0</v>
      </c>
      <c r="N57" s="6">
        <f t="shared" si="50"/>
        <v>0</v>
      </c>
      <c r="O57" s="6">
        <f t="shared" si="51"/>
        <v>0</v>
      </c>
      <c r="P57" s="7">
        <f t="shared" si="52"/>
        <v>2</v>
      </c>
      <c r="Q57" s="7">
        <f t="shared" si="53"/>
        <v>0</v>
      </c>
      <c r="R57" s="7">
        <v>0.73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4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5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6"/>
        <v>0</v>
      </c>
      <c r="BR57" s="11">
        <v>18</v>
      </c>
      <c r="BS57" s="10" t="s">
        <v>54</v>
      </c>
      <c r="BT57" s="11"/>
      <c r="BU57" s="10"/>
      <c r="BV57" s="7">
        <v>2</v>
      </c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7"/>
        <v>2</v>
      </c>
    </row>
    <row r="58" spans="1:86" x14ac:dyDescent="0.25">
      <c r="A58" s="12">
        <v>1</v>
      </c>
      <c r="B58" s="12">
        <v>1</v>
      </c>
      <c r="C58" s="12"/>
      <c r="D58" s="6" t="s">
        <v>118</v>
      </c>
      <c r="E58" s="3" t="s">
        <v>119</v>
      </c>
      <c r="F58" s="6">
        <f t="shared" si="42"/>
        <v>0</v>
      </c>
      <c r="G58" s="6">
        <f t="shared" si="43"/>
        <v>1</v>
      </c>
      <c r="H58" s="6">
        <f t="shared" si="44"/>
        <v>18</v>
      </c>
      <c r="I58" s="6">
        <f t="shared" si="45"/>
        <v>18</v>
      </c>
      <c r="J58" s="6">
        <f t="shared" si="46"/>
        <v>0</v>
      </c>
      <c r="K58" s="6">
        <f t="shared" si="47"/>
        <v>0</v>
      </c>
      <c r="L58" s="6">
        <f t="shared" si="48"/>
        <v>0</v>
      </c>
      <c r="M58" s="6">
        <f t="shared" si="49"/>
        <v>0</v>
      </c>
      <c r="N58" s="6">
        <f t="shared" si="50"/>
        <v>0</v>
      </c>
      <c r="O58" s="6">
        <f t="shared" si="51"/>
        <v>0</v>
      </c>
      <c r="P58" s="7">
        <f t="shared" si="52"/>
        <v>2</v>
      </c>
      <c r="Q58" s="7">
        <f t="shared" si="53"/>
        <v>0</v>
      </c>
      <c r="R58" s="7">
        <v>0.73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4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5"/>
        <v>0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6"/>
        <v>0</v>
      </c>
      <c r="BR58" s="11">
        <v>18</v>
      </c>
      <c r="BS58" s="10" t="s">
        <v>54</v>
      </c>
      <c r="BT58" s="11"/>
      <c r="BU58" s="10"/>
      <c r="BV58" s="7">
        <v>2</v>
      </c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7"/>
        <v>2</v>
      </c>
    </row>
    <row r="59" spans="1:86" x14ac:dyDescent="0.25">
      <c r="A59" s="12">
        <v>2</v>
      </c>
      <c r="B59" s="12">
        <v>1</v>
      </c>
      <c r="C59" s="12"/>
      <c r="D59" s="6" t="s">
        <v>120</v>
      </c>
      <c r="E59" s="3" t="s">
        <v>121</v>
      </c>
      <c r="F59" s="6">
        <f t="shared" si="42"/>
        <v>0</v>
      </c>
      <c r="G59" s="6">
        <f t="shared" si="43"/>
        <v>1</v>
      </c>
      <c r="H59" s="6">
        <f t="shared" si="44"/>
        <v>9</v>
      </c>
      <c r="I59" s="6">
        <f t="shared" si="45"/>
        <v>9</v>
      </c>
      <c r="J59" s="6">
        <f t="shared" si="46"/>
        <v>0</v>
      </c>
      <c r="K59" s="6">
        <f t="shared" si="47"/>
        <v>0</v>
      </c>
      <c r="L59" s="6">
        <f t="shared" si="48"/>
        <v>0</v>
      </c>
      <c r="M59" s="6">
        <f t="shared" si="49"/>
        <v>0</v>
      </c>
      <c r="N59" s="6">
        <f t="shared" si="50"/>
        <v>0</v>
      </c>
      <c r="O59" s="6">
        <f t="shared" si="51"/>
        <v>0</v>
      </c>
      <c r="P59" s="7">
        <f t="shared" si="52"/>
        <v>1</v>
      </c>
      <c r="Q59" s="7">
        <f t="shared" si="53"/>
        <v>0</v>
      </c>
      <c r="R59" s="7">
        <v>0.4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4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5"/>
        <v>0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6"/>
        <v>0</v>
      </c>
      <c r="BR59" s="11">
        <v>9</v>
      </c>
      <c r="BS59" s="10" t="s">
        <v>54</v>
      </c>
      <c r="BT59" s="11"/>
      <c r="BU59" s="10"/>
      <c r="BV59" s="7">
        <v>1</v>
      </c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7"/>
        <v>1</v>
      </c>
    </row>
    <row r="60" spans="1:86" x14ac:dyDescent="0.25">
      <c r="A60" s="12">
        <v>2</v>
      </c>
      <c r="B60" s="12">
        <v>1</v>
      </c>
      <c r="C60" s="12"/>
      <c r="D60" s="6" t="s">
        <v>122</v>
      </c>
      <c r="E60" s="3" t="s">
        <v>123</v>
      </c>
      <c r="F60" s="6">
        <f t="shared" si="42"/>
        <v>0</v>
      </c>
      <c r="G60" s="6">
        <f t="shared" si="43"/>
        <v>1</v>
      </c>
      <c r="H60" s="6">
        <f t="shared" si="44"/>
        <v>9</v>
      </c>
      <c r="I60" s="6">
        <f t="shared" si="45"/>
        <v>9</v>
      </c>
      <c r="J60" s="6">
        <f t="shared" si="46"/>
        <v>0</v>
      </c>
      <c r="K60" s="6">
        <f t="shared" si="47"/>
        <v>0</v>
      </c>
      <c r="L60" s="6">
        <f t="shared" si="48"/>
        <v>0</v>
      </c>
      <c r="M60" s="6">
        <f t="shared" si="49"/>
        <v>0</v>
      </c>
      <c r="N60" s="6">
        <f t="shared" si="50"/>
        <v>0</v>
      </c>
      <c r="O60" s="6">
        <f t="shared" si="51"/>
        <v>0</v>
      </c>
      <c r="P60" s="7">
        <f t="shared" si="52"/>
        <v>1</v>
      </c>
      <c r="Q60" s="7">
        <f t="shared" si="53"/>
        <v>0</v>
      </c>
      <c r="R60" s="7">
        <v>0.4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4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5"/>
        <v>0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6"/>
        <v>0</v>
      </c>
      <c r="BR60" s="11">
        <v>9</v>
      </c>
      <c r="BS60" s="10" t="s">
        <v>54</v>
      </c>
      <c r="BT60" s="11"/>
      <c r="BU60" s="10"/>
      <c r="BV60" s="7">
        <v>1</v>
      </c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7"/>
        <v>1</v>
      </c>
    </row>
    <row r="61" spans="1:86" x14ac:dyDescent="0.25">
      <c r="A61" s="12">
        <v>2</v>
      </c>
      <c r="B61" s="12">
        <v>1</v>
      </c>
      <c r="C61" s="12"/>
      <c r="D61" s="6" t="s">
        <v>124</v>
      </c>
      <c r="E61" s="3" t="s">
        <v>125</v>
      </c>
      <c r="F61" s="6">
        <f t="shared" si="42"/>
        <v>0</v>
      </c>
      <c r="G61" s="6">
        <f t="shared" si="43"/>
        <v>1</v>
      </c>
      <c r="H61" s="6">
        <f t="shared" si="44"/>
        <v>9</v>
      </c>
      <c r="I61" s="6">
        <f t="shared" si="45"/>
        <v>9</v>
      </c>
      <c r="J61" s="6">
        <f t="shared" si="46"/>
        <v>0</v>
      </c>
      <c r="K61" s="6">
        <f t="shared" si="47"/>
        <v>0</v>
      </c>
      <c r="L61" s="6">
        <f t="shared" si="48"/>
        <v>0</v>
      </c>
      <c r="M61" s="6">
        <f t="shared" si="49"/>
        <v>0</v>
      </c>
      <c r="N61" s="6">
        <f t="shared" si="50"/>
        <v>0</v>
      </c>
      <c r="O61" s="6">
        <f t="shared" si="51"/>
        <v>0</v>
      </c>
      <c r="P61" s="7">
        <f t="shared" si="52"/>
        <v>1</v>
      </c>
      <c r="Q61" s="7">
        <f t="shared" si="53"/>
        <v>0</v>
      </c>
      <c r="R61" s="7">
        <v>0.47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4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5"/>
        <v>0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6"/>
        <v>0</v>
      </c>
      <c r="BR61" s="11">
        <v>9</v>
      </c>
      <c r="BS61" s="10" t="s">
        <v>54</v>
      </c>
      <c r="BT61" s="11"/>
      <c r="BU61" s="10"/>
      <c r="BV61" s="7">
        <v>1</v>
      </c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7"/>
        <v>1</v>
      </c>
    </row>
    <row r="62" spans="1:86" x14ac:dyDescent="0.25">
      <c r="A62" s="12">
        <v>3</v>
      </c>
      <c r="B62" s="12">
        <v>1</v>
      </c>
      <c r="C62" s="12"/>
      <c r="D62" s="6" t="s">
        <v>126</v>
      </c>
      <c r="E62" s="3" t="s">
        <v>127</v>
      </c>
      <c r="F62" s="6">
        <f t="shared" si="42"/>
        <v>0</v>
      </c>
      <c r="G62" s="6">
        <f t="shared" si="43"/>
        <v>1</v>
      </c>
      <c r="H62" s="6">
        <f t="shared" si="44"/>
        <v>9</v>
      </c>
      <c r="I62" s="6">
        <f t="shared" si="45"/>
        <v>9</v>
      </c>
      <c r="J62" s="6">
        <f t="shared" si="46"/>
        <v>0</v>
      </c>
      <c r="K62" s="6">
        <f t="shared" si="47"/>
        <v>0</v>
      </c>
      <c r="L62" s="6">
        <f t="shared" si="48"/>
        <v>0</v>
      </c>
      <c r="M62" s="6">
        <f t="shared" si="49"/>
        <v>0</v>
      </c>
      <c r="N62" s="6">
        <f t="shared" si="50"/>
        <v>0</v>
      </c>
      <c r="O62" s="6">
        <f t="shared" si="51"/>
        <v>0</v>
      </c>
      <c r="P62" s="7">
        <f t="shared" si="52"/>
        <v>1</v>
      </c>
      <c r="Q62" s="7">
        <f t="shared" si="53"/>
        <v>0</v>
      </c>
      <c r="R62" s="7">
        <v>0.37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4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5"/>
        <v>0</v>
      </c>
      <c r="BA62" s="11"/>
      <c r="BB62" s="10"/>
      <c r="BC62" s="11"/>
      <c r="BD62" s="10"/>
      <c r="BE62" s="7"/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6"/>
        <v>0</v>
      </c>
      <c r="BR62" s="11">
        <v>9</v>
      </c>
      <c r="BS62" s="10" t="s">
        <v>54</v>
      </c>
      <c r="BT62" s="11"/>
      <c r="BU62" s="10"/>
      <c r="BV62" s="7">
        <v>1</v>
      </c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7"/>
        <v>1</v>
      </c>
    </row>
    <row r="63" spans="1:86" x14ac:dyDescent="0.25">
      <c r="A63" s="12">
        <v>3</v>
      </c>
      <c r="B63" s="12">
        <v>1</v>
      </c>
      <c r="C63" s="12"/>
      <c r="D63" s="6" t="s">
        <v>128</v>
      </c>
      <c r="E63" s="3" t="s">
        <v>129</v>
      </c>
      <c r="F63" s="6">
        <f t="shared" si="42"/>
        <v>0</v>
      </c>
      <c r="G63" s="6">
        <f t="shared" si="43"/>
        <v>1</v>
      </c>
      <c r="H63" s="6">
        <f t="shared" si="44"/>
        <v>9</v>
      </c>
      <c r="I63" s="6">
        <f t="shared" si="45"/>
        <v>9</v>
      </c>
      <c r="J63" s="6">
        <f t="shared" si="46"/>
        <v>0</v>
      </c>
      <c r="K63" s="6">
        <f t="shared" si="47"/>
        <v>0</v>
      </c>
      <c r="L63" s="6">
        <f t="shared" si="48"/>
        <v>0</v>
      </c>
      <c r="M63" s="6">
        <f t="shared" si="49"/>
        <v>0</v>
      </c>
      <c r="N63" s="6">
        <f t="shared" si="50"/>
        <v>0</v>
      </c>
      <c r="O63" s="6">
        <f t="shared" si="51"/>
        <v>0</v>
      </c>
      <c r="P63" s="7">
        <f t="shared" si="52"/>
        <v>1</v>
      </c>
      <c r="Q63" s="7">
        <f t="shared" si="53"/>
        <v>0</v>
      </c>
      <c r="R63" s="7">
        <v>0.63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4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5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6"/>
        <v>0</v>
      </c>
      <c r="BR63" s="11">
        <v>9</v>
      </c>
      <c r="BS63" s="10" t="s">
        <v>54</v>
      </c>
      <c r="BT63" s="11"/>
      <c r="BU63" s="10"/>
      <c r="BV63" s="7">
        <v>1</v>
      </c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7"/>
        <v>1</v>
      </c>
    </row>
    <row r="64" spans="1:86" x14ac:dyDescent="0.25">
      <c r="A64" s="12">
        <v>4</v>
      </c>
      <c r="B64" s="12">
        <v>1</v>
      </c>
      <c r="C64" s="12"/>
      <c r="D64" s="6" t="s">
        <v>130</v>
      </c>
      <c r="E64" s="3" t="s">
        <v>131</v>
      </c>
      <c r="F64" s="6">
        <f t="shared" si="42"/>
        <v>1</v>
      </c>
      <c r="G64" s="6">
        <f t="shared" si="43"/>
        <v>0</v>
      </c>
      <c r="H64" s="6">
        <f t="shared" si="44"/>
        <v>27</v>
      </c>
      <c r="I64" s="6">
        <f t="shared" si="45"/>
        <v>0</v>
      </c>
      <c r="J64" s="6">
        <f t="shared" si="46"/>
        <v>0</v>
      </c>
      <c r="K64" s="6">
        <f t="shared" si="47"/>
        <v>0</v>
      </c>
      <c r="L64" s="6">
        <f t="shared" si="48"/>
        <v>27</v>
      </c>
      <c r="M64" s="6">
        <f t="shared" si="49"/>
        <v>0</v>
      </c>
      <c r="N64" s="6">
        <f t="shared" si="50"/>
        <v>0</v>
      </c>
      <c r="O64" s="6">
        <f t="shared" si="51"/>
        <v>0</v>
      </c>
      <c r="P64" s="7">
        <f t="shared" si="52"/>
        <v>3</v>
      </c>
      <c r="Q64" s="7">
        <f t="shared" si="53"/>
        <v>3</v>
      </c>
      <c r="R64" s="7">
        <v>1.2</v>
      </c>
      <c r="S64" s="11"/>
      <c r="T64" s="10"/>
      <c r="U64" s="11"/>
      <c r="V64" s="10"/>
      <c r="W64" s="7"/>
      <c r="X64" s="11"/>
      <c r="Y64" s="10"/>
      <c r="Z64" s="11">
        <v>27</v>
      </c>
      <c r="AA64" s="10" t="s">
        <v>58</v>
      </c>
      <c r="AB64" s="11"/>
      <c r="AC64" s="10"/>
      <c r="AD64" s="11"/>
      <c r="AE64" s="10"/>
      <c r="AF64" s="11"/>
      <c r="AG64" s="10"/>
      <c r="AH64" s="7">
        <v>3</v>
      </c>
      <c r="AI64" s="7">
        <f t="shared" si="54"/>
        <v>3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5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6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7"/>
        <v>0</v>
      </c>
    </row>
    <row r="65" spans="1:86" x14ac:dyDescent="0.25">
      <c r="A65" s="12">
        <v>4</v>
      </c>
      <c r="B65" s="12">
        <v>1</v>
      </c>
      <c r="C65" s="12"/>
      <c r="D65" s="6" t="s">
        <v>132</v>
      </c>
      <c r="E65" s="3" t="s">
        <v>133</v>
      </c>
      <c r="F65" s="6">
        <f t="shared" si="42"/>
        <v>1</v>
      </c>
      <c r="G65" s="6">
        <f t="shared" si="43"/>
        <v>0</v>
      </c>
      <c r="H65" s="6">
        <f t="shared" si="44"/>
        <v>27</v>
      </c>
      <c r="I65" s="6">
        <f t="shared" si="45"/>
        <v>0</v>
      </c>
      <c r="J65" s="6">
        <f t="shared" si="46"/>
        <v>0</v>
      </c>
      <c r="K65" s="6">
        <f t="shared" si="47"/>
        <v>0</v>
      </c>
      <c r="L65" s="6">
        <f t="shared" si="48"/>
        <v>27</v>
      </c>
      <c r="M65" s="6">
        <f t="shared" si="49"/>
        <v>0</v>
      </c>
      <c r="N65" s="6">
        <f t="shared" si="50"/>
        <v>0</v>
      </c>
      <c r="O65" s="6">
        <f t="shared" si="51"/>
        <v>0</v>
      </c>
      <c r="P65" s="7">
        <f t="shared" si="52"/>
        <v>3</v>
      </c>
      <c r="Q65" s="7">
        <f t="shared" si="53"/>
        <v>3</v>
      </c>
      <c r="R65" s="7">
        <v>1.2</v>
      </c>
      <c r="S65" s="11"/>
      <c r="T65" s="10"/>
      <c r="U65" s="11"/>
      <c r="V65" s="10"/>
      <c r="W65" s="7"/>
      <c r="X65" s="11"/>
      <c r="Y65" s="10"/>
      <c r="Z65" s="11">
        <v>27</v>
      </c>
      <c r="AA65" s="10" t="s">
        <v>58</v>
      </c>
      <c r="AB65" s="11"/>
      <c r="AC65" s="10"/>
      <c r="AD65" s="11"/>
      <c r="AE65" s="10"/>
      <c r="AF65" s="11"/>
      <c r="AG65" s="10"/>
      <c r="AH65" s="7">
        <v>3</v>
      </c>
      <c r="AI65" s="7">
        <f t="shared" si="54"/>
        <v>3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5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6"/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7"/>
        <v>0</v>
      </c>
    </row>
    <row r="66" spans="1:86" x14ac:dyDescent="0.25">
      <c r="A66" s="12">
        <v>5</v>
      </c>
      <c r="B66" s="12">
        <v>1</v>
      </c>
      <c r="C66" s="12"/>
      <c r="D66" s="6" t="s">
        <v>134</v>
      </c>
      <c r="E66" s="3" t="s">
        <v>135</v>
      </c>
      <c r="F66" s="6">
        <f t="shared" si="42"/>
        <v>0</v>
      </c>
      <c r="G66" s="6">
        <f t="shared" si="43"/>
        <v>1</v>
      </c>
      <c r="H66" s="6">
        <f t="shared" si="44"/>
        <v>27</v>
      </c>
      <c r="I66" s="6">
        <f t="shared" si="45"/>
        <v>0</v>
      </c>
      <c r="J66" s="6">
        <f t="shared" si="46"/>
        <v>0</v>
      </c>
      <c r="K66" s="6">
        <f t="shared" si="47"/>
        <v>0</v>
      </c>
      <c r="L66" s="6">
        <f t="shared" si="48"/>
        <v>0</v>
      </c>
      <c r="M66" s="6">
        <f t="shared" si="49"/>
        <v>0</v>
      </c>
      <c r="N66" s="6">
        <f t="shared" si="50"/>
        <v>0</v>
      </c>
      <c r="O66" s="6">
        <f t="shared" si="51"/>
        <v>27</v>
      </c>
      <c r="P66" s="7">
        <f t="shared" si="52"/>
        <v>3</v>
      </c>
      <c r="Q66" s="7">
        <f t="shared" si="53"/>
        <v>3</v>
      </c>
      <c r="R66" s="7">
        <v>1.5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4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5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6"/>
        <v>0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>
        <v>27</v>
      </c>
      <c r="CF66" s="10" t="s">
        <v>54</v>
      </c>
      <c r="CG66" s="7">
        <v>3</v>
      </c>
      <c r="CH66" s="7">
        <f t="shared" si="57"/>
        <v>3</v>
      </c>
    </row>
    <row r="67" spans="1:86" x14ac:dyDescent="0.25">
      <c r="A67" s="12">
        <v>5</v>
      </c>
      <c r="B67" s="12">
        <v>1</v>
      </c>
      <c r="C67" s="12"/>
      <c r="D67" s="6" t="s">
        <v>136</v>
      </c>
      <c r="E67" s="3" t="s">
        <v>137</v>
      </c>
      <c r="F67" s="6">
        <f t="shared" si="42"/>
        <v>0</v>
      </c>
      <c r="G67" s="6">
        <f t="shared" si="43"/>
        <v>1</v>
      </c>
      <c r="H67" s="6">
        <f t="shared" si="44"/>
        <v>27</v>
      </c>
      <c r="I67" s="6">
        <f t="shared" si="45"/>
        <v>0</v>
      </c>
      <c r="J67" s="6">
        <f t="shared" si="46"/>
        <v>0</v>
      </c>
      <c r="K67" s="6">
        <f t="shared" si="47"/>
        <v>0</v>
      </c>
      <c r="L67" s="6">
        <f t="shared" si="48"/>
        <v>0</v>
      </c>
      <c r="M67" s="6">
        <f t="shared" si="49"/>
        <v>0</v>
      </c>
      <c r="N67" s="6">
        <f t="shared" si="50"/>
        <v>0</v>
      </c>
      <c r="O67" s="6">
        <f t="shared" si="51"/>
        <v>27</v>
      </c>
      <c r="P67" s="7">
        <f t="shared" si="52"/>
        <v>3</v>
      </c>
      <c r="Q67" s="7">
        <f t="shared" si="53"/>
        <v>3</v>
      </c>
      <c r="R67" s="7">
        <v>1.1000000000000001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4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5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6"/>
        <v>0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>
        <v>27</v>
      </c>
      <c r="CF67" s="10" t="s">
        <v>54</v>
      </c>
      <c r="CG67" s="7">
        <v>3</v>
      </c>
      <c r="CH67" s="7">
        <f t="shared" si="57"/>
        <v>3</v>
      </c>
    </row>
    <row r="68" spans="1:86" x14ac:dyDescent="0.25">
      <c r="A68" s="12">
        <v>5</v>
      </c>
      <c r="B68" s="12">
        <v>1</v>
      </c>
      <c r="C68" s="12"/>
      <c r="D68" s="6" t="s">
        <v>138</v>
      </c>
      <c r="E68" s="3" t="s">
        <v>139</v>
      </c>
      <c r="F68" s="6">
        <f t="shared" si="42"/>
        <v>0</v>
      </c>
      <c r="G68" s="6">
        <f t="shared" si="43"/>
        <v>1</v>
      </c>
      <c r="H68" s="6">
        <f t="shared" si="44"/>
        <v>27</v>
      </c>
      <c r="I68" s="6">
        <f t="shared" si="45"/>
        <v>0</v>
      </c>
      <c r="J68" s="6">
        <f t="shared" si="46"/>
        <v>0</v>
      </c>
      <c r="K68" s="6">
        <f t="shared" si="47"/>
        <v>0</v>
      </c>
      <c r="L68" s="6">
        <f t="shared" si="48"/>
        <v>0</v>
      </c>
      <c r="M68" s="6">
        <f t="shared" si="49"/>
        <v>0</v>
      </c>
      <c r="N68" s="6">
        <f t="shared" si="50"/>
        <v>0</v>
      </c>
      <c r="O68" s="6">
        <f t="shared" si="51"/>
        <v>27</v>
      </c>
      <c r="P68" s="7">
        <f t="shared" si="52"/>
        <v>3</v>
      </c>
      <c r="Q68" s="7">
        <f t="shared" si="53"/>
        <v>3</v>
      </c>
      <c r="R68" s="7">
        <v>1.1000000000000001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4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5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6"/>
        <v>0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>
        <v>27</v>
      </c>
      <c r="CF68" s="10" t="s">
        <v>54</v>
      </c>
      <c r="CG68" s="7">
        <v>3</v>
      </c>
      <c r="CH68" s="7">
        <f t="shared" si="57"/>
        <v>3</v>
      </c>
    </row>
    <row r="69" spans="1:86" x14ac:dyDescent="0.25">
      <c r="A69" s="12">
        <v>5</v>
      </c>
      <c r="B69" s="12">
        <v>1</v>
      </c>
      <c r="C69" s="12"/>
      <c r="D69" s="6" t="s">
        <v>140</v>
      </c>
      <c r="E69" s="3" t="s">
        <v>141</v>
      </c>
      <c r="F69" s="6">
        <f t="shared" si="42"/>
        <v>0</v>
      </c>
      <c r="G69" s="6">
        <f t="shared" si="43"/>
        <v>1</v>
      </c>
      <c r="H69" s="6">
        <f t="shared" si="44"/>
        <v>27</v>
      </c>
      <c r="I69" s="6">
        <f t="shared" si="45"/>
        <v>0</v>
      </c>
      <c r="J69" s="6">
        <f t="shared" si="46"/>
        <v>0</v>
      </c>
      <c r="K69" s="6">
        <f t="shared" si="47"/>
        <v>0</v>
      </c>
      <c r="L69" s="6">
        <f t="shared" si="48"/>
        <v>0</v>
      </c>
      <c r="M69" s="6">
        <f t="shared" si="49"/>
        <v>0</v>
      </c>
      <c r="N69" s="6">
        <f t="shared" si="50"/>
        <v>0</v>
      </c>
      <c r="O69" s="6">
        <f t="shared" si="51"/>
        <v>27</v>
      </c>
      <c r="P69" s="7">
        <f t="shared" si="52"/>
        <v>3</v>
      </c>
      <c r="Q69" s="7">
        <f t="shared" si="53"/>
        <v>3</v>
      </c>
      <c r="R69" s="7">
        <v>1.1000000000000001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4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5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6"/>
        <v>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>
        <v>27</v>
      </c>
      <c r="CF69" s="10" t="s">
        <v>54</v>
      </c>
      <c r="CG69" s="7">
        <v>3</v>
      </c>
      <c r="CH69" s="7">
        <f t="shared" si="57"/>
        <v>3</v>
      </c>
    </row>
    <row r="70" spans="1:86" x14ac:dyDescent="0.25">
      <c r="A70" s="12">
        <v>5</v>
      </c>
      <c r="B70" s="12">
        <v>1</v>
      </c>
      <c r="C70" s="12"/>
      <c r="D70" s="6" t="s">
        <v>142</v>
      </c>
      <c r="E70" s="3" t="s">
        <v>143</v>
      </c>
      <c r="F70" s="6">
        <f t="shared" si="42"/>
        <v>0</v>
      </c>
      <c r="G70" s="6">
        <f t="shared" si="43"/>
        <v>1</v>
      </c>
      <c r="H70" s="6">
        <f t="shared" si="44"/>
        <v>27</v>
      </c>
      <c r="I70" s="6">
        <f t="shared" si="45"/>
        <v>0</v>
      </c>
      <c r="J70" s="6">
        <f t="shared" si="46"/>
        <v>0</v>
      </c>
      <c r="K70" s="6">
        <f t="shared" si="47"/>
        <v>0</v>
      </c>
      <c r="L70" s="6">
        <f t="shared" si="48"/>
        <v>0</v>
      </c>
      <c r="M70" s="6">
        <f t="shared" si="49"/>
        <v>0</v>
      </c>
      <c r="N70" s="6">
        <f t="shared" si="50"/>
        <v>0</v>
      </c>
      <c r="O70" s="6">
        <f t="shared" si="51"/>
        <v>27</v>
      </c>
      <c r="P70" s="7">
        <f t="shared" si="52"/>
        <v>3</v>
      </c>
      <c r="Q70" s="7">
        <f t="shared" si="53"/>
        <v>3</v>
      </c>
      <c r="R70" s="7">
        <v>1.1000000000000001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4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5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6"/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>
        <v>27</v>
      </c>
      <c r="CF70" s="10" t="s">
        <v>54</v>
      </c>
      <c r="CG70" s="7">
        <v>3</v>
      </c>
      <c r="CH70" s="7">
        <f t="shared" si="57"/>
        <v>3</v>
      </c>
    </row>
    <row r="71" spans="1:86" x14ac:dyDescent="0.25">
      <c r="A71" s="12">
        <v>5</v>
      </c>
      <c r="B71" s="12">
        <v>1</v>
      </c>
      <c r="C71" s="12"/>
      <c r="D71" s="6" t="s">
        <v>144</v>
      </c>
      <c r="E71" s="3" t="s">
        <v>145</v>
      </c>
      <c r="F71" s="6">
        <f t="shared" si="42"/>
        <v>0</v>
      </c>
      <c r="G71" s="6">
        <f t="shared" si="43"/>
        <v>1</v>
      </c>
      <c r="H71" s="6">
        <f t="shared" si="44"/>
        <v>27</v>
      </c>
      <c r="I71" s="6">
        <f t="shared" si="45"/>
        <v>0</v>
      </c>
      <c r="J71" s="6">
        <f t="shared" si="46"/>
        <v>0</v>
      </c>
      <c r="K71" s="6">
        <f t="shared" si="47"/>
        <v>0</v>
      </c>
      <c r="L71" s="6">
        <f t="shared" si="48"/>
        <v>0</v>
      </c>
      <c r="M71" s="6">
        <f t="shared" si="49"/>
        <v>0</v>
      </c>
      <c r="N71" s="6">
        <f t="shared" si="50"/>
        <v>0</v>
      </c>
      <c r="O71" s="6">
        <f t="shared" si="51"/>
        <v>27</v>
      </c>
      <c r="P71" s="7">
        <f t="shared" si="52"/>
        <v>3</v>
      </c>
      <c r="Q71" s="7">
        <f t="shared" si="53"/>
        <v>3</v>
      </c>
      <c r="R71" s="7">
        <v>1.7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4"/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5"/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6"/>
        <v>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>
        <v>27</v>
      </c>
      <c r="CF71" s="10" t="s">
        <v>54</v>
      </c>
      <c r="CG71" s="7">
        <v>3</v>
      </c>
      <c r="CH71" s="7">
        <f t="shared" si="57"/>
        <v>3</v>
      </c>
    </row>
    <row r="72" spans="1:86" x14ac:dyDescent="0.25">
      <c r="A72" s="6">
        <v>6</v>
      </c>
      <c r="B72" s="6">
        <v>1</v>
      </c>
      <c r="C72" s="6"/>
      <c r="D72" s="6" t="s">
        <v>272</v>
      </c>
      <c r="E72" s="3" t="s">
        <v>273</v>
      </c>
      <c r="F72" s="6">
        <f t="shared" si="42"/>
        <v>0</v>
      </c>
      <c r="G72" s="6">
        <f t="shared" si="43"/>
        <v>1</v>
      </c>
      <c r="H72" s="6">
        <f t="shared" si="44"/>
        <v>0</v>
      </c>
      <c r="I72" s="6">
        <f t="shared" si="45"/>
        <v>0</v>
      </c>
      <c r="J72" s="6">
        <f t="shared" si="46"/>
        <v>0</v>
      </c>
      <c r="K72" s="6">
        <f t="shared" si="47"/>
        <v>0</v>
      </c>
      <c r="L72" s="6">
        <f t="shared" si="48"/>
        <v>0</v>
      </c>
      <c r="M72" s="6">
        <f t="shared" si="49"/>
        <v>0</v>
      </c>
      <c r="N72" s="6">
        <f t="shared" si="50"/>
        <v>0</v>
      </c>
      <c r="O72" s="6">
        <f t="shared" si="51"/>
        <v>0</v>
      </c>
      <c r="P72" s="7">
        <f t="shared" si="52"/>
        <v>20</v>
      </c>
      <c r="Q72" s="7">
        <f t="shared" si="53"/>
        <v>20</v>
      </c>
      <c r="R72" s="7">
        <v>1.9</v>
      </c>
      <c r="S72" s="11"/>
      <c r="T72" s="10"/>
      <c r="U72" s="11"/>
      <c r="V72" s="10"/>
      <c r="W72" s="7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4"/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5"/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6"/>
        <v>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>
        <v>0</v>
      </c>
      <c r="CD72" s="10" t="s">
        <v>54</v>
      </c>
      <c r="CE72" s="11"/>
      <c r="CF72" s="10"/>
      <c r="CG72" s="7">
        <v>20</v>
      </c>
      <c r="CH72" s="7">
        <f t="shared" si="57"/>
        <v>20</v>
      </c>
    </row>
    <row r="73" spans="1:86" ht="20.100000000000001" customHeight="1" x14ac:dyDescent="0.25">
      <c r="A73" s="13" t="s">
        <v>162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3"/>
      <c r="CH73" s="14"/>
    </row>
    <row r="74" spans="1:86" x14ac:dyDescent="0.25">
      <c r="A74" s="6"/>
      <c r="B74" s="6"/>
      <c r="C74" s="6"/>
      <c r="D74" s="6" t="s">
        <v>163</v>
      </c>
      <c r="E74" s="3" t="s">
        <v>164</v>
      </c>
      <c r="F74" s="6">
        <f>COUNTIF(S74:CF74,"e")</f>
        <v>0</v>
      </c>
      <c r="G74" s="6">
        <f>COUNTIF(S74:CF74,"z")</f>
        <v>1</v>
      </c>
      <c r="H74" s="6">
        <f>SUM(I74:O74)</f>
        <v>2</v>
      </c>
      <c r="I74" s="6">
        <f>S74+AJ74+BA74+BR74</f>
        <v>2</v>
      </c>
      <c r="J74" s="6">
        <f>U74+AL74+BC74+BT74</f>
        <v>0</v>
      </c>
      <c r="K74" s="6">
        <f>X74+AO74+BF74+BW74</f>
        <v>0</v>
      </c>
      <c r="L74" s="6">
        <f>Z74+AQ74+BH74+BY74</f>
        <v>0</v>
      </c>
      <c r="M74" s="6">
        <f>AB74+AS74+BJ74+CA74</f>
        <v>0</v>
      </c>
      <c r="N74" s="6">
        <f>AD74+AU74+BL74+CC74</f>
        <v>0</v>
      </c>
      <c r="O74" s="6">
        <f>AF74+AW74+BN74+CE74</f>
        <v>0</v>
      </c>
      <c r="P74" s="7">
        <f>AI74+AZ74+BQ74+CH74</f>
        <v>0</v>
      </c>
      <c r="Q74" s="7">
        <f>AH74+AY74+BP74+CG74</f>
        <v>0</v>
      </c>
      <c r="R74" s="7">
        <v>0</v>
      </c>
      <c r="S74" s="11"/>
      <c r="T74" s="10"/>
      <c r="U74" s="11"/>
      <c r="V74" s="10"/>
      <c r="W74" s="7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>W74+AH74</f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>AN74+AY74</f>
        <v>0</v>
      </c>
      <c r="BA74" s="11"/>
      <c r="BB74" s="10"/>
      <c r="BC74" s="11"/>
      <c r="BD74" s="10"/>
      <c r="BE74" s="7"/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>BE74+BP74</f>
        <v>0</v>
      </c>
      <c r="BR74" s="11">
        <v>2</v>
      </c>
      <c r="BS74" s="10" t="s">
        <v>54</v>
      </c>
      <c r="BT74" s="11"/>
      <c r="BU74" s="10"/>
      <c r="BV74" s="7">
        <v>0</v>
      </c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>BV74+CG74</f>
        <v>0</v>
      </c>
    </row>
    <row r="75" spans="1:86" x14ac:dyDescent="0.25">
      <c r="A75" s="6"/>
      <c r="B75" s="6"/>
      <c r="C75" s="6"/>
      <c r="D75" s="6" t="s">
        <v>165</v>
      </c>
      <c r="E75" s="3" t="s">
        <v>166</v>
      </c>
      <c r="F75" s="6">
        <f>COUNTIF(S75:CF75,"e")</f>
        <v>0</v>
      </c>
      <c r="G75" s="6">
        <f>COUNTIF(S75:CF75,"z")</f>
        <v>1</v>
      </c>
      <c r="H75" s="6">
        <f>SUM(I75:O75)</f>
        <v>4</v>
      </c>
      <c r="I75" s="6">
        <f>S75+AJ75+BA75+BR75</f>
        <v>4</v>
      </c>
      <c r="J75" s="6">
        <f>U75+AL75+BC75+BT75</f>
        <v>0</v>
      </c>
      <c r="K75" s="6">
        <f>X75+AO75+BF75+BW75</f>
        <v>0</v>
      </c>
      <c r="L75" s="6">
        <f>Z75+AQ75+BH75+BY75</f>
        <v>0</v>
      </c>
      <c r="M75" s="6">
        <f>AB75+AS75+BJ75+CA75</f>
        <v>0</v>
      </c>
      <c r="N75" s="6">
        <f>AD75+AU75+BL75+CC75</f>
        <v>0</v>
      </c>
      <c r="O75" s="6">
        <f>AF75+AW75+BN75+CE75</f>
        <v>0</v>
      </c>
      <c r="P75" s="7">
        <f>AI75+AZ75+BQ75+CH75</f>
        <v>0</v>
      </c>
      <c r="Q75" s="7">
        <f>AH75+AY75+BP75+CG75</f>
        <v>0</v>
      </c>
      <c r="R75" s="7">
        <v>0</v>
      </c>
      <c r="S75" s="11">
        <v>4</v>
      </c>
      <c r="T75" s="10" t="s">
        <v>54</v>
      </c>
      <c r="U75" s="11"/>
      <c r="V75" s="10"/>
      <c r="W75" s="7">
        <v>0</v>
      </c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>W75+AH75</f>
        <v>0</v>
      </c>
      <c r="AJ75" s="11"/>
      <c r="AK75" s="10"/>
      <c r="AL75" s="11"/>
      <c r="AM75" s="10"/>
      <c r="AN75" s="7"/>
      <c r="AO75" s="11"/>
      <c r="AP75" s="10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>AN75+AY75</f>
        <v>0</v>
      </c>
      <c r="BA75" s="11"/>
      <c r="BB75" s="10"/>
      <c r="BC75" s="11"/>
      <c r="BD75" s="10"/>
      <c r="BE75" s="7"/>
      <c r="BF75" s="11"/>
      <c r="BG75" s="10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>BE75+BP75</f>
        <v>0</v>
      </c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>BV75+CG75</f>
        <v>0</v>
      </c>
    </row>
    <row r="76" spans="1:86" ht="15.9" customHeight="1" x14ac:dyDescent="0.25">
      <c r="A76" s="6"/>
      <c r="B76" s="6"/>
      <c r="C76" s="6"/>
      <c r="D76" s="6"/>
      <c r="E76" s="6" t="s">
        <v>61</v>
      </c>
      <c r="F76" s="6">
        <f t="shared" ref="F76:AK76" si="58">SUM(F74:F75)</f>
        <v>0</v>
      </c>
      <c r="G76" s="6">
        <f t="shared" si="58"/>
        <v>2</v>
      </c>
      <c r="H76" s="6">
        <f t="shared" si="58"/>
        <v>6</v>
      </c>
      <c r="I76" s="6">
        <f t="shared" si="58"/>
        <v>6</v>
      </c>
      <c r="J76" s="6">
        <f t="shared" si="58"/>
        <v>0</v>
      </c>
      <c r="K76" s="6">
        <f t="shared" si="58"/>
        <v>0</v>
      </c>
      <c r="L76" s="6">
        <f t="shared" si="58"/>
        <v>0</v>
      </c>
      <c r="M76" s="6">
        <f t="shared" si="58"/>
        <v>0</v>
      </c>
      <c r="N76" s="6">
        <f t="shared" si="58"/>
        <v>0</v>
      </c>
      <c r="O76" s="6">
        <f t="shared" si="58"/>
        <v>0</v>
      </c>
      <c r="P76" s="7">
        <f t="shared" si="58"/>
        <v>0</v>
      </c>
      <c r="Q76" s="7">
        <f t="shared" si="58"/>
        <v>0</v>
      </c>
      <c r="R76" s="7">
        <f t="shared" si="58"/>
        <v>0</v>
      </c>
      <c r="S76" s="11">
        <f t="shared" si="58"/>
        <v>4</v>
      </c>
      <c r="T76" s="10">
        <f t="shared" si="58"/>
        <v>0</v>
      </c>
      <c r="U76" s="11">
        <f t="shared" si="58"/>
        <v>0</v>
      </c>
      <c r="V76" s="10">
        <f t="shared" si="58"/>
        <v>0</v>
      </c>
      <c r="W76" s="7">
        <f t="shared" si="58"/>
        <v>0</v>
      </c>
      <c r="X76" s="11">
        <f t="shared" si="58"/>
        <v>0</v>
      </c>
      <c r="Y76" s="10">
        <f t="shared" si="58"/>
        <v>0</v>
      </c>
      <c r="Z76" s="11">
        <f t="shared" si="58"/>
        <v>0</v>
      </c>
      <c r="AA76" s="10">
        <f t="shared" si="58"/>
        <v>0</v>
      </c>
      <c r="AB76" s="11">
        <f t="shared" si="58"/>
        <v>0</v>
      </c>
      <c r="AC76" s="10">
        <f t="shared" si="58"/>
        <v>0</v>
      </c>
      <c r="AD76" s="11">
        <f t="shared" si="58"/>
        <v>0</v>
      </c>
      <c r="AE76" s="10">
        <f t="shared" si="58"/>
        <v>0</v>
      </c>
      <c r="AF76" s="11">
        <f t="shared" si="58"/>
        <v>0</v>
      </c>
      <c r="AG76" s="10">
        <f t="shared" si="58"/>
        <v>0</v>
      </c>
      <c r="AH76" s="7">
        <f t="shared" si="58"/>
        <v>0</v>
      </c>
      <c r="AI76" s="7">
        <f t="shared" si="58"/>
        <v>0</v>
      </c>
      <c r="AJ76" s="11">
        <f t="shared" si="58"/>
        <v>0</v>
      </c>
      <c r="AK76" s="10">
        <f t="shared" si="58"/>
        <v>0</v>
      </c>
      <c r="AL76" s="11">
        <f t="shared" ref="AL76:BQ76" si="59">SUM(AL74:AL75)</f>
        <v>0</v>
      </c>
      <c r="AM76" s="10">
        <f t="shared" si="59"/>
        <v>0</v>
      </c>
      <c r="AN76" s="7">
        <f t="shared" si="59"/>
        <v>0</v>
      </c>
      <c r="AO76" s="11">
        <f t="shared" si="59"/>
        <v>0</v>
      </c>
      <c r="AP76" s="10">
        <f t="shared" si="59"/>
        <v>0</v>
      </c>
      <c r="AQ76" s="11">
        <f t="shared" si="59"/>
        <v>0</v>
      </c>
      <c r="AR76" s="10">
        <f t="shared" si="59"/>
        <v>0</v>
      </c>
      <c r="AS76" s="11">
        <f t="shared" si="59"/>
        <v>0</v>
      </c>
      <c r="AT76" s="10">
        <f t="shared" si="59"/>
        <v>0</v>
      </c>
      <c r="AU76" s="11">
        <f t="shared" si="59"/>
        <v>0</v>
      </c>
      <c r="AV76" s="10">
        <f t="shared" si="59"/>
        <v>0</v>
      </c>
      <c r="AW76" s="11">
        <f t="shared" si="59"/>
        <v>0</v>
      </c>
      <c r="AX76" s="10">
        <f t="shared" si="59"/>
        <v>0</v>
      </c>
      <c r="AY76" s="7">
        <f t="shared" si="59"/>
        <v>0</v>
      </c>
      <c r="AZ76" s="7">
        <f t="shared" si="59"/>
        <v>0</v>
      </c>
      <c r="BA76" s="11">
        <f t="shared" si="59"/>
        <v>0</v>
      </c>
      <c r="BB76" s="10">
        <f t="shared" si="59"/>
        <v>0</v>
      </c>
      <c r="BC76" s="11">
        <f t="shared" si="59"/>
        <v>0</v>
      </c>
      <c r="BD76" s="10">
        <f t="shared" si="59"/>
        <v>0</v>
      </c>
      <c r="BE76" s="7">
        <f t="shared" si="59"/>
        <v>0</v>
      </c>
      <c r="BF76" s="11">
        <f t="shared" si="59"/>
        <v>0</v>
      </c>
      <c r="BG76" s="10">
        <f t="shared" si="59"/>
        <v>0</v>
      </c>
      <c r="BH76" s="11">
        <f t="shared" si="59"/>
        <v>0</v>
      </c>
      <c r="BI76" s="10">
        <f t="shared" si="59"/>
        <v>0</v>
      </c>
      <c r="BJ76" s="11">
        <f t="shared" si="59"/>
        <v>0</v>
      </c>
      <c r="BK76" s="10">
        <f t="shared" si="59"/>
        <v>0</v>
      </c>
      <c r="BL76" s="11">
        <f t="shared" si="59"/>
        <v>0</v>
      </c>
      <c r="BM76" s="10">
        <f t="shared" si="59"/>
        <v>0</v>
      </c>
      <c r="BN76" s="11">
        <f t="shared" si="59"/>
        <v>0</v>
      </c>
      <c r="BO76" s="10">
        <f t="shared" si="59"/>
        <v>0</v>
      </c>
      <c r="BP76" s="7">
        <f t="shared" si="59"/>
        <v>0</v>
      </c>
      <c r="BQ76" s="7">
        <f t="shared" si="59"/>
        <v>0</v>
      </c>
      <c r="BR76" s="11">
        <f t="shared" ref="BR76:CH76" si="60">SUM(BR74:BR75)</f>
        <v>2</v>
      </c>
      <c r="BS76" s="10">
        <f t="shared" si="60"/>
        <v>0</v>
      </c>
      <c r="BT76" s="11">
        <f t="shared" si="60"/>
        <v>0</v>
      </c>
      <c r="BU76" s="10">
        <f t="shared" si="60"/>
        <v>0</v>
      </c>
      <c r="BV76" s="7">
        <f t="shared" si="60"/>
        <v>0</v>
      </c>
      <c r="BW76" s="11">
        <f t="shared" si="60"/>
        <v>0</v>
      </c>
      <c r="BX76" s="10">
        <f t="shared" si="60"/>
        <v>0</v>
      </c>
      <c r="BY76" s="11">
        <f t="shared" si="60"/>
        <v>0</v>
      </c>
      <c r="BZ76" s="10">
        <f t="shared" si="60"/>
        <v>0</v>
      </c>
      <c r="CA76" s="11">
        <f t="shared" si="60"/>
        <v>0</v>
      </c>
      <c r="CB76" s="10">
        <f t="shared" si="60"/>
        <v>0</v>
      </c>
      <c r="CC76" s="11">
        <f t="shared" si="60"/>
        <v>0</v>
      </c>
      <c r="CD76" s="10">
        <f t="shared" si="60"/>
        <v>0</v>
      </c>
      <c r="CE76" s="11">
        <f t="shared" si="60"/>
        <v>0</v>
      </c>
      <c r="CF76" s="10">
        <f t="shared" si="60"/>
        <v>0</v>
      </c>
      <c r="CG76" s="7">
        <f t="shared" si="60"/>
        <v>0</v>
      </c>
      <c r="CH76" s="7">
        <f t="shared" si="60"/>
        <v>0</v>
      </c>
    </row>
    <row r="77" spans="1:86" ht="20.100000000000001" customHeight="1" x14ac:dyDescent="0.25">
      <c r="A77" s="6"/>
      <c r="B77" s="6"/>
      <c r="C77" s="6"/>
      <c r="D77" s="6"/>
      <c r="E77" s="8" t="s">
        <v>167</v>
      </c>
      <c r="F77" s="6">
        <f t="shared" ref="F77:AK77" si="61">F22+F25+F33+F54</f>
        <v>8</v>
      </c>
      <c r="G77" s="6">
        <f t="shared" si="61"/>
        <v>46</v>
      </c>
      <c r="H77" s="6">
        <f t="shared" si="61"/>
        <v>702</v>
      </c>
      <c r="I77" s="6">
        <f t="shared" si="61"/>
        <v>333</v>
      </c>
      <c r="J77" s="6">
        <f t="shared" si="61"/>
        <v>27</v>
      </c>
      <c r="K77" s="6">
        <f t="shared" si="61"/>
        <v>72</v>
      </c>
      <c r="L77" s="6">
        <f t="shared" si="61"/>
        <v>27</v>
      </c>
      <c r="M77" s="6">
        <f t="shared" si="61"/>
        <v>216</v>
      </c>
      <c r="N77" s="6">
        <f t="shared" si="61"/>
        <v>0</v>
      </c>
      <c r="O77" s="6">
        <f t="shared" si="61"/>
        <v>27</v>
      </c>
      <c r="P77" s="7">
        <f t="shared" si="61"/>
        <v>90</v>
      </c>
      <c r="Q77" s="7">
        <f t="shared" si="61"/>
        <v>57.199999999999996</v>
      </c>
      <c r="R77" s="7">
        <f t="shared" si="61"/>
        <v>33.010000000000005</v>
      </c>
      <c r="S77" s="11">
        <f t="shared" si="61"/>
        <v>99</v>
      </c>
      <c r="T77" s="10">
        <f t="shared" si="61"/>
        <v>0</v>
      </c>
      <c r="U77" s="11">
        <f t="shared" si="61"/>
        <v>27</v>
      </c>
      <c r="V77" s="10">
        <f t="shared" si="61"/>
        <v>0</v>
      </c>
      <c r="W77" s="7">
        <f t="shared" si="61"/>
        <v>10.9</v>
      </c>
      <c r="X77" s="11">
        <f t="shared" si="61"/>
        <v>0</v>
      </c>
      <c r="Y77" s="10">
        <f t="shared" si="61"/>
        <v>0</v>
      </c>
      <c r="Z77" s="11">
        <f t="shared" si="61"/>
        <v>27</v>
      </c>
      <c r="AA77" s="10">
        <f t="shared" si="61"/>
        <v>0</v>
      </c>
      <c r="AB77" s="11">
        <f t="shared" si="61"/>
        <v>72</v>
      </c>
      <c r="AC77" s="10">
        <f t="shared" si="61"/>
        <v>0</v>
      </c>
      <c r="AD77" s="11">
        <f t="shared" si="61"/>
        <v>0</v>
      </c>
      <c r="AE77" s="10">
        <f t="shared" si="61"/>
        <v>0</v>
      </c>
      <c r="AF77" s="11">
        <f t="shared" si="61"/>
        <v>0</v>
      </c>
      <c r="AG77" s="10">
        <f t="shared" si="61"/>
        <v>0</v>
      </c>
      <c r="AH77" s="7">
        <f t="shared" si="61"/>
        <v>12.1</v>
      </c>
      <c r="AI77" s="7">
        <f t="shared" si="61"/>
        <v>23</v>
      </c>
      <c r="AJ77" s="11">
        <f t="shared" si="61"/>
        <v>90</v>
      </c>
      <c r="AK77" s="10">
        <f t="shared" si="61"/>
        <v>0</v>
      </c>
      <c r="AL77" s="11">
        <f t="shared" ref="AL77:BQ77" si="62">AL22+AL25+AL33+AL54</f>
        <v>0</v>
      </c>
      <c r="AM77" s="10">
        <f t="shared" si="62"/>
        <v>0</v>
      </c>
      <c r="AN77" s="7">
        <f t="shared" si="62"/>
        <v>8.9</v>
      </c>
      <c r="AO77" s="11">
        <f t="shared" si="62"/>
        <v>45</v>
      </c>
      <c r="AP77" s="10">
        <f t="shared" si="62"/>
        <v>0</v>
      </c>
      <c r="AQ77" s="11">
        <f t="shared" si="62"/>
        <v>0</v>
      </c>
      <c r="AR77" s="10">
        <f t="shared" si="62"/>
        <v>0</v>
      </c>
      <c r="AS77" s="11">
        <f t="shared" si="62"/>
        <v>72</v>
      </c>
      <c r="AT77" s="10">
        <f t="shared" si="62"/>
        <v>0</v>
      </c>
      <c r="AU77" s="11">
        <f t="shared" si="62"/>
        <v>0</v>
      </c>
      <c r="AV77" s="10">
        <f t="shared" si="62"/>
        <v>0</v>
      </c>
      <c r="AW77" s="11">
        <f t="shared" si="62"/>
        <v>0</v>
      </c>
      <c r="AX77" s="10">
        <f t="shared" si="62"/>
        <v>0</v>
      </c>
      <c r="AY77" s="7">
        <f t="shared" si="62"/>
        <v>11.1</v>
      </c>
      <c r="AZ77" s="7">
        <f t="shared" si="62"/>
        <v>20</v>
      </c>
      <c r="BA77" s="11">
        <f t="shared" si="62"/>
        <v>108</v>
      </c>
      <c r="BB77" s="10">
        <f t="shared" si="62"/>
        <v>0</v>
      </c>
      <c r="BC77" s="11">
        <f t="shared" si="62"/>
        <v>0</v>
      </c>
      <c r="BD77" s="10">
        <f t="shared" si="62"/>
        <v>0</v>
      </c>
      <c r="BE77" s="7">
        <f t="shared" si="62"/>
        <v>9</v>
      </c>
      <c r="BF77" s="11">
        <f t="shared" si="62"/>
        <v>27</v>
      </c>
      <c r="BG77" s="10">
        <f t="shared" si="62"/>
        <v>0</v>
      </c>
      <c r="BH77" s="11">
        <f t="shared" si="62"/>
        <v>0</v>
      </c>
      <c r="BI77" s="10">
        <f t="shared" si="62"/>
        <v>0</v>
      </c>
      <c r="BJ77" s="11">
        <f t="shared" si="62"/>
        <v>72</v>
      </c>
      <c r="BK77" s="10">
        <f t="shared" si="62"/>
        <v>0</v>
      </c>
      <c r="BL77" s="11">
        <f t="shared" si="62"/>
        <v>0</v>
      </c>
      <c r="BM77" s="10">
        <f t="shared" si="62"/>
        <v>0</v>
      </c>
      <c r="BN77" s="11">
        <f t="shared" si="62"/>
        <v>0</v>
      </c>
      <c r="BO77" s="10">
        <f t="shared" si="62"/>
        <v>0</v>
      </c>
      <c r="BP77" s="7">
        <f t="shared" si="62"/>
        <v>11</v>
      </c>
      <c r="BQ77" s="7">
        <f t="shared" si="62"/>
        <v>20</v>
      </c>
      <c r="BR77" s="11">
        <f t="shared" ref="BR77:CH77" si="63">BR22+BR25+BR33+BR54</f>
        <v>36</v>
      </c>
      <c r="BS77" s="10">
        <f t="shared" si="63"/>
        <v>0</v>
      </c>
      <c r="BT77" s="11">
        <f t="shared" si="63"/>
        <v>0</v>
      </c>
      <c r="BU77" s="10">
        <f t="shared" si="63"/>
        <v>0</v>
      </c>
      <c r="BV77" s="7">
        <f t="shared" si="63"/>
        <v>4</v>
      </c>
      <c r="BW77" s="11">
        <f t="shared" si="63"/>
        <v>0</v>
      </c>
      <c r="BX77" s="10">
        <f t="shared" si="63"/>
        <v>0</v>
      </c>
      <c r="BY77" s="11">
        <f t="shared" si="63"/>
        <v>0</v>
      </c>
      <c r="BZ77" s="10">
        <f t="shared" si="63"/>
        <v>0</v>
      </c>
      <c r="CA77" s="11">
        <f t="shared" si="63"/>
        <v>0</v>
      </c>
      <c r="CB77" s="10">
        <f t="shared" si="63"/>
        <v>0</v>
      </c>
      <c r="CC77" s="11">
        <f t="shared" si="63"/>
        <v>0</v>
      </c>
      <c r="CD77" s="10">
        <f t="shared" si="63"/>
        <v>0</v>
      </c>
      <c r="CE77" s="11">
        <f t="shared" si="63"/>
        <v>27</v>
      </c>
      <c r="CF77" s="10">
        <f t="shared" si="63"/>
        <v>0</v>
      </c>
      <c r="CG77" s="7">
        <f t="shared" si="63"/>
        <v>23</v>
      </c>
      <c r="CH77" s="7">
        <f t="shared" si="63"/>
        <v>27</v>
      </c>
    </row>
    <row r="79" spans="1:86" x14ac:dyDescent="0.25">
      <c r="D79" s="3" t="s">
        <v>22</v>
      </c>
      <c r="E79" s="3" t="s">
        <v>168</v>
      </c>
    </row>
    <row r="80" spans="1:86" x14ac:dyDescent="0.25">
      <c r="D80" s="3" t="s">
        <v>26</v>
      </c>
      <c r="E80" s="3" t="s">
        <v>169</v>
      </c>
    </row>
    <row r="81" spans="4:29" x14ac:dyDescent="0.25">
      <c r="D81" s="15" t="s">
        <v>32</v>
      </c>
      <c r="E81" s="15"/>
    </row>
    <row r="82" spans="4:29" x14ac:dyDescent="0.25">
      <c r="D82" s="3" t="s">
        <v>34</v>
      </c>
      <c r="E82" s="3" t="s">
        <v>170</v>
      </c>
    </row>
    <row r="83" spans="4:29" x14ac:dyDescent="0.25">
      <c r="D83" s="3" t="s">
        <v>35</v>
      </c>
      <c r="E83" s="3" t="s">
        <v>171</v>
      </c>
    </row>
    <row r="84" spans="4:29" x14ac:dyDescent="0.25">
      <c r="D84" s="15" t="s">
        <v>33</v>
      </c>
      <c r="E84" s="15"/>
    </row>
    <row r="85" spans="4:29" x14ac:dyDescent="0.25">
      <c r="D85" s="3" t="s">
        <v>36</v>
      </c>
      <c r="E85" s="3" t="s">
        <v>172</v>
      </c>
      <c r="M85" s="9"/>
      <c r="U85" s="9"/>
      <c r="AC85" s="9"/>
    </row>
    <row r="86" spans="4:29" x14ac:dyDescent="0.25">
      <c r="D86" s="3" t="s">
        <v>37</v>
      </c>
      <c r="E86" s="3" t="s">
        <v>173</v>
      </c>
    </row>
    <row r="87" spans="4:29" x14ac:dyDescent="0.25">
      <c r="D87" s="3" t="s">
        <v>38</v>
      </c>
      <c r="E87" s="3" t="s">
        <v>174</v>
      </c>
    </row>
    <row r="88" spans="4:29" x14ac:dyDescent="0.25">
      <c r="D88" s="3" t="s">
        <v>39</v>
      </c>
      <c r="E88" s="3" t="s">
        <v>175</v>
      </c>
    </row>
    <row r="89" spans="4:29" x14ac:dyDescent="0.25">
      <c r="D89" s="3" t="s">
        <v>40</v>
      </c>
      <c r="E89" s="3" t="s">
        <v>176</v>
      </c>
    </row>
  </sheetData>
  <mergeCells count="92">
    <mergeCell ref="A11:CG11"/>
    <mergeCell ref="A12:C14"/>
    <mergeCell ref="D12:D15"/>
    <mergeCell ref="E12:E15"/>
    <mergeCell ref="F12:G12"/>
    <mergeCell ref="F13:F15"/>
    <mergeCell ref="Q12:Q15"/>
    <mergeCell ref="R12:R15"/>
    <mergeCell ref="S12:AZ12"/>
    <mergeCell ref="H13:H15"/>
    <mergeCell ref="I13:O13"/>
    <mergeCell ref="S15:T15"/>
    <mergeCell ref="U15:V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BF15:BG15"/>
    <mergeCell ref="BH15:BI15"/>
    <mergeCell ref="BJ15:BK15"/>
    <mergeCell ref="BL15:BM15"/>
    <mergeCell ref="Z15:AA15"/>
    <mergeCell ref="AB15:AC15"/>
    <mergeCell ref="AL15:AM15"/>
    <mergeCell ref="AN14:AN15"/>
    <mergeCell ref="AO14:AX14"/>
    <mergeCell ref="AO15:AP15"/>
    <mergeCell ref="AU15:AV15"/>
    <mergeCell ref="AW15:AX15"/>
    <mergeCell ref="AY14:AY15"/>
    <mergeCell ref="AZ14:AZ15"/>
    <mergeCell ref="AJ14:AM14"/>
    <mergeCell ref="AJ15:AK15"/>
    <mergeCell ref="AQ15:AR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N15:BO15"/>
    <mergeCell ref="AS15:AT15"/>
    <mergeCell ref="A23:CH23"/>
    <mergeCell ref="A26:CH26"/>
    <mergeCell ref="A34:CH34"/>
    <mergeCell ref="A55:CH55"/>
    <mergeCell ref="C56:C58"/>
    <mergeCell ref="A56:A58"/>
    <mergeCell ref="B56:B58"/>
    <mergeCell ref="C59:C61"/>
    <mergeCell ref="A59:A61"/>
    <mergeCell ref="B59:B61"/>
    <mergeCell ref="C62:C63"/>
    <mergeCell ref="A62:A63"/>
    <mergeCell ref="B62:B63"/>
    <mergeCell ref="A73:CH73"/>
    <mergeCell ref="D81:E81"/>
    <mergeCell ref="D84:E84"/>
    <mergeCell ref="C64:C65"/>
    <mergeCell ref="A64:A65"/>
    <mergeCell ref="B64:B65"/>
    <mergeCell ref="C66:C71"/>
    <mergeCell ref="A66:A71"/>
    <mergeCell ref="B66:B7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Budownictwo Wodne</vt:lpstr>
      <vt:lpstr>Drogi, Ulice i Lotniska</vt:lpstr>
      <vt:lpstr>Konstrukcje Budowlane i Inżynie</vt:lpstr>
      <vt:lpstr>Technologia i Organizacja Budow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2021-05-19T11:10:31Z</dcterms:created>
  <dcterms:modified xsi:type="dcterms:W3CDTF">2021-06-01T18:56:36Z</dcterms:modified>
</cp:coreProperties>
</file>