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186EB771-B7CF-47A6-B67D-D37FE341612A}" xr6:coauthVersionLast="45" xr6:coauthVersionMax="45" xr10:uidLastSave="{00000000-0000-0000-0000-000000000000}"/>
  <bookViews>
    <workbookView xWindow="-108" yWindow="-108" windowWidth="23256" windowHeight="12576" activeTab="1"/>
  </bookViews>
  <sheets>
    <sheet name="Żywienie psów i profilaktyka zd" sheetId="1" r:id="rId1"/>
    <sheet name="Żywienie psów i profilaktyk (2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2" l="1"/>
  <c r="J17" i="2"/>
  <c r="K17" i="2"/>
  <c r="H17" i="2"/>
  <c r="L17" i="2"/>
  <c r="M17" i="2"/>
  <c r="N17" i="2"/>
  <c r="O17" i="2"/>
  <c r="Q17" i="2"/>
  <c r="AI17" i="2"/>
  <c r="AZ17" i="2"/>
  <c r="BQ17" i="2"/>
  <c r="CH17" i="2"/>
  <c r="I18" i="2"/>
  <c r="J18" i="2"/>
  <c r="K18" i="2"/>
  <c r="H18" i="2"/>
  <c r="L18" i="2"/>
  <c r="M18" i="2"/>
  <c r="N18" i="2"/>
  <c r="O18" i="2"/>
  <c r="Q18" i="2"/>
  <c r="AI18" i="2"/>
  <c r="AZ18" i="2"/>
  <c r="BQ18" i="2"/>
  <c r="CH18" i="2"/>
  <c r="I19" i="2"/>
  <c r="J19" i="2"/>
  <c r="K19" i="2"/>
  <c r="H19" i="2"/>
  <c r="L19" i="2"/>
  <c r="M19" i="2"/>
  <c r="N19" i="2"/>
  <c r="O19" i="2"/>
  <c r="Q19" i="2"/>
  <c r="AI19" i="2"/>
  <c r="AZ19" i="2"/>
  <c r="BQ19" i="2"/>
  <c r="CH19" i="2"/>
  <c r="I20" i="2"/>
  <c r="J20" i="2"/>
  <c r="K20" i="2"/>
  <c r="H20" i="2"/>
  <c r="L20" i="2"/>
  <c r="M20" i="2"/>
  <c r="N20" i="2"/>
  <c r="O20" i="2"/>
  <c r="Q20" i="2"/>
  <c r="AI20" i="2"/>
  <c r="AZ20" i="2"/>
  <c r="BQ20" i="2"/>
  <c r="CH20" i="2"/>
  <c r="I21" i="2"/>
  <c r="J21" i="2"/>
  <c r="K21" i="2"/>
  <c r="H21" i="2"/>
  <c r="L21" i="2"/>
  <c r="M21" i="2"/>
  <c r="N21" i="2"/>
  <c r="O21" i="2"/>
  <c r="R21" i="2"/>
  <c r="AI21" i="2"/>
  <c r="AU21" i="2"/>
  <c r="AY21" i="2"/>
  <c r="AZ21" i="2"/>
  <c r="BQ21" i="2"/>
  <c r="CH21" i="2"/>
  <c r="J22" i="2"/>
  <c r="J24" i="2"/>
  <c r="K22" i="2"/>
  <c r="L22" i="2"/>
  <c r="L24" i="2"/>
  <c r="M22" i="2"/>
  <c r="N22" i="2"/>
  <c r="O22" i="2"/>
  <c r="Q22" i="2"/>
  <c r="R22" i="2"/>
  <c r="R24" i="2"/>
  <c r="AI22" i="2"/>
  <c r="G22" i="2"/>
  <c r="AJ22" i="2"/>
  <c r="AJ24" i="2"/>
  <c r="AR22" i="2"/>
  <c r="AZ22" i="2"/>
  <c r="F22" i="2"/>
  <c r="BQ22" i="2"/>
  <c r="CH22" i="2"/>
  <c r="I23" i="2"/>
  <c r="H23" i="2"/>
  <c r="J23" i="2"/>
  <c r="K23" i="2"/>
  <c r="L23" i="2"/>
  <c r="M23" i="2"/>
  <c r="N23" i="2"/>
  <c r="O23" i="2"/>
  <c r="Q23" i="2"/>
  <c r="AI23" i="2"/>
  <c r="AZ23" i="2"/>
  <c r="BQ23" i="2"/>
  <c r="CH23" i="2"/>
  <c r="M24" i="2"/>
  <c r="O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K24" i="2"/>
  <c r="AK114" i="2"/>
  <c r="AL24" i="2"/>
  <c r="AM24" i="2"/>
  <c r="AN24" i="2"/>
  <c r="AO24" i="2"/>
  <c r="AP24" i="2"/>
  <c r="AQ24" i="2"/>
  <c r="AQ114" i="2"/>
  <c r="AR24" i="2"/>
  <c r="AS24" i="2"/>
  <c r="AS114" i="2"/>
  <c r="AT24" i="2"/>
  <c r="AU24" i="2"/>
  <c r="AV24" i="2"/>
  <c r="AW24" i="2"/>
  <c r="AX24" i="2"/>
  <c r="AY24" i="2"/>
  <c r="BA24" i="2"/>
  <c r="BB24" i="2"/>
  <c r="BC24" i="2"/>
  <c r="BD24" i="2"/>
  <c r="BE24" i="2"/>
  <c r="BF24" i="2"/>
  <c r="BG24" i="2"/>
  <c r="BG114" i="2"/>
  <c r="BH24" i="2"/>
  <c r="BI24" i="2"/>
  <c r="BJ24" i="2"/>
  <c r="BK24" i="2"/>
  <c r="BL24" i="2"/>
  <c r="BM24" i="2"/>
  <c r="BN24" i="2"/>
  <c r="BO24" i="2"/>
  <c r="BO114" i="2"/>
  <c r="BP24" i="2"/>
  <c r="BQ24" i="2"/>
  <c r="BR24" i="2"/>
  <c r="BS24" i="2"/>
  <c r="BT24" i="2"/>
  <c r="BU24" i="2"/>
  <c r="BV24" i="2"/>
  <c r="BW24" i="2"/>
  <c r="BW114" i="2"/>
  <c r="BX24" i="2"/>
  <c r="BY24" i="2"/>
  <c r="BZ24" i="2"/>
  <c r="CA24" i="2"/>
  <c r="CB24" i="2"/>
  <c r="CC24" i="2"/>
  <c r="CD24" i="2"/>
  <c r="CE24" i="2"/>
  <c r="CE114" i="2"/>
  <c r="CF24" i="2"/>
  <c r="CG24" i="2"/>
  <c r="I26" i="2"/>
  <c r="J26" i="2"/>
  <c r="H26" i="2"/>
  <c r="K26" i="2"/>
  <c r="L26" i="2"/>
  <c r="M26" i="2"/>
  <c r="N26" i="2"/>
  <c r="O26" i="2"/>
  <c r="Q26" i="2"/>
  <c r="AI26" i="2"/>
  <c r="AZ26" i="2"/>
  <c r="BQ26" i="2"/>
  <c r="CH26" i="2"/>
  <c r="I27" i="2"/>
  <c r="J27" i="2"/>
  <c r="H27" i="2"/>
  <c r="K27" i="2"/>
  <c r="L27" i="2"/>
  <c r="L28" i="2"/>
  <c r="L114" i="2"/>
  <c r="M27" i="2"/>
  <c r="N27" i="2"/>
  <c r="O27" i="2"/>
  <c r="Q27" i="2"/>
  <c r="AI27" i="2"/>
  <c r="AZ27" i="2"/>
  <c r="BQ27" i="2"/>
  <c r="CH27" i="2"/>
  <c r="I28" i="2"/>
  <c r="K28" i="2"/>
  <c r="M28" i="2"/>
  <c r="N28" i="2"/>
  <c r="O28" i="2"/>
  <c r="Q28" i="2"/>
  <c r="R28" i="2"/>
  <c r="S28" i="2"/>
  <c r="T28" i="2"/>
  <c r="U28" i="2"/>
  <c r="V28" i="2"/>
  <c r="W28" i="2"/>
  <c r="X28" i="2"/>
  <c r="Y28" i="2"/>
  <c r="Z28" i="2"/>
  <c r="Z114" i="2"/>
  <c r="AA28" i="2"/>
  <c r="AB28" i="2"/>
  <c r="AC28" i="2"/>
  <c r="AD28" i="2"/>
  <c r="AE28" i="2"/>
  <c r="AF28" i="2"/>
  <c r="AG28" i="2"/>
  <c r="AH28" i="2"/>
  <c r="AH114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R28" i="2"/>
  <c r="BS28" i="2"/>
  <c r="BT28" i="2"/>
  <c r="BU28" i="2"/>
  <c r="BV28" i="2"/>
  <c r="BW28" i="2"/>
  <c r="BX28" i="2"/>
  <c r="BX114" i="2"/>
  <c r="BY28" i="2"/>
  <c r="BZ28" i="2"/>
  <c r="CA28" i="2"/>
  <c r="CB28" i="2"/>
  <c r="CC28" i="2"/>
  <c r="CD28" i="2"/>
  <c r="CE28" i="2"/>
  <c r="CF28" i="2"/>
  <c r="CF114" i="2"/>
  <c r="CG28" i="2"/>
  <c r="CH28" i="2"/>
  <c r="I30" i="2"/>
  <c r="J30" i="2"/>
  <c r="K30" i="2"/>
  <c r="L30" i="2"/>
  <c r="M30" i="2"/>
  <c r="N30" i="2"/>
  <c r="O30" i="2"/>
  <c r="Q30" i="2"/>
  <c r="AI30" i="2"/>
  <c r="F30" i="2"/>
  <c r="AZ30" i="2"/>
  <c r="BQ30" i="2"/>
  <c r="CH30" i="2"/>
  <c r="I31" i="2"/>
  <c r="J31" i="2"/>
  <c r="K31" i="2"/>
  <c r="L31" i="2"/>
  <c r="M31" i="2"/>
  <c r="N31" i="2"/>
  <c r="O31" i="2"/>
  <c r="Q31" i="2"/>
  <c r="AI31" i="2"/>
  <c r="AZ31" i="2"/>
  <c r="BQ31" i="2"/>
  <c r="CH31" i="2"/>
  <c r="I32" i="2"/>
  <c r="J32" i="2"/>
  <c r="K32" i="2"/>
  <c r="L32" i="2"/>
  <c r="M32" i="2"/>
  <c r="N32" i="2"/>
  <c r="O32" i="2"/>
  <c r="Q32" i="2"/>
  <c r="AI32" i="2"/>
  <c r="P32" i="2"/>
  <c r="AZ32" i="2"/>
  <c r="BQ32" i="2"/>
  <c r="CH32" i="2"/>
  <c r="I33" i="2"/>
  <c r="H33" i="2"/>
  <c r="J33" i="2"/>
  <c r="K33" i="2"/>
  <c r="L33" i="2"/>
  <c r="M33" i="2"/>
  <c r="N33" i="2"/>
  <c r="O33" i="2"/>
  <c r="Q33" i="2"/>
  <c r="AI33" i="2"/>
  <c r="AZ33" i="2"/>
  <c r="BQ33" i="2"/>
  <c r="CH33" i="2"/>
  <c r="I34" i="2"/>
  <c r="H34" i="2"/>
  <c r="K34" i="2"/>
  <c r="L34" i="2"/>
  <c r="M34" i="2"/>
  <c r="N34" i="2"/>
  <c r="O34" i="2"/>
  <c r="Q34" i="2"/>
  <c r="R34" i="2"/>
  <c r="AI34" i="2"/>
  <c r="AJ34" i="2"/>
  <c r="AL34" i="2"/>
  <c r="J34" i="2"/>
  <c r="AR34" i="2"/>
  <c r="AZ34" i="2"/>
  <c r="BQ34" i="2"/>
  <c r="CH34" i="2"/>
  <c r="G35" i="2"/>
  <c r="I35" i="2"/>
  <c r="H35" i="2"/>
  <c r="J35" i="2"/>
  <c r="K35" i="2"/>
  <c r="L35" i="2"/>
  <c r="M35" i="2"/>
  <c r="N35" i="2"/>
  <c r="O35" i="2"/>
  <c r="Q35" i="2"/>
  <c r="AI35" i="2"/>
  <c r="F35" i="2"/>
  <c r="AZ35" i="2"/>
  <c r="BQ35" i="2"/>
  <c r="CH35" i="2"/>
  <c r="G36" i="2"/>
  <c r="I36" i="2"/>
  <c r="H36" i="2"/>
  <c r="J36" i="2"/>
  <c r="K36" i="2"/>
  <c r="L36" i="2"/>
  <c r="M36" i="2"/>
  <c r="N36" i="2"/>
  <c r="O36" i="2"/>
  <c r="Q36" i="2"/>
  <c r="AI36" i="2"/>
  <c r="P36" i="2"/>
  <c r="AZ36" i="2"/>
  <c r="F36" i="2"/>
  <c r="BQ36" i="2"/>
  <c r="CH36" i="2"/>
  <c r="G37" i="2"/>
  <c r="I37" i="2"/>
  <c r="J37" i="2"/>
  <c r="K37" i="2"/>
  <c r="L37" i="2"/>
  <c r="M37" i="2"/>
  <c r="N37" i="2"/>
  <c r="O37" i="2"/>
  <c r="Q37" i="2"/>
  <c r="AI37" i="2"/>
  <c r="AZ37" i="2"/>
  <c r="F37" i="2"/>
  <c r="BQ37" i="2"/>
  <c r="CH37" i="2"/>
  <c r="G38" i="2"/>
  <c r="I38" i="2"/>
  <c r="J38" i="2"/>
  <c r="K38" i="2"/>
  <c r="L38" i="2"/>
  <c r="M38" i="2"/>
  <c r="N38" i="2"/>
  <c r="O38" i="2"/>
  <c r="Q38" i="2"/>
  <c r="AI38" i="2"/>
  <c r="P38" i="2"/>
  <c r="AZ38" i="2"/>
  <c r="F38" i="2"/>
  <c r="BQ38" i="2"/>
  <c r="CH38" i="2"/>
  <c r="G39" i="2"/>
  <c r="I39" i="2"/>
  <c r="J39" i="2"/>
  <c r="K39" i="2"/>
  <c r="L39" i="2"/>
  <c r="M39" i="2"/>
  <c r="N39" i="2"/>
  <c r="O39" i="2"/>
  <c r="Q39" i="2"/>
  <c r="AI39" i="2"/>
  <c r="AZ39" i="2"/>
  <c r="F39" i="2"/>
  <c r="BQ39" i="2"/>
  <c r="CH39" i="2"/>
  <c r="G40" i="2"/>
  <c r="I40" i="2"/>
  <c r="J40" i="2"/>
  <c r="K40" i="2"/>
  <c r="L40" i="2"/>
  <c r="M40" i="2"/>
  <c r="N40" i="2"/>
  <c r="O40" i="2"/>
  <c r="Q40" i="2"/>
  <c r="AI40" i="2"/>
  <c r="AZ40" i="2"/>
  <c r="F40" i="2"/>
  <c r="BQ40" i="2"/>
  <c r="CH40" i="2"/>
  <c r="G41" i="2"/>
  <c r="J41" i="2"/>
  <c r="K41" i="2"/>
  <c r="L41" i="2"/>
  <c r="N41" i="2"/>
  <c r="O41" i="2"/>
  <c r="Q41" i="2"/>
  <c r="R41" i="2"/>
  <c r="S41" i="2"/>
  <c r="AA41" i="2"/>
  <c r="AB41" i="2"/>
  <c r="AB42" i="2"/>
  <c r="AH41" i="2"/>
  <c r="AI41" i="2"/>
  <c r="P41" i="2"/>
  <c r="AZ41" i="2"/>
  <c r="BQ41" i="2"/>
  <c r="CH41" i="2"/>
  <c r="J42" i="2"/>
  <c r="L42" i="2"/>
  <c r="N42" i="2"/>
  <c r="R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AH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BA42" i="2"/>
  <c r="BB42" i="2"/>
  <c r="BC42" i="2"/>
  <c r="BD42" i="2"/>
  <c r="BD114" i="2"/>
  <c r="BE42" i="2"/>
  <c r="BF42" i="2"/>
  <c r="BG42" i="2"/>
  <c r="BH42" i="2"/>
  <c r="BI42" i="2"/>
  <c r="BJ42" i="2"/>
  <c r="BK42" i="2"/>
  <c r="BL42" i="2"/>
  <c r="BL114" i="2"/>
  <c r="BM42" i="2"/>
  <c r="BN42" i="2"/>
  <c r="BO42" i="2"/>
  <c r="BP42" i="2"/>
  <c r="BQ42" i="2"/>
  <c r="BR42" i="2"/>
  <c r="BS42" i="2"/>
  <c r="BT42" i="2"/>
  <c r="BT114" i="2"/>
  <c r="BU42" i="2"/>
  <c r="BV42" i="2"/>
  <c r="BW42" i="2"/>
  <c r="BX42" i="2"/>
  <c r="BY42" i="2"/>
  <c r="BZ42" i="2"/>
  <c r="CA42" i="2"/>
  <c r="CB42" i="2"/>
  <c r="CB114" i="2"/>
  <c r="CC42" i="2"/>
  <c r="CD42" i="2"/>
  <c r="CE42" i="2"/>
  <c r="CF42" i="2"/>
  <c r="CG42" i="2"/>
  <c r="G44" i="2"/>
  <c r="I44" i="2"/>
  <c r="J44" i="2"/>
  <c r="K44" i="2"/>
  <c r="L44" i="2"/>
  <c r="M44" i="2"/>
  <c r="N44" i="2"/>
  <c r="O44" i="2"/>
  <c r="Q44" i="2"/>
  <c r="AI44" i="2"/>
  <c r="AZ44" i="2"/>
  <c r="F44" i="2"/>
  <c r="BQ44" i="2"/>
  <c r="CH44" i="2"/>
  <c r="G45" i="2"/>
  <c r="I45" i="2"/>
  <c r="J45" i="2"/>
  <c r="K45" i="2"/>
  <c r="L45" i="2"/>
  <c r="M45" i="2"/>
  <c r="N45" i="2"/>
  <c r="O45" i="2"/>
  <c r="Q45" i="2"/>
  <c r="AI45" i="2"/>
  <c r="AZ45" i="2"/>
  <c r="F45" i="2"/>
  <c r="BQ45" i="2"/>
  <c r="CH45" i="2"/>
  <c r="G46" i="2"/>
  <c r="I46" i="2"/>
  <c r="J46" i="2"/>
  <c r="K46" i="2"/>
  <c r="L46" i="2"/>
  <c r="M46" i="2"/>
  <c r="N46" i="2"/>
  <c r="O46" i="2"/>
  <c r="Q46" i="2"/>
  <c r="AI46" i="2"/>
  <c r="AZ46" i="2"/>
  <c r="F46" i="2"/>
  <c r="BQ46" i="2"/>
  <c r="CH46" i="2"/>
  <c r="G47" i="2"/>
  <c r="I47" i="2"/>
  <c r="H47" i="2"/>
  <c r="J47" i="2"/>
  <c r="K47" i="2"/>
  <c r="L47" i="2"/>
  <c r="M47" i="2"/>
  <c r="N47" i="2"/>
  <c r="O47" i="2"/>
  <c r="Q47" i="2"/>
  <c r="AI47" i="2"/>
  <c r="AZ47" i="2"/>
  <c r="F47" i="2"/>
  <c r="BQ47" i="2"/>
  <c r="CH47" i="2"/>
  <c r="G48" i="2"/>
  <c r="I48" i="2"/>
  <c r="H48" i="2"/>
  <c r="J48" i="2"/>
  <c r="K48" i="2"/>
  <c r="L48" i="2"/>
  <c r="M48" i="2"/>
  <c r="N48" i="2"/>
  <c r="O48" i="2"/>
  <c r="Q48" i="2"/>
  <c r="AI48" i="2"/>
  <c r="AZ48" i="2"/>
  <c r="F48" i="2"/>
  <c r="BQ48" i="2"/>
  <c r="CH48" i="2"/>
  <c r="G49" i="2"/>
  <c r="I49" i="2"/>
  <c r="H49" i="2"/>
  <c r="J49" i="2"/>
  <c r="K49" i="2"/>
  <c r="L49" i="2"/>
  <c r="M49" i="2"/>
  <c r="N49" i="2"/>
  <c r="O49" i="2"/>
  <c r="O75" i="2"/>
  <c r="Q49" i="2"/>
  <c r="AI49" i="2"/>
  <c r="AZ49" i="2"/>
  <c r="F49" i="2"/>
  <c r="BQ49" i="2"/>
  <c r="CH49" i="2"/>
  <c r="G50" i="2"/>
  <c r="I50" i="2"/>
  <c r="J50" i="2"/>
  <c r="K50" i="2"/>
  <c r="L50" i="2"/>
  <c r="M50" i="2"/>
  <c r="N50" i="2"/>
  <c r="O50" i="2"/>
  <c r="Q50" i="2"/>
  <c r="AI50" i="2"/>
  <c r="AZ50" i="2"/>
  <c r="F50" i="2"/>
  <c r="BQ50" i="2"/>
  <c r="CH50" i="2"/>
  <c r="G51" i="2"/>
  <c r="I51" i="2"/>
  <c r="J51" i="2"/>
  <c r="K51" i="2"/>
  <c r="L51" i="2"/>
  <c r="M51" i="2"/>
  <c r="N51" i="2"/>
  <c r="O51" i="2"/>
  <c r="Q51" i="2"/>
  <c r="AI51" i="2"/>
  <c r="AZ51" i="2"/>
  <c r="F51" i="2"/>
  <c r="BQ51" i="2"/>
  <c r="CH51" i="2"/>
  <c r="G52" i="2"/>
  <c r="I52" i="2"/>
  <c r="H52" i="2"/>
  <c r="J52" i="2"/>
  <c r="K52" i="2"/>
  <c r="L52" i="2"/>
  <c r="M52" i="2"/>
  <c r="N52" i="2"/>
  <c r="O52" i="2"/>
  <c r="Q52" i="2"/>
  <c r="AI52" i="2"/>
  <c r="AZ52" i="2"/>
  <c r="F52" i="2"/>
  <c r="BQ52" i="2"/>
  <c r="CH52" i="2"/>
  <c r="G53" i="2"/>
  <c r="I53" i="2"/>
  <c r="J53" i="2"/>
  <c r="K53" i="2"/>
  <c r="L53" i="2"/>
  <c r="M53" i="2"/>
  <c r="N53" i="2"/>
  <c r="O53" i="2"/>
  <c r="Q53" i="2"/>
  <c r="AI53" i="2"/>
  <c r="AZ53" i="2"/>
  <c r="F53" i="2"/>
  <c r="BQ53" i="2"/>
  <c r="CH53" i="2"/>
  <c r="G54" i="2"/>
  <c r="I54" i="2"/>
  <c r="J54" i="2"/>
  <c r="K54" i="2"/>
  <c r="L54" i="2"/>
  <c r="M54" i="2"/>
  <c r="N54" i="2"/>
  <c r="O54" i="2"/>
  <c r="Q54" i="2"/>
  <c r="AI54" i="2"/>
  <c r="AZ54" i="2"/>
  <c r="F54" i="2"/>
  <c r="BQ54" i="2"/>
  <c r="CH54" i="2"/>
  <c r="G55" i="2"/>
  <c r="I55" i="2"/>
  <c r="H55" i="2"/>
  <c r="J55" i="2"/>
  <c r="K55" i="2"/>
  <c r="L55" i="2"/>
  <c r="M55" i="2"/>
  <c r="N55" i="2"/>
  <c r="O55" i="2"/>
  <c r="Q55" i="2"/>
  <c r="AI55" i="2"/>
  <c r="AZ55" i="2"/>
  <c r="F55" i="2"/>
  <c r="BQ55" i="2"/>
  <c r="CH55" i="2"/>
  <c r="G56" i="2"/>
  <c r="I56" i="2"/>
  <c r="H56" i="2"/>
  <c r="J56" i="2"/>
  <c r="K56" i="2"/>
  <c r="L56" i="2"/>
  <c r="M56" i="2"/>
  <c r="N56" i="2"/>
  <c r="O56" i="2"/>
  <c r="Q56" i="2"/>
  <c r="AI56" i="2"/>
  <c r="AZ56" i="2"/>
  <c r="F56" i="2"/>
  <c r="BQ56" i="2"/>
  <c r="CH56" i="2"/>
  <c r="G57" i="2"/>
  <c r="I57" i="2"/>
  <c r="H57" i="2"/>
  <c r="J57" i="2"/>
  <c r="K57" i="2"/>
  <c r="L57" i="2"/>
  <c r="M57" i="2"/>
  <c r="N57" i="2"/>
  <c r="O57" i="2"/>
  <c r="Q57" i="2"/>
  <c r="AI57" i="2"/>
  <c r="AZ57" i="2"/>
  <c r="F57" i="2"/>
  <c r="BQ57" i="2"/>
  <c r="CH57" i="2"/>
  <c r="G58" i="2"/>
  <c r="I58" i="2"/>
  <c r="J58" i="2"/>
  <c r="K58" i="2"/>
  <c r="L58" i="2"/>
  <c r="M58" i="2"/>
  <c r="N58" i="2"/>
  <c r="O58" i="2"/>
  <c r="Q58" i="2"/>
  <c r="AI58" i="2"/>
  <c r="AZ58" i="2"/>
  <c r="F58" i="2"/>
  <c r="BQ58" i="2"/>
  <c r="CH58" i="2"/>
  <c r="G59" i="2"/>
  <c r="I59" i="2"/>
  <c r="J59" i="2"/>
  <c r="K59" i="2"/>
  <c r="L59" i="2"/>
  <c r="M59" i="2"/>
  <c r="N59" i="2"/>
  <c r="O59" i="2"/>
  <c r="Q59" i="2"/>
  <c r="AI59" i="2"/>
  <c r="AZ59" i="2"/>
  <c r="F59" i="2"/>
  <c r="BQ59" i="2"/>
  <c r="CH59" i="2"/>
  <c r="G60" i="2"/>
  <c r="I60" i="2"/>
  <c r="H60" i="2"/>
  <c r="J60" i="2"/>
  <c r="K60" i="2"/>
  <c r="L60" i="2"/>
  <c r="M60" i="2"/>
  <c r="N60" i="2"/>
  <c r="O60" i="2"/>
  <c r="Q60" i="2"/>
  <c r="AI60" i="2"/>
  <c r="AZ60" i="2"/>
  <c r="F60" i="2"/>
  <c r="BQ60" i="2"/>
  <c r="CH60" i="2"/>
  <c r="I61" i="2"/>
  <c r="K61" i="2"/>
  <c r="L61" i="2"/>
  <c r="M61" i="2"/>
  <c r="N61" i="2"/>
  <c r="O61" i="2"/>
  <c r="Q61" i="2"/>
  <c r="R61" i="2"/>
  <c r="AI61" i="2"/>
  <c r="AZ61" i="2"/>
  <c r="BA61" i="2"/>
  <c r="BA75" i="2"/>
  <c r="BC61" i="2"/>
  <c r="J61" i="2"/>
  <c r="J75" i="2"/>
  <c r="BI61" i="2"/>
  <c r="CH61" i="2"/>
  <c r="J62" i="2"/>
  <c r="K62" i="2"/>
  <c r="L62" i="2"/>
  <c r="M62" i="2"/>
  <c r="N62" i="2"/>
  <c r="O62" i="2"/>
  <c r="R62" i="2"/>
  <c r="AI62" i="2"/>
  <c r="AZ62" i="2"/>
  <c r="BA62" i="2"/>
  <c r="I62" i="2"/>
  <c r="H62" i="2"/>
  <c r="BI62" i="2"/>
  <c r="BJ62" i="2"/>
  <c r="BP62" i="2"/>
  <c r="Q62" i="2"/>
  <c r="CH62" i="2"/>
  <c r="J63" i="2"/>
  <c r="K63" i="2"/>
  <c r="L63" i="2"/>
  <c r="M63" i="2"/>
  <c r="N63" i="2"/>
  <c r="N75" i="2"/>
  <c r="O63" i="2"/>
  <c r="R63" i="2"/>
  <c r="AI63" i="2"/>
  <c r="AZ63" i="2"/>
  <c r="BA63" i="2"/>
  <c r="I63" i="2"/>
  <c r="H63" i="2"/>
  <c r="BI63" i="2"/>
  <c r="BJ63" i="2"/>
  <c r="BP63" i="2"/>
  <c r="Q63" i="2"/>
  <c r="CH63" i="2"/>
  <c r="I64" i="2"/>
  <c r="K64" i="2"/>
  <c r="L64" i="2"/>
  <c r="M64" i="2"/>
  <c r="N64" i="2"/>
  <c r="O64" i="2"/>
  <c r="Q64" i="2"/>
  <c r="R64" i="2"/>
  <c r="AI64" i="2"/>
  <c r="AZ64" i="2"/>
  <c r="BA64" i="2"/>
  <c r="BC64" i="2"/>
  <c r="J64" i="2"/>
  <c r="BI64" i="2"/>
  <c r="BQ64" i="2"/>
  <c r="CH64" i="2"/>
  <c r="G65" i="2"/>
  <c r="I65" i="2"/>
  <c r="H65" i="2"/>
  <c r="J65" i="2"/>
  <c r="K65" i="2"/>
  <c r="L65" i="2"/>
  <c r="M65" i="2"/>
  <c r="N65" i="2"/>
  <c r="O65" i="2"/>
  <c r="Q65" i="2"/>
  <c r="AI65" i="2"/>
  <c r="F65" i="2"/>
  <c r="AZ65" i="2"/>
  <c r="BQ65" i="2"/>
  <c r="CH65" i="2"/>
  <c r="G66" i="2"/>
  <c r="I66" i="2"/>
  <c r="J66" i="2"/>
  <c r="K66" i="2"/>
  <c r="L66" i="2"/>
  <c r="M66" i="2"/>
  <c r="N66" i="2"/>
  <c r="O66" i="2"/>
  <c r="Q66" i="2"/>
  <c r="AI66" i="2"/>
  <c r="F66" i="2"/>
  <c r="AZ66" i="2"/>
  <c r="BQ66" i="2"/>
  <c r="CH66" i="2"/>
  <c r="G67" i="2"/>
  <c r="I67" i="2"/>
  <c r="J67" i="2"/>
  <c r="K67" i="2"/>
  <c r="L67" i="2"/>
  <c r="M67" i="2"/>
  <c r="N67" i="2"/>
  <c r="O67" i="2"/>
  <c r="Q67" i="2"/>
  <c r="AI67" i="2"/>
  <c r="F67" i="2"/>
  <c r="AZ67" i="2"/>
  <c r="BQ67" i="2"/>
  <c r="CH67" i="2"/>
  <c r="G68" i="2"/>
  <c r="I68" i="2"/>
  <c r="H68" i="2"/>
  <c r="J68" i="2"/>
  <c r="K68" i="2"/>
  <c r="L68" i="2"/>
  <c r="M68" i="2"/>
  <c r="N68" i="2"/>
  <c r="O68" i="2"/>
  <c r="Q68" i="2"/>
  <c r="AI68" i="2"/>
  <c r="F68" i="2"/>
  <c r="AZ68" i="2"/>
  <c r="BQ68" i="2"/>
  <c r="CH68" i="2"/>
  <c r="G69" i="2"/>
  <c r="I69" i="2"/>
  <c r="J69" i="2"/>
  <c r="K69" i="2"/>
  <c r="L69" i="2"/>
  <c r="M69" i="2"/>
  <c r="N69" i="2"/>
  <c r="O69" i="2"/>
  <c r="Q69" i="2"/>
  <c r="AI69" i="2"/>
  <c r="F69" i="2"/>
  <c r="AZ69" i="2"/>
  <c r="BQ69" i="2"/>
  <c r="CH69" i="2"/>
  <c r="G70" i="2"/>
  <c r="I70" i="2"/>
  <c r="J70" i="2"/>
  <c r="K70" i="2"/>
  <c r="L70" i="2"/>
  <c r="M70" i="2"/>
  <c r="N70" i="2"/>
  <c r="O70" i="2"/>
  <c r="Q70" i="2"/>
  <c r="AI70" i="2"/>
  <c r="F70" i="2"/>
  <c r="AZ70" i="2"/>
  <c r="BQ70" i="2"/>
  <c r="CH70" i="2"/>
  <c r="G71" i="2"/>
  <c r="I71" i="2"/>
  <c r="H71" i="2"/>
  <c r="J71" i="2"/>
  <c r="K71" i="2"/>
  <c r="L71" i="2"/>
  <c r="M71" i="2"/>
  <c r="N71" i="2"/>
  <c r="O71" i="2"/>
  <c r="Q71" i="2"/>
  <c r="AI71" i="2"/>
  <c r="F71" i="2"/>
  <c r="AZ71" i="2"/>
  <c r="BQ71" i="2"/>
  <c r="CH71" i="2"/>
  <c r="G72" i="2"/>
  <c r="I72" i="2"/>
  <c r="J72" i="2"/>
  <c r="K72" i="2"/>
  <c r="L72" i="2"/>
  <c r="M72" i="2"/>
  <c r="N72" i="2"/>
  <c r="O72" i="2"/>
  <c r="Q72" i="2"/>
  <c r="AI72" i="2"/>
  <c r="F72" i="2"/>
  <c r="AZ72" i="2"/>
  <c r="BQ72" i="2"/>
  <c r="CH72" i="2"/>
  <c r="I73" i="2"/>
  <c r="H73" i="2"/>
  <c r="J73" i="2"/>
  <c r="K73" i="2"/>
  <c r="L73" i="2"/>
  <c r="M73" i="2"/>
  <c r="N73" i="2"/>
  <c r="O73" i="2"/>
  <c r="Q73" i="2"/>
  <c r="AI73" i="2"/>
  <c r="AZ73" i="2"/>
  <c r="BQ73" i="2"/>
  <c r="CH73" i="2"/>
  <c r="I74" i="2"/>
  <c r="J74" i="2"/>
  <c r="K74" i="2"/>
  <c r="L74" i="2"/>
  <c r="M74" i="2"/>
  <c r="N74" i="2"/>
  <c r="O74" i="2"/>
  <c r="Q74" i="2"/>
  <c r="R74" i="2"/>
  <c r="R75" i="2"/>
  <c r="AI74" i="2"/>
  <c r="AZ74" i="2"/>
  <c r="BQ74" i="2"/>
  <c r="BV74" i="2"/>
  <c r="BZ74" i="2"/>
  <c r="L75" i="2"/>
  <c r="S75" i="2"/>
  <c r="T75" i="2"/>
  <c r="U75" i="2"/>
  <c r="V75" i="2"/>
  <c r="W75" i="2"/>
  <c r="W114" i="2"/>
  <c r="X75" i="2"/>
  <c r="Y75" i="2"/>
  <c r="Z75" i="2"/>
  <c r="AA75" i="2"/>
  <c r="AB75" i="2"/>
  <c r="AC75" i="2"/>
  <c r="AD75" i="2"/>
  <c r="AE75" i="2"/>
  <c r="AF75" i="2"/>
  <c r="AG75" i="2"/>
  <c r="AH75" i="2"/>
  <c r="AJ75" i="2"/>
  <c r="AK75" i="2"/>
  <c r="AL75" i="2"/>
  <c r="AM75" i="2"/>
  <c r="AN75" i="2"/>
  <c r="AO75" i="2"/>
  <c r="AP75" i="2"/>
  <c r="AP114" i="2"/>
  <c r="AQ75" i="2"/>
  <c r="AR75" i="2"/>
  <c r="AS75" i="2"/>
  <c r="AT75" i="2"/>
  <c r="AU75" i="2"/>
  <c r="AV75" i="2"/>
  <c r="AW75" i="2"/>
  <c r="AX75" i="2"/>
  <c r="AX114" i="2"/>
  <c r="AY75" i="2"/>
  <c r="AZ75" i="2"/>
  <c r="BB75" i="2"/>
  <c r="BC75" i="2"/>
  <c r="BD75" i="2"/>
  <c r="BE75" i="2"/>
  <c r="BF75" i="2"/>
  <c r="BG75" i="2"/>
  <c r="BH75" i="2"/>
  <c r="BJ75" i="2"/>
  <c r="BK75" i="2"/>
  <c r="BL75" i="2"/>
  <c r="BM75" i="2"/>
  <c r="BN75" i="2"/>
  <c r="BO75" i="2"/>
  <c r="BP75" i="2"/>
  <c r="BR75" i="2"/>
  <c r="BS75" i="2"/>
  <c r="BT75" i="2"/>
  <c r="BU75" i="2"/>
  <c r="BV75" i="2"/>
  <c r="BW75" i="2"/>
  <c r="BX75" i="2"/>
  <c r="BY75" i="2"/>
  <c r="CA75" i="2"/>
  <c r="CB75" i="2"/>
  <c r="CC75" i="2"/>
  <c r="CD75" i="2"/>
  <c r="CE75" i="2"/>
  <c r="CF75" i="2"/>
  <c r="CG75" i="2"/>
  <c r="F77" i="2"/>
  <c r="I77" i="2"/>
  <c r="J77" i="2"/>
  <c r="K77" i="2"/>
  <c r="L77" i="2"/>
  <c r="M77" i="2"/>
  <c r="N77" i="2"/>
  <c r="O77" i="2"/>
  <c r="Q77" i="2"/>
  <c r="AI77" i="2"/>
  <c r="P77" i="2"/>
  <c r="AZ77" i="2"/>
  <c r="G77" i="2"/>
  <c r="BQ77" i="2"/>
  <c r="CH77" i="2"/>
  <c r="F78" i="2"/>
  <c r="G78" i="2"/>
  <c r="I78" i="2"/>
  <c r="H78" i="2"/>
  <c r="J78" i="2"/>
  <c r="K78" i="2"/>
  <c r="L78" i="2"/>
  <c r="M78" i="2"/>
  <c r="N78" i="2"/>
  <c r="O78" i="2"/>
  <c r="Q78" i="2"/>
  <c r="AI78" i="2"/>
  <c r="P78" i="2"/>
  <c r="AZ78" i="2"/>
  <c r="BQ78" i="2"/>
  <c r="CH78" i="2"/>
  <c r="I79" i="2"/>
  <c r="J79" i="2"/>
  <c r="K79" i="2"/>
  <c r="L79" i="2"/>
  <c r="M79" i="2"/>
  <c r="N79" i="2"/>
  <c r="O79" i="2"/>
  <c r="Q79" i="2"/>
  <c r="AI79" i="2"/>
  <c r="P79" i="2"/>
  <c r="AZ79" i="2"/>
  <c r="F79" i="2"/>
  <c r="BQ79" i="2"/>
  <c r="CH79" i="2"/>
  <c r="F80" i="2"/>
  <c r="G80" i="2"/>
  <c r="I80" i="2"/>
  <c r="J80" i="2"/>
  <c r="K80" i="2"/>
  <c r="L80" i="2"/>
  <c r="M80" i="2"/>
  <c r="N80" i="2"/>
  <c r="O80" i="2"/>
  <c r="Q80" i="2"/>
  <c r="AI80" i="2"/>
  <c r="P80" i="2"/>
  <c r="AZ80" i="2"/>
  <c r="BQ80" i="2"/>
  <c r="CH80" i="2"/>
  <c r="F81" i="2"/>
  <c r="I81" i="2"/>
  <c r="J81" i="2"/>
  <c r="K81" i="2"/>
  <c r="L81" i="2"/>
  <c r="M81" i="2"/>
  <c r="N81" i="2"/>
  <c r="O81" i="2"/>
  <c r="Q81" i="2"/>
  <c r="AI81" i="2"/>
  <c r="P81" i="2"/>
  <c r="AZ81" i="2"/>
  <c r="BQ81" i="2"/>
  <c r="CH81" i="2"/>
  <c r="I82" i="2"/>
  <c r="H82" i="2"/>
  <c r="J82" i="2"/>
  <c r="K82" i="2"/>
  <c r="L82" i="2"/>
  <c r="M82" i="2"/>
  <c r="N82" i="2"/>
  <c r="O82" i="2"/>
  <c r="Q82" i="2"/>
  <c r="AI82" i="2"/>
  <c r="P82" i="2"/>
  <c r="AZ82" i="2"/>
  <c r="BQ82" i="2"/>
  <c r="CH82" i="2"/>
  <c r="I83" i="2"/>
  <c r="J83" i="2"/>
  <c r="K83" i="2"/>
  <c r="L83" i="2"/>
  <c r="M83" i="2"/>
  <c r="N83" i="2"/>
  <c r="O83" i="2"/>
  <c r="Q83" i="2"/>
  <c r="AI83" i="2"/>
  <c r="P83" i="2"/>
  <c r="AZ83" i="2"/>
  <c r="BQ83" i="2"/>
  <c r="CH83" i="2"/>
  <c r="F84" i="2"/>
  <c r="G84" i="2"/>
  <c r="I84" i="2"/>
  <c r="J84" i="2"/>
  <c r="K84" i="2"/>
  <c r="L84" i="2"/>
  <c r="M84" i="2"/>
  <c r="N84" i="2"/>
  <c r="O84" i="2"/>
  <c r="Q84" i="2"/>
  <c r="AI84" i="2"/>
  <c r="AZ84" i="2"/>
  <c r="BQ84" i="2"/>
  <c r="CH84" i="2"/>
  <c r="F85" i="2"/>
  <c r="I85" i="2"/>
  <c r="J85" i="2"/>
  <c r="K85" i="2"/>
  <c r="L85" i="2"/>
  <c r="M85" i="2"/>
  <c r="N85" i="2"/>
  <c r="O85" i="2"/>
  <c r="Q85" i="2"/>
  <c r="AI85" i="2"/>
  <c r="P85" i="2"/>
  <c r="AZ85" i="2"/>
  <c r="BQ85" i="2"/>
  <c r="CH85" i="2"/>
  <c r="I86" i="2"/>
  <c r="H86" i="2"/>
  <c r="J86" i="2"/>
  <c r="K86" i="2"/>
  <c r="L86" i="2"/>
  <c r="M86" i="2"/>
  <c r="N86" i="2"/>
  <c r="O86" i="2"/>
  <c r="Q86" i="2"/>
  <c r="AI86" i="2"/>
  <c r="P86" i="2"/>
  <c r="AZ86" i="2"/>
  <c r="BQ86" i="2"/>
  <c r="CH86" i="2"/>
  <c r="I87" i="2"/>
  <c r="J87" i="2"/>
  <c r="K87" i="2"/>
  <c r="L87" i="2"/>
  <c r="M87" i="2"/>
  <c r="N87" i="2"/>
  <c r="O87" i="2"/>
  <c r="Q87" i="2"/>
  <c r="AI87" i="2"/>
  <c r="P87" i="2"/>
  <c r="AZ87" i="2"/>
  <c r="BQ87" i="2"/>
  <c r="CH87" i="2"/>
  <c r="F88" i="2"/>
  <c r="G88" i="2"/>
  <c r="I88" i="2"/>
  <c r="J88" i="2"/>
  <c r="K88" i="2"/>
  <c r="L88" i="2"/>
  <c r="M88" i="2"/>
  <c r="N88" i="2"/>
  <c r="O88" i="2"/>
  <c r="Q88" i="2"/>
  <c r="AI88" i="2"/>
  <c r="AZ88" i="2"/>
  <c r="BQ88" i="2"/>
  <c r="CH88" i="2"/>
  <c r="F89" i="2"/>
  <c r="I89" i="2"/>
  <c r="J89" i="2"/>
  <c r="K89" i="2"/>
  <c r="L89" i="2"/>
  <c r="M89" i="2"/>
  <c r="N89" i="2"/>
  <c r="O89" i="2"/>
  <c r="Q89" i="2"/>
  <c r="AI89" i="2"/>
  <c r="P89" i="2"/>
  <c r="AZ89" i="2"/>
  <c r="BQ89" i="2"/>
  <c r="CH89" i="2"/>
  <c r="I90" i="2"/>
  <c r="H90" i="2"/>
  <c r="J90" i="2"/>
  <c r="K90" i="2"/>
  <c r="L90" i="2"/>
  <c r="M90" i="2"/>
  <c r="N90" i="2"/>
  <c r="O90" i="2"/>
  <c r="Q90" i="2"/>
  <c r="AI90" i="2"/>
  <c r="P90" i="2"/>
  <c r="AZ90" i="2"/>
  <c r="BQ90" i="2"/>
  <c r="CH90" i="2"/>
  <c r="I91" i="2"/>
  <c r="J91" i="2"/>
  <c r="K91" i="2"/>
  <c r="L91" i="2"/>
  <c r="M91" i="2"/>
  <c r="N91" i="2"/>
  <c r="O91" i="2"/>
  <c r="Q91" i="2"/>
  <c r="AI91" i="2"/>
  <c r="P91" i="2"/>
  <c r="AZ91" i="2"/>
  <c r="BQ91" i="2"/>
  <c r="CH91" i="2"/>
  <c r="F92" i="2"/>
  <c r="G92" i="2"/>
  <c r="I92" i="2"/>
  <c r="J92" i="2"/>
  <c r="K92" i="2"/>
  <c r="L92" i="2"/>
  <c r="M92" i="2"/>
  <c r="N92" i="2"/>
  <c r="O92" i="2"/>
  <c r="Q92" i="2"/>
  <c r="AI92" i="2"/>
  <c r="AZ92" i="2"/>
  <c r="BQ92" i="2"/>
  <c r="CH92" i="2"/>
  <c r="F93" i="2"/>
  <c r="I93" i="2"/>
  <c r="J93" i="2"/>
  <c r="K93" i="2"/>
  <c r="L93" i="2"/>
  <c r="M93" i="2"/>
  <c r="N93" i="2"/>
  <c r="O93" i="2"/>
  <c r="Q93" i="2"/>
  <c r="AI93" i="2"/>
  <c r="P93" i="2"/>
  <c r="AZ93" i="2"/>
  <c r="BQ93" i="2"/>
  <c r="CH93" i="2"/>
  <c r="I94" i="2"/>
  <c r="H94" i="2"/>
  <c r="J94" i="2"/>
  <c r="K94" i="2"/>
  <c r="L94" i="2"/>
  <c r="M94" i="2"/>
  <c r="N94" i="2"/>
  <c r="O94" i="2"/>
  <c r="Q94" i="2"/>
  <c r="AI94" i="2"/>
  <c r="P94" i="2"/>
  <c r="AZ94" i="2"/>
  <c r="BQ94" i="2"/>
  <c r="CH94" i="2"/>
  <c r="I95" i="2"/>
  <c r="J95" i="2"/>
  <c r="K95" i="2"/>
  <c r="L95" i="2"/>
  <c r="M95" i="2"/>
  <c r="N95" i="2"/>
  <c r="O95" i="2"/>
  <c r="Q95" i="2"/>
  <c r="AI95" i="2"/>
  <c r="P95" i="2"/>
  <c r="AZ95" i="2"/>
  <c r="BQ95" i="2"/>
  <c r="CH95" i="2"/>
  <c r="I96" i="2"/>
  <c r="J96" i="2"/>
  <c r="H96" i="2"/>
  <c r="K96" i="2"/>
  <c r="L96" i="2"/>
  <c r="M96" i="2"/>
  <c r="N96" i="2"/>
  <c r="O96" i="2"/>
  <c r="Q96" i="2"/>
  <c r="AI96" i="2"/>
  <c r="G96" i="2"/>
  <c r="AZ96" i="2"/>
  <c r="BQ96" i="2"/>
  <c r="CH96" i="2"/>
  <c r="I97" i="2"/>
  <c r="J97" i="2"/>
  <c r="H97" i="2"/>
  <c r="K97" i="2"/>
  <c r="L97" i="2"/>
  <c r="M97" i="2"/>
  <c r="N97" i="2"/>
  <c r="O97" i="2"/>
  <c r="Q97" i="2"/>
  <c r="AI97" i="2"/>
  <c r="G97" i="2"/>
  <c r="AZ97" i="2"/>
  <c r="BQ97" i="2"/>
  <c r="CH97" i="2"/>
  <c r="I98" i="2"/>
  <c r="J98" i="2"/>
  <c r="H98" i="2"/>
  <c r="K98" i="2"/>
  <c r="L98" i="2"/>
  <c r="M98" i="2"/>
  <c r="N98" i="2"/>
  <c r="O98" i="2"/>
  <c r="Q98" i="2"/>
  <c r="AI98" i="2"/>
  <c r="G98" i="2"/>
  <c r="AZ98" i="2"/>
  <c r="BQ98" i="2"/>
  <c r="CH98" i="2"/>
  <c r="I99" i="2"/>
  <c r="J99" i="2"/>
  <c r="H99" i="2"/>
  <c r="K99" i="2"/>
  <c r="L99" i="2"/>
  <c r="M99" i="2"/>
  <c r="N99" i="2"/>
  <c r="O99" i="2"/>
  <c r="Q99" i="2"/>
  <c r="AI99" i="2"/>
  <c r="G99" i="2"/>
  <c r="AZ99" i="2"/>
  <c r="BQ99" i="2"/>
  <c r="CH99" i="2"/>
  <c r="I100" i="2"/>
  <c r="J100" i="2"/>
  <c r="H100" i="2"/>
  <c r="K100" i="2"/>
  <c r="L100" i="2"/>
  <c r="M100" i="2"/>
  <c r="N100" i="2"/>
  <c r="O100" i="2"/>
  <c r="Q100" i="2"/>
  <c r="AI100" i="2"/>
  <c r="G100" i="2"/>
  <c r="AZ100" i="2"/>
  <c r="BQ100" i="2"/>
  <c r="CH100" i="2"/>
  <c r="I101" i="2"/>
  <c r="J101" i="2"/>
  <c r="H101" i="2"/>
  <c r="K101" i="2"/>
  <c r="L101" i="2"/>
  <c r="M101" i="2"/>
  <c r="N101" i="2"/>
  <c r="O101" i="2"/>
  <c r="Q101" i="2"/>
  <c r="AI101" i="2"/>
  <c r="G101" i="2"/>
  <c r="AZ101" i="2"/>
  <c r="BQ101" i="2"/>
  <c r="CH101" i="2"/>
  <c r="I102" i="2"/>
  <c r="J102" i="2"/>
  <c r="H102" i="2"/>
  <c r="K102" i="2"/>
  <c r="L102" i="2"/>
  <c r="M102" i="2"/>
  <c r="N102" i="2"/>
  <c r="O102" i="2"/>
  <c r="Q102" i="2"/>
  <c r="AI102" i="2"/>
  <c r="G102" i="2"/>
  <c r="AZ102" i="2"/>
  <c r="BQ102" i="2"/>
  <c r="CH102" i="2"/>
  <c r="I103" i="2"/>
  <c r="J103" i="2"/>
  <c r="H103" i="2"/>
  <c r="K103" i="2"/>
  <c r="L103" i="2"/>
  <c r="M103" i="2"/>
  <c r="N103" i="2"/>
  <c r="O103" i="2"/>
  <c r="Q103" i="2"/>
  <c r="AI103" i="2"/>
  <c r="G103" i="2"/>
  <c r="AZ103" i="2"/>
  <c r="BQ103" i="2"/>
  <c r="CH103" i="2"/>
  <c r="I104" i="2"/>
  <c r="J104" i="2"/>
  <c r="H104" i="2"/>
  <c r="K104" i="2"/>
  <c r="L104" i="2"/>
  <c r="M104" i="2"/>
  <c r="N104" i="2"/>
  <c r="O104" i="2"/>
  <c r="Q104" i="2"/>
  <c r="AI104" i="2"/>
  <c r="G104" i="2"/>
  <c r="AZ104" i="2"/>
  <c r="BQ104" i="2"/>
  <c r="CH104" i="2"/>
  <c r="I105" i="2"/>
  <c r="J105" i="2"/>
  <c r="H105" i="2"/>
  <c r="K105" i="2"/>
  <c r="L105" i="2"/>
  <c r="M105" i="2"/>
  <c r="N105" i="2"/>
  <c r="O105" i="2"/>
  <c r="Q105" i="2"/>
  <c r="AI105" i="2"/>
  <c r="G105" i="2"/>
  <c r="AZ105" i="2"/>
  <c r="BQ105" i="2"/>
  <c r="CH105" i="2"/>
  <c r="I106" i="2"/>
  <c r="J106" i="2"/>
  <c r="H106" i="2"/>
  <c r="K106" i="2"/>
  <c r="L106" i="2"/>
  <c r="M106" i="2"/>
  <c r="N106" i="2"/>
  <c r="O106" i="2"/>
  <c r="Q106" i="2"/>
  <c r="AI106" i="2"/>
  <c r="G106" i="2"/>
  <c r="AZ106" i="2"/>
  <c r="BQ106" i="2"/>
  <c r="CH106" i="2"/>
  <c r="I107" i="2"/>
  <c r="J107" i="2"/>
  <c r="H107" i="2"/>
  <c r="K107" i="2"/>
  <c r="L107" i="2"/>
  <c r="M107" i="2"/>
  <c r="N107" i="2"/>
  <c r="O107" i="2"/>
  <c r="Q107" i="2"/>
  <c r="AI107" i="2"/>
  <c r="G107" i="2"/>
  <c r="AZ107" i="2"/>
  <c r="BQ107" i="2"/>
  <c r="CH107" i="2"/>
  <c r="I108" i="2"/>
  <c r="J108" i="2"/>
  <c r="H108" i="2"/>
  <c r="K108" i="2"/>
  <c r="L108" i="2"/>
  <c r="M108" i="2"/>
  <c r="N108" i="2"/>
  <c r="O108" i="2"/>
  <c r="Q108" i="2"/>
  <c r="AI108" i="2"/>
  <c r="G108" i="2"/>
  <c r="AZ108" i="2"/>
  <c r="BQ108" i="2"/>
  <c r="CH108" i="2"/>
  <c r="I109" i="2"/>
  <c r="J109" i="2"/>
  <c r="H109" i="2"/>
  <c r="K109" i="2"/>
  <c r="L109" i="2"/>
  <c r="M109" i="2"/>
  <c r="N109" i="2"/>
  <c r="O109" i="2"/>
  <c r="Q109" i="2"/>
  <c r="AI109" i="2"/>
  <c r="G109" i="2"/>
  <c r="AZ109" i="2"/>
  <c r="BQ109" i="2"/>
  <c r="CH109" i="2"/>
  <c r="I110" i="2"/>
  <c r="J110" i="2"/>
  <c r="H110" i="2"/>
  <c r="K110" i="2"/>
  <c r="L110" i="2"/>
  <c r="M110" i="2"/>
  <c r="N110" i="2"/>
  <c r="O110" i="2"/>
  <c r="Q110" i="2"/>
  <c r="AI110" i="2"/>
  <c r="G110" i="2"/>
  <c r="AZ110" i="2"/>
  <c r="BQ110" i="2"/>
  <c r="CH110" i="2"/>
  <c r="I112" i="2"/>
  <c r="J112" i="2"/>
  <c r="H112" i="2"/>
  <c r="H113" i="2"/>
  <c r="K112" i="2"/>
  <c r="L112" i="2"/>
  <c r="M112" i="2"/>
  <c r="N112" i="2"/>
  <c r="O112" i="2"/>
  <c r="Q112" i="2"/>
  <c r="AI112" i="2"/>
  <c r="G112" i="2"/>
  <c r="G113" i="2"/>
  <c r="AZ112" i="2"/>
  <c r="AZ113" i="2"/>
  <c r="BQ112" i="2"/>
  <c r="CH112" i="2"/>
  <c r="I113" i="2"/>
  <c r="J113" i="2"/>
  <c r="K113" i="2"/>
  <c r="L113" i="2"/>
  <c r="M113" i="2"/>
  <c r="N113" i="2"/>
  <c r="O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G114" i="2"/>
  <c r="CH113" i="2"/>
  <c r="T114" i="2"/>
  <c r="U114" i="2"/>
  <c r="V114" i="2"/>
  <c r="X114" i="2"/>
  <c r="Y114" i="2"/>
  <c r="AB114" i="2"/>
  <c r="AC114" i="2"/>
  <c r="AD114" i="2"/>
  <c r="AE114" i="2"/>
  <c r="AF114" i="2"/>
  <c r="AG114" i="2"/>
  <c r="AJ114" i="2"/>
  <c r="AL114" i="2"/>
  <c r="AM114" i="2"/>
  <c r="AN114" i="2"/>
  <c r="AO114" i="2"/>
  <c r="AR114" i="2"/>
  <c r="AT114" i="2"/>
  <c r="AU114" i="2"/>
  <c r="AV114" i="2"/>
  <c r="AW114" i="2"/>
  <c r="BA114" i="2"/>
  <c r="BB114" i="2"/>
  <c r="BC114" i="2"/>
  <c r="BE114" i="2"/>
  <c r="BF114" i="2"/>
  <c r="BH114" i="2"/>
  <c r="BJ114" i="2"/>
  <c r="BK114" i="2"/>
  <c r="BM114" i="2"/>
  <c r="BN114" i="2"/>
  <c r="BP114" i="2"/>
  <c r="BR114" i="2"/>
  <c r="BS114" i="2"/>
  <c r="BU114" i="2"/>
  <c r="BV114" i="2"/>
  <c r="BY114" i="2"/>
  <c r="CA114" i="2"/>
  <c r="CC114" i="2"/>
  <c r="CD114" i="2"/>
  <c r="F17" i="1"/>
  <c r="G17" i="1"/>
  <c r="I17" i="1"/>
  <c r="H17" i="1"/>
  <c r="J17" i="1"/>
  <c r="J23" i="1"/>
  <c r="K17" i="1"/>
  <c r="L17" i="1"/>
  <c r="M17" i="1"/>
  <c r="N17" i="1"/>
  <c r="N23" i="1"/>
  <c r="O17" i="1"/>
  <c r="O23" i="1"/>
  <c r="Q17" i="1"/>
  <c r="AI17" i="1"/>
  <c r="P17" i="1"/>
  <c r="AZ17" i="1"/>
  <c r="BQ17" i="1"/>
  <c r="CH17" i="1"/>
  <c r="CH23" i="1"/>
  <c r="F18" i="1"/>
  <c r="G18" i="1"/>
  <c r="I18" i="1"/>
  <c r="H18" i="1"/>
  <c r="J18" i="1"/>
  <c r="K18" i="1"/>
  <c r="L18" i="1"/>
  <c r="M18" i="1"/>
  <c r="N18" i="1"/>
  <c r="O18" i="1"/>
  <c r="Q18" i="1"/>
  <c r="AI18" i="1"/>
  <c r="P18" i="1"/>
  <c r="AZ18" i="1"/>
  <c r="BQ18" i="1"/>
  <c r="CH18" i="1"/>
  <c r="F19" i="1"/>
  <c r="G19" i="1"/>
  <c r="I19" i="1"/>
  <c r="H19" i="1"/>
  <c r="J19" i="1"/>
  <c r="K19" i="1"/>
  <c r="L19" i="1"/>
  <c r="M19" i="1"/>
  <c r="N19" i="1"/>
  <c r="O19" i="1"/>
  <c r="Q19" i="1"/>
  <c r="AI19" i="1"/>
  <c r="P19" i="1"/>
  <c r="AZ19" i="1"/>
  <c r="BQ19" i="1"/>
  <c r="CH19" i="1"/>
  <c r="F20" i="1"/>
  <c r="G20" i="1"/>
  <c r="I20" i="1"/>
  <c r="H20" i="1"/>
  <c r="J20" i="1"/>
  <c r="K20" i="1"/>
  <c r="L20" i="1"/>
  <c r="M20" i="1"/>
  <c r="N20" i="1"/>
  <c r="O20" i="1"/>
  <c r="Q20" i="1"/>
  <c r="AI20" i="1"/>
  <c r="P20" i="1"/>
  <c r="AZ20" i="1"/>
  <c r="BQ20" i="1"/>
  <c r="CH20" i="1"/>
  <c r="I21" i="1"/>
  <c r="H21" i="1"/>
  <c r="J21" i="1"/>
  <c r="K21" i="1"/>
  <c r="L21" i="1"/>
  <c r="M21" i="1"/>
  <c r="N21" i="1"/>
  <c r="O21" i="1"/>
  <c r="Q21" i="1"/>
  <c r="R21" i="1"/>
  <c r="R23" i="1"/>
  <c r="AD21" i="1"/>
  <c r="AD23" i="1"/>
  <c r="AH21" i="1"/>
  <c r="AI21" i="1"/>
  <c r="P21" i="1"/>
  <c r="AZ21" i="1"/>
  <c r="F21" i="1"/>
  <c r="BQ21" i="1"/>
  <c r="BQ23" i="1"/>
  <c r="CH21" i="1"/>
  <c r="J22" i="1"/>
  <c r="K22" i="1"/>
  <c r="K23" i="1"/>
  <c r="L22" i="1"/>
  <c r="L23" i="1"/>
  <c r="M22" i="1"/>
  <c r="N22" i="1"/>
  <c r="O22" i="1"/>
  <c r="Q22" i="1"/>
  <c r="R22" i="1"/>
  <c r="S22" i="1"/>
  <c r="F22" i="1"/>
  <c r="AA22" i="1"/>
  <c r="AI22" i="1"/>
  <c r="AZ22" i="1"/>
  <c r="BQ22" i="1"/>
  <c r="CH22" i="1"/>
  <c r="M23" i="1"/>
  <c r="Q23" i="1"/>
  <c r="T23" i="1"/>
  <c r="U23" i="1"/>
  <c r="V23" i="1"/>
  <c r="W23" i="1"/>
  <c r="X23" i="1"/>
  <c r="Y23" i="1"/>
  <c r="Z23" i="1"/>
  <c r="AB23" i="1"/>
  <c r="AC23" i="1"/>
  <c r="AE23" i="1"/>
  <c r="AF23" i="1"/>
  <c r="AG23" i="1"/>
  <c r="AH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F25" i="1"/>
  <c r="G25" i="1"/>
  <c r="I25" i="1"/>
  <c r="J25" i="1"/>
  <c r="K25" i="1"/>
  <c r="L25" i="1"/>
  <c r="M25" i="1"/>
  <c r="N25" i="1"/>
  <c r="O25" i="1"/>
  <c r="O31" i="1"/>
  <c r="P25" i="1"/>
  <c r="Q25" i="1"/>
  <c r="AI25" i="1"/>
  <c r="AZ25" i="1"/>
  <c r="BQ25" i="1"/>
  <c r="BQ31" i="1"/>
  <c r="CH25" i="1"/>
  <c r="F26" i="1"/>
  <c r="G26" i="1"/>
  <c r="I26" i="1"/>
  <c r="J26" i="1"/>
  <c r="K26" i="1"/>
  <c r="L26" i="1"/>
  <c r="M26" i="1"/>
  <c r="N26" i="1"/>
  <c r="H26" i="1"/>
  <c r="O26" i="1"/>
  <c r="P26" i="1"/>
  <c r="Q26" i="1"/>
  <c r="AI26" i="1"/>
  <c r="AZ26" i="1"/>
  <c r="BQ26" i="1"/>
  <c r="CH26" i="1"/>
  <c r="F27" i="1"/>
  <c r="G27" i="1"/>
  <c r="I27" i="1"/>
  <c r="J27" i="1"/>
  <c r="K27" i="1"/>
  <c r="L27" i="1"/>
  <c r="M27" i="1"/>
  <c r="N27" i="1"/>
  <c r="H27" i="1"/>
  <c r="O27" i="1"/>
  <c r="P27" i="1"/>
  <c r="Q27" i="1"/>
  <c r="AI27" i="1"/>
  <c r="AZ27" i="1"/>
  <c r="BQ27" i="1"/>
  <c r="CH27" i="1"/>
  <c r="F28" i="1"/>
  <c r="G28" i="1"/>
  <c r="I28" i="1"/>
  <c r="J28" i="1"/>
  <c r="K28" i="1"/>
  <c r="L28" i="1"/>
  <c r="M28" i="1"/>
  <c r="N28" i="1"/>
  <c r="H28" i="1"/>
  <c r="O28" i="1"/>
  <c r="P28" i="1"/>
  <c r="Q28" i="1"/>
  <c r="AI28" i="1"/>
  <c r="AZ28" i="1"/>
  <c r="BQ28" i="1"/>
  <c r="CH28" i="1"/>
  <c r="F29" i="1"/>
  <c r="J29" i="1"/>
  <c r="K29" i="1"/>
  <c r="L29" i="1"/>
  <c r="M29" i="1"/>
  <c r="N29" i="1"/>
  <c r="O29" i="1"/>
  <c r="Q29" i="1"/>
  <c r="R29" i="1"/>
  <c r="S29" i="1"/>
  <c r="I29" i="1"/>
  <c r="U29" i="1"/>
  <c r="U31" i="1"/>
  <c r="AA29" i="1"/>
  <c r="AI29" i="1"/>
  <c r="AZ29" i="1"/>
  <c r="AZ31" i="1"/>
  <c r="BQ29" i="1"/>
  <c r="CH29" i="1"/>
  <c r="I30" i="1"/>
  <c r="J30" i="1"/>
  <c r="H30" i="1"/>
  <c r="K30" i="1"/>
  <c r="L30" i="1"/>
  <c r="M30" i="1"/>
  <c r="N30" i="1"/>
  <c r="O30" i="1"/>
  <c r="Q30" i="1"/>
  <c r="AI30" i="1"/>
  <c r="AZ30" i="1"/>
  <c r="BQ30" i="1"/>
  <c r="CH30" i="1"/>
  <c r="K31" i="1"/>
  <c r="L31" i="1"/>
  <c r="M31" i="1"/>
  <c r="Q31" i="1"/>
  <c r="R31" i="1"/>
  <c r="S31" i="1"/>
  <c r="T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I33" i="1"/>
  <c r="J33" i="1"/>
  <c r="K33" i="1"/>
  <c r="L33" i="1"/>
  <c r="M33" i="1"/>
  <c r="N33" i="1"/>
  <c r="O33" i="1"/>
  <c r="Q33" i="1"/>
  <c r="AI33" i="1"/>
  <c r="F33" i="1"/>
  <c r="AZ33" i="1"/>
  <c r="BQ33" i="1"/>
  <c r="CH33" i="1"/>
  <c r="I34" i="1"/>
  <c r="H34" i="1"/>
  <c r="J34" i="1"/>
  <c r="K34" i="1"/>
  <c r="K64" i="1"/>
  <c r="L34" i="1"/>
  <c r="M34" i="1"/>
  <c r="N34" i="1"/>
  <c r="O34" i="1"/>
  <c r="Q34" i="1"/>
  <c r="AI34" i="1"/>
  <c r="F34" i="1"/>
  <c r="AZ34" i="1"/>
  <c r="BQ34" i="1"/>
  <c r="CH34" i="1"/>
  <c r="I35" i="1"/>
  <c r="H35" i="1"/>
  <c r="J35" i="1"/>
  <c r="K35" i="1"/>
  <c r="L35" i="1"/>
  <c r="M35" i="1"/>
  <c r="N35" i="1"/>
  <c r="O35" i="1"/>
  <c r="Q35" i="1"/>
  <c r="AI35" i="1"/>
  <c r="F35" i="1"/>
  <c r="AZ35" i="1"/>
  <c r="BQ35" i="1"/>
  <c r="CH35" i="1"/>
  <c r="I36" i="1"/>
  <c r="H36" i="1"/>
  <c r="J36" i="1"/>
  <c r="K36" i="1"/>
  <c r="L36" i="1"/>
  <c r="M36" i="1"/>
  <c r="N36" i="1"/>
  <c r="O36" i="1"/>
  <c r="Q36" i="1"/>
  <c r="AI36" i="1"/>
  <c r="F36" i="1"/>
  <c r="AZ36" i="1"/>
  <c r="BQ36" i="1"/>
  <c r="CH36" i="1"/>
  <c r="I37" i="1"/>
  <c r="H37" i="1"/>
  <c r="J37" i="1"/>
  <c r="K37" i="1"/>
  <c r="L37" i="1"/>
  <c r="M37" i="1"/>
  <c r="N37" i="1"/>
  <c r="O37" i="1"/>
  <c r="Q37" i="1"/>
  <c r="AI37" i="1"/>
  <c r="F37" i="1"/>
  <c r="AZ37" i="1"/>
  <c r="BQ37" i="1"/>
  <c r="CH37" i="1"/>
  <c r="I38" i="1"/>
  <c r="H38" i="1"/>
  <c r="J38" i="1"/>
  <c r="K38" i="1"/>
  <c r="L38" i="1"/>
  <c r="M38" i="1"/>
  <c r="N38" i="1"/>
  <c r="O38" i="1"/>
  <c r="Q38" i="1"/>
  <c r="AI38" i="1"/>
  <c r="F38" i="1"/>
  <c r="AZ38" i="1"/>
  <c r="BQ38" i="1"/>
  <c r="CH38" i="1"/>
  <c r="I39" i="1"/>
  <c r="H39" i="1"/>
  <c r="J39" i="1"/>
  <c r="K39" i="1"/>
  <c r="L39" i="1"/>
  <c r="M39" i="1"/>
  <c r="N39" i="1"/>
  <c r="O39" i="1"/>
  <c r="Q39" i="1"/>
  <c r="AI39" i="1"/>
  <c r="F39" i="1"/>
  <c r="AZ39" i="1"/>
  <c r="BQ39" i="1"/>
  <c r="CH39" i="1"/>
  <c r="I40" i="1"/>
  <c r="H40" i="1"/>
  <c r="J40" i="1"/>
  <c r="K40" i="1"/>
  <c r="L40" i="1"/>
  <c r="M40" i="1"/>
  <c r="N40" i="1"/>
  <c r="O40" i="1"/>
  <c r="Q40" i="1"/>
  <c r="AI40" i="1"/>
  <c r="F40" i="1"/>
  <c r="AZ40" i="1"/>
  <c r="BQ40" i="1"/>
  <c r="CH40" i="1"/>
  <c r="I41" i="1"/>
  <c r="H41" i="1"/>
  <c r="J41" i="1"/>
  <c r="K41" i="1"/>
  <c r="L41" i="1"/>
  <c r="M41" i="1"/>
  <c r="N41" i="1"/>
  <c r="O41" i="1"/>
  <c r="Q41" i="1"/>
  <c r="AI41" i="1"/>
  <c r="F41" i="1"/>
  <c r="AZ41" i="1"/>
  <c r="BQ41" i="1"/>
  <c r="CH41" i="1"/>
  <c r="I42" i="1"/>
  <c r="H42" i="1"/>
  <c r="J42" i="1"/>
  <c r="K42" i="1"/>
  <c r="L42" i="1"/>
  <c r="M42" i="1"/>
  <c r="N42" i="1"/>
  <c r="O42" i="1"/>
  <c r="Q42" i="1"/>
  <c r="AI42" i="1"/>
  <c r="F42" i="1"/>
  <c r="AZ42" i="1"/>
  <c r="BQ42" i="1"/>
  <c r="CH42" i="1"/>
  <c r="I43" i="1"/>
  <c r="H43" i="1"/>
  <c r="J43" i="1"/>
  <c r="K43" i="1"/>
  <c r="L43" i="1"/>
  <c r="M43" i="1"/>
  <c r="N43" i="1"/>
  <c r="O43" i="1"/>
  <c r="Q43" i="1"/>
  <c r="AI43" i="1"/>
  <c r="F43" i="1"/>
  <c r="AZ43" i="1"/>
  <c r="BQ43" i="1"/>
  <c r="CH43" i="1"/>
  <c r="I44" i="1"/>
  <c r="H44" i="1"/>
  <c r="J44" i="1"/>
  <c r="K44" i="1"/>
  <c r="L44" i="1"/>
  <c r="M44" i="1"/>
  <c r="N44" i="1"/>
  <c r="O44" i="1"/>
  <c r="Q44" i="1"/>
  <c r="AI44" i="1"/>
  <c r="F44" i="1"/>
  <c r="AZ44" i="1"/>
  <c r="BQ44" i="1"/>
  <c r="CH44" i="1"/>
  <c r="I45" i="1"/>
  <c r="H45" i="1"/>
  <c r="J45" i="1"/>
  <c r="K45" i="1"/>
  <c r="L45" i="1"/>
  <c r="M45" i="1"/>
  <c r="N45" i="1"/>
  <c r="O45" i="1"/>
  <c r="Q45" i="1"/>
  <c r="AI45" i="1"/>
  <c r="F45" i="1"/>
  <c r="AZ45" i="1"/>
  <c r="BQ45" i="1"/>
  <c r="CH45" i="1"/>
  <c r="I46" i="1"/>
  <c r="H46" i="1"/>
  <c r="J46" i="1"/>
  <c r="K46" i="1"/>
  <c r="L46" i="1"/>
  <c r="M46" i="1"/>
  <c r="N46" i="1"/>
  <c r="O46" i="1"/>
  <c r="Q46" i="1"/>
  <c r="AI46" i="1"/>
  <c r="F46" i="1"/>
  <c r="AZ46" i="1"/>
  <c r="BQ46" i="1"/>
  <c r="CH46" i="1"/>
  <c r="I47" i="1"/>
  <c r="H47" i="1"/>
  <c r="J47" i="1"/>
  <c r="K47" i="1"/>
  <c r="L47" i="1"/>
  <c r="M47" i="1"/>
  <c r="N47" i="1"/>
  <c r="O47" i="1"/>
  <c r="Q47" i="1"/>
  <c r="AI47" i="1"/>
  <c r="F47" i="1"/>
  <c r="AZ47" i="1"/>
  <c r="BQ47" i="1"/>
  <c r="CH47" i="1"/>
  <c r="I48" i="1"/>
  <c r="H48" i="1"/>
  <c r="J48" i="1"/>
  <c r="K48" i="1"/>
  <c r="L48" i="1"/>
  <c r="M48" i="1"/>
  <c r="N48" i="1"/>
  <c r="O48" i="1"/>
  <c r="Q48" i="1"/>
  <c r="AI48" i="1"/>
  <c r="F48" i="1"/>
  <c r="AZ48" i="1"/>
  <c r="BQ48" i="1"/>
  <c r="CH48" i="1"/>
  <c r="I49" i="1"/>
  <c r="H49" i="1"/>
  <c r="J49" i="1"/>
  <c r="K49" i="1"/>
  <c r="L49" i="1"/>
  <c r="M49" i="1"/>
  <c r="N49" i="1"/>
  <c r="O49" i="1"/>
  <c r="Q49" i="1"/>
  <c r="AI49" i="1"/>
  <c r="F49" i="1"/>
  <c r="AZ49" i="1"/>
  <c r="BQ49" i="1"/>
  <c r="CH49" i="1"/>
  <c r="I50" i="1"/>
  <c r="H50" i="1"/>
  <c r="J50" i="1"/>
  <c r="K50" i="1"/>
  <c r="L50" i="1"/>
  <c r="M50" i="1"/>
  <c r="N50" i="1"/>
  <c r="O50" i="1"/>
  <c r="Q50" i="1"/>
  <c r="R50" i="1"/>
  <c r="AI50" i="1"/>
  <c r="AJ50" i="1"/>
  <c r="AL50" i="1"/>
  <c r="AR50" i="1"/>
  <c r="BQ50" i="1"/>
  <c r="CH50" i="1"/>
  <c r="CH64" i="1"/>
  <c r="I51" i="1"/>
  <c r="J51" i="1"/>
  <c r="K51" i="1"/>
  <c r="L51" i="1"/>
  <c r="M51" i="1"/>
  <c r="M64" i="1"/>
  <c r="N51" i="1"/>
  <c r="O51" i="1"/>
  <c r="R51" i="1"/>
  <c r="AI51" i="1"/>
  <c r="AJ51" i="1"/>
  <c r="AR51" i="1"/>
  <c r="AS51" i="1"/>
  <c r="AY51" i="1"/>
  <c r="Q51" i="1"/>
  <c r="BQ51" i="1"/>
  <c r="CH51" i="1"/>
  <c r="H52" i="1"/>
  <c r="I52" i="1"/>
  <c r="J52" i="1"/>
  <c r="K52" i="1"/>
  <c r="L52" i="1"/>
  <c r="M52" i="1"/>
  <c r="N52" i="1"/>
  <c r="O52" i="1"/>
  <c r="Q52" i="1"/>
  <c r="R52" i="1"/>
  <c r="AI52" i="1"/>
  <c r="AJ52" i="1"/>
  <c r="G52" i="1"/>
  <c r="AR52" i="1"/>
  <c r="F52" i="1"/>
  <c r="AS52" i="1"/>
  <c r="AY52" i="1"/>
  <c r="AZ52" i="1"/>
  <c r="P52" i="1"/>
  <c r="BQ52" i="1"/>
  <c r="CH52" i="1"/>
  <c r="K53" i="1"/>
  <c r="L53" i="1"/>
  <c r="M53" i="1"/>
  <c r="N53" i="1"/>
  <c r="N64" i="1"/>
  <c r="O53" i="1"/>
  <c r="Q53" i="1"/>
  <c r="R53" i="1"/>
  <c r="AI53" i="1"/>
  <c r="AJ53" i="1"/>
  <c r="I53" i="1"/>
  <c r="AL53" i="1"/>
  <c r="J53" i="1"/>
  <c r="AR53" i="1"/>
  <c r="AZ53" i="1"/>
  <c r="BQ53" i="1"/>
  <c r="CH53" i="1"/>
  <c r="I54" i="1"/>
  <c r="J54" i="1"/>
  <c r="H54" i="1"/>
  <c r="K54" i="1"/>
  <c r="L54" i="1"/>
  <c r="M54" i="1"/>
  <c r="N54" i="1"/>
  <c r="O54" i="1"/>
  <c r="Q54" i="1"/>
  <c r="AI54" i="1"/>
  <c r="AZ54" i="1"/>
  <c r="BQ54" i="1"/>
  <c r="CH54" i="1"/>
  <c r="I55" i="1"/>
  <c r="J55" i="1"/>
  <c r="K55" i="1"/>
  <c r="L55" i="1"/>
  <c r="M55" i="1"/>
  <c r="N55" i="1"/>
  <c r="O55" i="1"/>
  <c r="Q55" i="1"/>
  <c r="AI55" i="1"/>
  <c r="AZ55" i="1"/>
  <c r="BQ55" i="1"/>
  <c r="CH55" i="1"/>
  <c r="G56" i="1"/>
  <c r="I56" i="1"/>
  <c r="J56" i="1"/>
  <c r="H56" i="1"/>
  <c r="K56" i="1"/>
  <c r="L56" i="1"/>
  <c r="M56" i="1"/>
  <c r="N56" i="1"/>
  <c r="O56" i="1"/>
  <c r="Q56" i="1"/>
  <c r="AI56" i="1"/>
  <c r="AZ56" i="1"/>
  <c r="BQ56" i="1"/>
  <c r="CH56" i="1"/>
  <c r="G57" i="1"/>
  <c r="I57" i="1"/>
  <c r="J57" i="1"/>
  <c r="K57" i="1"/>
  <c r="L57" i="1"/>
  <c r="M57" i="1"/>
  <c r="N57" i="1"/>
  <c r="O57" i="1"/>
  <c r="Q57" i="1"/>
  <c r="AI57" i="1"/>
  <c r="AZ57" i="1"/>
  <c r="BQ57" i="1"/>
  <c r="CH57" i="1"/>
  <c r="I58" i="1"/>
  <c r="J58" i="1"/>
  <c r="H58" i="1"/>
  <c r="K58" i="1"/>
  <c r="L58" i="1"/>
  <c r="M58" i="1"/>
  <c r="N58" i="1"/>
  <c r="O58" i="1"/>
  <c r="Q58" i="1"/>
  <c r="AI58" i="1"/>
  <c r="G58" i="1"/>
  <c r="AZ58" i="1"/>
  <c r="BQ58" i="1"/>
  <c r="CH58" i="1"/>
  <c r="I59" i="1"/>
  <c r="J59" i="1"/>
  <c r="H59" i="1"/>
  <c r="K59" i="1"/>
  <c r="L59" i="1"/>
  <c r="M59" i="1"/>
  <c r="N59" i="1"/>
  <c r="O59" i="1"/>
  <c r="Q59" i="1"/>
  <c r="AI59" i="1"/>
  <c r="AZ59" i="1"/>
  <c r="BQ59" i="1"/>
  <c r="CH59" i="1"/>
  <c r="G60" i="1"/>
  <c r="I60" i="1"/>
  <c r="J60" i="1"/>
  <c r="K60" i="1"/>
  <c r="L60" i="1"/>
  <c r="M60" i="1"/>
  <c r="N60" i="1"/>
  <c r="O60" i="1"/>
  <c r="Q60" i="1"/>
  <c r="AI60" i="1"/>
  <c r="AZ60" i="1"/>
  <c r="BQ60" i="1"/>
  <c r="CH60" i="1"/>
  <c r="I61" i="1"/>
  <c r="J61" i="1"/>
  <c r="K61" i="1"/>
  <c r="L61" i="1"/>
  <c r="M61" i="1"/>
  <c r="N61" i="1"/>
  <c r="O61" i="1"/>
  <c r="Q61" i="1"/>
  <c r="AI61" i="1"/>
  <c r="AZ61" i="1"/>
  <c r="BQ61" i="1"/>
  <c r="CH61" i="1"/>
  <c r="I62" i="1"/>
  <c r="J62" i="1"/>
  <c r="H62" i="1"/>
  <c r="K62" i="1"/>
  <c r="L62" i="1"/>
  <c r="M62" i="1"/>
  <c r="N62" i="1"/>
  <c r="O62" i="1"/>
  <c r="Q62" i="1"/>
  <c r="AI62" i="1"/>
  <c r="AZ62" i="1"/>
  <c r="BQ62" i="1"/>
  <c r="CH62" i="1"/>
  <c r="I63" i="1"/>
  <c r="J63" i="1"/>
  <c r="H63" i="1"/>
  <c r="L63" i="1"/>
  <c r="M63" i="1"/>
  <c r="N63" i="1"/>
  <c r="O63" i="1"/>
  <c r="Q63" i="1"/>
  <c r="R63" i="1"/>
  <c r="R64" i="1"/>
  <c r="AI63" i="1"/>
  <c r="F63" i="1"/>
  <c r="AZ63" i="1"/>
  <c r="BE63" i="1"/>
  <c r="K63" i="1"/>
  <c r="BI63" i="1"/>
  <c r="BQ63" i="1"/>
  <c r="CH63" i="1"/>
  <c r="L64" i="1"/>
  <c r="O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J64" i="1"/>
  <c r="AK64" i="1"/>
  <c r="AL64" i="1"/>
  <c r="AM64" i="1"/>
  <c r="AN64" i="1"/>
  <c r="AO64" i="1"/>
  <c r="AP64" i="1"/>
  <c r="AQ64" i="1"/>
  <c r="AS64" i="1"/>
  <c r="AT64" i="1"/>
  <c r="AU64" i="1"/>
  <c r="AV64" i="1"/>
  <c r="AW64" i="1"/>
  <c r="AX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I66" i="1"/>
  <c r="J66" i="1"/>
  <c r="K66" i="1"/>
  <c r="H66" i="1"/>
  <c r="L66" i="1"/>
  <c r="M66" i="1"/>
  <c r="N66" i="1"/>
  <c r="O66" i="1"/>
  <c r="Q66" i="1"/>
  <c r="AI66" i="1"/>
  <c r="AZ66" i="1"/>
  <c r="BQ66" i="1"/>
  <c r="CH66" i="1"/>
  <c r="I67" i="1"/>
  <c r="J67" i="1"/>
  <c r="K67" i="1"/>
  <c r="L67" i="1"/>
  <c r="M67" i="1"/>
  <c r="N67" i="1"/>
  <c r="O67" i="1"/>
  <c r="Q67" i="1"/>
  <c r="AI67" i="1"/>
  <c r="AZ67" i="1"/>
  <c r="F67" i="1"/>
  <c r="BQ67" i="1"/>
  <c r="CH67" i="1"/>
  <c r="F68" i="1"/>
  <c r="I68" i="1"/>
  <c r="J68" i="1"/>
  <c r="K68" i="1"/>
  <c r="H68" i="1"/>
  <c r="L68" i="1"/>
  <c r="M68" i="1"/>
  <c r="N68" i="1"/>
  <c r="O68" i="1"/>
  <c r="Q68" i="1"/>
  <c r="AI68" i="1"/>
  <c r="AZ68" i="1"/>
  <c r="BQ68" i="1"/>
  <c r="CH68" i="1"/>
  <c r="F69" i="1"/>
  <c r="I69" i="1"/>
  <c r="J69" i="1"/>
  <c r="K69" i="1"/>
  <c r="H69" i="1"/>
  <c r="L69" i="1"/>
  <c r="M69" i="1"/>
  <c r="N69" i="1"/>
  <c r="O69" i="1"/>
  <c r="Q69" i="1"/>
  <c r="AI69" i="1"/>
  <c r="AZ69" i="1"/>
  <c r="BQ69" i="1"/>
  <c r="CH69" i="1"/>
  <c r="I70" i="1"/>
  <c r="J70" i="1"/>
  <c r="K70" i="1"/>
  <c r="H70" i="1"/>
  <c r="L70" i="1"/>
  <c r="M70" i="1"/>
  <c r="N70" i="1"/>
  <c r="O70" i="1"/>
  <c r="Q70" i="1"/>
  <c r="AI70" i="1"/>
  <c r="AZ70" i="1"/>
  <c r="F70" i="1"/>
  <c r="BQ70" i="1"/>
  <c r="CH70" i="1"/>
  <c r="I71" i="1"/>
  <c r="J71" i="1"/>
  <c r="K71" i="1"/>
  <c r="L71" i="1"/>
  <c r="M71" i="1"/>
  <c r="N71" i="1"/>
  <c r="O71" i="1"/>
  <c r="Q71" i="1"/>
  <c r="AI71" i="1"/>
  <c r="AZ71" i="1"/>
  <c r="BQ71" i="1"/>
  <c r="CH71" i="1"/>
  <c r="F72" i="1"/>
  <c r="I72" i="1"/>
  <c r="J72" i="1"/>
  <c r="K72" i="1"/>
  <c r="L72" i="1"/>
  <c r="M72" i="1"/>
  <c r="N72" i="1"/>
  <c r="O72" i="1"/>
  <c r="Q72" i="1"/>
  <c r="AI72" i="1"/>
  <c r="AZ72" i="1"/>
  <c r="BQ72" i="1"/>
  <c r="CH72" i="1"/>
  <c r="F73" i="1"/>
  <c r="I73" i="1"/>
  <c r="J73" i="1"/>
  <c r="K73" i="1"/>
  <c r="H73" i="1"/>
  <c r="L73" i="1"/>
  <c r="M73" i="1"/>
  <c r="N73" i="1"/>
  <c r="O73" i="1"/>
  <c r="Q73" i="1"/>
  <c r="AI73" i="1"/>
  <c r="AZ73" i="1"/>
  <c r="BQ73" i="1"/>
  <c r="CH73" i="1"/>
  <c r="I74" i="1"/>
  <c r="J74" i="1"/>
  <c r="K74" i="1"/>
  <c r="L74" i="1"/>
  <c r="M74" i="1"/>
  <c r="N74" i="1"/>
  <c r="O74" i="1"/>
  <c r="Q74" i="1"/>
  <c r="AI74" i="1"/>
  <c r="AZ74" i="1"/>
  <c r="BQ74" i="1"/>
  <c r="CH74" i="1"/>
  <c r="I75" i="1"/>
  <c r="J75" i="1"/>
  <c r="K75" i="1"/>
  <c r="L75" i="1"/>
  <c r="M75" i="1"/>
  <c r="N75" i="1"/>
  <c r="O75" i="1"/>
  <c r="Q75" i="1"/>
  <c r="AI75" i="1"/>
  <c r="AZ75" i="1"/>
  <c r="F75" i="1"/>
  <c r="BQ75" i="1"/>
  <c r="CH75" i="1"/>
  <c r="F76" i="1"/>
  <c r="I76" i="1"/>
  <c r="H76" i="1"/>
  <c r="J76" i="1"/>
  <c r="K76" i="1"/>
  <c r="L76" i="1"/>
  <c r="M76" i="1"/>
  <c r="N76" i="1"/>
  <c r="O76" i="1"/>
  <c r="Q76" i="1"/>
  <c r="AI76" i="1"/>
  <c r="AZ76" i="1"/>
  <c r="BQ76" i="1"/>
  <c r="CH76" i="1"/>
  <c r="I77" i="1"/>
  <c r="J77" i="1"/>
  <c r="K77" i="1"/>
  <c r="L77" i="1"/>
  <c r="M77" i="1"/>
  <c r="N77" i="1"/>
  <c r="O77" i="1"/>
  <c r="Q77" i="1"/>
  <c r="AI77" i="1"/>
  <c r="AZ77" i="1"/>
  <c r="BQ77" i="1"/>
  <c r="CH77" i="1"/>
  <c r="I78" i="1"/>
  <c r="J78" i="1"/>
  <c r="K78" i="1"/>
  <c r="L78" i="1"/>
  <c r="M78" i="1"/>
  <c r="N78" i="1"/>
  <c r="O78" i="1"/>
  <c r="Q78" i="1"/>
  <c r="AI78" i="1"/>
  <c r="AZ78" i="1"/>
  <c r="F78" i="1"/>
  <c r="BQ78" i="1"/>
  <c r="CH78" i="1"/>
  <c r="F79" i="1"/>
  <c r="I79" i="1"/>
  <c r="J79" i="1"/>
  <c r="K79" i="1"/>
  <c r="L79" i="1"/>
  <c r="M79" i="1"/>
  <c r="N79" i="1"/>
  <c r="O79" i="1"/>
  <c r="Q79" i="1"/>
  <c r="AI79" i="1"/>
  <c r="AZ79" i="1"/>
  <c r="BQ79" i="1"/>
  <c r="CH79" i="1"/>
  <c r="F80" i="1"/>
  <c r="I80" i="1"/>
  <c r="J80" i="1"/>
  <c r="K80" i="1"/>
  <c r="L80" i="1"/>
  <c r="M80" i="1"/>
  <c r="N80" i="1"/>
  <c r="O80" i="1"/>
  <c r="Q80" i="1"/>
  <c r="AI80" i="1"/>
  <c r="AZ80" i="1"/>
  <c r="BQ80" i="1"/>
  <c r="CH80" i="1"/>
  <c r="F81" i="1"/>
  <c r="I81" i="1"/>
  <c r="J81" i="1"/>
  <c r="K81" i="1"/>
  <c r="L81" i="1"/>
  <c r="M81" i="1"/>
  <c r="N81" i="1"/>
  <c r="O81" i="1"/>
  <c r="Q81" i="1"/>
  <c r="AI81" i="1"/>
  <c r="AZ81" i="1"/>
  <c r="BQ81" i="1"/>
  <c r="CH81" i="1"/>
  <c r="G82" i="1"/>
  <c r="I82" i="1"/>
  <c r="J82" i="1"/>
  <c r="K82" i="1"/>
  <c r="L82" i="1"/>
  <c r="M82" i="1"/>
  <c r="N82" i="1"/>
  <c r="O82" i="1"/>
  <c r="Q82" i="1"/>
  <c r="AI82" i="1"/>
  <c r="AZ82" i="1"/>
  <c r="P82" i="1"/>
  <c r="BQ82" i="1"/>
  <c r="CH82" i="1"/>
  <c r="I83" i="1"/>
  <c r="J83" i="1"/>
  <c r="K83" i="1"/>
  <c r="L83" i="1"/>
  <c r="M83" i="1"/>
  <c r="N83" i="1"/>
  <c r="O83" i="1"/>
  <c r="Q83" i="1"/>
  <c r="AI83" i="1"/>
  <c r="AZ83" i="1"/>
  <c r="P83" i="1"/>
  <c r="BQ83" i="1"/>
  <c r="CH83" i="1"/>
  <c r="I84" i="1"/>
  <c r="J84" i="1"/>
  <c r="K84" i="1"/>
  <c r="L84" i="1"/>
  <c r="M84" i="1"/>
  <c r="N84" i="1"/>
  <c r="O84" i="1"/>
  <c r="Q84" i="1"/>
  <c r="AI84" i="1"/>
  <c r="AZ84" i="1"/>
  <c r="P84" i="1"/>
  <c r="BQ84" i="1"/>
  <c r="CH84" i="1"/>
  <c r="G85" i="1"/>
  <c r="I85" i="1"/>
  <c r="J85" i="1"/>
  <c r="K85" i="1"/>
  <c r="L85" i="1"/>
  <c r="M85" i="1"/>
  <c r="N85" i="1"/>
  <c r="O85" i="1"/>
  <c r="Q85" i="1"/>
  <c r="AI85" i="1"/>
  <c r="AZ85" i="1"/>
  <c r="BQ85" i="1"/>
  <c r="F85" i="1"/>
  <c r="CH85" i="1"/>
  <c r="G86" i="1"/>
  <c r="I86" i="1"/>
  <c r="J86" i="1"/>
  <c r="K86" i="1"/>
  <c r="L86" i="1"/>
  <c r="M86" i="1"/>
  <c r="N86" i="1"/>
  <c r="O86" i="1"/>
  <c r="Q86" i="1"/>
  <c r="AI86" i="1"/>
  <c r="AZ86" i="1"/>
  <c r="P86" i="1"/>
  <c r="BQ86" i="1"/>
  <c r="CH86" i="1"/>
  <c r="I87" i="1"/>
  <c r="J87" i="1"/>
  <c r="K87" i="1"/>
  <c r="L87" i="1"/>
  <c r="M87" i="1"/>
  <c r="N87" i="1"/>
  <c r="O87" i="1"/>
  <c r="Q87" i="1"/>
  <c r="AI87" i="1"/>
  <c r="AZ87" i="1"/>
  <c r="P87" i="1"/>
  <c r="BQ87" i="1"/>
  <c r="CH87" i="1"/>
  <c r="I88" i="1"/>
  <c r="J88" i="1"/>
  <c r="K88" i="1"/>
  <c r="L88" i="1"/>
  <c r="M88" i="1"/>
  <c r="N88" i="1"/>
  <c r="O88" i="1"/>
  <c r="Q88" i="1"/>
  <c r="AI88" i="1"/>
  <c r="AZ88" i="1"/>
  <c r="F88" i="1"/>
  <c r="BQ88" i="1"/>
  <c r="CH88" i="1"/>
  <c r="G89" i="1"/>
  <c r="I89" i="1"/>
  <c r="J89" i="1"/>
  <c r="K89" i="1"/>
  <c r="L89" i="1"/>
  <c r="M89" i="1"/>
  <c r="N89" i="1"/>
  <c r="O89" i="1"/>
  <c r="Q89" i="1"/>
  <c r="AI89" i="1"/>
  <c r="AZ89" i="1"/>
  <c r="BQ89" i="1"/>
  <c r="F89" i="1"/>
  <c r="CH89" i="1"/>
  <c r="G90" i="1"/>
  <c r="I90" i="1"/>
  <c r="J90" i="1"/>
  <c r="K90" i="1"/>
  <c r="L90" i="1"/>
  <c r="M90" i="1"/>
  <c r="N90" i="1"/>
  <c r="O90" i="1"/>
  <c r="Q90" i="1"/>
  <c r="AI90" i="1"/>
  <c r="AZ90" i="1"/>
  <c r="F90" i="1"/>
  <c r="BQ90" i="1"/>
  <c r="CH90" i="1"/>
  <c r="I91" i="1"/>
  <c r="J91" i="1"/>
  <c r="K91" i="1"/>
  <c r="L91" i="1"/>
  <c r="M91" i="1"/>
  <c r="N91" i="1"/>
  <c r="O91" i="1"/>
  <c r="Q91" i="1"/>
  <c r="AI91" i="1"/>
  <c r="AZ91" i="1"/>
  <c r="F91" i="1"/>
  <c r="BQ91" i="1"/>
  <c r="CH91" i="1"/>
  <c r="I92" i="1"/>
  <c r="J92" i="1"/>
  <c r="K92" i="1"/>
  <c r="L92" i="1"/>
  <c r="M92" i="1"/>
  <c r="N92" i="1"/>
  <c r="O92" i="1"/>
  <c r="Q92" i="1"/>
  <c r="AI92" i="1"/>
  <c r="AZ92" i="1"/>
  <c r="F92" i="1"/>
  <c r="BQ92" i="1"/>
  <c r="CH92" i="1"/>
  <c r="G94" i="1"/>
  <c r="I94" i="1"/>
  <c r="J94" i="1"/>
  <c r="K94" i="1"/>
  <c r="K95" i="1"/>
  <c r="L94" i="1"/>
  <c r="L95" i="1"/>
  <c r="M94" i="1"/>
  <c r="N94" i="1"/>
  <c r="N95" i="1"/>
  <c r="O94" i="1"/>
  <c r="O95" i="1"/>
  <c r="Q94" i="1"/>
  <c r="Q95" i="1"/>
  <c r="AI94" i="1"/>
  <c r="AZ94" i="1"/>
  <c r="BQ94" i="1"/>
  <c r="F94" i="1"/>
  <c r="F95" i="1"/>
  <c r="CH94" i="1"/>
  <c r="G95" i="1"/>
  <c r="I95" i="1"/>
  <c r="J95" i="1"/>
  <c r="M95" i="1"/>
  <c r="R95" i="1"/>
  <c r="R96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H96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BZ96" i="1"/>
  <c r="CA95" i="1"/>
  <c r="CB95" i="1"/>
  <c r="CC95" i="1"/>
  <c r="CD95" i="1"/>
  <c r="CE95" i="1"/>
  <c r="CF95" i="1"/>
  <c r="CG95" i="1"/>
  <c r="CH95" i="1"/>
  <c r="CH96" i="1"/>
  <c r="K96" i="1"/>
  <c r="L96" i="1"/>
  <c r="M96" i="1"/>
  <c r="O96" i="1"/>
  <c r="T96" i="1"/>
  <c r="U96" i="1"/>
  <c r="V96" i="1"/>
  <c r="W96" i="1"/>
  <c r="X96" i="1"/>
  <c r="Y96" i="1"/>
  <c r="Z96" i="1"/>
  <c r="AB96" i="1"/>
  <c r="AC96" i="1"/>
  <c r="AD96" i="1"/>
  <c r="AE96" i="1"/>
  <c r="AF96" i="1"/>
  <c r="AG96" i="1"/>
  <c r="AJ96" i="1"/>
  <c r="AK96" i="1"/>
  <c r="AL96" i="1"/>
  <c r="AM96" i="1"/>
  <c r="AN96" i="1"/>
  <c r="AO96" i="1"/>
  <c r="AP96" i="1"/>
  <c r="AQ96" i="1"/>
  <c r="AS96" i="1"/>
  <c r="AT96" i="1"/>
  <c r="AU96" i="1"/>
  <c r="AV96" i="1"/>
  <c r="AW96" i="1"/>
  <c r="AX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R96" i="1"/>
  <c r="BS96" i="1"/>
  <c r="BT96" i="1"/>
  <c r="BU96" i="1"/>
  <c r="BV96" i="1"/>
  <c r="BW96" i="1"/>
  <c r="BX96" i="1"/>
  <c r="BY96" i="1"/>
  <c r="CA96" i="1"/>
  <c r="CB96" i="1"/>
  <c r="CC96" i="1"/>
  <c r="CD96" i="1"/>
  <c r="CE96" i="1"/>
  <c r="CF96" i="1"/>
  <c r="CG96" i="1"/>
  <c r="G83" i="1"/>
  <c r="H92" i="1"/>
  <c r="G92" i="1"/>
  <c r="G88" i="1"/>
  <c r="P85" i="1"/>
  <c r="G84" i="1"/>
  <c r="G81" i="1"/>
  <c r="P81" i="1"/>
  <c r="H78" i="1"/>
  <c r="G73" i="1"/>
  <c r="P73" i="1"/>
  <c r="P61" i="1"/>
  <c r="F61" i="1"/>
  <c r="F30" i="1"/>
  <c r="G30" i="1"/>
  <c r="P30" i="1"/>
  <c r="G91" i="1"/>
  <c r="P88" i="1"/>
  <c r="P94" i="1"/>
  <c r="P95" i="1"/>
  <c r="H94" i="1"/>
  <c r="H95" i="1"/>
  <c r="P89" i="1"/>
  <c r="H89" i="1"/>
  <c r="H85" i="1"/>
  <c r="F84" i="1"/>
  <c r="H81" i="1"/>
  <c r="G76" i="1"/>
  <c r="P76" i="1"/>
  <c r="H71" i="1"/>
  <c r="G68" i="1"/>
  <c r="P68" i="1"/>
  <c r="G61" i="1"/>
  <c r="P56" i="1"/>
  <c r="F56" i="1"/>
  <c r="H53" i="1"/>
  <c r="F51" i="1"/>
  <c r="G51" i="1"/>
  <c r="AZ51" i="1"/>
  <c r="J64" i="1"/>
  <c r="G79" i="1"/>
  <c r="P79" i="1"/>
  <c r="G71" i="1"/>
  <c r="P71" i="1"/>
  <c r="P63" i="1"/>
  <c r="BQ64" i="1"/>
  <c r="BQ96" i="1"/>
  <c r="P59" i="1"/>
  <c r="F59" i="1"/>
  <c r="F53" i="1"/>
  <c r="G53" i="1"/>
  <c r="P53" i="1"/>
  <c r="P90" i="1"/>
  <c r="H90" i="1"/>
  <c r="H86" i="1"/>
  <c r="H82" i="1"/>
  <c r="H79" i="1"/>
  <c r="G74" i="1"/>
  <c r="P74" i="1"/>
  <c r="G66" i="1"/>
  <c r="P66" i="1"/>
  <c r="P62" i="1"/>
  <c r="F62" i="1"/>
  <c r="G59" i="1"/>
  <c r="H57" i="1"/>
  <c r="P54" i="1"/>
  <c r="F54" i="1"/>
  <c r="P51" i="1"/>
  <c r="H51" i="1"/>
  <c r="G77" i="1"/>
  <c r="P77" i="1"/>
  <c r="H74" i="1"/>
  <c r="H72" i="1"/>
  <c r="F71" i="1"/>
  <c r="G69" i="1"/>
  <c r="P69" i="1"/>
  <c r="G62" i="1"/>
  <c r="H60" i="1"/>
  <c r="P57" i="1"/>
  <c r="F57" i="1"/>
  <c r="G54" i="1"/>
  <c r="J31" i="1"/>
  <c r="J96" i="1"/>
  <c r="G29" i="1"/>
  <c r="G31" i="1"/>
  <c r="AI31" i="1"/>
  <c r="P29" i="1"/>
  <c r="P31" i="1"/>
  <c r="F31" i="1"/>
  <c r="P91" i="1"/>
  <c r="H91" i="1"/>
  <c r="H87" i="1"/>
  <c r="F86" i="1"/>
  <c r="H83" i="1"/>
  <c r="F82" i="1"/>
  <c r="G80" i="1"/>
  <c r="P80" i="1"/>
  <c r="H77" i="1"/>
  <c r="F74" i="1"/>
  <c r="G72" i="1"/>
  <c r="P72" i="1"/>
  <c r="H67" i="1"/>
  <c r="F66" i="1"/>
  <c r="AR64" i="1"/>
  <c r="AR96" i="1"/>
  <c r="P60" i="1"/>
  <c r="F60" i="1"/>
  <c r="H55" i="1"/>
  <c r="H25" i="1"/>
  <c r="N31" i="1"/>
  <c r="N96" i="1"/>
  <c r="P23" i="1"/>
  <c r="G87" i="1"/>
  <c r="H80" i="1"/>
  <c r="F77" i="1"/>
  <c r="G75" i="1"/>
  <c r="P75" i="1"/>
  <c r="G67" i="1"/>
  <c r="P67" i="1"/>
  <c r="P55" i="1"/>
  <c r="F55" i="1"/>
  <c r="I64" i="1"/>
  <c r="H33" i="1"/>
  <c r="P92" i="1"/>
  <c r="H88" i="1"/>
  <c r="F87" i="1"/>
  <c r="H84" i="1"/>
  <c r="F83" i="1"/>
  <c r="G78" i="1"/>
  <c r="P78" i="1"/>
  <c r="H75" i="1"/>
  <c r="G70" i="1"/>
  <c r="P70" i="1"/>
  <c r="G63" i="1"/>
  <c r="H61" i="1"/>
  <c r="P58" i="1"/>
  <c r="F58" i="1"/>
  <c r="G55" i="1"/>
  <c r="Q64" i="1"/>
  <c r="Q96" i="1"/>
  <c r="H29" i="1"/>
  <c r="I31" i="1"/>
  <c r="AI23" i="1"/>
  <c r="AI96" i="1"/>
  <c r="P22" i="1"/>
  <c r="F23" i="1"/>
  <c r="AY64" i="1"/>
  <c r="AY96" i="1"/>
  <c r="AI64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I22" i="1"/>
  <c r="AZ50" i="1"/>
  <c r="AZ64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AZ23" i="1"/>
  <c r="AZ96" i="1"/>
  <c r="G22" i="1"/>
  <c r="AA23" i="1"/>
  <c r="AA96" i="1"/>
  <c r="S23" i="1"/>
  <c r="S96" i="1"/>
  <c r="G21" i="1"/>
  <c r="G23" i="1"/>
  <c r="F50" i="1"/>
  <c r="F64" i="1"/>
  <c r="F96" i="1"/>
  <c r="G50" i="1"/>
  <c r="G64" i="1"/>
  <c r="G96" i="1"/>
  <c r="I23" i="1"/>
  <c r="I96" i="1"/>
  <c r="H22" i="1"/>
  <c r="H23" i="1"/>
  <c r="H96" i="1"/>
  <c r="P96" i="1"/>
  <c r="P50" i="1"/>
  <c r="P64" i="1"/>
  <c r="H64" i="1"/>
  <c r="H31" i="1"/>
  <c r="R114" i="2"/>
  <c r="F20" i="2"/>
  <c r="G20" i="2"/>
  <c r="P20" i="2"/>
  <c r="F109" i="2"/>
  <c r="F106" i="2"/>
  <c r="F104" i="2"/>
  <c r="F101" i="2"/>
  <c r="F99" i="2"/>
  <c r="F96" i="2"/>
  <c r="H89" i="2"/>
  <c r="H85" i="2"/>
  <c r="H81" i="2"/>
  <c r="H77" i="2"/>
  <c r="CH74" i="2"/>
  <c r="CH75" i="2"/>
  <c r="BZ75" i="2"/>
  <c r="BZ114" i="2"/>
  <c r="H67" i="2"/>
  <c r="H59" i="2"/>
  <c r="H51" i="2"/>
  <c r="H38" i="2"/>
  <c r="Q42" i="2"/>
  <c r="BQ28" i="2"/>
  <c r="F73" i="2"/>
  <c r="P73" i="2"/>
  <c r="F31" i="2"/>
  <c r="G31" i="2"/>
  <c r="G26" i="2"/>
  <c r="P26" i="2"/>
  <c r="AI28" i="2"/>
  <c r="F26" i="2"/>
  <c r="F28" i="2"/>
  <c r="F112" i="2"/>
  <c r="F113" i="2"/>
  <c r="F110" i="2"/>
  <c r="F108" i="2"/>
  <c r="F107" i="2"/>
  <c r="F105" i="2"/>
  <c r="F103" i="2"/>
  <c r="F102" i="2"/>
  <c r="F100" i="2"/>
  <c r="F98" i="2"/>
  <c r="F97" i="2"/>
  <c r="H93" i="2"/>
  <c r="G93" i="2"/>
  <c r="G89" i="2"/>
  <c r="G85" i="2"/>
  <c r="G81" i="2"/>
  <c r="H70" i="2"/>
  <c r="F64" i="2"/>
  <c r="G64" i="2"/>
  <c r="P64" i="2"/>
  <c r="H64" i="2"/>
  <c r="AI75" i="2"/>
  <c r="G62" i="2"/>
  <c r="H54" i="2"/>
  <c r="H46" i="2"/>
  <c r="F41" i="2"/>
  <c r="CH42" i="2"/>
  <c r="O42" i="2"/>
  <c r="O114" i="2"/>
  <c r="J28" i="2"/>
  <c r="J114" i="2"/>
  <c r="H28" i="2"/>
  <c r="P23" i="2"/>
  <c r="F23" i="2"/>
  <c r="G23" i="2"/>
  <c r="BQ61" i="2"/>
  <c r="P61" i="2"/>
  <c r="BI75" i="2"/>
  <c r="BI114" i="2"/>
  <c r="AI113" i="2"/>
  <c r="G94" i="2"/>
  <c r="G90" i="2"/>
  <c r="G86" i="2"/>
  <c r="G82" i="2"/>
  <c r="G73" i="2"/>
  <c r="I75" i="2"/>
  <c r="H44" i="2"/>
  <c r="P39" i="2"/>
  <c r="H39" i="2"/>
  <c r="P33" i="2"/>
  <c r="P31" i="2"/>
  <c r="H31" i="2"/>
  <c r="AA114" i="2"/>
  <c r="P22" i="2"/>
  <c r="F18" i="2"/>
  <c r="G18" i="2"/>
  <c r="P18" i="2"/>
  <c r="H95" i="2"/>
  <c r="H91" i="2"/>
  <c r="F86" i="2"/>
  <c r="H83" i="2"/>
  <c r="H79" i="2"/>
  <c r="AY114" i="2"/>
  <c r="CH24" i="2"/>
  <c r="F33" i="2"/>
  <c r="G33" i="2"/>
  <c r="F90" i="2"/>
  <c r="F82" i="2"/>
  <c r="F74" i="2"/>
  <c r="Q75" i="2"/>
  <c r="G95" i="2"/>
  <c r="G91" i="2"/>
  <c r="G87" i="2"/>
  <c r="G83" i="2"/>
  <c r="G79" i="2"/>
  <c r="H74" i="2"/>
  <c r="H66" i="2"/>
  <c r="BQ63" i="2"/>
  <c r="G63" i="2"/>
  <c r="H58" i="2"/>
  <c r="H50" i="2"/>
  <c r="P37" i="2"/>
  <c r="H37" i="2"/>
  <c r="K42" i="2"/>
  <c r="F94" i="2"/>
  <c r="H87" i="2"/>
  <c r="P112" i="2"/>
  <c r="P113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F95" i="2"/>
  <c r="P92" i="2"/>
  <c r="H92" i="2"/>
  <c r="F91" i="2"/>
  <c r="P88" i="2"/>
  <c r="H88" i="2"/>
  <c r="F87" i="2"/>
  <c r="P84" i="2"/>
  <c r="H84" i="2"/>
  <c r="F83" i="2"/>
  <c r="H80" i="2"/>
  <c r="G74" i="2"/>
  <c r="H69" i="2"/>
  <c r="F61" i="2"/>
  <c r="H61" i="2"/>
  <c r="H53" i="2"/>
  <c r="H45" i="2"/>
  <c r="M41" i="2"/>
  <c r="M42" i="2"/>
  <c r="M114" i="2"/>
  <c r="P40" i="2"/>
  <c r="H40" i="2"/>
  <c r="F32" i="2"/>
  <c r="G32" i="2"/>
  <c r="G30" i="2"/>
  <c r="AZ42" i="2"/>
  <c r="G27" i="2"/>
  <c r="P27" i="2"/>
  <c r="F27" i="2"/>
  <c r="K24" i="2"/>
  <c r="F19" i="2"/>
  <c r="G19" i="2"/>
  <c r="P19" i="2"/>
  <c r="N24" i="2"/>
  <c r="N114" i="2"/>
  <c r="F17" i="2"/>
  <c r="G17" i="2"/>
  <c r="P17" i="2"/>
  <c r="AZ24" i="2"/>
  <c r="AZ114" i="2"/>
  <c r="H72" i="2"/>
  <c r="K75" i="2"/>
  <c r="G61" i="2"/>
  <c r="M75" i="2"/>
  <c r="F34" i="2"/>
  <c r="G34" i="2"/>
  <c r="P34" i="2"/>
  <c r="H32" i="2"/>
  <c r="F42" i="2"/>
  <c r="H30" i="2"/>
  <c r="H42" i="2"/>
  <c r="F21" i="2"/>
  <c r="G21" i="2"/>
  <c r="P21" i="2"/>
  <c r="I41" i="2"/>
  <c r="H41" i="2"/>
  <c r="P72" i="2"/>
  <c r="P71" i="2"/>
  <c r="P70" i="2"/>
  <c r="P69" i="2"/>
  <c r="P68" i="2"/>
  <c r="P67" i="2"/>
  <c r="P66" i="2"/>
  <c r="P65" i="2"/>
  <c r="AI42" i="2"/>
  <c r="AI114" i="2"/>
  <c r="S42" i="2"/>
  <c r="S114" i="2"/>
  <c r="P35" i="2"/>
  <c r="I22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Q21" i="2"/>
  <c r="Q24" i="2"/>
  <c r="Q114" i="2"/>
  <c r="P30" i="2"/>
  <c r="BQ62" i="2"/>
  <c r="P62" i="2"/>
  <c r="G75" i="2"/>
  <c r="F62" i="2"/>
  <c r="K114" i="2"/>
  <c r="H75" i="2"/>
  <c r="P28" i="2"/>
  <c r="G28" i="2"/>
  <c r="P42" i="2"/>
  <c r="G24" i="2"/>
  <c r="G114" i="2"/>
  <c r="BQ75" i="2"/>
  <c r="BQ114" i="2"/>
  <c r="F24" i="2"/>
  <c r="P24" i="2"/>
  <c r="F63" i="2"/>
  <c r="F75" i="2"/>
  <c r="P63" i="2"/>
  <c r="P75" i="2"/>
  <c r="CH114" i="2"/>
  <c r="I24" i="2"/>
  <c r="I114" i="2"/>
  <c r="H22" i="2"/>
  <c r="H24" i="2"/>
  <c r="H114" i="2"/>
  <c r="I42" i="2"/>
  <c r="G42" i="2"/>
  <c r="P74" i="2"/>
  <c r="P114" i="2"/>
  <c r="F114" i="2"/>
</calcChain>
</file>

<file path=xl/sharedStrings.xml><?xml version="1.0" encoding="utf-8"?>
<sst xmlns="http://schemas.openxmlformats.org/spreadsheetml/2006/main" count="841" uniqueCount="239">
  <si>
    <t>Wydział Biotechnologii i Hodowli Zwierząt</t>
  </si>
  <si>
    <t>Nazwa kierunku studiów</t>
  </si>
  <si>
    <t>Kynologia</t>
  </si>
  <si>
    <t>Dziedziny nauki</t>
  </si>
  <si>
    <t>dziedzina nauk rolniczych</t>
  </si>
  <si>
    <t>Dyscypliny naukowe</t>
  </si>
  <si>
    <t>zootechnika i rybactwo (100%)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</si>
  <si>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</si>
  <si>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</si>
  <si>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</si>
  <si>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</si>
  <si>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</si>
  <si>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</si>
  <si>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2021/2022</t>
  </si>
  <si>
    <t>Specjalność/specjalizacja</t>
  </si>
  <si>
    <t>Żywienie psów i profilaktyka zdrowotna</t>
  </si>
  <si>
    <t>Obowiązuje od 2021-10-01</t>
  </si>
  <si>
    <t>Kod planu studiów</t>
  </si>
  <si>
    <t>Kn_2A_S_2021_2022_L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</si>
  <si>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</si>
  <si>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</si>
  <si>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</si>
  <si>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</si>
  <si>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</si>
  <si>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</si>
  <si>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</si>
  <si>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</si>
  <si>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</si>
  <si>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</si>
  <si>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</si>
  <si>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</si>
  <si>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</si>
  <si>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</si>
  <si>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</si>
  <si>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</si>
  <si>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</si>
  <si>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PD</t>
  </si>
  <si>
    <t>SD</t>
  </si>
  <si>
    <t>L</t>
  </si>
  <si>
    <t>LK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</si>
  <si>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</si>
  <si>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</si>
  <si>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</si>
  <si>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</si>
  <si>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</si>
  <si>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</si>
  <si>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</si>
  <si>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</si>
  <si>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</si>
  <si>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</si>
  <si>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</si>
  <si>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</si>
  <si>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</si>
  <si>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</si>
  <si>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01</t>
  </si>
  <si>
    <t>Podstawy informacji naukowej</t>
  </si>
  <si>
    <t>02</t>
  </si>
  <si>
    <t>Ochrona własności intelektualnej</t>
  </si>
  <si>
    <t>03</t>
  </si>
  <si>
    <t>Bezpieczeństwo i ergonomia pracy</t>
  </si>
  <si>
    <t>04</t>
  </si>
  <si>
    <t>Podstawy prawa pracy i marketing w kynologii</t>
  </si>
  <si>
    <t>Blok obieralny 1</t>
  </si>
  <si>
    <t>Blok obieralny 2</t>
  </si>
  <si>
    <t>Razem</t>
  </si>
  <si>
    <t>Moduły/Przedmioty kształcenia kierunkowego</t>
  </si>
  <si>
    <t>06</t>
  </si>
  <si>
    <t>Ekologia psowatych</t>
  </si>
  <si>
    <t>08</t>
  </si>
  <si>
    <t>Szkolenie dla osób uczestniczących w wykonywaniu procedur  na zwierzętach</t>
  </si>
  <si>
    <t>11</t>
  </si>
  <si>
    <t>Gospodarka wodno-elektrolitowa i kwasowo-zasadowa psów</t>
  </si>
  <si>
    <t>13</t>
  </si>
  <si>
    <t>Doświadczalnictwo w kynologii</t>
  </si>
  <si>
    <t>Blok obieralny 3</t>
  </si>
  <si>
    <t>29</t>
  </si>
  <si>
    <t>Analiza danych statystycznych</t>
  </si>
  <si>
    <t>Moduły/Przedmioty specjalnościowe</t>
  </si>
  <si>
    <t>07</t>
  </si>
  <si>
    <t>Anatomia i histologia układu pokarmowego psów</t>
  </si>
  <si>
    <t>e</t>
  </si>
  <si>
    <t>09</t>
  </si>
  <si>
    <t>Wybrane zaburzenia systemu pokarmowego i przemiany materii psów</t>
  </si>
  <si>
    <t>10</t>
  </si>
  <si>
    <t>Ocena i wykorzystanie surowców zwierzęcych</t>
  </si>
  <si>
    <t>12</t>
  </si>
  <si>
    <t>Biosurowce w żywieniu psów</t>
  </si>
  <si>
    <t>14</t>
  </si>
  <si>
    <t>Genetyka zaburzeń metabolicznych psów</t>
  </si>
  <si>
    <t>15</t>
  </si>
  <si>
    <t>Wymagania sanitarno-weterynaryjne w zakresie karm dla psów</t>
  </si>
  <si>
    <t>19</t>
  </si>
  <si>
    <t>Programy do układania dawek pokarmowych</t>
  </si>
  <si>
    <t>20</t>
  </si>
  <si>
    <t>Dietetyka weterynaryjna</t>
  </si>
  <si>
    <t>21</t>
  </si>
  <si>
    <t>Konserwacja i przechowywanie surowców  zwierzęcych</t>
  </si>
  <si>
    <t>22</t>
  </si>
  <si>
    <t>Dieta BARF i jej modyfikacje</t>
  </si>
  <si>
    <t>23</t>
  </si>
  <si>
    <t>Komercyjne karmy gotowe</t>
  </si>
  <si>
    <t>24</t>
  </si>
  <si>
    <t>Diety domowe</t>
  </si>
  <si>
    <t>25</t>
  </si>
  <si>
    <t>Zanieczyszczenia chemiczne karm dla psów</t>
  </si>
  <si>
    <t>26</t>
  </si>
  <si>
    <t>Pro- i prebiotyki w diecie psów</t>
  </si>
  <si>
    <t>27</t>
  </si>
  <si>
    <t>Nutrigenomika i farmakogenomika psów</t>
  </si>
  <si>
    <t>28</t>
  </si>
  <si>
    <t>Nutriproteomika i podstawy metabolomiki</t>
  </si>
  <si>
    <t>30</t>
  </si>
  <si>
    <t>Prewencja i fagoterapia chorób infekcyjnych psów</t>
  </si>
  <si>
    <t>Blok obieralny 4</t>
  </si>
  <si>
    <t>Blok obieralny 5</t>
  </si>
  <si>
    <t>Blok obieralny 6</t>
  </si>
  <si>
    <t>Blok obieralny 7</t>
  </si>
  <si>
    <t>35</t>
  </si>
  <si>
    <t>Seminarium magisterskie</t>
  </si>
  <si>
    <t>36</t>
  </si>
  <si>
    <t>Fizjoprofilaktyka psów</t>
  </si>
  <si>
    <t>37</t>
  </si>
  <si>
    <t>Terapia chorób zakaźnych psów</t>
  </si>
  <si>
    <t>38</t>
  </si>
  <si>
    <t>Surowce roślinne w profilaktyce i terapii</t>
  </si>
  <si>
    <t>39</t>
  </si>
  <si>
    <t>Żywieniowe uwarunkowania procesów rozrodczych psów</t>
  </si>
  <si>
    <t>40</t>
  </si>
  <si>
    <t>Warunki utrzymania i żywienie a jakość okrywy włosowej psów</t>
  </si>
  <si>
    <t>41</t>
  </si>
  <si>
    <t>Niedobory mineralne i witaminowe</t>
  </si>
  <si>
    <t>42</t>
  </si>
  <si>
    <t>Żywienie a behawior psów</t>
  </si>
  <si>
    <t>43</t>
  </si>
  <si>
    <t>Systemy zarzadzania jakością ze szczególnym  uwzględnieniem żywności</t>
  </si>
  <si>
    <t>Blok obieralny 8</t>
  </si>
  <si>
    <t>Moduły/Przedmioty obieralne</t>
  </si>
  <si>
    <t>05.1</t>
  </si>
  <si>
    <t>Język angielski</t>
  </si>
  <si>
    <t>05.2</t>
  </si>
  <si>
    <t>Język niemiecki</t>
  </si>
  <si>
    <t>16.1</t>
  </si>
  <si>
    <t>Etos akademicki</t>
  </si>
  <si>
    <t>16.2</t>
  </si>
  <si>
    <t>Etyka biznesu</t>
  </si>
  <si>
    <t>16.3</t>
  </si>
  <si>
    <t>Etyka zawodowa</t>
  </si>
  <si>
    <t>16.4</t>
  </si>
  <si>
    <t>Komunikacja społeczna i techniki negocjacji</t>
  </si>
  <si>
    <t>16.5</t>
  </si>
  <si>
    <t>Lobbing w życiu publicznym</t>
  </si>
  <si>
    <t>16.6</t>
  </si>
  <si>
    <t>Organizm w czasie i przestrzeni</t>
  </si>
  <si>
    <t>17.1</t>
  </si>
  <si>
    <t>Bezpieczeństwo ekologiczne</t>
  </si>
  <si>
    <t>17.2</t>
  </si>
  <si>
    <t>Ekoturystyka</t>
  </si>
  <si>
    <t>17.3</t>
  </si>
  <si>
    <t>Zagrożenia bioróżnorodności</t>
  </si>
  <si>
    <t>17.4</t>
  </si>
  <si>
    <t>Zwierzęta inwazyjne w Polsce</t>
  </si>
  <si>
    <t>31.2</t>
  </si>
  <si>
    <t>Bioaktywne substancje jaj w prewencji i terapii chorób</t>
  </si>
  <si>
    <t>31.3</t>
  </si>
  <si>
    <t>Ocena organoleptyczna surowców i produktów zwierzęcych</t>
  </si>
  <si>
    <t>32.1</t>
  </si>
  <si>
    <t>Diagnostyka immunologiczna i molekularna chorób psów</t>
  </si>
  <si>
    <t>32.2</t>
  </si>
  <si>
    <t>Diagnostyka mikrobiologiczna zakażeń bakteryjnych i grzybiczych psów</t>
  </si>
  <si>
    <t>32.3</t>
  </si>
  <si>
    <t>Mikrobiologia weterynaryjna</t>
  </si>
  <si>
    <t>32.4</t>
  </si>
  <si>
    <t>Profilaktyka i prewencja chorób psów w schroniskach</t>
  </si>
  <si>
    <t>33.1</t>
  </si>
  <si>
    <t>Aktywny wypoczynek z psem</t>
  </si>
  <si>
    <t>33.2</t>
  </si>
  <si>
    <t>Aparat ruchu psa</t>
  </si>
  <si>
    <t>33.3</t>
  </si>
  <si>
    <t>Fitness dla psów</t>
  </si>
  <si>
    <t>33.4</t>
  </si>
  <si>
    <t>Przygotowanie psa do wysiłku fizycznego</t>
  </si>
  <si>
    <t>34.1</t>
  </si>
  <si>
    <t>Prenatalne zaburzenia rozwojowe psów</t>
  </si>
  <si>
    <t>34.2</t>
  </si>
  <si>
    <t>Rozrodcze dylematy w hodowli psów</t>
  </si>
  <si>
    <t>34.3</t>
  </si>
  <si>
    <t>Rozród kotowatych</t>
  </si>
  <si>
    <t>34.4</t>
  </si>
  <si>
    <t>Zachowania socjalne i rozrodcze wolno żyjących psowatych</t>
  </si>
  <si>
    <t>44</t>
  </si>
  <si>
    <t>Praca magisterska</t>
  </si>
  <si>
    <t>Praktyki zawodowe</t>
  </si>
  <si>
    <t>18</t>
  </si>
  <si>
    <t>Praktyka zawodowa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</si>
  <si>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</si>
  <si>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</si>
  <si>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</si>
  <si>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</si>
  <si>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</si>
  <si>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</si>
  <si>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 dyplomowe</t>
  </si>
  <si>
    <t>laboratoria</t>
  </si>
  <si>
    <t>lektorat</t>
  </si>
  <si>
    <t>praktyki</t>
  </si>
  <si>
    <t>Szkolenie szczeniąt i psów młodych</t>
  </si>
  <si>
    <t>W09.7</t>
  </si>
  <si>
    <t>Pies w sporcie i rekreacji</t>
  </si>
  <si>
    <t>W09.6</t>
  </si>
  <si>
    <t>Szkolenie psów ratowniczych</t>
  </si>
  <si>
    <t>W09.5</t>
  </si>
  <si>
    <t>Układanie psów pasterskich</t>
  </si>
  <si>
    <t>W09.4</t>
  </si>
  <si>
    <t>Szkolenie psów przewodników osób niewidomych</t>
  </si>
  <si>
    <t>W09.3</t>
  </si>
  <si>
    <t>Układanie psów myśliwskich</t>
  </si>
  <si>
    <t>W09.2</t>
  </si>
  <si>
    <t>Szkolenie psów stróżujących i obronnych</t>
  </si>
  <si>
    <t>W09.1</t>
  </si>
  <si>
    <t>Blok obieralny 9</t>
  </si>
  <si>
    <t>Podstawy biochemii klinicznej psów</t>
  </si>
  <si>
    <t>W08</t>
  </si>
  <si>
    <t>Higiena i dobrostan psów</t>
  </si>
  <si>
    <t>W05</t>
  </si>
  <si>
    <t>Genetyka psów</t>
  </si>
  <si>
    <t>W04</t>
  </si>
  <si>
    <t>Żywienie psów</t>
  </si>
  <si>
    <t>W03</t>
  </si>
  <si>
    <t>Psy rasowe</t>
  </si>
  <si>
    <t>W01</t>
  </si>
  <si>
    <t>Etologia i behawior psów</t>
  </si>
  <si>
    <t>W07</t>
  </si>
  <si>
    <t>Gospodarka hormonalna u psów</t>
  </si>
  <si>
    <t>W06</t>
  </si>
  <si>
    <t>Moduły/Przedmioty kształcenia podstawowego</t>
  </si>
  <si>
    <t>Rozród psów</t>
  </si>
  <si>
    <t>W02</t>
  </si>
  <si>
    <t>Kninz_2A_S_2021_2022_Z</t>
  </si>
  <si>
    <t>Załącznik nr 8 do Uchwała Senatu nr 107  z dnia 31 maja 2021 r.</t>
  </si>
  <si>
    <t>Załącznik nr 8 do Uchwała Senatu nr 107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</si>
</sst>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53340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DA73AA5D-D129-41B7-82EF-CFE72355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4582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68580</xdr:colOff>
      <xdr:row>0</xdr:row>
      <xdr:rowOff>22860</xdr:rowOff>
    </xdr:from>
    <xdr:to>
      <xdr:col>65</xdr:col>
      <xdr:colOff>53340</xdr:colOff>
      <xdr:row>3</xdr:row>
      <xdr:rowOff>152400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2F7B1F7A-EE59-415D-B6D3-264D9B6A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5380" y="22860"/>
          <a:ext cx="763524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53340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2814CCE8-3C34-46C0-85B7-B9120321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4582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228600</xdr:colOff>
      <xdr:row>3</xdr:row>
      <xdr:rowOff>129540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358385FD-D507-461A-A99E-2D1BC7D8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0"/>
          <a:ext cx="763524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08"/>
  <sheetViews>
    <sheetView workbookViewId="0">
      <selection activeCell="AH9" sqref="AH9"/>
    </sheetView>
  </sheetViews>
  <sheetFormatPr defaultRowHeight="13.2" x14ac:dyDescent="0.25"/>
  <cols>
    <col min="1" max="3" width="2.77734375" customWidth="1"/>
    <col min="4" max="4" width="5.44140625" customWidth="1"/>
    <col min="5" max="5" width="31.21875" customWidth="1"/>
    <col min="6" max="7" width="3.77734375" customWidth="1"/>
    <col min="8" max="15" width="4.21875" customWidth="1"/>
    <col min="16" max="18" width="4.77734375" customWidth="1"/>
    <col min="19" max="19" width="3.5546875" customWidth="1"/>
    <col min="20" max="20" width="2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5546875" customWidth="1"/>
    <col min="26" max="26" width="2" customWidth="1"/>
    <col min="27" max="27" width="3.77734375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5" width="3.77734375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0" width="3.5546875" customWidth="1"/>
    <col min="41" max="41" width="2" customWidth="1"/>
    <col min="42" max="42" width="3.5546875" customWidth="1"/>
    <col min="43" max="43" width="2" customWidth="1"/>
    <col min="44" max="44" width="3.77734375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2" width="3.77734375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1" width="3.77734375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5546875" customWidth="1"/>
    <col min="67" max="67" width="2" customWidth="1"/>
    <col min="68" max="69" width="3.77734375" customWidth="1"/>
    <col min="70" max="70" width="3.5546875" hidden="1" customWidth="1"/>
    <col min="71" max="71" width="2" hidden="1" customWidth="1"/>
    <col min="72" max="72" width="3.5546875" hidden="1" customWidth="1"/>
    <col min="73" max="73" width="2" hidden="1" customWidth="1"/>
    <col min="74" max="74" width="3.5546875" hidden="1" customWidth="1"/>
    <col min="75" max="75" width="2" hidden="1" customWidth="1"/>
    <col min="76" max="76" width="3.5546875" hidden="1" customWidth="1"/>
    <col min="77" max="77" width="2" hidden="1" customWidth="1"/>
    <col min="78" max="78" width="3.77734375" hidden="1" customWidth="1"/>
    <col min="79" max="79" width="3.5546875" hidden="1" customWidth="1"/>
    <col min="80" max="80" width="2" hidden="1" customWidth="1"/>
    <col min="81" max="81" width="3.5546875" hidden="1" customWidth="1"/>
    <col min="82" max="82" width="2" hidden="1" customWidth="1"/>
    <col min="83" max="83" width="3.5546875" hidden="1" customWidth="1"/>
    <col min="84" max="84" width="2" hidden="1" customWidth="1"/>
    <col min="85" max="86" width="3.77734375" hidden="1" customWidth="1"/>
  </cols>
  <sheetData>
    <row r="1" spans="1:86" ht="15.6" x14ac:dyDescent="0.25">
      <c r="E1" s="2" t="s">
        <v>0</v>
      </c>
    </row>
    <row r="2" spans="1:86" x14ac:dyDescent="0.25">
      <c r="E2" t="s">
        <v>1</v>
      </c>
      <c r="F2" s="1" t="s">
        <v>2</v>
      </c>
    </row>
    <row r="3" spans="1:86" x14ac:dyDescent="0.25">
      <c r="E3" t="s">
        <v>3</v>
      </c>
      <c r="F3" s="1" t="s">
        <v>4</v>
      </c>
    </row>
    <row r="4" spans="1:86" x14ac:dyDescent="0.25">
      <c r="E4" t="s">
        <v>5</v>
      </c>
      <c r="F4" s="1" t="s">
        <v>6</v>
      </c>
    </row>
    <row r="5" spans="1:86" x14ac:dyDescent="0.25">
      <c r="E5" t="s">
        <v>7</v>
      </c>
      <c r="F5" s="1" t="s">
        <v>8</v>
      </c>
    </row>
    <row r="6" spans="1:86" x14ac:dyDescent="0.25">
      <c r="E6" t="s">
        <v>9</v>
      </c>
      <c r="F6" s="1" t="s">
        <v>10</v>
      </c>
    </row>
    <row r="7" spans="1:86" x14ac:dyDescent="0.25">
      <c r="E7" t="s">
        <v>11</v>
      </c>
      <c r="F7" s="1" t="s">
        <v>12</v>
      </c>
      <c r="AH7" t="s">
        <v>13</v>
      </c>
    </row>
    <row r="8" spans="1:86" x14ac:dyDescent="0.25">
      <c r="E8" t="s">
        <v>14</v>
      </c>
      <c r="F8" s="1" t="s">
        <v>15</v>
      </c>
      <c r="AH8" t="s">
        <v>16</v>
      </c>
    </row>
    <row r="9" spans="1:86" x14ac:dyDescent="0.25">
      <c r="E9" t="s">
        <v>17</v>
      </c>
      <c r="F9" s="1" t="s">
        <v>18</v>
      </c>
      <c r="AH9" t="s">
        <v>237</v>
      </c>
    </row>
    <row r="11" spans="1:86" x14ac:dyDescent="0.2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 x14ac:dyDescent="0.25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 x14ac:dyDescent="0.25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 x14ac:dyDescent="0.25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/>
      <c r="M14" s="13" t="s">
        <v>33</v>
      </c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8"/>
      <c r="Z14" s="18"/>
      <c r="AA14" s="16" t="s">
        <v>46</v>
      </c>
      <c r="AB14" s="18" t="s">
        <v>33</v>
      </c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8"/>
      <c r="AQ14" s="18"/>
      <c r="AR14" s="16" t="s">
        <v>46</v>
      </c>
      <c r="AS14" s="18" t="s">
        <v>33</v>
      </c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8"/>
      <c r="BH14" s="18"/>
      <c r="BI14" s="16" t="s">
        <v>46</v>
      </c>
      <c r="BJ14" s="18" t="s">
        <v>33</v>
      </c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8"/>
      <c r="BY14" s="18"/>
      <c r="BZ14" s="16" t="s">
        <v>46</v>
      </c>
      <c r="CA14" s="18" t="s">
        <v>33</v>
      </c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 x14ac:dyDescent="0.25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3" t="s">
        <v>37</v>
      </c>
      <c r="Z15" s="13"/>
      <c r="AA15" s="16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3" t="s">
        <v>37</v>
      </c>
      <c r="AQ15" s="13"/>
      <c r="AR15" s="16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3" t="s">
        <v>37</v>
      </c>
      <c r="BH15" s="13"/>
      <c r="BI15" s="16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3" t="s">
        <v>37</v>
      </c>
      <c r="BY15" s="13"/>
      <c r="BZ15" s="16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20.100000000000001" customHeight="1" x14ac:dyDescent="0.25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x14ac:dyDescent="0.25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 t="shared" ref="H17:H22" si="0">SUM(I17:O17)</f>
        <v>2</v>
      </c>
      <c r="I17" s="6">
        <f t="shared" ref="I17:I22" si="1">S17+AJ17+BA17+BR17</f>
        <v>2</v>
      </c>
      <c r="J17" s="6">
        <f t="shared" ref="J17:J22" si="2">U17+AL17+BC17+BT17</f>
        <v>0</v>
      </c>
      <c r="K17" s="6">
        <f t="shared" ref="K17:K22" si="3">W17+AN17+BE17+BV17</f>
        <v>0</v>
      </c>
      <c r="L17" s="6">
        <f t="shared" ref="L17:L22" si="4">Y17+AP17+BG17+BX17</f>
        <v>0</v>
      </c>
      <c r="M17" s="6">
        <f t="shared" ref="M17:M22" si="5">AB17+AS17+BJ17+CA17</f>
        <v>0</v>
      </c>
      <c r="N17" s="6">
        <f t="shared" ref="N17:N22" si="6">AD17+AU17+BL17+CC17</f>
        <v>0</v>
      </c>
      <c r="O17" s="6">
        <f t="shared" ref="O17:O22" si="7">AF17+AW17+BN17+CE17</f>
        <v>0</v>
      </c>
      <c r="P17" s="7">
        <f t="shared" ref="P17:P22" si="8">AI17+AZ17+BQ17+CH17</f>
        <v>0</v>
      </c>
      <c r="Q17" s="7">
        <f t="shared" ref="Q17:Q22" si="9">AH17+AY17+BP17+CG17</f>
        <v>0</v>
      </c>
      <c r="R17" s="7">
        <v>0</v>
      </c>
      <c r="S17" s="11">
        <v>2</v>
      </c>
      <c r="T17" s="10" t="s">
        <v>53</v>
      </c>
      <c r="U17" s="11"/>
      <c r="V17" s="10"/>
      <c r="W17" s="11"/>
      <c r="X17" s="10"/>
      <c r="Y17" s="11"/>
      <c r="Z17" s="10"/>
      <c r="AA17" s="7">
        <v>0</v>
      </c>
      <c r="AB17" s="11"/>
      <c r="AC17" s="10"/>
      <c r="AD17" s="11"/>
      <c r="AE17" s="10"/>
      <c r="AF17" s="11"/>
      <c r="AG17" s="10"/>
      <c r="AH17" s="7"/>
      <c r="AI17" s="7">
        <f t="shared" ref="AI17:AI22" si="10">AA17+AH17</f>
        <v>0</v>
      </c>
      <c r="AJ17" s="11"/>
      <c r="AK17" s="10"/>
      <c r="AL17" s="11"/>
      <c r="AM17" s="10"/>
      <c r="AN17" s="11"/>
      <c r="AO17" s="10"/>
      <c r="AP17" s="11"/>
      <c r="AQ17" s="10"/>
      <c r="AR17" s="7"/>
      <c r="AS17" s="11"/>
      <c r="AT17" s="10"/>
      <c r="AU17" s="11"/>
      <c r="AV17" s="10"/>
      <c r="AW17" s="11"/>
      <c r="AX17" s="10"/>
      <c r="AY17" s="7"/>
      <c r="AZ17" s="7">
        <f t="shared" ref="AZ17:AZ22" si="11"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 t="shared" ref="BQ17:BQ22" si="12"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 t="shared" ref="CH17:CH22" si="13">BZ17+CG17</f>
        <v>0</v>
      </c>
    </row>
    <row r="18" spans="1:86" x14ac:dyDescent="0.25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 t="shared" si="0"/>
        <v>10</v>
      </c>
      <c r="I18" s="6">
        <f t="shared" si="1"/>
        <v>10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0</v>
      </c>
      <c r="Q18" s="7">
        <f t="shared" si="9"/>
        <v>0</v>
      </c>
      <c r="R18" s="7">
        <v>0</v>
      </c>
      <c r="S18" s="11">
        <v>10</v>
      </c>
      <c r="T18" s="10" t="s">
        <v>53</v>
      </c>
      <c r="U18" s="11"/>
      <c r="V18" s="10"/>
      <c r="W18" s="11"/>
      <c r="X18" s="10"/>
      <c r="Y18" s="11"/>
      <c r="Z18" s="10"/>
      <c r="AA18" s="7">
        <v>0</v>
      </c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11"/>
      <c r="AO18" s="10"/>
      <c r="AP18" s="11"/>
      <c r="AQ18" s="10"/>
      <c r="AR18" s="7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x14ac:dyDescent="0.25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0</v>
      </c>
      <c r="Q19" s="7">
        <f t="shared" si="9"/>
        <v>0</v>
      </c>
      <c r="R19" s="7">
        <v>0</v>
      </c>
      <c r="S19" s="11">
        <v>10</v>
      </c>
      <c r="T19" s="10" t="s">
        <v>53</v>
      </c>
      <c r="U19" s="11"/>
      <c r="V19" s="10"/>
      <c r="W19" s="11"/>
      <c r="X19" s="10"/>
      <c r="Y19" s="11"/>
      <c r="Z19" s="10"/>
      <c r="AA19" s="7">
        <v>0</v>
      </c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11"/>
      <c r="BF19" s="10"/>
      <c r="BG19" s="11"/>
      <c r="BH19" s="10"/>
      <c r="BI19" s="7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x14ac:dyDescent="0.25">
      <c r="A20" s="6"/>
      <c r="B20" s="6"/>
      <c r="C20" s="6"/>
      <c r="D20" s="6" t="s">
        <v>60</v>
      </c>
      <c r="E20" s="3" t="s">
        <v>61</v>
      </c>
      <c r="F20" s="6">
        <f>COUNTIF(S20:CF20,"e")</f>
        <v>0</v>
      </c>
      <c r="G20" s="6">
        <f>COUNTIF(S20:CF20,"z")</f>
        <v>2</v>
      </c>
      <c r="H20" s="6">
        <f t="shared" si="0"/>
        <v>30</v>
      </c>
      <c r="I20" s="6">
        <f t="shared" si="1"/>
        <v>20</v>
      </c>
      <c r="J20" s="6">
        <f t="shared" si="2"/>
        <v>10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2</v>
      </c>
      <c r="Q20" s="7">
        <f t="shared" si="9"/>
        <v>0</v>
      </c>
      <c r="R20" s="7">
        <v>1.87</v>
      </c>
      <c r="S20" s="11">
        <v>20</v>
      </c>
      <c r="T20" s="10" t="s">
        <v>53</v>
      </c>
      <c r="U20" s="11">
        <v>10</v>
      </c>
      <c r="V20" s="10" t="s">
        <v>53</v>
      </c>
      <c r="W20" s="11"/>
      <c r="X20" s="10"/>
      <c r="Y20" s="11"/>
      <c r="Z20" s="10"/>
      <c r="AA20" s="7">
        <v>2</v>
      </c>
      <c r="AB20" s="11"/>
      <c r="AC20" s="10"/>
      <c r="AD20" s="11"/>
      <c r="AE20" s="10"/>
      <c r="AF20" s="11"/>
      <c r="AG20" s="10"/>
      <c r="AH20" s="7"/>
      <c r="AI20" s="7">
        <f t="shared" si="10"/>
        <v>2</v>
      </c>
      <c r="AJ20" s="11"/>
      <c r="AK20" s="10"/>
      <c r="AL20" s="11"/>
      <c r="AM20" s="10"/>
      <c r="AN20" s="11"/>
      <c r="AO20" s="10"/>
      <c r="AP20" s="11"/>
      <c r="AQ20" s="10"/>
      <c r="AR20" s="7"/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x14ac:dyDescent="0.25">
      <c r="A21" s="6">
        <v>1</v>
      </c>
      <c r="B21" s="6">
        <v>1</v>
      </c>
      <c r="C21" s="6"/>
      <c r="D21" s="6"/>
      <c r="E21" s="3" t="s">
        <v>62</v>
      </c>
      <c r="F21" s="6">
        <f>$B$21*COUNTIF(S21:CF21,"e")</f>
        <v>0</v>
      </c>
      <c r="G21" s="6">
        <f>$B$21*COUNTIF(S21:CF21,"z")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30</v>
      </c>
      <c r="O21" s="6">
        <f t="shared" si="7"/>
        <v>0</v>
      </c>
      <c r="P21" s="7">
        <f t="shared" si="8"/>
        <v>3</v>
      </c>
      <c r="Q21" s="7">
        <f t="shared" si="9"/>
        <v>3</v>
      </c>
      <c r="R21" s="7">
        <f>$B$21*1.2</f>
        <v>1.2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>
        <f>$B$21*30</f>
        <v>30</v>
      </c>
      <c r="AE21" s="10" t="s">
        <v>53</v>
      </c>
      <c r="AF21" s="11"/>
      <c r="AG21" s="10"/>
      <c r="AH21" s="7">
        <f>$B$21*3</f>
        <v>3</v>
      </c>
      <c r="AI21" s="7">
        <f t="shared" si="10"/>
        <v>3</v>
      </c>
      <c r="AJ21" s="11"/>
      <c r="AK21" s="10"/>
      <c r="AL21" s="11"/>
      <c r="AM21" s="10"/>
      <c r="AN21" s="11"/>
      <c r="AO21" s="10"/>
      <c r="AP21" s="11"/>
      <c r="AQ21" s="10"/>
      <c r="AR21" s="7"/>
      <c r="AS21" s="11"/>
      <c r="AT21" s="10"/>
      <c r="AU21" s="11"/>
      <c r="AV21" s="10"/>
      <c r="AW21" s="11"/>
      <c r="AX21" s="10"/>
      <c r="AY21" s="7"/>
      <c r="AZ21" s="7">
        <f t="shared" si="11"/>
        <v>0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x14ac:dyDescent="0.25">
      <c r="A22" s="6">
        <v>2</v>
      </c>
      <c r="B22" s="6">
        <v>3</v>
      </c>
      <c r="C22" s="6"/>
      <c r="D22" s="6"/>
      <c r="E22" s="3" t="s">
        <v>63</v>
      </c>
      <c r="F22" s="6">
        <f>$B$22*COUNTIF(S22:CF22,"e")</f>
        <v>0</v>
      </c>
      <c r="G22" s="6">
        <f>$B$22*COUNTIF(S22:CF22,"z")</f>
        <v>3</v>
      </c>
      <c r="H22" s="6">
        <f t="shared" si="0"/>
        <v>45</v>
      </c>
      <c r="I22" s="6">
        <f t="shared" si="1"/>
        <v>45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3</v>
      </c>
      <c r="Q22" s="7">
        <f t="shared" si="9"/>
        <v>0</v>
      </c>
      <c r="R22" s="7">
        <f>$B$22*0.5</f>
        <v>1.5</v>
      </c>
      <c r="S22" s="11">
        <f>$B$22*15</f>
        <v>45</v>
      </c>
      <c r="T22" s="10" t="s">
        <v>53</v>
      </c>
      <c r="U22" s="11"/>
      <c r="V22" s="10"/>
      <c r="W22" s="11"/>
      <c r="X22" s="10"/>
      <c r="Y22" s="11"/>
      <c r="Z22" s="10"/>
      <c r="AA22" s="7">
        <f>$B$22*1</f>
        <v>3</v>
      </c>
      <c r="AB22" s="11"/>
      <c r="AC22" s="10"/>
      <c r="AD22" s="11"/>
      <c r="AE22" s="10"/>
      <c r="AF22" s="11"/>
      <c r="AG22" s="10"/>
      <c r="AH22" s="7"/>
      <c r="AI22" s="7">
        <f t="shared" si="10"/>
        <v>3</v>
      </c>
      <c r="AJ22" s="11"/>
      <c r="AK22" s="10"/>
      <c r="AL22" s="11"/>
      <c r="AM22" s="10"/>
      <c r="AN22" s="11"/>
      <c r="AO22" s="10"/>
      <c r="AP22" s="11"/>
      <c r="AQ22" s="10"/>
      <c r="AR22" s="7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/>
      <c r="BB22" s="10"/>
      <c r="BC22" s="11"/>
      <c r="BD22" s="10"/>
      <c r="BE22" s="11"/>
      <c r="BF22" s="10"/>
      <c r="BG22" s="11"/>
      <c r="BH22" s="10"/>
      <c r="BI22" s="7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11"/>
      <c r="BY22" s="10"/>
      <c r="BZ22" s="7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6.05" customHeight="1" x14ac:dyDescent="0.25">
      <c r="A23" s="6"/>
      <c r="B23" s="6"/>
      <c r="C23" s="6"/>
      <c r="D23" s="6"/>
      <c r="E23" s="6" t="s">
        <v>64</v>
      </c>
      <c r="F23" s="6">
        <f t="shared" ref="F23:AK23" si="14">SUM(F17:F22)</f>
        <v>0</v>
      </c>
      <c r="G23" s="6">
        <f t="shared" si="14"/>
        <v>9</v>
      </c>
      <c r="H23" s="6">
        <f t="shared" si="14"/>
        <v>127</v>
      </c>
      <c r="I23" s="6">
        <f t="shared" si="14"/>
        <v>87</v>
      </c>
      <c r="J23" s="6">
        <f t="shared" si="14"/>
        <v>10</v>
      </c>
      <c r="K23" s="6">
        <f t="shared" si="14"/>
        <v>0</v>
      </c>
      <c r="L23" s="6">
        <f t="shared" si="14"/>
        <v>0</v>
      </c>
      <c r="M23" s="6">
        <f t="shared" si="14"/>
        <v>0</v>
      </c>
      <c r="N23" s="6">
        <f t="shared" si="14"/>
        <v>30</v>
      </c>
      <c r="O23" s="6">
        <f t="shared" si="14"/>
        <v>0</v>
      </c>
      <c r="P23" s="7">
        <f t="shared" si="14"/>
        <v>8</v>
      </c>
      <c r="Q23" s="7">
        <f t="shared" si="14"/>
        <v>3</v>
      </c>
      <c r="R23" s="7">
        <f t="shared" si="14"/>
        <v>4.57</v>
      </c>
      <c r="S23" s="11">
        <f t="shared" si="14"/>
        <v>87</v>
      </c>
      <c r="T23" s="10">
        <f t="shared" si="14"/>
        <v>0</v>
      </c>
      <c r="U23" s="11">
        <f t="shared" si="14"/>
        <v>10</v>
      </c>
      <c r="V23" s="10">
        <f t="shared" si="14"/>
        <v>0</v>
      </c>
      <c r="W23" s="11">
        <f t="shared" si="14"/>
        <v>0</v>
      </c>
      <c r="X23" s="10">
        <f t="shared" si="14"/>
        <v>0</v>
      </c>
      <c r="Y23" s="11">
        <f t="shared" si="14"/>
        <v>0</v>
      </c>
      <c r="Z23" s="10">
        <f t="shared" si="14"/>
        <v>0</v>
      </c>
      <c r="AA23" s="7">
        <f t="shared" si="14"/>
        <v>5</v>
      </c>
      <c r="AB23" s="11">
        <f t="shared" si="14"/>
        <v>0</v>
      </c>
      <c r="AC23" s="10">
        <f t="shared" si="14"/>
        <v>0</v>
      </c>
      <c r="AD23" s="11">
        <f t="shared" si="14"/>
        <v>30</v>
      </c>
      <c r="AE23" s="10">
        <f t="shared" si="14"/>
        <v>0</v>
      </c>
      <c r="AF23" s="11">
        <f t="shared" si="14"/>
        <v>0</v>
      </c>
      <c r="AG23" s="10">
        <f t="shared" si="14"/>
        <v>0</v>
      </c>
      <c r="AH23" s="7">
        <f t="shared" si="14"/>
        <v>3</v>
      </c>
      <c r="AI23" s="7">
        <f t="shared" si="14"/>
        <v>8</v>
      </c>
      <c r="AJ23" s="11">
        <f t="shared" si="14"/>
        <v>0</v>
      </c>
      <c r="AK23" s="10">
        <f t="shared" si="14"/>
        <v>0</v>
      </c>
      <c r="AL23" s="11">
        <f t="shared" ref="AL23:BQ23" si="15">SUM(AL17:AL22)</f>
        <v>0</v>
      </c>
      <c r="AM23" s="10">
        <f t="shared" si="15"/>
        <v>0</v>
      </c>
      <c r="AN23" s="11">
        <f t="shared" si="15"/>
        <v>0</v>
      </c>
      <c r="AO23" s="10">
        <f t="shared" si="15"/>
        <v>0</v>
      </c>
      <c r="AP23" s="11">
        <f t="shared" si="15"/>
        <v>0</v>
      </c>
      <c r="AQ23" s="10">
        <f t="shared" si="15"/>
        <v>0</v>
      </c>
      <c r="AR23" s="7">
        <f t="shared" si="15"/>
        <v>0</v>
      </c>
      <c r="AS23" s="11">
        <f t="shared" si="15"/>
        <v>0</v>
      </c>
      <c r="AT23" s="10">
        <f t="shared" si="15"/>
        <v>0</v>
      </c>
      <c r="AU23" s="11">
        <f t="shared" si="15"/>
        <v>0</v>
      </c>
      <c r="AV23" s="10">
        <f t="shared" si="15"/>
        <v>0</v>
      </c>
      <c r="AW23" s="11">
        <f t="shared" si="15"/>
        <v>0</v>
      </c>
      <c r="AX23" s="10">
        <f t="shared" si="15"/>
        <v>0</v>
      </c>
      <c r="AY23" s="7">
        <f t="shared" si="15"/>
        <v>0</v>
      </c>
      <c r="AZ23" s="7">
        <f t="shared" si="15"/>
        <v>0</v>
      </c>
      <c r="BA23" s="11">
        <f t="shared" si="15"/>
        <v>0</v>
      </c>
      <c r="BB23" s="10">
        <f t="shared" si="15"/>
        <v>0</v>
      </c>
      <c r="BC23" s="11">
        <f t="shared" si="15"/>
        <v>0</v>
      </c>
      <c r="BD23" s="10">
        <f t="shared" si="15"/>
        <v>0</v>
      </c>
      <c r="BE23" s="11">
        <f t="shared" si="15"/>
        <v>0</v>
      </c>
      <c r="BF23" s="10">
        <f t="shared" si="15"/>
        <v>0</v>
      </c>
      <c r="BG23" s="11">
        <f t="shared" si="15"/>
        <v>0</v>
      </c>
      <c r="BH23" s="10">
        <f t="shared" si="15"/>
        <v>0</v>
      </c>
      <c r="BI23" s="7">
        <f t="shared" si="15"/>
        <v>0</v>
      </c>
      <c r="BJ23" s="11">
        <f t="shared" si="15"/>
        <v>0</v>
      </c>
      <c r="BK23" s="10">
        <f t="shared" si="15"/>
        <v>0</v>
      </c>
      <c r="BL23" s="11">
        <f t="shared" si="15"/>
        <v>0</v>
      </c>
      <c r="BM23" s="10">
        <f t="shared" si="15"/>
        <v>0</v>
      </c>
      <c r="BN23" s="11">
        <f t="shared" si="15"/>
        <v>0</v>
      </c>
      <c r="BO23" s="10">
        <f t="shared" si="15"/>
        <v>0</v>
      </c>
      <c r="BP23" s="7">
        <f t="shared" si="15"/>
        <v>0</v>
      </c>
      <c r="BQ23" s="7">
        <f t="shared" si="15"/>
        <v>0</v>
      </c>
      <c r="BR23" s="11">
        <f t="shared" ref="BR23:CH23" si="16">SUM(BR17:BR22)</f>
        <v>0</v>
      </c>
      <c r="BS23" s="10">
        <f t="shared" si="16"/>
        <v>0</v>
      </c>
      <c r="BT23" s="11">
        <f t="shared" si="16"/>
        <v>0</v>
      </c>
      <c r="BU23" s="10">
        <f t="shared" si="16"/>
        <v>0</v>
      </c>
      <c r="BV23" s="11">
        <f t="shared" si="16"/>
        <v>0</v>
      </c>
      <c r="BW23" s="10">
        <f t="shared" si="16"/>
        <v>0</v>
      </c>
      <c r="BX23" s="11">
        <f t="shared" si="16"/>
        <v>0</v>
      </c>
      <c r="BY23" s="10">
        <f t="shared" si="16"/>
        <v>0</v>
      </c>
      <c r="BZ23" s="7">
        <f t="shared" si="16"/>
        <v>0</v>
      </c>
      <c r="CA23" s="11">
        <f t="shared" si="16"/>
        <v>0</v>
      </c>
      <c r="CB23" s="10">
        <f t="shared" si="16"/>
        <v>0</v>
      </c>
      <c r="CC23" s="11">
        <f t="shared" si="16"/>
        <v>0</v>
      </c>
      <c r="CD23" s="10">
        <f t="shared" si="16"/>
        <v>0</v>
      </c>
      <c r="CE23" s="11">
        <f t="shared" si="16"/>
        <v>0</v>
      </c>
      <c r="CF23" s="10">
        <f t="shared" si="16"/>
        <v>0</v>
      </c>
      <c r="CG23" s="7">
        <f t="shared" si="16"/>
        <v>0</v>
      </c>
      <c r="CH23" s="7">
        <f t="shared" si="16"/>
        <v>0</v>
      </c>
    </row>
    <row r="24" spans="1:86" ht="20.100000000000001" customHeight="1" x14ac:dyDescent="0.25">
      <c r="A24" s="19" t="s">
        <v>65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9"/>
      <c r="CH24" s="15"/>
    </row>
    <row r="25" spans="1:86" x14ac:dyDescent="0.25">
      <c r="A25" s="6"/>
      <c r="B25" s="6"/>
      <c r="C25" s="6"/>
      <c r="D25" s="6" t="s">
        <v>66</v>
      </c>
      <c r="E25" s="3" t="s">
        <v>67</v>
      </c>
      <c r="F25" s="6">
        <f>COUNTIF(S25:CF25,"e")</f>
        <v>0</v>
      </c>
      <c r="G25" s="6">
        <f>COUNTIF(S25:CF25,"z")</f>
        <v>2</v>
      </c>
      <c r="H25" s="6">
        <f t="shared" ref="H25:H30" si="17">SUM(I25:O25)</f>
        <v>24</v>
      </c>
      <c r="I25" s="6">
        <f t="shared" ref="I25:I30" si="18">S25+AJ25+BA25+BR25</f>
        <v>12</v>
      </c>
      <c r="J25" s="6">
        <f t="shared" ref="J25:J30" si="19">U25+AL25+BC25+BT25</f>
        <v>0</v>
      </c>
      <c r="K25" s="6">
        <f t="shared" ref="K25:K30" si="20">W25+AN25+BE25+BV25</f>
        <v>0</v>
      </c>
      <c r="L25" s="6">
        <f t="shared" ref="L25:L30" si="21">Y25+AP25+BG25+BX25</f>
        <v>0</v>
      </c>
      <c r="M25" s="6">
        <f t="shared" ref="M25:M30" si="22">AB25+AS25+BJ25+CA25</f>
        <v>12</v>
      </c>
      <c r="N25" s="6">
        <f t="shared" ref="N25:N30" si="23">AD25+AU25+BL25+CC25</f>
        <v>0</v>
      </c>
      <c r="O25" s="6">
        <f t="shared" ref="O25:O30" si="24">AF25+AW25+BN25+CE25</f>
        <v>0</v>
      </c>
      <c r="P25" s="7">
        <f t="shared" ref="P25:P30" si="25">AI25+AZ25+BQ25+CH25</f>
        <v>1</v>
      </c>
      <c r="Q25" s="7">
        <f t="shared" ref="Q25:Q30" si="26">AH25+AY25+BP25+CG25</f>
        <v>0.5</v>
      </c>
      <c r="R25" s="7">
        <v>1</v>
      </c>
      <c r="S25" s="11">
        <v>12</v>
      </c>
      <c r="T25" s="10" t="s">
        <v>53</v>
      </c>
      <c r="U25" s="11"/>
      <c r="V25" s="10"/>
      <c r="W25" s="11"/>
      <c r="X25" s="10"/>
      <c r="Y25" s="11"/>
      <c r="Z25" s="10"/>
      <c r="AA25" s="7">
        <v>0.5</v>
      </c>
      <c r="AB25" s="11">
        <v>12</v>
      </c>
      <c r="AC25" s="10" t="s">
        <v>53</v>
      </c>
      <c r="AD25" s="11"/>
      <c r="AE25" s="10"/>
      <c r="AF25" s="11"/>
      <c r="AG25" s="10"/>
      <c r="AH25" s="7">
        <v>0.5</v>
      </c>
      <c r="AI25" s="7">
        <f t="shared" ref="AI25:AI30" si="27"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 t="shared" ref="AZ25:AZ30" si="28"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 t="shared" ref="BQ25:BQ30" si="29"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 t="shared" ref="CH25:CH30" si="30">BZ25+CG25</f>
        <v>0</v>
      </c>
    </row>
    <row r="26" spans="1:86" x14ac:dyDescent="0.25">
      <c r="A26" s="6"/>
      <c r="B26" s="6"/>
      <c r="C26" s="6"/>
      <c r="D26" s="6" t="s">
        <v>68</v>
      </c>
      <c r="E26" s="3" t="s">
        <v>69</v>
      </c>
      <c r="F26" s="6">
        <f>COUNTIF(S26:CF26,"e")</f>
        <v>0</v>
      </c>
      <c r="G26" s="6">
        <f>COUNTIF(S26:CF26,"z")</f>
        <v>2</v>
      </c>
      <c r="H26" s="6">
        <f t="shared" si="17"/>
        <v>30</v>
      </c>
      <c r="I26" s="6">
        <f t="shared" si="18"/>
        <v>20</v>
      </c>
      <c r="J26" s="6">
        <f t="shared" si="19"/>
        <v>0</v>
      </c>
      <c r="K26" s="6">
        <f t="shared" si="20"/>
        <v>0</v>
      </c>
      <c r="L26" s="6">
        <f t="shared" si="21"/>
        <v>0</v>
      </c>
      <c r="M26" s="6">
        <f t="shared" si="22"/>
        <v>10</v>
      </c>
      <c r="N26" s="6">
        <f t="shared" si="23"/>
        <v>0</v>
      </c>
      <c r="O26" s="6">
        <f t="shared" si="24"/>
        <v>0</v>
      </c>
      <c r="P26" s="7">
        <f t="shared" si="25"/>
        <v>2</v>
      </c>
      <c r="Q26" s="7">
        <f t="shared" si="26"/>
        <v>1</v>
      </c>
      <c r="R26" s="7">
        <v>1.17</v>
      </c>
      <c r="S26" s="11">
        <v>20</v>
      </c>
      <c r="T26" s="10" t="s">
        <v>53</v>
      </c>
      <c r="U26" s="11"/>
      <c r="V26" s="10"/>
      <c r="W26" s="11"/>
      <c r="X26" s="10"/>
      <c r="Y26" s="11"/>
      <c r="Z26" s="10"/>
      <c r="AA26" s="7">
        <v>1</v>
      </c>
      <c r="AB26" s="11">
        <v>10</v>
      </c>
      <c r="AC26" s="10" t="s">
        <v>53</v>
      </c>
      <c r="AD26" s="11"/>
      <c r="AE26" s="10"/>
      <c r="AF26" s="11"/>
      <c r="AG26" s="10"/>
      <c r="AH26" s="7">
        <v>1</v>
      </c>
      <c r="AI26" s="7">
        <f t="shared" si="27"/>
        <v>2</v>
      </c>
      <c r="AJ26" s="11"/>
      <c r="AK26" s="10"/>
      <c r="AL26" s="11"/>
      <c r="AM26" s="10"/>
      <c r="AN26" s="11"/>
      <c r="AO26" s="10"/>
      <c r="AP26" s="11"/>
      <c r="AQ26" s="10"/>
      <c r="AR26" s="7"/>
      <c r="AS26" s="11"/>
      <c r="AT26" s="10"/>
      <c r="AU26" s="11"/>
      <c r="AV26" s="10"/>
      <c r="AW26" s="11"/>
      <c r="AX26" s="10"/>
      <c r="AY26" s="7"/>
      <c r="AZ26" s="7">
        <f t="shared" si="28"/>
        <v>0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 t="shared" si="29"/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 t="shared" si="30"/>
        <v>0</v>
      </c>
    </row>
    <row r="27" spans="1:86" x14ac:dyDescent="0.25">
      <c r="A27" s="6"/>
      <c r="B27" s="6"/>
      <c r="C27" s="6"/>
      <c r="D27" s="6" t="s">
        <v>70</v>
      </c>
      <c r="E27" s="3" t="s">
        <v>71</v>
      </c>
      <c r="F27" s="6">
        <f>COUNTIF(S27:CF27,"e")</f>
        <v>0</v>
      </c>
      <c r="G27" s="6">
        <f>COUNTIF(S27:CF27,"z")</f>
        <v>1</v>
      </c>
      <c r="H27" s="6">
        <f t="shared" si="17"/>
        <v>16</v>
      </c>
      <c r="I27" s="6">
        <f t="shared" si="18"/>
        <v>16</v>
      </c>
      <c r="J27" s="6">
        <f t="shared" si="19"/>
        <v>0</v>
      </c>
      <c r="K27" s="6">
        <f t="shared" si="20"/>
        <v>0</v>
      </c>
      <c r="L27" s="6">
        <f t="shared" si="21"/>
        <v>0</v>
      </c>
      <c r="M27" s="6">
        <f t="shared" si="22"/>
        <v>0</v>
      </c>
      <c r="N27" s="6">
        <f t="shared" si="23"/>
        <v>0</v>
      </c>
      <c r="O27" s="6">
        <f t="shared" si="24"/>
        <v>0</v>
      </c>
      <c r="P27" s="7">
        <f t="shared" si="25"/>
        <v>1</v>
      </c>
      <c r="Q27" s="7">
        <f t="shared" si="26"/>
        <v>0</v>
      </c>
      <c r="R27" s="7">
        <v>0.67</v>
      </c>
      <c r="S27" s="11">
        <v>16</v>
      </c>
      <c r="T27" s="10" t="s">
        <v>53</v>
      </c>
      <c r="U27" s="11"/>
      <c r="V27" s="10"/>
      <c r="W27" s="11"/>
      <c r="X27" s="10"/>
      <c r="Y27" s="11"/>
      <c r="Z27" s="10"/>
      <c r="AA27" s="7">
        <v>1</v>
      </c>
      <c r="AB27" s="11"/>
      <c r="AC27" s="10"/>
      <c r="AD27" s="11"/>
      <c r="AE27" s="10"/>
      <c r="AF27" s="11"/>
      <c r="AG27" s="10"/>
      <c r="AH27" s="7"/>
      <c r="AI27" s="7">
        <f t="shared" si="27"/>
        <v>1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 t="shared" si="28"/>
        <v>0</v>
      </c>
      <c r="BA27" s="11"/>
      <c r="BB27" s="10"/>
      <c r="BC27" s="11"/>
      <c r="BD27" s="10"/>
      <c r="BE27" s="11"/>
      <c r="BF27" s="10"/>
      <c r="BG27" s="11"/>
      <c r="BH27" s="10"/>
      <c r="BI27" s="7"/>
      <c r="BJ27" s="11"/>
      <c r="BK27" s="10"/>
      <c r="BL27" s="11"/>
      <c r="BM27" s="10"/>
      <c r="BN27" s="11"/>
      <c r="BO27" s="10"/>
      <c r="BP27" s="7"/>
      <c r="BQ27" s="7">
        <f t="shared" si="29"/>
        <v>0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 t="shared" si="30"/>
        <v>0</v>
      </c>
    </row>
    <row r="28" spans="1:86" x14ac:dyDescent="0.25">
      <c r="A28" s="6"/>
      <c r="B28" s="6"/>
      <c r="C28" s="6"/>
      <c r="D28" s="6" t="s">
        <v>72</v>
      </c>
      <c r="E28" s="3" t="s">
        <v>73</v>
      </c>
      <c r="F28" s="6">
        <f>COUNTIF(S28:CF28,"e")</f>
        <v>0</v>
      </c>
      <c r="G28" s="6">
        <f>COUNTIF(S28:CF28,"z")</f>
        <v>2</v>
      </c>
      <c r="H28" s="6">
        <f t="shared" si="17"/>
        <v>28</v>
      </c>
      <c r="I28" s="6">
        <f t="shared" si="18"/>
        <v>12</v>
      </c>
      <c r="J28" s="6">
        <f t="shared" si="19"/>
        <v>0</v>
      </c>
      <c r="K28" s="6">
        <f t="shared" si="20"/>
        <v>0</v>
      </c>
      <c r="L28" s="6">
        <f t="shared" si="21"/>
        <v>0</v>
      </c>
      <c r="M28" s="6">
        <f t="shared" si="22"/>
        <v>16</v>
      </c>
      <c r="N28" s="6">
        <f t="shared" si="23"/>
        <v>0</v>
      </c>
      <c r="O28" s="6">
        <f t="shared" si="24"/>
        <v>0</v>
      </c>
      <c r="P28" s="7">
        <f t="shared" si="25"/>
        <v>2</v>
      </c>
      <c r="Q28" s="7">
        <f t="shared" si="26"/>
        <v>1</v>
      </c>
      <c r="R28" s="7">
        <v>1.33</v>
      </c>
      <c r="S28" s="11">
        <v>12</v>
      </c>
      <c r="T28" s="10" t="s">
        <v>53</v>
      </c>
      <c r="U28" s="11"/>
      <c r="V28" s="10"/>
      <c r="W28" s="11"/>
      <c r="X28" s="10"/>
      <c r="Y28" s="11"/>
      <c r="Z28" s="10"/>
      <c r="AA28" s="7">
        <v>1</v>
      </c>
      <c r="AB28" s="11">
        <v>16</v>
      </c>
      <c r="AC28" s="10" t="s">
        <v>53</v>
      </c>
      <c r="AD28" s="11"/>
      <c r="AE28" s="10"/>
      <c r="AF28" s="11"/>
      <c r="AG28" s="10"/>
      <c r="AH28" s="7">
        <v>1</v>
      </c>
      <c r="AI28" s="7">
        <f t="shared" si="27"/>
        <v>2</v>
      </c>
      <c r="AJ28" s="11"/>
      <c r="AK28" s="10"/>
      <c r="AL28" s="11"/>
      <c r="AM28" s="10"/>
      <c r="AN28" s="11"/>
      <c r="AO28" s="10"/>
      <c r="AP28" s="11"/>
      <c r="AQ28" s="10"/>
      <c r="AR28" s="7"/>
      <c r="AS28" s="11"/>
      <c r="AT28" s="10"/>
      <c r="AU28" s="11"/>
      <c r="AV28" s="10"/>
      <c r="AW28" s="11"/>
      <c r="AX28" s="10"/>
      <c r="AY28" s="7"/>
      <c r="AZ28" s="7">
        <f t="shared" si="28"/>
        <v>0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 t="shared" si="29"/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 t="shared" si="30"/>
        <v>0</v>
      </c>
    </row>
    <row r="29" spans="1:86" x14ac:dyDescent="0.25">
      <c r="A29" s="6">
        <v>3</v>
      </c>
      <c r="B29" s="6">
        <v>1</v>
      </c>
      <c r="C29" s="6"/>
      <c r="D29" s="6"/>
      <c r="E29" s="3" t="s">
        <v>74</v>
      </c>
      <c r="F29" s="6">
        <f>$B$29*COUNTIF(S29:CF29,"e")</f>
        <v>0</v>
      </c>
      <c r="G29" s="6">
        <f>$B$29*COUNTIF(S29:CF29,"z")</f>
        <v>2</v>
      </c>
      <c r="H29" s="6">
        <f t="shared" si="17"/>
        <v>30</v>
      </c>
      <c r="I29" s="6">
        <f t="shared" si="18"/>
        <v>15</v>
      </c>
      <c r="J29" s="6">
        <f t="shared" si="19"/>
        <v>15</v>
      </c>
      <c r="K29" s="6">
        <f t="shared" si="20"/>
        <v>0</v>
      </c>
      <c r="L29" s="6">
        <f t="shared" si="21"/>
        <v>0</v>
      </c>
      <c r="M29" s="6">
        <f t="shared" si="22"/>
        <v>0</v>
      </c>
      <c r="N29" s="6">
        <f t="shared" si="23"/>
        <v>0</v>
      </c>
      <c r="O29" s="6">
        <f t="shared" si="24"/>
        <v>0</v>
      </c>
      <c r="P29" s="7">
        <f t="shared" si="25"/>
        <v>2</v>
      </c>
      <c r="Q29" s="7">
        <f t="shared" si="26"/>
        <v>0</v>
      </c>
      <c r="R29" s="7">
        <f>$B$29*1.5</f>
        <v>1.5</v>
      </c>
      <c r="S29" s="11">
        <f>$B$29*15</f>
        <v>15</v>
      </c>
      <c r="T29" s="10" t="s">
        <v>53</v>
      </c>
      <c r="U29" s="11">
        <f>$B$29*15</f>
        <v>15</v>
      </c>
      <c r="V29" s="10" t="s">
        <v>53</v>
      </c>
      <c r="W29" s="11"/>
      <c r="X29" s="10"/>
      <c r="Y29" s="11"/>
      <c r="Z29" s="10"/>
      <c r="AA29" s="7">
        <f>$B$29*2</f>
        <v>2</v>
      </c>
      <c r="AB29" s="11"/>
      <c r="AC29" s="10"/>
      <c r="AD29" s="11"/>
      <c r="AE29" s="10"/>
      <c r="AF29" s="11"/>
      <c r="AG29" s="10"/>
      <c r="AH29" s="7"/>
      <c r="AI29" s="7">
        <f t="shared" si="27"/>
        <v>2</v>
      </c>
      <c r="AJ29" s="11"/>
      <c r="AK29" s="10"/>
      <c r="AL29" s="11"/>
      <c r="AM29" s="10"/>
      <c r="AN29" s="11"/>
      <c r="AO29" s="10"/>
      <c r="AP29" s="11"/>
      <c r="AQ29" s="10"/>
      <c r="AR29" s="7"/>
      <c r="AS29" s="11"/>
      <c r="AT29" s="10"/>
      <c r="AU29" s="11"/>
      <c r="AV29" s="10"/>
      <c r="AW29" s="11"/>
      <c r="AX29" s="10"/>
      <c r="AY29" s="7"/>
      <c r="AZ29" s="7">
        <f t="shared" si="28"/>
        <v>0</v>
      </c>
      <c r="BA29" s="11"/>
      <c r="BB29" s="10"/>
      <c r="BC29" s="11"/>
      <c r="BD29" s="10"/>
      <c r="BE29" s="11"/>
      <c r="BF29" s="10"/>
      <c r="BG29" s="11"/>
      <c r="BH29" s="10"/>
      <c r="BI29" s="7"/>
      <c r="BJ29" s="11"/>
      <c r="BK29" s="10"/>
      <c r="BL29" s="11"/>
      <c r="BM29" s="10"/>
      <c r="BN29" s="11"/>
      <c r="BO29" s="10"/>
      <c r="BP29" s="7"/>
      <c r="BQ29" s="7">
        <f t="shared" si="29"/>
        <v>0</v>
      </c>
      <c r="BR29" s="11"/>
      <c r="BS29" s="10"/>
      <c r="BT29" s="11"/>
      <c r="BU29" s="10"/>
      <c r="BV29" s="11"/>
      <c r="BW29" s="10"/>
      <c r="BX29" s="11"/>
      <c r="BY29" s="10"/>
      <c r="BZ29" s="7"/>
      <c r="CA29" s="11"/>
      <c r="CB29" s="10"/>
      <c r="CC29" s="11"/>
      <c r="CD29" s="10"/>
      <c r="CE29" s="11"/>
      <c r="CF29" s="10"/>
      <c r="CG29" s="7"/>
      <c r="CH29" s="7">
        <f t="shared" si="30"/>
        <v>0</v>
      </c>
    </row>
    <row r="30" spans="1:86" x14ac:dyDescent="0.25">
      <c r="A30" s="6"/>
      <c r="B30" s="6"/>
      <c r="C30" s="6"/>
      <c r="D30" s="6" t="s">
        <v>75</v>
      </c>
      <c r="E30" s="3" t="s">
        <v>76</v>
      </c>
      <c r="F30" s="6">
        <f>COUNTIF(S30:CF30,"e")</f>
        <v>0</v>
      </c>
      <c r="G30" s="6">
        <f>COUNTIF(S30:CF30,"z")</f>
        <v>2</v>
      </c>
      <c r="H30" s="6">
        <f t="shared" si="17"/>
        <v>20</v>
      </c>
      <c r="I30" s="6">
        <f t="shared" si="18"/>
        <v>10</v>
      </c>
      <c r="J30" s="6">
        <f t="shared" si="19"/>
        <v>0</v>
      </c>
      <c r="K30" s="6">
        <f t="shared" si="20"/>
        <v>0</v>
      </c>
      <c r="L30" s="6">
        <f t="shared" si="21"/>
        <v>0</v>
      </c>
      <c r="M30" s="6">
        <f t="shared" si="22"/>
        <v>10</v>
      </c>
      <c r="N30" s="6">
        <f t="shared" si="23"/>
        <v>0</v>
      </c>
      <c r="O30" s="6">
        <f t="shared" si="24"/>
        <v>0</v>
      </c>
      <c r="P30" s="7">
        <f t="shared" si="25"/>
        <v>2</v>
      </c>
      <c r="Q30" s="7">
        <f t="shared" si="26"/>
        <v>1</v>
      </c>
      <c r="R30" s="7">
        <v>1</v>
      </c>
      <c r="S30" s="11"/>
      <c r="T30" s="10"/>
      <c r="U30" s="11"/>
      <c r="V30" s="10"/>
      <c r="W30" s="11"/>
      <c r="X30" s="10"/>
      <c r="Y30" s="11"/>
      <c r="Z30" s="10"/>
      <c r="AA30" s="7"/>
      <c r="AB30" s="11"/>
      <c r="AC30" s="10"/>
      <c r="AD30" s="11"/>
      <c r="AE30" s="10"/>
      <c r="AF30" s="11"/>
      <c r="AG30" s="10"/>
      <c r="AH30" s="7"/>
      <c r="AI30" s="7">
        <f t="shared" si="27"/>
        <v>0</v>
      </c>
      <c r="AJ30" s="11">
        <v>10</v>
      </c>
      <c r="AK30" s="10" t="s">
        <v>53</v>
      </c>
      <c r="AL30" s="11"/>
      <c r="AM30" s="10"/>
      <c r="AN30" s="11"/>
      <c r="AO30" s="10"/>
      <c r="AP30" s="11"/>
      <c r="AQ30" s="10"/>
      <c r="AR30" s="7">
        <v>1</v>
      </c>
      <c r="AS30" s="11">
        <v>10</v>
      </c>
      <c r="AT30" s="10" t="s">
        <v>53</v>
      </c>
      <c r="AU30" s="11"/>
      <c r="AV30" s="10"/>
      <c r="AW30" s="11"/>
      <c r="AX30" s="10"/>
      <c r="AY30" s="7">
        <v>1</v>
      </c>
      <c r="AZ30" s="7">
        <f t="shared" si="28"/>
        <v>2</v>
      </c>
      <c r="BA30" s="11"/>
      <c r="BB30" s="10"/>
      <c r="BC30" s="11"/>
      <c r="BD30" s="10"/>
      <c r="BE30" s="11"/>
      <c r="BF30" s="10"/>
      <c r="BG30" s="11"/>
      <c r="BH30" s="10"/>
      <c r="BI30" s="7"/>
      <c r="BJ30" s="11"/>
      <c r="BK30" s="10"/>
      <c r="BL30" s="11"/>
      <c r="BM30" s="10"/>
      <c r="BN30" s="11"/>
      <c r="BO30" s="10"/>
      <c r="BP30" s="7"/>
      <c r="BQ30" s="7">
        <f t="shared" si="29"/>
        <v>0</v>
      </c>
      <c r="BR30" s="11"/>
      <c r="BS30" s="10"/>
      <c r="BT30" s="11"/>
      <c r="BU30" s="10"/>
      <c r="BV30" s="11"/>
      <c r="BW30" s="10"/>
      <c r="BX30" s="11"/>
      <c r="BY30" s="10"/>
      <c r="BZ30" s="7"/>
      <c r="CA30" s="11"/>
      <c r="CB30" s="10"/>
      <c r="CC30" s="11"/>
      <c r="CD30" s="10"/>
      <c r="CE30" s="11"/>
      <c r="CF30" s="10"/>
      <c r="CG30" s="7"/>
      <c r="CH30" s="7">
        <f t="shared" si="30"/>
        <v>0</v>
      </c>
    </row>
    <row r="31" spans="1:86" ht="16.05" customHeight="1" x14ac:dyDescent="0.25">
      <c r="A31" s="6"/>
      <c r="B31" s="6"/>
      <c r="C31" s="6"/>
      <c r="D31" s="6"/>
      <c r="E31" s="6" t="s">
        <v>64</v>
      </c>
      <c r="F31" s="6">
        <f t="shared" ref="F31:AK31" si="31">SUM(F25:F30)</f>
        <v>0</v>
      </c>
      <c r="G31" s="6">
        <f t="shared" si="31"/>
        <v>11</v>
      </c>
      <c r="H31" s="6">
        <f t="shared" si="31"/>
        <v>148</v>
      </c>
      <c r="I31" s="6">
        <f t="shared" si="31"/>
        <v>85</v>
      </c>
      <c r="J31" s="6">
        <f t="shared" si="31"/>
        <v>15</v>
      </c>
      <c r="K31" s="6">
        <f t="shared" si="31"/>
        <v>0</v>
      </c>
      <c r="L31" s="6">
        <f t="shared" si="31"/>
        <v>0</v>
      </c>
      <c r="M31" s="6">
        <f t="shared" si="31"/>
        <v>48</v>
      </c>
      <c r="N31" s="6">
        <f t="shared" si="31"/>
        <v>0</v>
      </c>
      <c r="O31" s="6">
        <f t="shared" si="31"/>
        <v>0</v>
      </c>
      <c r="P31" s="7">
        <f t="shared" si="31"/>
        <v>10</v>
      </c>
      <c r="Q31" s="7">
        <f t="shared" si="31"/>
        <v>3.5</v>
      </c>
      <c r="R31" s="7">
        <f t="shared" si="31"/>
        <v>6.67</v>
      </c>
      <c r="S31" s="11">
        <f t="shared" si="31"/>
        <v>75</v>
      </c>
      <c r="T31" s="10">
        <f t="shared" si="31"/>
        <v>0</v>
      </c>
      <c r="U31" s="11">
        <f t="shared" si="31"/>
        <v>15</v>
      </c>
      <c r="V31" s="10">
        <f t="shared" si="31"/>
        <v>0</v>
      </c>
      <c r="W31" s="11">
        <f t="shared" si="31"/>
        <v>0</v>
      </c>
      <c r="X31" s="10">
        <f t="shared" si="31"/>
        <v>0</v>
      </c>
      <c r="Y31" s="11">
        <f t="shared" si="31"/>
        <v>0</v>
      </c>
      <c r="Z31" s="10">
        <f t="shared" si="31"/>
        <v>0</v>
      </c>
      <c r="AA31" s="7">
        <f t="shared" si="31"/>
        <v>5.5</v>
      </c>
      <c r="AB31" s="11">
        <f t="shared" si="31"/>
        <v>38</v>
      </c>
      <c r="AC31" s="10">
        <f t="shared" si="31"/>
        <v>0</v>
      </c>
      <c r="AD31" s="11">
        <f t="shared" si="31"/>
        <v>0</v>
      </c>
      <c r="AE31" s="10">
        <f t="shared" si="31"/>
        <v>0</v>
      </c>
      <c r="AF31" s="11">
        <f t="shared" si="31"/>
        <v>0</v>
      </c>
      <c r="AG31" s="10">
        <f t="shared" si="31"/>
        <v>0</v>
      </c>
      <c r="AH31" s="7">
        <f t="shared" si="31"/>
        <v>2.5</v>
      </c>
      <c r="AI31" s="7">
        <f t="shared" si="31"/>
        <v>8</v>
      </c>
      <c r="AJ31" s="11">
        <f t="shared" si="31"/>
        <v>10</v>
      </c>
      <c r="AK31" s="10">
        <f t="shared" si="31"/>
        <v>0</v>
      </c>
      <c r="AL31" s="11">
        <f t="shared" ref="AL31:BQ31" si="32">SUM(AL25:AL30)</f>
        <v>0</v>
      </c>
      <c r="AM31" s="10">
        <f t="shared" si="32"/>
        <v>0</v>
      </c>
      <c r="AN31" s="11">
        <f t="shared" si="32"/>
        <v>0</v>
      </c>
      <c r="AO31" s="10">
        <f t="shared" si="32"/>
        <v>0</v>
      </c>
      <c r="AP31" s="11">
        <f t="shared" si="32"/>
        <v>0</v>
      </c>
      <c r="AQ31" s="10">
        <f t="shared" si="32"/>
        <v>0</v>
      </c>
      <c r="AR31" s="7">
        <f t="shared" si="32"/>
        <v>1</v>
      </c>
      <c r="AS31" s="11">
        <f t="shared" si="32"/>
        <v>10</v>
      </c>
      <c r="AT31" s="10">
        <f t="shared" si="32"/>
        <v>0</v>
      </c>
      <c r="AU31" s="11">
        <f t="shared" si="32"/>
        <v>0</v>
      </c>
      <c r="AV31" s="10">
        <f t="shared" si="32"/>
        <v>0</v>
      </c>
      <c r="AW31" s="11">
        <f t="shared" si="32"/>
        <v>0</v>
      </c>
      <c r="AX31" s="10">
        <f t="shared" si="32"/>
        <v>0</v>
      </c>
      <c r="AY31" s="7">
        <f t="shared" si="32"/>
        <v>1</v>
      </c>
      <c r="AZ31" s="7">
        <f t="shared" si="32"/>
        <v>2</v>
      </c>
      <c r="BA31" s="11">
        <f t="shared" si="32"/>
        <v>0</v>
      </c>
      <c r="BB31" s="10">
        <f t="shared" si="32"/>
        <v>0</v>
      </c>
      <c r="BC31" s="11">
        <f t="shared" si="32"/>
        <v>0</v>
      </c>
      <c r="BD31" s="10">
        <f t="shared" si="32"/>
        <v>0</v>
      </c>
      <c r="BE31" s="11">
        <f t="shared" si="32"/>
        <v>0</v>
      </c>
      <c r="BF31" s="10">
        <f t="shared" si="32"/>
        <v>0</v>
      </c>
      <c r="BG31" s="11">
        <f t="shared" si="32"/>
        <v>0</v>
      </c>
      <c r="BH31" s="10">
        <f t="shared" si="32"/>
        <v>0</v>
      </c>
      <c r="BI31" s="7">
        <f t="shared" si="32"/>
        <v>0</v>
      </c>
      <c r="BJ31" s="11">
        <f t="shared" si="32"/>
        <v>0</v>
      </c>
      <c r="BK31" s="10">
        <f t="shared" si="32"/>
        <v>0</v>
      </c>
      <c r="BL31" s="11">
        <f t="shared" si="32"/>
        <v>0</v>
      </c>
      <c r="BM31" s="10">
        <f t="shared" si="32"/>
        <v>0</v>
      </c>
      <c r="BN31" s="11">
        <f t="shared" si="32"/>
        <v>0</v>
      </c>
      <c r="BO31" s="10">
        <f t="shared" si="32"/>
        <v>0</v>
      </c>
      <c r="BP31" s="7">
        <f t="shared" si="32"/>
        <v>0</v>
      </c>
      <c r="BQ31" s="7">
        <f t="shared" si="32"/>
        <v>0</v>
      </c>
      <c r="BR31" s="11">
        <f t="shared" ref="BR31:CH31" si="33">SUM(BR25:BR30)</f>
        <v>0</v>
      </c>
      <c r="BS31" s="10">
        <f t="shared" si="33"/>
        <v>0</v>
      </c>
      <c r="BT31" s="11">
        <f t="shared" si="33"/>
        <v>0</v>
      </c>
      <c r="BU31" s="10">
        <f t="shared" si="33"/>
        <v>0</v>
      </c>
      <c r="BV31" s="11">
        <f t="shared" si="33"/>
        <v>0</v>
      </c>
      <c r="BW31" s="10">
        <f t="shared" si="33"/>
        <v>0</v>
      </c>
      <c r="BX31" s="11">
        <f t="shared" si="33"/>
        <v>0</v>
      </c>
      <c r="BY31" s="10">
        <f t="shared" si="33"/>
        <v>0</v>
      </c>
      <c r="BZ31" s="7">
        <f t="shared" si="33"/>
        <v>0</v>
      </c>
      <c r="CA31" s="11">
        <f t="shared" si="33"/>
        <v>0</v>
      </c>
      <c r="CB31" s="10">
        <f t="shared" si="33"/>
        <v>0</v>
      </c>
      <c r="CC31" s="11">
        <f t="shared" si="33"/>
        <v>0</v>
      </c>
      <c r="CD31" s="10">
        <f t="shared" si="33"/>
        <v>0</v>
      </c>
      <c r="CE31" s="11">
        <f t="shared" si="33"/>
        <v>0</v>
      </c>
      <c r="CF31" s="10">
        <f t="shared" si="33"/>
        <v>0</v>
      </c>
      <c r="CG31" s="7">
        <f t="shared" si="33"/>
        <v>0</v>
      </c>
      <c r="CH31" s="7">
        <f t="shared" si="33"/>
        <v>0</v>
      </c>
    </row>
    <row r="32" spans="1:86" ht="20.100000000000001" customHeight="1" x14ac:dyDescent="0.25">
      <c r="A32" s="19" t="s">
        <v>77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9"/>
      <c r="CH32" s="15"/>
    </row>
    <row r="33" spans="1:86" x14ac:dyDescent="0.25">
      <c r="A33" s="6"/>
      <c r="B33" s="6"/>
      <c r="C33" s="6"/>
      <c r="D33" s="6" t="s">
        <v>78</v>
      </c>
      <c r="E33" s="3" t="s">
        <v>79</v>
      </c>
      <c r="F33" s="6">
        <f t="shared" ref="F33:F49" si="34">COUNTIF(S33:CF33,"e")</f>
        <v>0</v>
      </c>
      <c r="G33" s="6">
        <f t="shared" ref="G33:G49" si="35">COUNTIF(S33:CF33,"z")</f>
        <v>2</v>
      </c>
      <c r="H33" s="6">
        <f t="shared" ref="H33:H63" si="36">SUM(I33:O33)</f>
        <v>20</v>
      </c>
      <c r="I33" s="6">
        <f t="shared" ref="I33:I63" si="37">S33+AJ33+BA33+BR33</f>
        <v>10</v>
      </c>
      <c r="J33" s="6">
        <f t="shared" ref="J33:J63" si="38">U33+AL33+BC33+BT33</f>
        <v>0</v>
      </c>
      <c r="K33" s="6">
        <f t="shared" ref="K33:K63" si="39">W33+AN33+BE33+BV33</f>
        <v>0</v>
      </c>
      <c r="L33" s="6">
        <f t="shared" ref="L33:L63" si="40">Y33+AP33+BG33+BX33</f>
        <v>0</v>
      </c>
      <c r="M33" s="6">
        <f t="shared" ref="M33:M63" si="41">AB33+AS33+BJ33+CA33</f>
        <v>10</v>
      </c>
      <c r="N33" s="6">
        <f t="shared" ref="N33:N63" si="42">AD33+AU33+BL33+CC33</f>
        <v>0</v>
      </c>
      <c r="O33" s="6">
        <f t="shared" ref="O33:O63" si="43">AF33+AW33+BN33+CE33</f>
        <v>0</v>
      </c>
      <c r="P33" s="7">
        <f t="shared" ref="P33:P63" si="44">AI33+AZ33+BQ33+CH33</f>
        <v>1</v>
      </c>
      <c r="Q33" s="7">
        <f t="shared" ref="Q33:Q63" si="45">AH33+AY33+BP33+CG33</f>
        <v>0.5</v>
      </c>
      <c r="R33" s="7">
        <v>0.83</v>
      </c>
      <c r="S33" s="11">
        <v>10</v>
      </c>
      <c r="T33" s="10" t="s">
        <v>53</v>
      </c>
      <c r="U33" s="11"/>
      <c r="V33" s="10"/>
      <c r="W33" s="11"/>
      <c r="X33" s="10"/>
      <c r="Y33" s="11"/>
      <c r="Z33" s="10"/>
      <c r="AA33" s="7">
        <v>0.5</v>
      </c>
      <c r="AB33" s="11">
        <v>10</v>
      </c>
      <c r="AC33" s="10" t="s">
        <v>53</v>
      </c>
      <c r="AD33" s="11"/>
      <c r="AE33" s="10"/>
      <c r="AF33" s="11"/>
      <c r="AG33" s="10"/>
      <c r="AH33" s="7">
        <v>0.5</v>
      </c>
      <c r="AI33" s="7">
        <f t="shared" ref="AI33:AI63" si="46">AA33+AH33</f>
        <v>1</v>
      </c>
      <c r="AJ33" s="11"/>
      <c r="AK33" s="10"/>
      <c r="AL33" s="11"/>
      <c r="AM33" s="10"/>
      <c r="AN33" s="11"/>
      <c r="AO33" s="10"/>
      <c r="AP33" s="11"/>
      <c r="AQ33" s="10"/>
      <c r="AR33" s="7"/>
      <c r="AS33" s="11"/>
      <c r="AT33" s="10"/>
      <c r="AU33" s="11"/>
      <c r="AV33" s="10"/>
      <c r="AW33" s="11"/>
      <c r="AX33" s="10"/>
      <c r="AY33" s="7"/>
      <c r="AZ33" s="7">
        <f t="shared" ref="AZ33:AZ63" si="47">AR33+AY33</f>
        <v>0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ref="BQ33:BQ63" si="48">BI33+BP33</f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ref="CH33:CH63" si="49">BZ33+CG33</f>
        <v>0</v>
      </c>
    </row>
    <row r="34" spans="1:86" x14ac:dyDescent="0.25">
      <c r="A34" s="6"/>
      <c r="B34" s="6"/>
      <c r="C34" s="6"/>
      <c r="D34" s="6" t="s">
        <v>81</v>
      </c>
      <c r="E34" s="3" t="s">
        <v>82</v>
      </c>
      <c r="F34" s="6">
        <f t="shared" si="34"/>
        <v>1</v>
      </c>
      <c r="G34" s="6">
        <f t="shared" si="35"/>
        <v>1</v>
      </c>
      <c r="H34" s="6">
        <f t="shared" si="36"/>
        <v>40</v>
      </c>
      <c r="I34" s="6">
        <f t="shared" si="37"/>
        <v>20</v>
      </c>
      <c r="J34" s="6">
        <f t="shared" si="38"/>
        <v>20</v>
      </c>
      <c r="K34" s="6">
        <f t="shared" si="39"/>
        <v>0</v>
      </c>
      <c r="L34" s="6">
        <f t="shared" si="40"/>
        <v>0</v>
      </c>
      <c r="M34" s="6">
        <f t="shared" si="41"/>
        <v>0</v>
      </c>
      <c r="N34" s="6">
        <f t="shared" si="42"/>
        <v>0</v>
      </c>
      <c r="O34" s="6">
        <f t="shared" si="43"/>
        <v>0</v>
      </c>
      <c r="P34" s="7">
        <f t="shared" si="44"/>
        <v>2</v>
      </c>
      <c r="Q34" s="7">
        <f t="shared" si="45"/>
        <v>0</v>
      </c>
      <c r="R34" s="7">
        <v>1.77</v>
      </c>
      <c r="S34" s="11">
        <v>20</v>
      </c>
      <c r="T34" s="10" t="s">
        <v>80</v>
      </c>
      <c r="U34" s="11">
        <v>20</v>
      </c>
      <c r="V34" s="10" t="s">
        <v>53</v>
      </c>
      <c r="W34" s="11"/>
      <c r="X34" s="10"/>
      <c r="Y34" s="11"/>
      <c r="Z34" s="10"/>
      <c r="AA34" s="7">
        <v>2</v>
      </c>
      <c r="AB34" s="11"/>
      <c r="AC34" s="10"/>
      <c r="AD34" s="11"/>
      <c r="AE34" s="10"/>
      <c r="AF34" s="11"/>
      <c r="AG34" s="10"/>
      <c r="AH34" s="7"/>
      <c r="AI34" s="7">
        <f t="shared" si="46"/>
        <v>2</v>
      </c>
      <c r="AJ34" s="11"/>
      <c r="AK34" s="10"/>
      <c r="AL34" s="11"/>
      <c r="AM34" s="10"/>
      <c r="AN34" s="11"/>
      <c r="AO34" s="10"/>
      <c r="AP34" s="11"/>
      <c r="AQ34" s="10"/>
      <c r="AR34" s="7"/>
      <c r="AS34" s="11"/>
      <c r="AT34" s="10"/>
      <c r="AU34" s="11"/>
      <c r="AV34" s="10"/>
      <c r="AW34" s="11"/>
      <c r="AX34" s="10"/>
      <c r="AY34" s="7"/>
      <c r="AZ34" s="7">
        <f t="shared" si="47"/>
        <v>0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48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49"/>
        <v>0</v>
      </c>
    </row>
    <row r="35" spans="1:86" x14ac:dyDescent="0.25">
      <c r="A35" s="6"/>
      <c r="B35" s="6"/>
      <c r="C35" s="6"/>
      <c r="D35" s="6" t="s">
        <v>83</v>
      </c>
      <c r="E35" s="3" t="s">
        <v>84</v>
      </c>
      <c r="F35" s="6">
        <f t="shared" si="34"/>
        <v>1</v>
      </c>
      <c r="G35" s="6">
        <f t="shared" si="35"/>
        <v>2</v>
      </c>
      <c r="H35" s="6">
        <f t="shared" si="36"/>
        <v>30</v>
      </c>
      <c r="I35" s="6">
        <f t="shared" si="37"/>
        <v>10</v>
      </c>
      <c r="J35" s="6">
        <f t="shared" si="38"/>
        <v>10</v>
      </c>
      <c r="K35" s="6">
        <f t="shared" si="39"/>
        <v>0</v>
      </c>
      <c r="L35" s="6">
        <f t="shared" si="40"/>
        <v>0</v>
      </c>
      <c r="M35" s="6">
        <f t="shared" si="41"/>
        <v>10</v>
      </c>
      <c r="N35" s="6">
        <f t="shared" si="42"/>
        <v>0</v>
      </c>
      <c r="O35" s="6">
        <f t="shared" si="43"/>
        <v>0</v>
      </c>
      <c r="P35" s="7">
        <f t="shared" si="44"/>
        <v>2</v>
      </c>
      <c r="Q35" s="7">
        <f t="shared" si="45"/>
        <v>0.5</v>
      </c>
      <c r="R35" s="7">
        <v>1.1299999999999999</v>
      </c>
      <c r="S35" s="11">
        <v>10</v>
      </c>
      <c r="T35" s="10" t="s">
        <v>80</v>
      </c>
      <c r="U35" s="11">
        <v>10</v>
      </c>
      <c r="V35" s="10" t="s">
        <v>53</v>
      </c>
      <c r="W35" s="11"/>
      <c r="X35" s="10"/>
      <c r="Y35" s="11"/>
      <c r="Z35" s="10"/>
      <c r="AA35" s="7">
        <v>1.5</v>
      </c>
      <c r="AB35" s="11">
        <v>10</v>
      </c>
      <c r="AC35" s="10" t="s">
        <v>53</v>
      </c>
      <c r="AD35" s="11"/>
      <c r="AE35" s="10"/>
      <c r="AF35" s="11"/>
      <c r="AG35" s="10"/>
      <c r="AH35" s="7">
        <v>0.5</v>
      </c>
      <c r="AI35" s="7">
        <f t="shared" si="46"/>
        <v>2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47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48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49"/>
        <v>0</v>
      </c>
    </row>
    <row r="36" spans="1:86" x14ac:dyDescent="0.25">
      <c r="A36" s="6"/>
      <c r="B36" s="6"/>
      <c r="C36" s="6"/>
      <c r="D36" s="6" t="s">
        <v>85</v>
      </c>
      <c r="E36" s="3" t="s">
        <v>86</v>
      </c>
      <c r="F36" s="6">
        <f t="shared" si="34"/>
        <v>0</v>
      </c>
      <c r="G36" s="6">
        <f t="shared" si="35"/>
        <v>2</v>
      </c>
      <c r="H36" s="6">
        <f t="shared" si="36"/>
        <v>30</v>
      </c>
      <c r="I36" s="6">
        <f t="shared" si="37"/>
        <v>14</v>
      </c>
      <c r="J36" s="6">
        <f t="shared" si="38"/>
        <v>0</v>
      </c>
      <c r="K36" s="6">
        <f t="shared" si="39"/>
        <v>0</v>
      </c>
      <c r="L36" s="6">
        <f t="shared" si="40"/>
        <v>0</v>
      </c>
      <c r="M36" s="6">
        <f t="shared" si="41"/>
        <v>16</v>
      </c>
      <c r="N36" s="6">
        <f t="shared" si="42"/>
        <v>0</v>
      </c>
      <c r="O36" s="6">
        <f t="shared" si="43"/>
        <v>0</v>
      </c>
      <c r="P36" s="7">
        <f t="shared" si="44"/>
        <v>2</v>
      </c>
      <c r="Q36" s="7">
        <f t="shared" si="45"/>
        <v>1</v>
      </c>
      <c r="R36" s="7">
        <v>1.26</v>
      </c>
      <c r="S36" s="11">
        <v>14</v>
      </c>
      <c r="T36" s="10" t="s">
        <v>53</v>
      </c>
      <c r="U36" s="11"/>
      <c r="V36" s="10"/>
      <c r="W36" s="11"/>
      <c r="X36" s="10"/>
      <c r="Y36" s="11"/>
      <c r="Z36" s="10"/>
      <c r="AA36" s="7">
        <v>1</v>
      </c>
      <c r="AB36" s="11">
        <v>16</v>
      </c>
      <c r="AC36" s="10" t="s">
        <v>53</v>
      </c>
      <c r="AD36" s="11"/>
      <c r="AE36" s="10"/>
      <c r="AF36" s="11"/>
      <c r="AG36" s="10"/>
      <c r="AH36" s="7">
        <v>1</v>
      </c>
      <c r="AI36" s="7">
        <f t="shared" si="46"/>
        <v>2</v>
      </c>
      <c r="AJ36" s="11"/>
      <c r="AK36" s="10"/>
      <c r="AL36" s="11"/>
      <c r="AM36" s="10"/>
      <c r="AN36" s="11"/>
      <c r="AO36" s="10"/>
      <c r="AP36" s="11"/>
      <c r="AQ36" s="10"/>
      <c r="AR36" s="7"/>
      <c r="AS36" s="11"/>
      <c r="AT36" s="10"/>
      <c r="AU36" s="11"/>
      <c r="AV36" s="10"/>
      <c r="AW36" s="11"/>
      <c r="AX36" s="10"/>
      <c r="AY36" s="7"/>
      <c r="AZ36" s="7">
        <f t="shared" si="47"/>
        <v>0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48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49"/>
        <v>0</v>
      </c>
    </row>
    <row r="37" spans="1:86" x14ac:dyDescent="0.25">
      <c r="A37" s="6"/>
      <c r="B37" s="6"/>
      <c r="C37" s="6"/>
      <c r="D37" s="6" t="s">
        <v>87</v>
      </c>
      <c r="E37" s="3" t="s">
        <v>88</v>
      </c>
      <c r="F37" s="6">
        <f t="shared" si="34"/>
        <v>1</v>
      </c>
      <c r="G37" s="6">
        <f t="shared" si="35"/>
        <v>1</v>
      </c>
      <c r="H37" s="6">
        <f t="shared" si="36"/>
        <v>30</v>
      </c>
      <c r="I37" s="6">
        <f t="shared" si="37"/>
        <v>20</v>
      </c>
      <c r="J37" s="6">
        <f t="shared" si="38"/>
        <v>10</v>
      </c>
      <c r="K37" s="6">
        <f t="shared" si="39"/>
        <v>0</v>
      </c>
      <c r="L37" s="6">
        <f t="shared" si="40"/>
        <v>0</v>
      </c>
      <c r="M37" s="6">
        <f t="shared" si="41"/>
        <v>0</v>
      </c>
      <c r="N37" s="6">
        <f t="shared" si="42"/>
        <v>0</v>
      </c>
      <c r="O37" s="6">
        <f t="shared" si="43"/>
        <v>0</v>
      </c>
      <c r="P37" s="7">
        <f t="shared" si="44"/>
        <v>2</v>
      </c>
      <c r="Q37" s="7">
        <f t="shared" si="45"/>
        <v>0</v>
      </c>
      <c r="R37" s="7">
        <v>1.33</v>
      </c>
      <c r="S37" s="11">
        <v>20</v>
      </c>
      <c r="T37" s="10" t="s">
        <v>80</v>
      </c>
      <c r="U37" s="11">
        <v>10</v>
      </c>
      <c r="V37" s="10" t="s">
        <v>53</v>
      </c>
      <c r="W37" s="11"/>
      <c r="X37" s="10"/>
      <c r="Y37" s="11"/>
      <c r="Z37" s="10"/>
      <c r="AA37" s="7">
        <v>2</v>
      </c>
      <c r="AB37" s="11"/>
      <c r="AC37" s="10"/>
      <c r="AD37" s="11"/>
      <c r="AE37" s="10"/>
      <c r="AF37" s="11"/>
      <c r="AG37" s="10"/>
      <c r="AH37" s="7"/>
      <c r="AI37" s="7">
        <f t="shared" si="46"/>
        <v>2</v>
      </c>
      <c r="AJ37" s="11"/>
      <c r="AK37" s="10"/>
      <c r="AL37" s="11"/>
      <c r="AM37" s="10"/>
      <c r="AN37" s="11"/>
      <c r="AO37" s="10"/>
      <c r="AP37" s="11"/>
      <c r="AQ37" s="10"/>
      <c r="AR37" s="7"/>
      <c r="AS37" s="11"/>
      <c r="AT37" s="10"/>
      <c r="AU37" s="11"/>
      <c r="AV37" s="10"/>
      <c r="AW37" s="11"/>
      <c r="AX37" s="10"/>
      <c r="AY37" s="7"/>
      <c r="AZ37" s="7">
        <f t="shared" si="47"/>
        <v>0</v>
      </c>
      <c r="BA37" s="11"/>
      <c r="BB37" s="10"/>
      <c r="BC37" s="11"/>
      <c r="BD37" s="10"/>
      <c r="BE37" s="11"/>
      <c r="BF37" s="10"/>
      <c r="BG37" s="11"/>
      <c r="BH37" s="10"/>
      <c r="BI37" s="7"/>
      <c r="BJ37" s="11"/>
      <c r="BK37" s="10"/>
      <c r="BL37" s="11"/>
      <c r="BM37" s="10"/>
      <c r="BN37" s="11"/>
      <c r="BO37" s="10"/>
      <c r="BP37" s="7"/>
      <c r="BQ37" s="7">
        <f t="shared" si="48"/>
        <v>0</v>
      </c>
      <c r="BR37" s="11"/>
      <c r="BS37" s="10"/>
      <c r="BT37" s="11"/>
      <c r="BU37" s="10"/>
      <c r="BV37" s="11"/>
      <c r="BW37" s="10"/>
      <c r="BX37" s="11"/>
      <c r="BY37" s="10"/>
      <c r="BZ37" s="7"/>
      <c r="CA37" s="11"/>
      <c r="CB37" s="10"/>
      <c r="CC37" s="11"/>
      <c r="CD37" s="10"/>
      <c r="CE37" s="11"/>
      <c r="CF37" s="10"/>
      <c r="CG37" s="7"/>
      <c r="CH37" s="7">
        <f t="shared" si="49"/>
        <v>0</v>
      </c>
    </row>
    <row r="38" spans="1:86" x14ac:dyDescent="0.25">
      <c r="A38" s="6"/>
      <c r="B38" s="6"/>
      <c r="C38" s="6"/>
      <c r="D38" s="6" t="s">
        <v>89</v>
      </c>
      <c r="E38" s="3" t="s">
        <v>90</v>
      </c>
      <c r="F38" s="6">
        <f t="shared" si="34"/>
        <v>0</v>
      </c>
      <c r="G38" s="6">
        <f t="shared" si="35"/>
        <v>1</v>
      </c>
      <c r="H38" s="6">
        <f t="shared" si="36"/>
        <v>16</v>
      </c>
      <c r="I38" s="6">
        <f t="shared" si="37"/>
        <v>16</v>
      </c>
      <c r="J38" s="6">
        <f t="shared" si="38"/>
        <v>0</v>
      </c>
      <c r="K38" s="6">
        <f t="shared" si="39"/>
        <v>0</v>
      </c>
      <c r="L38" s="6">
        <f t="shared" si="40"/>
        <v>0</v>
      </c>
      <c r="M38" s="6">
        <f t="shared" si="41"/>
        <v>0</v>
      </c>
      <c r="N38" s="6">
        <f t="shared" si="42"/>
        <v>0</v>
      </c>
      <c r="O38" s="6">
        <f t="shared" si="43"/>
        <v>0</v>
      </c>
      <c r="P38" s="7">
        <f t="shared" si="44"/>
        <v>1</v>
      </c>
      <c r="Q38" s="7">
        <f t="shared" si="45"/>
        <v>0</v>
      </c>
      <c r="R38" s="7">
        <v>0.67</v>
      </c>
      <c r="S38" s="11">
        <v>16</v>
      </c>
      <c r="T38" s="10" t="s">
        <v>53</v>
      </c>
      <c r="U38" s="11"/>
      <c r="V38" s="10"/>
      <c r="W38" s="11"/>
      <c r="X38" s="10"/>
      <c r="Y38" s="11"/>
      <c r="Z38" s="10"/>
      <c r="AA38" s="7">
        <v>1</v>
      </c>
      <c r="AB38" s="11"/>
      <c r="AC38" s="10"/>
      <c r="AD38" s="11"/>
      <c r="AE38" s="10"/>
      <c r="AF38" s="11"/>
      <c r="AG38" s="10"/>
      <c r="AH38" s="7"/>
      <c r="AI38" s="7">
        <f t="shared" si="46"/>
        <v>1</v>
      </c>
      <c r="AJ38" s="11"/>
      <c r="AK38" s="10"/>
      <c r="AL38" s="11"/>
      <c r="AM38" s="10"/>
      <c r="AN38" s="11"/>
      <c r="AO38" s="10"/>
      <c r="AP38" s="11"/>
      <c r="AQ38" s="10"/>
      <c r="AR38" s="7"/>
      <c r="AS38" s="11"/>
      <c r="AT38" s="10"/>
      <c r="AU38" s="11"/>
      <c r="AV38" s="10"/>
      <c r="AW38" s="11"/>
      <c r="AX38" s="10"/>
      <c r="AY38" s="7"/>
      <c r="AZ38" s="7">
        <f t="shared" si="47"/>
        <v>0</v>
      </c>
      <c r="BA38" s="11"/>
      <c r="BB38" s="10"/>
      <c r="BC38" s="11"/>
      <c r="BD38" s="10"/>
      <c r="BE38" s="11"/>
      <c r="BF38" s="10"/>
      <c r="BG38" s="11"/>
      <c r="BH38" s="10"/>
      <c r="BI38" s="7"/>
      <c r="BJ38" s="11"/>
      <c r="BK38" s="10"/>
      <c r="BL38" s="11"/>
      <c r="BM38" s="10"/>
      <c r="BN38" s="11"/>
      <c r="BO38" s="10"/>
      <c r="BP38" s="7"/>
      <c r="BQ38" s="7">
        <f t="shared" si="48"/>
        <v>0</v>
      </c>
      <c r="BR38" s="11"/>
      <c r="BS38" s="10"/>
      <c r="BT38" s="11"/>
      <c r="BU38" s="10"/>
      <c r="BV38" s="11"/>
      <c r="BW38" s="10"/>
      <c r="BX38" s="11"/>
      <c r="BY38" s="10"/>
      <c r="BZ38" s="7"/>
      <c r="CA38" s="11"/>
      <c r="CB38" s="10"/>
      <c r="CC38" s="11"/>
      <c r="CD38" s="10"/>
      <c r="CE38" s="11"/>
      <c r="CF38" s="10"/>
      <c r="CG38" s="7"/>
      <c r="CH38" s="7">
        <f t="shared" si="49"/>
        <v>0</v>
      </c>
    </row>
    <row r="39" spans="1:86" x14ac:dyDescent="0.25">
      <c r="A39" s="6"/>
      <c r="B39" s="6"/>
      <c r="C39" s="6"/>
      <c r="D39" s="6" t="s">
        <v>91</v>
      </c>
      <c r="E39" s="3" t="s">
        <v>92</v>
      </c>
      <c r="F39" s="6">
        <f t="shared" si="34"/>
        <v>0</v>
      </c>
      <c r="G39" s="6">
        <f t="shared" si="35"/>
        <v>1</v>
      </c>
      <c r="H39" s="6">
        <f t="shared" si="36"/>
        <v>20</v>
      </c>
      <c r="I39" s="6">
        <f t="shared" si="37"/>
        <v>0</v>
      </c>
      <c r="J39" s="6">
        <f t="shared" si="38"/>
        <v>0</v>
      </c>
      <c r="K39" s="6">
        <f t="shared" si="39"/>
        <v>0</v>
      </c>
      <c r="L39" s="6">
        <f t="shared" si="40"/>
        <v>0</v>
      </c>
      <c r="M39" s="6">
        <f t="shared" si="41"/>
        <v>20</v>
      </c>
      <c r="N39" s="6">
        <f t="shared" si="42"/>
        <v>0</v>
      </c>
      <c r="O39" s="6">
        <f t="shared" si="43"/>
        <v>0</v>
      </c>
      <c r="P39" s="7">
        <f t="shared" si="44"/>
        <v>2</v>
      </c>
      <c r="Q39" s="7">
        <f t="shared" si="45"/>
        <v>2</v>
      </c>
      <c r="R39" s="7">
        <v>0.83</v>
      </c>
      <c r="S39" s="11"/>
      <c r="T39" s="10"/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7"/>
      <c r="AI39" s="7">
        <f t="shared" si="46"/>
        <v>0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>
        <v>20</v>
      </c>
      <c r="AT39" s="10" t="s">
        <v>53</v>
      </c>
      <c r="AU39" s="11"/>
      <c r="AV39" s="10"/>
      <c r="AW39" s="11"/>
      <c r="AX39" s="10"/>
      <c r="AY39" s="7">
        <v>2</v>
      </c>
      <c r="AZ39" s="7">
        <f t="shared" si="47"/>
        <v>2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t="shared" si="48"/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t="shared" si="49"/>
        <v>0</v>
      </c>
    </row>
    <row r="40" spans="1:86" x14ac:dyDescent="0.25">
      <c r="A40" s="6"/>
      <c r="B40" s="6"/>
      <c r="C40" s="6"/>
      <c r="D40" s="6" t="s">
        <v>93</v>
      </c>
      <c r="E40" s="3" t="s">
        <v>94</v>
      </c>
      <c r="F40" s="6">
        <f t="shared" si="34"/>
        <v>1</v>
      </c>
      <c r="G40" s="6">
        <f t="shared" si="35"/>
        <v>1</v>
      </c>
      <c r="H40" s="6">
        <f t="shared" si="36"/>
        <v>30</v>
      </c>
      <c r="I40" s="6">
        <f t="shared" si="37"/>
        <v>14</v>
      </c>
      <c r="J40" s="6">
        <f t="shared" si="38"/>
        <v>0</v>
      </c>
      <c r="K40" s="6">
        <f t="shared" si="39"/>
        <v>0</v>
      </c>
      <c r="L40" s="6">
        <f t="shared" si="40"/>
        <v>0</v>
      </c>
      <c r="M40" s="6">
        <f t="shared" si="41"/>
        <v>16</v>
      </c>
      <c r="N40" s="6">
        <f t="shared" si="42"/>
        <v>0</v>
      </c>
      <c r="O40" s="6">
        <f t="shared" si="43"/>
        <v>0</v>
      </c>
      <c r="P40" s="7">
        <f t="shared" si="44"/>
        <v>2</v>
      </c>
      <c r="Q40" s="7">
        <f t="shared" si="45"/>
        <v>1</v>
      </c>
      <c r="R40" s="7">
        <v>1.1399999999999999</v>
      </c>
      <c r="S40" s="11"/>
      <c r="T40" s="10"/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7"/>
      <c r="AI40" s="7">
        <f t="shared" si="46"/>
        <v>0</v>
      </c>
      <c r="AJ40" s="11">
        <v>14</v>
      </c>
      <c r="AK40" s="10" t="s">
        <v>80</v>
      </c>
      <c r="AL40" s="11"/>
      <c r="AM40" s="10"/>
      <c r="AN40" s="11"/>
      <c r="AO40" s="10"/>
      <c r="AP40" s="11"/>
      <c r="AQ40" s="10"/>
      <c r="AR40" s="7">
        <v>1</v>
      </c>
      <c r="AS40" s="11">
        <v>16</v>
      </c>
      <c r="AT40" s="10" t="s">
        <v>53</v>
      </c>
      <c r="AU40" s="11"/>
      <c r="AV40" s="10"/>
      <c r="AW40" s="11"/>
      <c r="AX40" s="10"/>
      <c r="AY40" s="7">
        <v>1</v>
      </c>
      <c r="AZ40" s="7">
        <f t="shared" si="47"/>
        <v>2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48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49"/>
        <v>0</v>
      </c>
    </row>
    <row r="41" spans="1:86" x14ac:dyDescent="0.25">
      <c r="A41" s="6"/>
      <c r="B41" s="6"/>
      <c r="C41" s="6"/>
      <c r="D41" s="6" t="s">
        <v>95</v>
      </c>
      <c r="E41" s="3" t="s">
        <v>96</v>
      </c>
      <c r="F41" s="6">
        <f t="shared" si="34"/>
        <v>0</v>
      </c>
      <c r="G41" s="6">
        <f t="shared" si="35"/>
        <v>2</v>
      </c>
      <c r="H41" s="6">
        <f t="shared" si="36"/>
        <v>24</v>
      </c>
      <c r="I41" s="6">
        <f t="shared" si="37"/>
        <v>12</v>
      </c>
      <c r="J41" s="6">
        <f t="shared" si="38"/>
        <v>0</v>
      </c>
      <c r="K41" s="6">
        <f t="shared" si="39"/>
        <v>0</v>
      </c>
      <c r="L41" s="6">
        <f t="shared" si="40"/>
        <v>0</v>
      </c>
      <c r="M41" s="6">
        <f t="shared" si="41"/>
        <v>12</v>
      </c>
      <c r="N41" s="6">
        <f t="shared" si="42"/>
        <v>0</v>
      </c>
      <c r="O41" s="6">
        <f t="shared" si="43"/>
        <v>0</v>
      </c>
      <c r="P41" s="7">
        <f t="shared" si="44"/>
        <v>1</v>
      </c>
      <c r="Q41" s="7">
        <f t="shared" si="45"/>
        <v>0.5</v>
      </c>
      <c r="R41" s="7">
        <v>0.8</v>
      </c>
      <c r="S41" s="11"/>
      <c r="T41" s="10"/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7"/>
      <c r="AI41" s="7">
        <f t="shared" si="46"/>
        <v>0</v>
      </c>
      <c r="AJ41" s="11">
        <v>12</v>
      </c>
      <c r="AK41" s="10" t="s">
        <v>53</v>
      </c>
      <c r="AL41" s="11"/>
      <c r="AM41" s="10"/>
      <c r="AN41" s="11"/>
      <c r="AO41" s="10"/>
      <c r="AP41" s="11"/>
      <c r="AQ41" s="10"/>
      <c r="AR41" s="7">
        <v>0.5</v>
      </c>
      <c r="AS41" s="11">
        <v>12</v>
      </c>
      <c r="AT41" s="10" t="s">
        <v>53</v>
      </c>
      <c r="AU41" s="11"/>
      <c r="AV41" s="10"/>
      <c r="AW41" s="11"/>
      <c r="AX41" s="10"/>
      <c r="AY41" s="7">
        <v>0.5</v>
      </c>
      <c r="AZ41" s="7">
        <f t="shared" si="47"/>
        <v>1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48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49"/>
        <v>0</v>
      </c>
    </row>
    <row r="42" spans="1:86" x14ac:dyDescent="0.25">
      <c r="A42" s="6"/>
      <c r="B42" s="6"/>
      <c r="C42" s="6"/>
      <c r="D42" s="6" t="s">
        <v>97</v>
      </c>
      <c r="E42" s="3" t="s">
        <v>98</v>
      </c>
      <c r="F42" s="6">
        <f t="shared" si="34"/>
        <v>1</v>
      </c>
      <c r="G42" s="6">
        <f t="shared" si="35"/>
        <v>1</v>
      </c>
      <c r="H42" s="6">
        <f t="shared" si="36"/>
        <v>40</v>
      </c>
      <c r="I42" s="6">
        <f t="shared" si="37"/>
        <v>20</v>
      </c>
      <c r="J42" s="6">
        <f t="shared" si="38"/>
        <v>0</v>
      </c>
      <c r="K42" s="6">
        <f t="shared" si="39"/>
        <v>0</v>
      </c>
      <c r="L42" s="6">
        <f t="shared" si="40"/>
        <v>0</v>
      </c>
      <c r="M42" s="6">
        <f t="shared" si="41"/>
        <v>20</v>
      </c>
      <c r="N42" s="6">
        <f t="shared" si="42"/>
        <v>0</v>
      </c>
      <c r="O42" s="6">
        <f t="shared" si="43"/>
        <v>0</v>
      </c>
      <c r="P42" s="7">
        <f t="shared" si="44"/>
        <v>3</v>
      </c>
      <c r="Q42" s="7">
        <f t="shared" si="45"/>
        <v>1.5</v>
      </c>
      <c r="R42" s="7">
        <v>1.74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46"/>
        <v>0</v>
      </c>
      <c r="AJ42" s="11">
        <v>20</v>
      </c>
      <c r="AK42" s="10" t="s">
        <v>80</v>
      </c>
      <c r="AL42" s="11"/>
      <c r="AM42" s="10"/>
      <c r="AN42" s="11"/>
      <c r="AO42" s="10"/>
      <c r="AP42" s="11"/>
      <c r="AQ42" s="10"/>
      <c r="AR42" s="7">
        <v>1.5</v>
      </c>
      <c r="AS42" s="11">
        <v>20</v>
      </c>
      <c r="AT42" s="10" t="s">
        <v>53</v>
      </c>
      <c r="AU42" s="11"/>
      <c r="AV42" s="10"/>
      <c r="AW42" s="11"/>
      <c r="AX42" s="10"/>
      <c r="AY42" s="7">
        <v>1.5</v>
      </c>
      <c r="AZ42" s="7">
        <f t="shared" si="47"/>
        <v>3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48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9"/>
        <v>0</v>
      </c>
    </row>
    <row r="43" spans="1:86" x14ac:dyDescent="0.25">
      <c r="A43" s="6"/>
      <c r="B43" s="6"/>
      <c r="C43" s="6"/>
      <c r="D43" s="6" t="s">
        <v>99</v>
      </c>
      <c r="E43" s="3" t="s">
        <v>100</v>
      </c>
      <c r="F43" s="6">
        <f t="shared" si="34"/>
        <v>1</v>
      </c>
      <c r="G43" s="6">
        <f t="shared" si="35"/>
        <v>1</v>
      </c>
      <c r="H43" s="6">
        <f t="shared" si="36"/>
        <v>40</v>
      </c>
      <c r="I43" s="6">
        <f t="shared" si="37"/>
        <v>20</v>
      </c>
      <c r="J43" s="6">
        <f t="shared" si="38"/>
        <v>0</v>
      </c>
      <c r="K43" s="6">
        <f t="shared" si="39"/>
        <v>0</v>
      </c>
      <c r="L43" s="6">
        <f t="shared" si="40"/>
        <v>0</v>
      </c>
      <c r="M43" s="6">
        <f t="shared" si="41"/>
        <v>20</v>
      </c>
      <c r="N43" s="6">
        <f t="shared" si="42"/>
        <v>0</v>
      </c>
      <c r="O43" s="6">
        <f t="shared" si="43"/>
        <v>0</v>
      </c>
      <c r="P43" s="7">
        <f t="shared" si="44"/>
        <v>3</v>
      </c>
      <c r="Q43" s="7">
        <f t="shared" si="45"/>
        <v>1.5</v>
      </c>
      <c r="R43" s="7">
        <v>1.63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46"/>
        <v>0</v>
      </c>
      <c r="AJ43" s="11">
        <v>20</v>
      </c>
      <c r="AK43" s="10" t="s">
        <v>80</v>
      </c>
      <c r="AL43" s="11"/>
      <c r="AM43" s="10"/>
      <c r="AN43" s="11"/>
      <c r="AO43" s="10"/>
      <c r="AP43" s="11"/>
      <c r="AQ43" s="10"/>
      <c r="AR43" s="7">
        <v>1.5</v>
      </c>
      <c r="AS43" s="11">
        <v>20</v>
      </c>
      <c r="AT43" s="10" t="s">
        <v>53</v>
      </c>
      <c r="AU43" s="11"/>
      <c r="AV43" s="10"/>
      <c r="AW43" s="11"/>
      <c r="AX43" s="10"/>
      <c r="AY43" s="7">
        <v>1.5</v>
      </c>
      <c r="AZ43" s="7">
        <f t="shared" si="47"/>
        <v>3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48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9"/>
        <v>0</v>
      </c>
    </row>
    <row r="44" spans="1:86" x14ac:dyDescent="0.25">
      <c r="A44" s="6"/>
      <c r="B44" s="6"/>
      <c r="C44" s="6"/>
      <c r="D44" s="6" t="s">
        <v>101</v>
      </c>
      <c r="E44" s="3" t="s">
        <v>102</v>
      </c>
      <c r="F44" s="6">
        <f t="shared" si="34"/>
        <v>0</v>
      </c>
      <c r="G44" s="6">
        <f t="shared" si="35"/>
        <v>2</v>
      </c>
      <c r="H44" s="6">
        <f t="shared" si="36"/>
        <v>20</v>
      </c>
      <c r="I44" s="6">
        <f t="shared" si="37"/>
        <v>10</v>
      </c>
      <c r="J44" s="6">
        <f t="shared" si="38"/>
        <v>0</v>
      </c>
      <c r="K44" s="6">
        <f t="shared" si="39"/>
        <v>0</v>
      </c>
      <c r="L44" s="6">
        <f t="shared" si="40"/>
        <v>0</v>
      </c>
      <c r="M44" s="6">
        <f t="shared" si="41"/>
        <v>10</v>
      </c>
      <c r="N44" s="6">
        <f t="shared" si="42"/>
        <v>0</v>
      </c>
      <c r="O44" s="6">
        <f t="shared" si="43"/>
        <v>0</v>
      </c>
      <c r="P44" s="7">
        <f t="shared" si="44"/>
        <v>1</v>
      </c>
      <c r="Q44" s="7">
        <f t="shared" si="45"/>
        <v>0.5</v>
      </c>
      <c r="R44" s="7">
        <v>0.84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46"/>
        <v>0</v>
      </c>
      <c r="AJ44" s="11">
        <v>10</v>
      </c>
      <c r="AK44" s="10" t="s">
        <v>53</v>
      </c>
      <c r="AL44" s="11"/>
      <c r="AM44" s="10"/>
      <c r="AN44" s="11"/>
      <c r="AO44" s="10"/>
      <c r="AP44" s="11"/>
      <c r="AQ44" s="10"/>
      <c r="AR44" s="7">
        <v>0.5</v>
      </c>
      <c r="AS44" s="11">
        <v>10</v>
      </c>
      <c r="AT44" s="10" t="s">
        <v>53</v>
      </c>
      <c r="AU44" s="11"/>
      <c r="AV44" s="10"/>
      <c r="AW44" s="11"/>
      <c r="AX44" s="10"/>
      <c r="AY44" s="7">
        <v>0.5</v>
      </c>
      <c r="AZ44" s="7">
        <f t="shared" si="47"/>
        <v>1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48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9"/>
        <v>0</v>
      </c>
    </row>
    <row r="45" spans="1:86" x14ac:dyDescent="0.25">
      <c r="A45" s="6"/>
      <c r="B45" s="6"/>
      <c r="C45" s="6"/>
      <c r="D45" s="6" t="s">
        <v>103</v>
      </c>
      <c r="E45" s="3" t="s">
        <v>104</v>
      </c>
      <c r="F45" s="6">
        <f t="shared" si="34"/>
        <v>0</v>
      </c>
      <c r="G45" s="6">
        <f t="shared" si="35"/>
        <v>2</v>
      </c>
      <c r="H45" s="6">
        <f t="shared" si="36"/>
        <v>20</v>
      </c>
      <c r="I45" s="6">
        <f t="shared" si="37"/>
        <v>10</v>
      </c>
      <c r="J45" s="6">
        <f t="shared" si="38"/>
        <v>0</v>
      </c>
      <c r="K45" s="6">
        <f t="shared" si="39"/>
        <v>0</v>
      </c>
      <c r="L45" s="6">
        <f t="shared" si="40"/>
        <v>0</v>
      </c>
      <c r="M45" s="6">
        <f t="shared" si="41"/>
        <v>10</v>
      </c>
      <c r="N45" s="6">
        <f t="shared" si="42"/>
        <v>0</v>
      </c>
      <c r="O45" s="6">
        <f t="shared" si="43"/>
        <v>0</v>
      </c>
      <c r="P45" s="7">
        <f t="shared" si="44"/>
        <v>1</v>
      </c>
      <c r="Q45" s="7">
        <f t="shared" si="45"/>
        <v>0.5</v>
      </c>
      <c r="R45" s="7">
        <v>0.73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46"/>
        <v>0</v>
      </c>
      <c r="AJ45" s="11">
        <v>10</v>
      </c>
      <c r="AK45" s="10" t="s">
        <v>53</v>
      </c>
      <c r="AL45" s="11"/>
      <c r="AM45" s="10"/>
      <c r="AN45" s="11"/>
      <c r="AO45" s="10"/>
      <c r="AP45" s="11"/>
      <c r="AQ45" s="10"/>
      <c r="AR45" s="7">
        <v>0.5</v>
      </c>
      <c r="AS45" s="11">
        <v>10</v>
      </c>
      <c r="AT45" s="10" t="s">
        <v>53</v>
      </c>
      <c r="AU45" s="11"/>
      <c r="AV45" s="10"/>
      <c r="AW45" s="11"/>
      <c r="AX45" s="10"/>
      <c r="AY45" s="7">
        <v>0.5</v>
      </c>
      <c r="AZ45" s="7">
        <f t="shared" si="47"/>
        <v>1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48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9"/>
        <v>0</v>
      </c>
    </row>
    <row r="46" spans="1:86" x14ac:dyDescent="0.25">
      <c r="A46" s="6"/>
      <c r="B46" s="6"/>
      <c r="C46" s="6"/>
      <c r="D46" s="6" t="s">
        <v>105</v>
      </c>
      <c r="E46" s="3" t="s">
        <v>106</v>
      </c>
      <c r="F46" s="6">
        <f t="shared" si="34"/>
        <v>0</v>
      </c>
      <c r="G46" s="6">
        <f t="shared" si="35"/>
        <v>2</v>
      </c>
      <c r="H46" s="6">
        <f t="shared" si="36"/>
        <v>20</v>
      </c>
      <c r="I46" s="6">
        <f t="shared" si="37"/>
        <v>10</v>
      </c>
      <c r="J46" s="6">
        <f t="shared" si="38"/>
        <v>10</v>
      </c>
      <c r="K46" s="6">
        <f t="shared" si="39"/>
        <v>0</v>
      </c>
      <c r="L46" s="6">
        <f t="shared" si="40"/>
        <v>0</v>
      </c>
      <c r="M46" s="6">
        <f t="shared" si="41"/>
        <v>0</v>
      </c>
      <c r="N46" s="6">
        <f t="shared" si="42"/>
        <v>0</v>
      </c>
      <c r="O46" s="6">
        <f t="shared" si="43"/>
        <v>0</v>
      </c>
      <c r="P46" s="7">
        <f t="shared" si="44"/>
        <v>1</v>
      </c>
      <c r="Q46" s="7">
        <f t="shared" si="45"/>
        <v>0</v>
      </c>
      <c r="R46" s="7">
        <v>0.73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46"/>
        <v>0</v>
      </c>
      <c r="AJ46" s="11">
        <v>10</v>
      </c>
      <c r="AK46" s="10" t="s">
        <v>53</v>
      </c>
      <c r="AL46" s="11">
        <v>10</v>
      </c>
      <c r="AM46" s="10" t="s">
        <v>53</v>
      </c>
      <c r="AN46" s="11"/>
      <c r="AO46" s="10"/>
      <c r="AP46" s="11"/>
      <c r="AQ46" s="10"/>
      <c r="AR46" s="7">
        <v>1</v>
      </c>
      <c r="AS46" s="11"/>
      <c r="AT46" s="10"/>
      <c r="AU46" s="11"/>
      <c r="AV46" s="10"/>
      <c r="AW46" s="11"/>
      <c r="AX46" s="10"/>
      <c r="AY46" s="7"/>
      <c r="AZ46" s="7">
        <f t="shared" si="47"/>
        <v>1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48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9"/>
        <v>0</v>
      </c>
    </row>
    <row r="47" spans="1:86" x14ac:dyDescent="0.25">
      <c r="A47" s="6"/>
      <c r="B47" s="6"/>
      <c r="C47" s="6"/>
      <c r="D47" s="6" t="s">
        <v>107</v>
      </c>
      <c r="E47" s="3" t="s">
        <v>108</v>
      </c>
      <c r="F47" s="6">
        <f t="shared" si="34"/>
        <v>0</v>
      </c>
      <c r="G47" s="6">
        <f t="shared" si="35"/>
        <v>2</v>
      </c>
      <c r="H47" s="6">
        <f t="shared" si="36"/>
        <v>20</v>
      </c>
      <c r="I47" s="6">
        <f t="shared" si="37"/>
        <v>10</v>
      </c>
      <c r="J47" s="6">
        <f t="shared" si="38"/>
        <v>10</v>
      </c>
      <c r="K47" s="6">
        <f t="shared" si="39"/>
        <v>0</v>
      </c>
      <c r="L47" s="6">
        <f t="shared" si="40"/>
        <v>0</v>
      </c>
      <c r="M47" s="6">
        <f t="shared" si="41"/>
        <v>0</v>
      </c>
      <c r="N47" s="6">
        <f t="shared" si="42"/>
        <v>0</v>
      </c>
      <c r="O47" s="6">
        <f t="shared" si="43"/>
        <v>0</v>
      </c>
      <c r="P47" s="7">
        <f t="shared" si="44"/>
        <v>1</v>
      </c>
      <c r="Q47" s="7">
        <f t="shared" si="45"/>
        <v>0</v>
      </c>
      <c r="R47" s="7">
        <v>1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46"/>
        <v>0</v>
      </c>
      <c r="AJ47" s="11">
        <v>10</v>
      </c>
      <c r="AK47" s="10" t="s">
        <v>53</v>
      </c>
      <c r="AL47" s="11">
        <v>10</v>
      </c>
      <c r="AM47" s="10" t="s">
        <v>53</v>
      </c>
      <c r="AN47" s="11"/>
      <c r="AO47" s="10"/>
      <c r="AP47" s="11"/>
      <c r="AQ47" s="10"/>
      <c r="AR47" s="7">
        <v>1</v>
      </c>
      <c r="AS47" s="11"/>
      <c r="AT47" s="10"/>
      <c r="AU47" s="11"/>
      <c r="AV47" s="10"/>
      <c r="AW47" s="11"/>
      <c r="AX47" s="10"/>
      <c r="AY47" s="7"/>
      <c r="AZ47" s="7">
        <f t="shared" si="47"/>
        <v>1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48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49"/>
        <v>0</v>
      </c>
    </row>
    <row r="48" spans="1:86" x14ac:dyDescent="0.25">
      <c r="A48" s="6"/>
      <c r="B48" s="6"/>
      <c r="C48" s="6"/>
      <c r="D48" s="6" t="s">
        <v>109</v>
      </c>
      <c r="E48" s="3" t="s">
        <v>110</v>
      </c>
      <c r="F48" s="6">
        <f t="shared" si="34"/>
        <v>0</v>
      </c>
      <c r="G48" s="6">
        <f t="shared" si="35"/>
        <v>2</v>
      </c>
      <c r="H48" s="6">
        <f t="shared" si="36"/>
        <v>16</v>
      </c>
      <c r="I48" s="6">
        <f t="shared" si="37"/>
        <v>10</v>
      </c>
      <c r="J48" s="6">
        <f t="shared" si="38"/>
        <v>6</v>
      </c>
      <c r="K48" s="6">
        <f t="shared" si="39"/>
        <v>0</v>
      </c>
      <c r="L48" s="6">
        <f t="shared" si="40"/>
        <v>0</v>
      </c>
      <c r="M48" s="6">
        <f t="shared" si="41"/>
        <v>0</v>
      </c>
      <c r="N48" s="6">
        <f t="shared" si="42"/>
        <v>0</v>
      </c>
      <c r="O48" s="6">
        <f t="shared" si="43"/>
        <v>0</v>
      </c>
      <c r="P48" s="7">
        <f t="shared" si="44"/>
        <v>1</v>
      </c>
      <c r="Q48" s="7">
        <f t="shared" si="45"/>
        <v>0</v>
      </c>
      <c r="R48" s="7">
        <v>0.7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46"/>
        <v>0</v>
      </c>
      <c r="AJ48" s="11">
        <v>10</v>
      </c>
      <c r="AK48" s="10" t="s">
        <v>53</v>
      </c>
      <c r="AL48" s="11">
        <v>6</v>
      </c>
      <c r="AM48" s="10" t="s">
        <v>53</v>
      </c>
      <c r="AN48" s="11"/>
      <c r="AO48" s="10"/>
      <c r="AP48" s="11"/>
      <c r="AQ48" s="10"/>
      <c r="AR48" s="7">
        <v>1</v>
      </c>
      <c r="AS48" s="11"/>
      <c r="AT48" s="10"/>
      <c r="AU48" s="11"/>
      <c r="AV48" s="10"/>
      <c r="AW48" s="11"/>
      <c r="AX48" s="10"/>
      <c r="AY48" s="7"/>
      <c r="AZ48" s="7">
        <f t="shared" si="47"/>
        <v>1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48"/>
        <v>0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49"/>
        <v>0</v>
      </c>
    </row>
    <row r="49" spans="1:86" x14ac:dyDescent="0.25">
      <c r="A49" s="6"/>
      <c r="B49" s="6"/>
      <c r="C49" s="6"/>
      <c r="D49" s="6" t="s">
        <v>111</v>
      </c>
      <c r="E49" s="3" t="s">
        <v>112</v>
      </c>
      <c r="F49" s="6">
        <f t="shared" si="34"/>
        <v>0</v>
      </c>
      <c r="G49" s="6">
        <f t="shared" si="35"/>
        <v>3</v>
      </c>
      <c r="H49" s="6">
        <f t="shared" si="36"/>
        <v>30</v>
      </c>
      <c r="I49" s="6">
        <f t="shared" si="37"/>
        <v>10</v>
      </c>
      <c r="J49" s="6">
        <f t="shared" si="38"/>
        <v>10</v>
      </c>
      <c r="K49" s="6">
        <f t="shared" si="39"/>
        <v>0</v>
      </c>
      <c r="L49" s="6">
        <f t="shared" si="40"/>
        <v>0</v>
      </c>
      <c r="M49" s="6">
        <f t="shared" si="41"/>
        <v>10</v>
      </c>
      <c r="N49" s="6">
        <f t="shared" si="42"/>
        <v>0</v>
      </c>
      <c r="O49" s="6">
        <f t="shared" si="43"/>
        <v>0</v>
      </c>
      <c r="P49" s="7">
        <f t="shared" si="44"/>
        <v>2</v>
      </c>
      <c r="Q49" s="7">
        <f t="shared" si="45"/>
        <v>0.5</v>
      </c>
      <c r="R49" s="7">
        <v>1.19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46"/>
        <v>0</v>
      </c>
      <c r="AJ49" s="11">
        <v>10</v>
      </c>
      <c r="AK49" s="10" t="s">
        <v>53</v>
      </c>
      <c r="AL49" s="11">
        <v>10</v>
      </c>
      <c r="AM49" s="10" t="s">
        <v>53</v>
      </c>
      <c r="AN49" s="11"/>
      <c r="AO49" s="10"/>
      <c r="AP49" s="11"/>
      <c r="AQ49" s="10"/>
      <c r="AR49" s="7">
        <v>1.5</v>
      </c>
      <c r="AS49" s="11">
        <v>10</v>
      </c>
      <c r="AT49" s="10" t="s">
        <v>53</v>
      </c>
      <c r="AU49" s="11"/>
      <c r="AV49" s="10"/>
      <c r="AW49" s="11"/>
      <c r="AX49" s="10"/>
      <c r="AY49" s="7">
        <v>0.5</v>
      </c>
      <c r="AZ49" s="7">
        <f t="shared" si="47"/>
        <v>2</v>
      </c>
      <c r="BA49" s="11"/>
      <c r="BB49" s="10"/>
      <c r="BC49" s="11"/>
      <c r="BD49" s="10"/>
      <c r="BE49" s="11"/>
      <c r="BF49" s="10"/>
      <c r="BG49" s="11"/>
      <c r="BH49" s="10"/>
      <c r="BI49" s="7"/>
      <c r="BJ49" s="11"/>
      <c r="BK49" s="10"/>
      <c r="BL49" s="11"/>
      <c r="BM49" s="10"/>
      <c r="BN49" s="11"/>
      <c r="BO49" s="10"/>
      <c r="BP49" s="7"/>
      <c r="BQ49" s="7">
        <f t="shared" si="48"/>
        <v>0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49"/>
        <v>0</v>
      </c>
    </row>
    <row r="50" spans="1:86" x14ac:dyDescent="0.25">
      <c r="A50" s="6">
        <v>4</v>
      </c>
      <c r="B50" s="6">
        <v>1</v>
      </c>
      <c r="C50" s="6"/>
      <c r="D50" s="6"/>
      <c r="E50" s="3" t="s">
        <v>113</v>
      </c>
      <c r="F50" s="6">
        <f>$B$50*COUNTIF(S50:CF50,"e")</f>
        <v>0</v>
      </c>
      <c r="G50" s="6">
        <f>$B$50*COUNTIF(S50:CF50,"z")</f>
        <v>2</v>
      </c>
      <c r="H50" s="6">
        <f t="shared" si="36"/>
        <v>30</v>
      </c>
      <c r="I50" s="6">
        <f t="shared" si="37"/>
        <v>14</v>
      </c>
      <c r="J50" s="6">
        <f t="shared" si="38"/>
        <v>16</v>
      </c>
      <c r="K50" s="6">
        <f t="shared" si="39"/>
        <v>0</v>
      </c>
      <c r="L50" s="6">
        <f t="shared" si="40"/>
        <v>0</v>
      </c>
      <c r="M50" s="6">
        <f t="shared" si="41"/>
        <v>0</v>
      </c>
      <c r="N50" s="6">
        <f t="shared" si="42"/>
        <v>0</v>
      </c>
      <c r="O50" s="6">
        <f t="shared" si="43"/>
        <v>0</v>
      </c>
      <c r="P50" s="7">
        <f t="shared" si="44"/>
        <v>2</v>
      </c>
      <c r="Q50" s="7">
        <f t="shared" si="45"/>
        <v>0</v>
      </c>
      <c r="R50" s="7">
        <f>$B$50*1.33</f>
        <v>1.33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46"/>
        <v>0</v>
      </c>
      <c r="AJ50" s="11">
        <f>$B$50*14</f>
        <v>14</v>
      </c>
      <c r="AK50" s="10" t="s">
        <v>53</v>
      </c>
      <c r="AL50" s="11">
        <f>$B$50*16</f>
        <v>16</v>
      </c>
      <c r="AM50" s="10" t="s">
        <v>53</v>
      </c>
      <c r="AN50" s="11"/>
      <c r="AO50" s="10"/>
      <c r="AP50" s="11"/>
      <c r="AQ50" s="10"/>
      <c r="AR50" s="7">
        <f>$B$50*2</f>
        <v>2</v>
      </c>
      <c r="AS50" s="11"/>
      <c r="AT50" s="10"/>
      <c r="AU50" s="11"/>
      <c r="AV50" s="10"/>
      <c r="AW50" s="11"/>
      <c r="AX50" s="10"/>
      <c r="AY50" s="7"/>
      <c r="AZ50" s="7">
        <f t="shared" si="47"/>
        <v>2</v>
      </c>
      <c r="BA50" s="11"/>
      <c r="BB50" s="10"/>
      <c r="BC50" s="11"/>
      <c r="BD50" s="10"/>
      <c r="BE50" s="11"/>
      <c r="BF50" s="10"/>
      <c r="BG50" s="11"/>
      <c r="BH50" s="10"/>
      <c r="BI50" s="7"/>
      <c r="BJ50" s="11"/>
      <c r="BK50" s="10"/>
      <c r="BL50" s="11"/>
      <c r="BM50" s="10"/>
      <c r="BN50" s="11"/>
      <c r="BO50" s="10"/>
      <c r="BP50" s="7"/>
      <c r="BQ50" s="7">
        <f t="shared" si="48"/>
        <v>0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49"/>
        <v>0</v>
      </c>
    </row>
    <row r="51" spans="1:86" x14ac:dyDescent="0.25">
      <c r="A51" s="6">
        <v>5</v>
      </c>
      <c r="B51" s="6">
        <v>1</v>
      </c>
      <c r="C51" s="6"/>
      <c r="D51" s="6"/>
      <c r="E51" s="3" t="s">
        <v>114</v>
      </c>
      <c r="F51" s="6">
        <f>$B$51*COUNTIF(S51:CF51,"e")</f>
        <v>0</v>
      </c>
      <c r="G51" s="6">
        <f>$B$51*COUNTIF(S51:CF51,"z")</f>
        <v>2</v>
      </c>
      <c r="H51" s="6">
        <f t="shared" si="36"/>
        <v>30</v>
      </c>
      <c r="I51" s="6">
        <f t="shared" si="37"/>
        <v>14</v>
      </c>
      <c r="J51" s="6">
        <f t="shared" si="38"/>
        <v>0</v>
      </c>
      <c r="K51" s="6">
        <f t="shared" si="39"/>
        <v>0</v>
      </c>
      <c r="L51" s="6">
        <f t="shared" si="40"/>
        <v>0</v>
      </c>
      <c r="M51" s="6">
        <f t="shared" si="41"/>
        <v>16</v>
      </c>
      <c r="N51" s="6">
        <f t="shared" si="42"/>
        <v>0</v>
      </c>
      <c r="O51" s="6">
        <f t="shared" si="43"/>
        <v>0</v>
      </c>
      <c r="P51" s="7">
        <f t="shared" si="44"/>
        <v>2</v>
      </c>
      <c r="Q51" s="7">
        <f t="shared" si="45"/>
        <v>1</v>
      </c>
      <c r="R51" s="7">
        <f>$B$51*1.3</f>
        <v>1.3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46"/>
        <v>0</v>
      </c>
      <c r="AJ51" s="11">
        <f>$B$51*14</f>
        <v>14</v>
      </c>
      <c r="AK51" s="10" t="s">
        <v>53</v>
      </c>
      <c r="AL51" s="11"/>
      <c r="AM51" s="10"/>
      <c r="AN51" s="11"/>
      <c r="AO51" s="10"/>
      <c r="AP51" s="11"/>
      <c r="AQ51" s="10"/>
      <c r="AR51" s="7">
        <f>$B$51*1</f>
        <v>1</v>
      </c>
      <c r="AS51" s="11">
        <f>$B$51*16</f>
        <v>16</v>
      </c>
      <c r="AT51" s="10" t="s">
        <v>53</v>
      </c>
      <c r="AU51" s="11"/>
      <c r="AV51" s="10"/>
      <c r="AW51" s="11"/>
      <c r="AX51" s="10"/>
      <c r="AY51" s="7">
        <f>$B$51*1</f>
        <v>1</v>
      </c>
      <c r="AZ51" s="7">
        <f t="shared" si="47"/>
        <v>2</v>
      </c>
      <c r="BA51" s="11"/>
      <c r="BB51" s="10"/>
      <c r="BC51" s="11"/>
      <c r="BD51" s="10"/>
      <c r="BE51" s="11"/>
      <c r="BF51" s="10"/>
      <c r="BG51" s="11"/>
      <c r="BH51" s="10"/>
      <c r="BI51" s="7"/>
      <c r="BJ51" s="11"/>
      <c r="BK51" s="10"/>
      <c r="BL51" s="11"/>
      <c r="BM51" s="10"/>
      <c r="BN51" s="11"/>
      <c r="BO51" s="10"/>
      <c r="BP51" s="7"/>
      <c r="BQ51" s="7">
        <f t="shared" si="48"/>
        <v>0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49"/>
        <v>0</v>
      </c>
    </row>
    <row r="52" spans="1:86" x14ac:dyDescent="0.25">
      <c r="A52" s="6">
        <v>6</v>
      </c>
      <c r="B52" s="6">
        <v>1</v>
      </c>
      <c r="C52" s="6"/>
      <c r="D52" s="6"/>
      <c r="E52" s="3" t="s">
        <v>115</v>
      </c>
      <c r="F52" s="6">
        <f>$B$52*COUNTIF(S52:CF52,"e")</f>
        <v>0</v>
      </c>
      <c r="G52" s="6">
        <f>$B$52*COUNTIF(S52:CF52,"z")</f>
        <v>2</v>
      </c>
      <c r="H52" s="6">
        <f t="shared" si="36"/>
        <v>30</v>
      </c>
      <c r="I52" s="6">
        <f t="shared" si="37"/>
        <v>10</v>
      </c>
      <c r="J52" s="6">
        <f t="shared" si="38"/>
        <v>0</v>
      </c>
      <c r="K52" s="6">
        <f t="shared" si="39"/>
        <v>0</v>
      </c>
      <c r="L52" s="6">
        <f t="shared" si="40"/>
        <v>0</v>
      </c>
      <c r="M52" s="6">
        <f t="shared" si="41"/>
        <v>20</v>
      </c>
      <c r="N52" s="6">
        <f t="shared" si="42"/>
        <v>0</v>
      </c>
      <c r="O52" s="6">
        <f t="shared" si="43"/>
        <v>0</v>
      </c>
      <c r="P52" s="7">
        <f t="shared" si="44"/>
        <v>2</v>
      </c>
      <c r="Q52" s="7">
        <f t="shared" si="45"/>
        <v>1</v>
      </c>
      <c r="R52" s="7">
        <f>$B$52*1.26</f>
        <v>1.26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46"/>
        <v>0</v>
      </c>
      <c r="AJ52" s="11">
        <f>$B$52*10</f>
        <v>10</v>
      </c>
      <c r="AK52" s="10" t="s">
        <v>53</v>
      </c>
      <c r="AL52" s="11"/>
      <c r="AM52" s="10"/>
      <c r="AN52" s="11"/>
      <c r="AO52" s="10"/>
      <c r="AP52" s="11"/>
      <c r="AQ52" s="10"/>
      <c r="AR52" s="7">
        <f>$B$52*1</f>
        <v>1</v>
      </c>
      <c r="AS52" s="11">
        <f>$B$52*20</f>
        <v>20</v>
      </c>
      <c r="AT52" s="10" t="s">
        <v>53</v>
      </c>
      <c r="AU52" s="11"/>
      <c r="AV52" s="10"/>
      <c r="AW52" s="11"/>
      <c r="AX52" s="10"/>
      <c r="AY52" s="7">
        <f>$B$52*1</f>
        <v>1</v>
      </c>
      <c r="AZ52" s="7">
        <f t="shared" si="47"/>
        <v>2</v>
      </c>
      <c r="BA52" s="11"/>
      <c r="BB52" s="10"/>
      <c r="BC52" s="11"/>
      <c r="BD52" s="10"/>
      <c r="BE52" s="11"/>
      <c r="BF52" s="10"/>
      <c r="BG52" s="11"/>
      <c r="BH52" s="10"/>
      <c r="BI52" s="7"/>
      <c r="BJ52" s="11"/>
      <c r="BK52" s="10"/>
      <c r="BL52" s="11"/>
      <c r="BM52" s="10"/>
      <c r="BN52" s="11"/>
      <c r="BO52" s="10"/>
      <c r="BP52" s="7"/>
      <c r="BQ52" s="7">
        <f t="shared" si="48"/>
        <v>0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49"/>
        <v>0</v>
      </c>
    </row>
    <row r="53" spans="1:86" x14ac:dyDescent="0.25">
      <c r="A53" s="6">
        <v>7</v>
      </c>
      <c r="B53" s="6">
        <v>1</v>
      </c>
      <c r="C53" s="6"/>
      <c r="D53" s="6"/>
      <c r="E53" s="3" t="s">
        <v>116</v>
      </c>
      <c r="F53" s="6">
        <f>$B$53*COUNTIF(S53:CF53,"e")</f>
        <v>0</v>
      </c>
      <c r="G53" s="6">
        <f>$B$53*COUNTIF(S53:CF53,"z")</f>
        <v>2</v>
      </c>
      <c r="H53" s="6">
        <f t="shared" si="36"/>
        <v>30</v>
      </c>
      <c r="I53" s="6">
        <f t="shared" si="37"/>
        <v>14</v>
      </c>
      <c r="J53" s="6">
        <f t="shared" si="38"/>
        <v>16</v>
      </c>
      <c r="K53" s="6">
        <f t="shared" si="39"/>
        <v>0</v>
      </c>
      <c r="L53" s="6">
        <f t="shared" si="40"/>
        <v>0</v>
      </c>
      <c r="M53" s="6">
        <f t="shared" si="41"/>
        <v>0</v>
      </c>
      <c r="N53" s="6">
        <f t="shared" si="42"/>
        <v>0</v>
      </c>
      <c r="O53" s="6">
        <f t="shared" si="43"/>
        <v>0</v>
      </c>
      <c r="P53" s="7">
        <f t="shared" si="44"/>
        <v>2</v>
      </c>
      <c r="Q53" s="7">
        <f t="shared" si="45"/>
        <v>0</v>
      </c>
      <c r="R53" s="7">
        <f>$B$53*1.3</f>
        <v>1.3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si="46"/>
        <v>0</v>
      </c>
      <c r="AJ53" s="11">
        <f>$B$53*14</f>
        <v>14</v>
      </c>
      <c r="AK53" s="10" t="s">
        <v>53</v>
      </c>
      <c r="AL53" s="11">
        <f>$B$53*16</f>
        <v>16</v>
      </c>
      <c r="AM53" s="10" t="s">
        <v>53</v>
      </c>
      <c r="AN53" s="11"/>
      <c r="AO53" s="10"/>
      <c r="AP53" s="11"/>
      <c r="AQ53" s="10"/>
      <c r="AR53" s="7">
        <f>$B$53*2</f>
        <v>2</v>
      </c>
      <c r="AS53" s="11"/>
      <c r="AT53" s="10"/>
      <c r="AU53" s="11"/>
      <c r="AV53" s="10"/>
      <c r="AW53" s="11"/>
      <c r="AX53" s="10"/>
      <c r="AY53" s="7"/>
      <c r="AZ53" s="7">
        <f t="shared" si="47"/>
        <v>2</v>
      </c>
      <c r="BA53" s="11"/>
      <c r="BB53" s="10"/>
      <c r="BC53" s="11"/>
      <c r="BD53" s="10"/>
      <c r="BE53" s="11"/>
      <c r="BF53" s="10"/>
      <c r="BG53" s="11"/>
      <c r="BH53" s="10"/>
      <c r="BI53" s="7"/>
      <c r="BJ53" s="11"/>
      <c r="BK53" s="10"/>
      <c r="BL53" s="11"/>
      <c r="BM53" s="10"/>
      <c r="BN53" s="11"/>
      <c r="BO53" s="10"/>
      <c r="BP53" s="7"/>
      <c r="BQ53" s="7">
        <f t="shared" si="48"/>
        <v>0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si="49"/>
        <v>0</v>
      </c>
    </row>
    <row r="54" spans="1:86" x14ac:dyDescent="0.25">
      <c r="A54" s="6"/>
      <c r="B54" s="6"/>
      <c r="C54" s="6"/>
      <c r="D54" s="6" t="s">
        <v>117</v>
      </c>
      <c r="E54" s="3" t="s">
        <v>118</v>
      </c>
      <c r="F54" s="6">
        <f t="shared" ref="F54:F62" si="50">COUNTIF(S54:CF54,"e")</f>
        <v>0</v>
      </c>
      <c r="G54" s="6">
        <f t="shared" ref="G54:G62" si="51">COUNTIF(S54:CF54,"z")</f>
        <v>2</v>
      </c>
      <c r="H54" s="6">
        <f t="shared" si="36"/>
        <v>40</v>
      </c>
      <c r="I54" s="6">
        <f t="shared" si="37"/>
        <v>0</v>
      </c>
      <c r="J54" s="6">
        <f t="shared" si="38"/>
        <v>0</v>
      </c>
      <c r="K54" s="6">
        <f t="shared" si="39"/>
        <v>0</v>
      </c>
      <c r="L54" s="6">
        <f t="shared" si="40"/>
        <v>40</v>
      </c>
      <c r="M54" s="6">
        <f t="shared" si="41"/>
        <v>0</v>
      </c>
      <c r="N54" s="6">
        <f t="shared" si="42"/>
        <v>0</v>
      </c>
      <c r="O54" s="6">
        <f t="shared" si="43"/>
        <v>0</v>
      </c>
      <c r="P54" s="7">
        <f t="shared" si="44"/>
        <v>3</v>
      </c>
      <c r="Q54" s="7">
        <f t="shared" si="45"/>
        <v>0</v>
      </c>
      <c r="R54" s="7">
        <v>2.2000000000000002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t="shared" si="46"/>
        <v>0</v>
      </c>
      <c r="AJ54" s="11"/>
      <c r="AK54" s="10"/>
      <c r="AL54" s="11"/>
      <c r="AM54" s="10"/>
      <c r="AN54" s="11"/>
      <c r="AO54" s="10"/>
      <c r="AP54" s="11">
        <v>20</v>
      </c>
      <c r="AQ54" s="10" t="s">
        <v>53</v>
      </c>
      <c r="AR54" s="7">
        <v>2</v>
      </c>
      <c r="AS54" s="11"/>
      <c r="AT54" s="10"/>
      <c r="AU54" s="11"/>
      <c r="AV54" s="10"/>
      <c r="AW54" s="11"/>
      <c r="AX54" s="10"/>
      <c r="AY54" s="7"/>
      <c r="AZ54" s="7">
        <f t="shared" si="47"/>
        <v>2</v>
      </c>
      <c r="BA54" s="11"/>
      <c r="BB54" s="10"/>
      <c r="BC54" s="11"/>
      <c r="BD54" s="10"/>
      <c r="BE54" s="11"/>
      <c r="BF54" s="10"/>
      <c r="BG54" s="11">
        <v>20</v>
      </c>
      <c r="BH54" s="10" t="s">
        <v>53</v>
      </c>
      <c r="BI54" s="7">
        <v>1</v>
      </c>
      <c r="BJ54" s="11"/>
      <c r="BK54" s="10"/>
      <c r="BL54" s="11"/>
      <c r="BM54" s="10"/>
      <c r="BN54" s="11"/>
      <c r="BO54" s="10"/>
      <c r="BP54" s="7"/>
      <c r="BQ54" s="7">
        <f t="shared" si="48"/>
        <v>1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t="shared" si="49"/>
        <v>0</v>
      </c>
    </row>
    <row r="55" spans="1:86" x14ac:dyDescent="0.25">
      <c r="A55" s="6"/>
      <c r="B55" s="6"/>
      <c r="C55" s="6"/>
      <c r="D55" s="6" t="s">
        <v>119</v>
      </c>
      <c r="E55" s="3" t="s">
        <v>120</v>
      </c>
      <c r="F55" s="6">
        <f t="shared" si="50"/>
        <v>0</v>
      </c>
      <c r="G55" s="6">
        <f t="shared" si="51"/>
        <v>2</v>
      </c>
      <c r="H55" s="6">
        <f t="shared" si="36"/>
        <v>22</v>
      </c>
      <c r="I55" s="6">
        <f t="shared" si="37"/>
        <v>10</v>
      </c>
      <c r="J55" s="6">
        <f t="shared" si="38"/>
        <v>0</v>
      </c>
      <c r="K55" s="6">
        <f t="shared" si="39"/>
        <v>0</v>
      </c>
      <c r="L55" s="6">
        <f t="shared" si="40"/>
        <v>0</v>
      </c>
      <c r="M55" s="6">
        <f t="shared" si="41"/>
        <v>12</v>
      </c>
      <c r="N55" s="6">
        <f t="shared" si="42"/>
        <v>0</v>
      </c>
      <c r="O55" s="6">
        <f t="shared" si="43"/>
        <v>0</v>
      </c>
      <c r="P55" s="7">
        <f t="shared" si="44"/>
        <v>1</v>
      </c>
      <c r="Q55" s="7">
        <f t="shared" si="45"/>
        <v>0.5</v>
      </c>
      <c r="R55" s="7">
        <v>0.73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46"/>
        <v>0</v>
      </c>
      <c r="AJ55" s="11"/>
      <c r="AK55" s="10"/>
      <c r="AL55" s="11"/>
      <c r="AM55" s="10"/>
      <c r="AN55" s="11"/>
      <c r="AO55" s="10"/>
      <c r="AP55" s="11"/>
      <c r="AQ55" s="10"/>
      <c r="AR55" s="7"/>
      <c r="AS55" s="11"/>
      <c r="AT55" s="10"/>
      <c r="AU55" s="11"/>
      <c r="AV55" s="10"/>
      <c r="AW55" s="11"/>
      <c r="AX55" s="10"/>
      <c r="AY55" s="7"/>
      <c r="AZ55" s="7">
        <f t="shared" si="47"/>
        <v>0</v>
      </c>
      <c r="BA55" s="11">
        <v>10</v>
      </c>
      <c r="BB55" s="10" t="s">
        <v>53</v>
      </c>
      <c r="BC55" s="11"/>
      <c r="BD55" s="10"/>
      <c r="BE55" s="11"/>
      <c r="BF55" s="10"/>
      <c r="BG55" s="11"/>
      <c r="BH55" s="10"/>
      <c r="BI55" s="7">
        <v>0.5</v>
      </c>
      <c r="BJ55" s="11">
        <v>12</v>
      </c>
      <c r="BK55" s="10" t="s">
        <v>53</v>
      </c>
      <c r="BL55" s="11"/>
      <c r="BM55" s="10"/>
      <c r="BN55" s="11"/>
      <c r="BO55" s="10"/>
      <c r="BP55" s="7">
        <v>0.5</v>
      </c>
      <c r="BQ55" s="7">
        <f t="shared" si="48"/>
        <v>1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49"/>
        <v>0</v>
      </c>
    </row>
    <row r="56" spans="1:86" x14ac:dyDescent="0.25">
      <c r="A56" s="6"/>
      <c r="B56" s="6"/>
      <c r="C56" s="6"/>
      <c r="D56" s="6" t="s">
        <v>121</v>
      </c>
      <c r="E56" s="3" t="s">
        <v>122</v>
      </c>
      <c r="F56" s="6">
        <f t="shared" si="50"/>
        <v>0</v>
      </c>
      <c r="G56" s="6">
        <f t="shared" si="51"/>
        <v>2</v>
      </c>
      <c r="H56" s="6">
        <f t="shared" si="36"/>
        <v>24</v>
      </c>
      <c r="I56" s="6">
        <f t="shared" si="37"/>
        <v>10</v>
      </c>
      <c r="J56" s="6">
        <f t="shared" si="38"/>
        <v>0</v>
      </c>
      <c r="K56" s="6">
        <f t="shared" si="39"/>
        <v>0</v>
      </c>
      <c r="L56" s="6">
        <f t="shared" si="40"/>
        <v>0</v>
      </c>
      <c r="M56" s="6">
        <f t="shared" si="41"/>
        <v>14</v>
      </c>
      <c r="N56" s="6">
        <f t="shared" si="42"/>
        <v>0</v>
      </c>
      <c r="O56" s="6">
        <f t="shared" si="43"/>
        <v>0</v>
      </c>
      <c r="P56" s="7">
        <f t="shared" si="44"/>
        <v>1</v>
      </c>
      <c r="Q56" s="7">
        <f t="shared" si="45"/>
        <v>0.5</v>
      </c>
      <c r="R56" s="7">
        <v>0.87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46"/>
        <v>0</v>
      </c>
      <c r="AJ56" s="11"/>
      <c r="AK56" s="10"/>
      <c r="AL56" s="11"/>
      <c r="AM56" s="10"/>
      <c r="AN56" s="11"/>
      <c r="AO56" s="10"/>
      <c r="AP56" s="11"/>
      <c r="AQ56" s="10"/>
      <c r="AR56" s="7"/>
      <c r="AS56" s="11"/>
      <c r="AT56" s="10"/>
      <c r="AU56" s="11"/>
      <c r="AV56" s="10"/>
      <c r="AW56" s="11"/>
      <c r="AX56" s="10"/>
      <c r="AY56" s="7"/>
      <c r="AZ56" s="7">
        <f t="shared" si="47"/>
        <v>0</v>
      </c>
      <c r="BA56" s="11">
        <v>10</v>
      </c>
      <c r="BB56" s="10" t="s">
        <v>53</v>
      </c>
      <c r="BC56" s="11"/>
      <c r="BD56" s="10"/>
      <c r="BE56" s="11"/>
      <c r="BF56" s="10"/>
      <c r="BG56" s="11"/>
      <c r="BH56" s="10"/>
      <c r="BI56" s="7">
        <v>0.5</v>
      </c>
      <c r="BJ56" s="11">
        <v>14</v>
      </c>
      <c r="BK56" s="10" t="s">
        <v>53</v>
      </c>
      <c r="BL56" s="11"/>
      <c r="BM56" s="10"/>
      <c r="BN56" s="11"/>
      <c r="BO56" s="10"/>
      <c r="BP56" s="7">
        <v>0.5</v>
      </c>
      <c r="BQ56" s="7">
        <f t="shared" si="48"/>
        <v>1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49"/>
        <v>0</v>
      </c>
    </row>
    <row r="57" spans="1:86" x14ac:dyDescent="0.25">
      <c r="A57" s="6"/>
      <c r="B57" s="6"/>
      <c r="C57" s="6"/>
      <c r="D57" s="6" t="s">
        <v>123</v>
      </c>
      <c r="E57" s="3" t="s">
        <v>124</v>
      </c>
      <c r="F57" s="6">
        <f t="shared" si="50"/>
        <v>0</v>
      </c>
      <c r="G57" s="6">
        <f t="shared" si="51"/>
        <v>2</v>
      </c>
      <c r="H57" s="6">
        <f t="shared" si="36"/>
        <v>26</v>
      </c>
      <c r="I57" s="6">
        <f t="shared" si="37"/>
        <v>12</v>
      </c>
      <c r="J57" s="6">
        <f t="shared" si="38"/>
        <v>0</v>
      </c>
      <c r="K57" s="6">
        <f t="shared" si="39"/>
        <v>0</v>
      </c>
      <c r="L57" s="6">
        <f t="shared" si="40"/>
        <v>0</v>
      </c>
      <c r="M57" s="6">
        <f t="shared" si="41"/>
        <v>14</v>
      </c>
      <c r="N57" s="6">
        <f t="shared" si="42"/>
        <v>0</v>
      </c>
      <c r="O57" s="6">
        <f t="shared" si="43"/>
        <v>0</v>
      </c>
      <c r="P57" s="7">
        <f t="shared" si="44"/>
        <v>1</v>
      </c>
      <c r="Q57" s="7">
        <f t="shared" si="45"/>
        <v>0.5</v>
      </c>
      <c r="R57" s="7">
        <v>0.93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46"/>
        <v>0</v>
      </c>
      <c r="AJ57" s="11"/>
      <c r="AK57" s="10"/>
      <c r="AL57" s="11"/>
      <c r="AM57" s="10"/>
      <c r="AN57" s="11"/>
      <c r="AO57" s="10"/>
      <c r="AP57" s="11"/>
      <c r="AQ57" s="10"/>
      <c r="AR57" s="7"/>
      <c r="AS57" s="11"/>
      <c r="AT57" s="10"/>
      <c r="AU57" s="11"/>
      <c r="AV57" s="10"/>
      <c r="AW57" s="11"/>
      <c r="AX57" s="10"/>
      <c r="AY57" s="7"/>
      <c r="AZ57" s="7">
        <f t="shared" si="47"/>
        <v>0</v>
      </c>
      <c r="BA57" s="11">
        <v>12</v>
      </c>
      <c r="BB57" s="10" t="s">
        <v>53</v>
      </c>
      <c r="BC57" s="11"/>
      <c r="BD57" s="10"/>
      <c r="BE57" s="11"/>
      <c r="BF57" s="10"/>
      <c r="BG57" s="11"/>
      <c r="BH57" s="10"/>
      <c r="BI57" s="7">
        <v>0.5</v>
      </c>
      <c r="BJ57" s="11">
        <v>14</v>
      </c>
      <c r="BK57" s="10" t="s">
        <v>53</v>
      </c>
      <c r="BL57" s="11"/>
      <c r="BM57" s="10"/>
      <c r="BN57" s="11"/>
      <c r="BO57" s="10"/>
      <c r="BP57" s="7">
        <v>0.5</v>
      </c>
      <c r="BQ57" s="7">
        <f t="shared" si="48"/>
        <v>1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49"/>
        <v>0</v>
      </c>
    </row>
    <row r="58" spans="1:86" x14ac:dyDescent="0.25">
      <c r="A58" s="6"/>
      <c r="B58" s="6"/>
      <c r="C58" s="6"/>
      <c r="D58" s="6" t="s">
        <v>125</v>
      </c>
      <c r="E58" s="3" t="s">
        <v>126</v>
      </c>
      <c r="F58" s="6">
        <f t="shared" si="50"/>
        <v>0</v>
      </c>
      <c r="G58" s="6">
        <f t="shared" si="51"/>
        <v>2</v>
      </c>
      <c r="H58" s="6">
        <f t="shared" si="36"/>
        <v>20</v>
      </c>
      <c r="I58" s="6">
        <f t="shared" si="37"/>
        <v>10</v>
      </c>
      <c r="J58" s="6">
        <f t="shared" si="38"/>
        <v>10</v>
      </c>
      <c r="K58" s="6">
        <f t="shared" si="39"/>
        <v>0</v>
      </c>
      <c r="L58" s="6">
        <f t="shared" si="40"/>
        <v>0</v>
      </c>
      <c r="M58" s="6">
        <f t="shared" si="41"/>
        <v>0</v>
      </c>
      <c r="N58" s="6">
        <f t="shared" si="42"/>
        <v>0</v>
      </c>
      <c r="O58" s="6">
        <f t="shared" si="43"/>
        <v>0</v>
      </c>
      <c r="P58" s="7">
        <f t="shared" si="44"/>
        <v>1</v>
      </c>
      <c r="Q58" s="7">
        <f t="shared" si="45"/>
        <v>0</v>
      </c>
      <c r="R58" s="7">
        <v>0.73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46"/>
        <v>0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47"/>
        <v>0</v>
      </c>
      <c r="BA58" s="11">
        <v>10</v>
      </c>
      <c r="BB58" s="10" t="s">
        <v>53</v>
      </c>
      <c r="BC58" s="11">
        <v>10</v>
      </c>
      <c r="BD58" s="10" t="s">
        <v>53</v>
      </c>
      <c r="BE58" s="11"/>
      <c r="BF58" s="10"/>
      <c r="BG58" s="11"/>
      <c r="BH58" s="10"/>
      <c r="BI58" s="7">
        <v>1</v>
      </c>
      <c r="BJ58" s="11"/>
      <c r="BK58" s="10"/>
      <c r="BL58" s="11"/>
      <c r="BM58" s="10"/>
      <c r="BN58" s="11"/>
      <c r="BO58" s="10"/>
      <c r="BP58" s="7"/>
      <c r="BQ58" s="7">
        <f t="shared" si="48"/>
        <v>1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49"/>
        <v>0</v>
      </c>
    </row>
    <row r="59" spans="1:86" x14ac:dyDescent="0.25">
      <c r="A59" s="6"/>
      <c r="B59" s="6"/>
      <c r="C59" s="6"/>
      <c r="D59" s="6" t="s">
        <v>127</v>
      </c>
      <c r="E59" s="3" t="s">
        <v>128</v>
      </c>
      <c r="F59" s="6">
        <f t="shared" si="50"/>
        <v>0</v>
      </c>
      <c r="G59" s="6">
        <f t="shared" si="51"/>
        <v>2</v>
      </c>
      <c r="H59" s="6">
        <f t="shared" si="36"/>
        <v>20</v>
      </c>
      <c r="I59" s="6">
        <f t="shared" si="37"/>
        <v>10</v>
      </c>
      <c r="J59" s="6">
        <f t="shared" si="38"/>
        <v>10</v>
      </c>
      <c r="K59" s="6">
        <f t="shared" si="39"/>
        <v>0</v>
      </c>
      <c r="L59" s="6">
        <f t="shared" si="40"/>
        <v>0</v>
      </c>
      <c r="M59" s="6">
        <f t="shared" si="41"/>
        <v>0</v>
      </c>
      <c r="N59" s="6">
        <f t="shared" si="42"/>
        <v>0</v>
      </c>
      <c r="O59" s="6">
        <f t="shared" si="43"/>
        <v>0</v>
      </c>
      <c r="P59" s="7">
        <f t="shared" si="44"/>
        <v>1</v>
      </c>
      <c r="Q59" s="7">
        <f t="shared" si="45"/>
        <v>0</v>
      </c>
      <c r="R59" s="7">
        <v>0.87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46"/>
        <v>0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47"/>
        <v>0</v>
      </c>
      <c r="BA59" s="11">
        <v>10</v>
      </c>
      <c r="BB59" s="10" t="s">
        <v>53</v>
      </c>
      <c r="BC59" s="11">
        <v>10</v>
      </c>
      <c r="BD59" s="10" t="s">
        <v>53</v>
      </c>
      <c r="BE59" s="11"/>
      <c r="BF59" s="10"/>
      <c r="BG59" s="11"/>
      <c r="BH59" s="10"/>
      <c r="BI59" s="7">
        <v>1</v>
      </c>
      <c r="BJ59" s="11"/>
      <c r="BK59" s="10"/>
      <c r="BL59" s="11"/>
      <c r="BM59" s="10"/>
      <c r="BN59" s="11"/>
      <c r="BO59" s="10"/>
      <c r="BP59" s="7"/>
      <c r="BQ59" s="7">
        <f t="shared" si="48"/>
        <v>1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49"/>
        <v>0</v>
      </c>
    </row>
    <row r="60" spans="1:86" x14ac:dyDescent="0.25">
      <c r="A60" s="6"/>
      <c r="B60" s="6"/>
      <c r="C60" s="6"/>
      <c r="D60" s="6" t="s">
        <v>129</v>
      </c>
      <c r="E60" s="3" t="s">
        <v>130</v>
      </c>
      <c r="F60" s="6">
        <f t="shared" si="50"/>
        <v>0</v>
      </c>
      <c r="G60" s="6">
        <f t="shared" si="51"/>
        <v>2</v>
      </c>
      <c r="H60" s="6">
        <f t="shared" si="36"/>
        <v>30</v>
      </c>
      <c r="I60" s="6">
        <f t="shared" si="37"/>
        <v>14</v>
      </c>
      <c r="J60" s="6">
        <f t="shared" si="38"/>
        <v>0</v>
      </c>
      <c r="K60" s="6">
        <f t="shared" si="39"/>
        <v>0</v>
      </c>
      <c r="L60" s="6">
        <f t="shared" si="40"/>
        <v>0</v>
      </c>
      <c r="M60" s="6">
        <f t="shared" si="41"/>
        <v>16</v>
      </c>
      <c r="N60" s="6">
        <f t="shared" si="42"/>
        <v>0</v>
      </c>
      <c r="O60" s="6">
        <f t="shared" si="43"/>
        <v>0</v>
      </c>
      <c r="P60" s="7">
        <f t="shared" si="44"/>
        <v>2</v>
      </c>
      <c r="Q60" s="7">
        <f t="shared" si="45"/>
        <v>1</v>
      </c>
      <c r="R60" s="7">
        <v>1.27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46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47"/>
        <v>0</v>
      </c>
      <c r="BA60" s="11">
        <v>14</v>
      </c>
      <c r="BB60" s="10" t="s">
        <v>53</v>
      </c>
      <c r="BC60" s="11"/>
      <c r="BD60" s="10"/>
      <c r="BE60" s="11"/>
      <c r="BF60" s="10"/>
      <c r="BG60" s="11"/>
      <c r="BH60" s="10"/>
      <c r="BI60" s="7">
        <v>1</v>
      </c>
      <c r="BJ60" s="11">
        <v>16</v>
      </c>
      <c r="BK60" s="10" t="s">
        <v>53</v>
      </c>
      <c r="BL60" s="11"/>
      <c r="BM60" s="10"/>
      <c r="BN60" s="11"/>
      <c r="BO60" s="10"/>
      <c r="BP60" s="7">
        <v>1</v>
      </c>
      <c r="BQ60" s="7">
        <f t="shared" si="48"/>
        <v>2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49"/>
        <v>0</v>
      </c>
    </row>
    <row r="61" spans="1:86" x14ac:dyDescent="0.25">
      <c r="A61" s="6"/>
      <c r="B61" s="6"/>
      <c r="C61" s="6"/>
      <c r="D61" s="6" t="s">
        <v>131</v>
      </c>
      <c r="E61" s="3" t="s">
        <v>132</v>
      </c>
      <c r="F61" s="6">
        <f t="shared" si="50"/>
        <v>0</v>
      </c>
      <c r="G61" s="6">
        <f t="shared" si="51"/>
        <v>2</v>
      </c>
      <c r="H61" s="6">
        <f t="shared" si="36"/>
        <v>20</v>
      </c>
      <c r="I61" s="6">
        <f t="shared" si="37"/>
        <v>10</v>
      </c>
      <c r="J61" s="6">
        <f t="shared" si="38"/>
        <v>10</v>
      </c>
      <c r="K61" s="6">
        <f t="shared" si="39"/>
        <v>0</v>
      </c>
      <c r="L61" s="6">
        <f t="shared" si="40"/>
        <v>0</v>
      </c>
      <c r="M61" s="6">
        <f t="shared" si="41"/>
        <v>0</v>
      </c>
      <c r="N61" s="6">
        <f t="shared" si="42"/>
        <v>0</v>
      </c>
      <c r="O61" s="6">
        <f t="shared" si="43"/>
        <v>0</v>
      </c>
      <c r="P61" s="7">
        <f t="shared" si="44"/>
        <v>1</v>
      </c>
      <c r="Q61" s="7">
        <f t="shared" si="45"/>
        <v>0</v>
      </c>
      <c r="R61" s="7">
        <v>0.8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46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47"/>
        <v>0</v>
      </c>
      <c r="BA61" s="11">
        <v>10</v>
      </c>
      <c r="BB61" s="10" t="s">
        <v>53</v>
      </c>
      <c r="BC61" s="11">
        <v>10</v>
      </c>
      <c r="BD61" s="10" t="s">
        <v>53</v>
      </c>
      <c r="BE61" s="11"/>
      <c r="BF61" s="10"/>
      <c r="BG61" s="11"/>
      <c r="BH61" s="10"/>
      <c r="BI61" s="7">
        <v>1</v>
      </c>
      <c r="BJ61" s="11"/>
      <c r="BK61" s="10"/>
      <c r="BL61" s="11"/>
      <c r="BM61" s="10"/>
      <c r="BN61" s="11"/>
      <c r="BO61" s="10"/>
      <c r="BP61" s="7"/>
      <c r="BQ61" s="7">
        <f t="shared" si="48"/>
        <v>1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49"/>
        <v>0</v>
      </c>
    </row>
    <row r="62" spans="1:86" x14ac:dyDescent="0.25">
      <c r="A62" s="6"/>
      <c r="B62" s="6"/>
      <c r="C62" s="6"/>
      <c r="D62" s="6" t="s">
        <v>133</v>
      </c>
      <c r="E62" s="3" t="s">
        <v>134</v>
      </c>
      <c r="F62" s="6">
        <f t="shared" si="50"/>
        <v>0</v>
      </c>
      <c r="G62" s="6">
        <f t="shared" si="51"/>
        <v>2</v>
      </c>
      <c r="H62" s="6">
        <f t="shared" si="36"/>
        <v>16</v>
      </c>
      <c r="I62" s="6">
        <f t="shared" si="37"/>
        <v>8</v>
      </c>
      <c r="J62" s="6">
        <f t="shared" si="38"/>
        <v>8</v>
      </c>
      <c r="K62" s="6">
        <f t="shared" si="39"/>
        <v>0</v>
      </c>
      <c r="L62" s="6">
        <f t="shared" si="40"/>
        <v>0</v>
      </c>
      <c r="M62" s="6">
        <f t="shared" si="41"/>
        <v>0</v>
      </c>
      <c r="N62" s="6">
        <f t="shared" si="42"/>
        <v>0</v>
      </c>
      <c r="O62" s="6">
        <f t="shared" si="43"/>
        <v>0</v>
      </c>
      <c r="P62" s="7">
        <f t="shared" si="44"/>
        <v>1</v>
      </c>
      <c r="Q62" s="7">
        <f t="shared" si="45"/>
        <v>0</v>
      </c>
      <c r="R62" s="7">
        <v>0.7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46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47"/>
        <v>0</v>
      </c>
      <c r="BA62" s="11">
        <v>8</v>
      </c>
      <c r="BB62" s="10" t="s">
        <v>53</v>
      </c>
      <c r="BC62" s="11">
        <v>8</v>
      </c>
      <c r="BD62" s="10" t="s">
        <v>53</v>
      </c>
      <c r="BE62" s="11"/>
      <c r="BF62" s="10"/>
      <c r="BG62" s="11"/>
      <c r="BH62" s="10"/>
      <c r="BI62" s="7">
        <v>1</v>
      </c>
      <c r="BJ62" s="11"/>
      <c r="BK62" s="10"/>
      <c r="BL62" s="11"/>
      <c r="BM62" s="10"/>
      <c r="BN62" s="11"/>
      <c r="BO62" s="10"/>
      <c r="BP62" s="7"/>
      <c r="BQ62" s="7">
        <f t="shared" si="48"/>
        <v>1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49"/>
        <v>0</v>
      </c>
    </row>
    <row r="63" spans="1:86" x14ac:dyDescent="0.25">
      <c r="A63" s="6">
        <v>8</v>
      </c>
      <c r="B63" s="6">
        <v>1</v>
      </c>
      <c r="C63" s="6"/>
      <c r="D63" s="6"/>
      <c r="E63" s="3" t="s">
        <v>135</v>
      </c>
      <c r="F63" s="6">
        <f>$B$63*COUNTIF(S63:CF63,"e")</f>
        <v>0</v>
      </c>
      <c r="G63" s="6">
        <f>$B$63*COUNTIF(S63:CF63,"z")</f>
        <v>1</v>
      </c>
      <c r="H63" s="6">
        <f t="shared" si="36"/>
        <v>0</v>
      </c>
      <c r="I63" s="6">
        <f t="shared" si="37"/>
        <v>0</v>
      </c>
      <c r="J63" s="6">
        <f t="shared" si="38"/>
        <v>0</v>
      </c>
      <c r="K63" s="6">
        <f t="shared" si="39"/>
        <v>0</v>
      </c>
      <c r="L63" s="6">
        <f t="shared" si="40"/>
        <v>0</v>
      </c>
      <c r="M63" s="6">
        <f t="shared" si="41"/>
        <v>0</v>
      </c>
      <c r="N63" s="6">
        <f t="shared" si="42"/>
        <v>0</v>
      </c>
      <c r="O63" s="6">
        <f t="shared" si="43"/>
        <v>0</v>
      </c>
      <c r="P63" s="7">
        <f t="shared" si="44"/>
        <v>20</v>
      </c>
      <c r="Q63" s="7">
        <f t="shared" si="45"/>
        <v>0</v>
      </c>
      <c r="R63" s="7">
        <f>$B$63*4.4</f>
        <v>4.4000000000000004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46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47"/>
        <v>0</v>
      </c>
      <c r="BA63" s="11"/>
      <c r="BB63" s="10"/>
      <c r="BC63" s="11"/>
      <c r="BD63" s="10"/>
      <c r="BE63" s="11">
        <f>$B$63*0</f>
        <v>0</v>
      </c>
      <c r="BF63" s="10" t="s">
        <v>53</v>
      </c>
      <c r="BG63" s="11"/>
      <c r="BH63" s="10"/>
      <c r="BI63" s="7">
        <f>$B$63*20</f>
        <v>20</v>
      </c>
      <c r="BJ63" s="11"/>
      <c r="BK63" s="10"/>
      <c r="BL63" s="11"/>
      <c r="BM63" s="10"/>
      <c r="BN63" s="11"/>
      <c r="BO63" s="10"/>
      <c r="BP63" s="7"/>
      <c r="BQ63" s="7">
        <f t="shared" si="48"/>
        <v>20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49"/>
        <v>0</v>
      </c>
    </row>
    <row r="64" spans="1:86" ht="16.05" customHeight="1" x14ac:dyDescent="0.25">
      <c r="A64" s="6"/>
      <c r="B64" s="6"/>
      <c r="C64" s="6"/>
      <c r="D64" s="6"/>
      <c r="E64" s="6" t="s">
        <v>64</v>
      </c>
      <c r="F64" s="6">
        <f t="shared" ref="F64:AK64" si="52">SUM(F33:F63)</f>
        <v>6</v>
      </c>
      <c r="G64" s="6">
        <f t="shared" si="52"/>
        <v>55</v>
      </c>
      <c r="H64" s="6">
        <f t="shared" si="52"/>
        <v>784</v>
      </c>
      <c r="I64" s="6">
        <f t="shared" si="52"/>
        <v>352</v>
      </c>
      <c r="J64" s="6">
        <f t="shared" si="52"/>
        <v>146</v>
      </c>
      <c r="K64" s="6">
        <f t="shared" si="52"/>
        <v>0</v>
      </c>
      <c r="L64" s="6">
        <f t="shared" si="52"/>
        <v>40</v>
      </c>
      <c r="M64" s="6">
        <f t="shared" si="52"/>
        <v>246</v>
      </c>
      <c r="N64" s="6">
        <f t="shared" si="52"/>
        <v>0</v>
      </c>
      <c r="O64" s="6">
        <f t="shared" si="52"/>
        <v>0</v>
      </c>
      <c r="P64" s="7">
        <f t="shared" si="52"/>
        <v>68</v>
      </c>
      <c r="Q64" s="7">
        <f t="shared" si="52"/>
        <v>14.5</v>
      </c>
      <c r="R64" s="7">
        <f t="shared" si="52"/>
        <v>37.010000000000012</v>
      </c>
      <c r="S64" s="11">
        <f t="shared" si="52"/>
        <v>90</v>
      </c>
      <c r="T64" s="10">
        <f t="shared" si="52"/>
        <v>0</v>
      </c>
      <c r="U64" s="11">
        <f t="shared" si="52"/>
        <v>40</v>
      </c>
      <c r="V64" s="10">
        <f t="shared" si="52"/>
        <v>0</v>
      </c>
      <c r="W64" s="11">
        <f t="shared" si="52"/>
        <v>0</v>
      </c>
      <c r="X64" s="10">
        <f t="shared" si="52"/>
        <v>0</v>
      </c>
      <c r="Y64" s="11">
        <f t="shared" si="52"/>
        <v>0</v>
      </c>
      <c r="Z64" s="10">
        <f t="shared" si="52"/>
        <v>0</v>
      </c>
      <c r="AA64" s="7">
        <f t="shared" si="52"/>
        <v>8</v>
      </c>
      <c r="AB64" s="11">
        <f t="shared" si="52"/>
        <v>36</v>
      </c>
      <c r="AC64" s="10">
        <f t="shared" si="52"/>
        <v>0</v>
      </c>
      <c r="AD64" s="11">
        <f t="shared" si="52"/>
        <v>0</v>
      </c>
      <c r="AE64" s="10">
        <f t="shared" si="52"/>
        <v>0</v>
      </c>
      <c r="AF64" s="11">
        <f t="shared" si="52"/>
        <v>0</v>
      </c>
      <c r="AG64" s="10">
        <f t="shared" si="52"/>
        <v>0</v>
      </c>
      <c r="AH64" s="7">
        <f t="shared" si="52"/>
        <v>2</v>
      </c>
      <c r="AI64" s="7">
        <f t="shared" si="52"/>
        <v>10</v>
      </c>
      <c r="AJ64" s="11">
        <f t="shared" si="52"/>
        <v>178</v>
      </c>
      <c r="AK64" s="10">
        <f t="shared" si="52"/>
        <v>0</v>
      </c>
      <c r="AL64" s="11">
        <f t="shared" ref="AL64:BQ64" si="53">SUM(AL33:AL63)</f>
        <v>68</v>
      </c>
      <c r="AM64" s="10">
        <f t="shared" si="53"/>
        <v>0</v>
      </c>
      <c r="AN64" s="11">
        <f t="shared" si="53"/>
        <v>0</v>
      </c>
      <c r="AO64" s="10">
        <f t="shared" si="53"/>
        <v>0</v>
      </c>
      <c r="AP64" s="11">
        <f t="shared" si="53"/>
        <v>20</v>
      </c>
      <c r="AQ64" s="10">
        <f t="shared" si="53"/>
        <v>0</v>
      </c>
      <c r="AR64" s="7">
        <f t="shared" si="53"/>
        <v>18</v>
      </c>
      <c r="AS64" s="11">
        <f t="shared" si="53"/>
        <v>154</v>
      </c>
      <c r="AT64" s="10">
        <f t="shared" si="53"/>
        <v>0</v>
      </c>
      <c r="AU64" s="11">
        <f t="shared" si="53"/>
        <v>0</v>
      </c>
      <c r="AV64" s="10">
        <f t="shared" si="53"/>
        <v>0</v>
      </c>
      <c r="AW64" s="11">
        <f t="shared" si="53"/>
        <v>0</v>
      </c>
      <c r="AX64" s="10">
        <f t="shared" si="53"/>
        <v>0</v>
      </c>
      <c r="AY64" s="7">
        <f t="shared" si="53"/>
        <v>10</v>
      </c>
      <c r="AZ64" s="7">
        <f t="shared" si="53"/>
        <v>28</v>
      </c>
      <c r="BA64" s="11">
        <f t="shared" si="53"/>
        <v>84</v>
      </c>
      <c r="BB64" s="10">
        <f t="shared" si="53"/>
        <v>0</v>
      </c>
      <c r="BC64" s="11">
        <f t="shared" si="53"/>
        <v>38</v>
      </c>
      <c r="BD64" s="10">
        <f t="shared" si="53"/>
        <v>0</v>
      </c>
      <c r="BE64" s="11">
        <f t="shared" si="53"/>
        <v>0</v>
      </c>
      <c r="BF64" s="10">
        <f t="shared" si="53"/>
        <v>0</v>
      </c>
      <c r="BG64" s="11">
        <f t="shared" si="53"/>
        <v>20</v>
      </c>
      <c r="BH64" s="10">
        <f t="shared" si="53"/>
        <v>0</v>
      </c>
      <c r="BI64" s="7">
        <f t="shared" si="53"/>
        <v>27.5</v>
      </c>
      <c r="BJ64" s="11">
        <f t="shared" si="53"/>
        <v>56</v>
      </c>
      <c r="BK64" s="10">
        <f t="shared" si="53"/>
        <v>0</v>
      </c>
      <c r="BL64" s="11">
        <f t="shared" si="53"/>
        <v>0</v>
      </c>
      <c r="BM64" s="10">
        <f t="shared" si="53"/>
        <v>0</v>
      </c>
      <c r="BN64" s="11">
        <f t="shared" si="53"/>
        <v>0</v>
      </c>
      <c r="BO64" s="10">
        <f t="shared" si="53"/>
        <v>0</v>
      </c>
      <c r="BP64" s="7">
        <f t="shared" si="53"/>
        <v>2.5</v>
      </c>
      <c r="BQ64" s="7">
        <f t="shared" si="53"/>
        <v>30</v>
      </c>
      <c r="BR64" s="11">
        <f t="shared" ref="BR64:CH64" si="54">SUM(BR33:BR63)</f>
        <v>0</v>
      </c>
      <c r="BS64" s="10">
        <f t="shared" si="54"/>
        <v>0</v>
      </c>
      <c r="BT64" s="11">
        <f t="shared" si="54"/>
        <v>0</v>
      </c>
      <c r="BU64" s="10">
        <f t="shared" si="54"/>
        <v>0</v>
      </c>
      <c r="BV64" s="11">
        <f t="shared" si="54"/>
        <v>0</v>
      </c>
      <c r="BW64" s="10">
        <f t="shared" si="54"/>
        <v>0</v>
      </c>
      <c r="BX64" s="11">
        <f t="shared" si="54"/>
        <v>0</v>
      </c>
      <c r="BY64" s="10">
        <f t="shared" si="54"/>
        <v>0</v>
      </c>
      <c r="BZ64" s="7">
        <f t="shared" si="54"/>
        <v>0</v>
      </c>
      <c r="CA64" s="11">
        <f t="shared" si="54"/>
        <v>0</v>
      </c>
      <c r="CB64" s="10">
        <f t="shared" si="54"/>
        <v>0</v>
      </c>
      <c r="CC64" s="11">
        <f t="shared" si="54"/>
        <v>0</v>
      </c>
      <c r="CD64" s="10">
        <f t="shared" si="54"/>
        <v>0</v>
      </c>
      <c r="CE64" s="11">
        <f t="shared" si="54"/>
        <v>0</v>
      </c>
      <c r="CF64" s="10">
        <f t="shared" si="54"/>
        <v>0</v>
      </c>
      <c r="CG64" s="7">
        <f t="shared" si="54"/>
        <v>0</v>
      </c>
      <c r="CH64" s="7">
        <f t="shared" si="54"/>
        <v>0</v>
      </c>
    </row>
    <row r="65" spans="1:86" ht="20.100000000000001" customHeight="1" x14ac:dyDescent="0.25">
      <c r="A65" s="19" t="s">
        <v>136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9"/>
      <c r="CH65" s="15"/>
    </row>
    <row r="66" spans="1:86" x14ac:dyDescent="0.25">
      <c r="A66" s="20">
        <v>1</v>
      </c>
      <c r="B66" s="20">
        <v>1</v>
      </c>
      <c r="C66" s="20"/>
      <c r="D66" s="6" t="s">
        <v>137</v>
      </c>
      <c r="E66" s="3" t="s">
        <v>138</v>
      </c>
      <c r="F66" s="6">
        <f t="shared" ref="F66:F92" si="55">COUNTIF(S66:CF66,"e")</f>
        <v>0</v>
      </c>
      <c r="G66" s="6">
        <f t="shared" ref="G66:G92" si="56">COUNTIF(S66:CF66,"z")</f>
        <v>1</v>
      </c>
      <c r="H66" s="6">
        <f t="shared" ref="H66:H92" si="57">SUM(I66:O66)</f>
        <v>30</v>
      </c>
      <c r="I66" s="6">
        <f t="shared" ref="I66:I92" si="58">S66+AJ66+BA66+BR66</f>
        <v>0</v>
      </c>
      <c r="J66" s="6">
        <f t="shared" ref="J66:J92" si="59">U66+AL66+BC66+BT66</f>
        <v>0</v>
      </c>
      <c r="K66" s="6">
        <f t="shared" ref="K66:K92" si="60">W66+AN66+BE66+BV66</f>
        <v>0</v>
      </c>
      <c r="L66" s="6">
        <f t="shared" ref="L66:L92" si="61">Y66+AP66+BG66+BX66</f>
        <v>0</v>
      </c>
      <c r="M66" s="6">
        <f t="shared" ref="M66:M92" si="62">AB66+AS66+BJ66+CA66</f>
        <v>0</v>
      </c>
      <c r="N66" s="6">
        <f t="shared" ref="N66:N92" si="63">AD66+AU66+BL66+CC66</f>
        <v>30</v>
      </c>
      <c r="O66" s="6">
        <f t="shared" ref="O66:O92" si="64">AF66+AW66+BN66+CE66</f>
        <v>0</v>
      </c>
      <c r="P66" s="7">
        <f t="shared" ref="P66:P92" si="65">AI66+AZ66+BQ66+CH66</f>
        <v>3</v>
      </c>
      <c r="Q66" s="7">
        <f t="shared" ref="Q66:Q92" si="66">AH66+AY66+BP66+CG66</f>
        <v>3</v>
      </c>
      <c r="R66" s="7">
        <v>1.2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>
        <v>30</v>
      </c>
      <c r="AE66" s="10" t="s">
        <v>53</v>
      </c>
      <c r="AF66" s="11"/>
      <c r="AG66" s="10"/>
      <c r="AH66" s="7">
        <v>3</v>
      </c>
      <c r="AI66" s="7">
        <f t="shared" ref="AI66:AI92" si="67">AA66+AH66</f>
        <v>3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ref="AZ66:AZ92" si="68">AR66+AY66</f>
        <v>0</v>
      </c>
      <c r="BA66" s="11"/>
      <c r="BB66" s="10"/>
      <c r="BC66" s="11"/>
      <c r="BD66" s="10"/>
      <c r="BE66" s="11"/>
      <c r="BF66" s="10"/>
      <c r="BG66" s="11"/>
      <c r="BH66" s="10"/>
      <c r="BI66" s="7"/>
      <c r="BJ66" s="11"/>
      <c r="BK66" s="10"/>
      <c r="BL66" s="11"/>
      <c r="BM66" s="10"/>
      <c r="BN66" s="11"/>
      <c r="BO66" s="10"/>
      <c r="BP66" s="7"/>
      <c r="BQ66" s="7">
        <f t="shared" ref="BQ66:BQ92" si="69">BI66+BP66</f>
        <v>0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ref="CH66:CH92" si="70">BZ66+CG66</f>
        <v>0</v>
      </c>
    </row>
    <row r="67" spans="1:86" x14ac:dyDescent="0.25">
      <c r="A67" s="20">
        <v>1</v>
      </c>
      <c r="B67" s="20">
        <v>1</v>
      </c>
      <c r="C67" s="20"/>
      <c r="D67" s="6" t="s">
        <v>139</v>
      </c>
      <c r="E67" s="3" t="s">
        <v>140</v>
      </c>
      <c r="F67" s="6">
        <f t="shared" si="55"/>
        <v>0</v>
      </c>
      <c r="G67" s="6">
        <f t="shared" si="56"/>
        <v>1</v>
      </c>
      <c r="H67" s="6">
        <f t="shared" si="57"/>
        <v>30</v>
      </c>
      <c r="I67" s="6">
        <f t="shared" si="58"/>
        <v>0</v>
      </c>
      <c r="J67" s="6">
        <f t="shared" si="59"/>
        <v>0</v>
      </c>
      <c r="K67" s="6">
        <f t="shared" si="60"/>
        <v>0</v>
      </c>
      <c r="L67" s="6">
        <f t="shared" si="61"/>
        <v>0</v>
      </c>
      <c r="M67" s="6">
        <f t="shared" si="62"/>
        <v>0</v>
      </c>
      <c r="N67" s="6">
        <f t="shared" si="63"/>
        <v>30</v>
      </c>
      <c r="O67" s="6">
        <f t="shared" si="64"/>
        <v>0</v>
      </c>
      <c r="P67" s="7">
        <f t="shared" si="65"/>
        <v>3</v>
      </c>
      <c r="Q67" s="7">
        <f t="shared" si="66"/>
        <v>3</v>
      </c>
      <c r="R67" s="7">
        <v>1.2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>
        <v>30</v>
      </c>
      <c r="AE67" s="10" t="s">
        <v>53</v>
      </c>
      <c r="AF67" s="11"/>
      <c r="AG67" s="10"/>
      <c r="AH67" s="7">
        <v>3</v>
      </c>
      <c r="AI67" s="7">
        <f t="shared" si="67"/>
        <v>3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68"/>
        <v>0</v>
      </c>
      <c r="BA67" s="11"/>
      <c r="BB67" s="10"/>
      <c r="BC67" s="11"/>
      <c r="BD67" s="10"/>
      <c r="BE67" s="11"/>
      <c r="BF67" s="10"/>
      <c r="BG67" s="11"/>
      <c r="BH67" s="10"/>
      <c r="BI67" s="7"/>
      <c r="BJ67" s="11"/>
      <c r="BK67" s="10"/>
      <c r="BL67" s="11"/>
      <c r="BM67" s="10"/>
      <c r="BN67" s="11"/>
      <c r="BO67" s="10"/>
      <c r="BP67" s="7"/>
      <c r="BQ67" s="7">
        <f t="shared" si="69"/>
        <v>0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70"/>
        <v>0</v>
      </c>
    </row>
    <row r="68" spans="1:86" x14ac:dyDescent="0.25">
      <c r="A68" s="20">
        <v>2</v>
      </c>
      <c r="B68" s="20">
        <v>3</v>
      </c>
      <c r="C68" s="20"/>
      <c r="D68" s="6" t="s">
        <v>141</v>
      </c>
      <c r="E68" s="3" t="s">
        <v>142</v>
      </c>
      <c r="F68" s="6">
        <f t="shared" si="55"/>
        <v>0</v>
      </c>
      <c r="G68" s="6">
        <f t="shared" si="56"/>
        <v>1</v>
      </c>
      <c r="H68" s="6">
        <f t="shared" si="57"/>
        <v>15</v>
      </c>
      <c r="I68" s="6">
        <f t="shared" si="58"/>
        <v>15</v>
      </c>
      <c r="J68" s="6">
        <f t="shared" si="59"/>
        <v>0</v>
      </c>
      <c r="K68" s="6">
        <f t="shared" si="60"/>
        <v>0</v>
      </c>
      <c r="L68" s="6">
        <f t="shared" si="61"/>
        <v>0</v>
      </c>
      <c r="M68" s="6">
        <f t="shared" si="62"/>
        <v>0</v>
      </c>
      <c r="N68" s="6">
        <f t="shared" si="63"/>
        <v>0</v>
      </c>
      <c r="O68" s="6">
        <f t="shared" si="64"/>
        <v>0</v>
      </c>
      <c r="P68" s="7">
        <f t="shared" si="65"/>
        <v>1</v>
      </c>
      <c r="Q68" s="7">
        <f t="shared" si="66"/>
        <v>0</v>
      </c>
      <c r="R68" s="7">
        <v>0.5</v>
      </c>
      <c r="S68" s="11">
        <v>15</v>
      </c>
      <c r="T68" s="10" t="s">
        <v>53</v>
      </c>
      <c r="U68" s="11"/>
      <c r="V68" s="10"/>
      <c r="W68" s="11"/>
      <c r="X68" s="10"/>
      <c r="Y68" s="11"/>
      <c r="Z68" s="10"/>
      <c r="AA68" s="7">
        <v>1</v>
      </c>
      <c r="AB68" s="11"/>
      <c r="AC68" s="10"/>
      <c r="AD68" s="11"/>
      <c r="AE68" s="10"/>
      <c r="AF68" s="11"/>
      <c r="AG68" s="10"/>
      <c r="AH68" s="7"/>
      <c r="AI68" s="7">
        <f t="shared" si="67"/>
        <v>1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68"/>
        <v>0</v>
      </c>
      <c r="BA68" s="11"/>
      <c r="BB68" s="10"/>
      <c r="BC68" s="11"/>
      <c r="BD68" s="10"/>
      <c r="BE68" s="11"/>
      <c r="BF68" s="10"/>
      <c r="BG68" s="11"/>
      <c r="BH68" s="10"/>
      <c r="BI68" s="7"/>
      <c r="BJ68" s="11"/>
      <c r="BK68" s="10"/>
      <c r="BL68" s="11"/>
      <c r="BM68" s="10"/>
      <c r="BN68" s="11"/>
      <c r="BO68" s="10"/>
      <c r="BP68" s="7"/>
      <c r="BQ68" s="7">
        <f t="shared" si="69"/>
        <v>0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70"/>
        <v>0</v>
      </c>
    </row>
    <row r="69" spans="1:86" x14ac:dyDescent="0.25">
      <c r="A69" s="20">
        <v>2</v>
      </c>
      <c r="B69" s="20">
        <v>3</v>
      </c>
      <c r="C69" s="20"/>
      <c r="D69" s="6" t="s">
        <v>143</v>
      </c>
      <c r="E69" s="3" t="s">
        <v>144</v>
      </c>
      <c r="F69" s="6">
        <f t="shared" si="55"/>
        <v>0</v>
      </c>
      <c r="G69" s="6">
        <f t="shared" si="56"/>
        <v>1</v>
      </c>
      <c r="H69" s="6">
        <f t="shared" si="57"/>
        <v>15</v>
      </c>
      <c r="I69" s="6">
        <f t="shared" si="58"/>
        <v>15</v>
      </c>
      <c r="J69" s="6">
        <f t="shared" si="59"/>
        <v>0</v>
      </c>
      <c r="K69" s="6">
        <f t="shared" si="60"/>
        <v>0</v>
      </c>
      <c r="L69" s="6">
        <f t="shared" si="61"/>
        <v>0</v>
      </c>
      <c r="M69" s="6">
        <f t="shared" si="62"/>
        <v>0</v>
      </c>
      <c r="N69" s="6">
        <f t="shared" si="63"/>
        <v>0</v>
      </c>
      <c r="O69" s="6">
        <f t="shared" si="64"/>
        <v>0</v>
      </c>
      <c r="P69" s="7">
        <f t="shared" si="65"/>
        <v>1</v>
      </c>
      <c r="Q69" s="7">
        <f t="shared" si="66"/>
        <v>0</v>
      </c>
      <c r="R69" s="7">
        <v>0.8</v>
      </c>
      <c r="S69" s="11">
        <v>15</v>
      </c>
      <c r="T69" s="10" t="s">
        <v>53</v>
      </c>
      <c r="U69" s="11"/>
      <c r="V69" s="10"/>
      <c r="W69" s="11"/>
      <c r="X69" s="10"/>
      <c r="Y69" s="11"/>
      <c r="Z69" s="10"/>
      <c r="AA69" s="7">
        <v>1</v>
      </c>
      <c r="AB69" s="11"/>
      <c r="AC69" s="10"/>
      <c r="AD69" s="11"/>
      <c r="AE69" s="10"/>
      <c r="AF69" s="11"/>
      <c r="AG69" s="10"/>
      <c r="AH69" s="7"/>
      <c r="AI69" s="7">
        <f t="shared" si="67"/>
        <v>1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68"/>
        <v>0</v>
      </c>
      <c r="BA69" s="11"/>
      <c r="BB69" s="10"/>
      <c r="BC69" s="11"/>
      <c r="BD69" s="10"/>
      <c r="BE69" s="11"/>
      <c r="BF69" s="10"/>
      <c r="BG69" s="11"/>
      <c r="BH69" s="10"/>
      <c r="BI69" s="7"/>
      <c r="BJ69" s="11"/>
      <c r="BK69" s="10"/>
      <c r="BL69" s="11"/>
      <c r="BM69" s="10"/>
      <c r="BN69" s="11"/>
      <c r="BO69" s="10"/>
      <c r="BP69" s="7"/>
      <c r="BQ69" s="7">
        <f t="shared" si="69"/>
        <v>0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70"/>
        <v>0</v>
      </c>
    </row>
    <row r="70" spans="1:86" x14ac:dyDescent="0.25">
      <c r="A70" s="20">
        <v>2</v>
      </c>
      <c r="B70" s="20">
        <v>3</v>
      </c>
      <c r="C70" s="20"/>
      <c r="D70" s="6" t="s">
        <v>145</v>
      </c>
      <c r="E70" s="3" t="s">
        <v>146</v>
      </c>
      <c r="F70" s="6">
        <f t="shared" si="55"/>
        <v>0</v>
      </c>
      <c r="G70" s="6">
        <f t="shared" si="56"/>
        <v>1</v>
      </c>
      <c r="H70" s="6">
        <f t="shared" si="57"/>
        <v>15</v>
      </c>
      <c r="I70" s="6">
        <f t="shared" si="58"/>
        <v>15</v>
      </c>
      <c r="J70" s="6">
        <f t="shared" si="59"/>
        <v>0</v>
      </c>
      <c r="K70" s="6">
        <f t="shared" si="60"/>
        <v>0</v>
      </c>
      <c r="L70" s="6">
        <f t="shared" si="61"/>
        <v>0</v>
      </c>
      <c r="M70" s="6">
        <f t="shared" si="62"/>
        <v>0</v>
      </c>
      <c r="N70" s="6">
        <f t="shared" si="63"/>
        <v>0</v>
      </c>
      <c r="O70" s="6">
        <f t="shared" si="64"/>
        <v>0</v>
      </c>
      <c r="P70" s="7">
        <f t="shared" si="65"/>
        <v>1</v>
      </c>
      <c r="Q70" s="7">
        <f t="shared" si="66"/>
        <v>0</v>
      </c>
      <c r="R70" s="7">
        <v>0.8</v>
      </c>
      <c r="S70" s="11">
        <v>15</v>
      </c>
      <c r="T70" s="10" t="s">
        <v>53</v>
      </c>
      <c r="U70" s="11"/>
      <c r="V70" s="10"/>
      <c r="W70" s="11"/>
      <c r="X70" s="10"/>
      <c r="Y70" s="11"/>
      <c r="Z70" s="10"/>
      <c r="AA70" s="7">
        <v>1</v>
      </c>
      <c r="AB70" s="11"/>
      <c r="AC70" s="10"/>
      <c r="AD70" s="11"/>
      <c r="AE70" s="10"/>
      <c r="AF70" s="11"/>
      <c r="AG70" s="10"/>
      <c r="AH70" s="7"/>
      <c r="AI70" s="7">
        <f t="shared" si="67"/>
        <v>1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68"/>
        <v>0</v>
      </c>
      <c r="BA70" s="11"/>
      <c r="BB70" s="10"/>
      <c r="BC70" s="11"/>
      <c r="BD70" s="10"/>
      <c r="BE70" s="11"/>
      <c r="BF70" s="10"/>
      <c r="BG70" s="11"/>
      <c r="BH70" s="10"/>
      <c r="BI70" s="7"/>
      <c r="BJ70" s="11"/>
      <c r="BK70" s="10"/>
      <c r="BL70" s="11"/>
      <c r="BM70" s="10"/>
      <c r="BN70" s="11"/>
      <c r="BO70" s="10"/>
      <c r="BP70" s="7"/>
      <c r="BQ70" s="7">
        <f t="shared" si="69"/>
        <v>0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70"/>
        <v>0</v>
      </c>
    </row>
    <row r="71" spans="1:86" x14ac:dyDescent="0.25">
      <c r="A71" s="20">
        <v>2</v>
      </c>
      <c r="B71" s="20">
        <v>3</v>
      </c>
      <c r="C71" s="20"/>
      <c r="D71" s="6" t="s">
        <v>147</v>
      </c>
      <c r="E71" s="3" t="s">
        <v>148</v>
      </c>
      <c r="F71" s="6">
        <f t="shared" si="55"/>
        <v>0</v>
      </c>
      <c r="G71" s="6">
        <f t="shared" si="56"/>
        <v>1</v>
      </c>
      <c r="H71" s="6">
        <f t="shared" si="57"/>
        <v>15</v>
      </c>
      <c r="I71" s="6">
        <f t="shared" si="58"/>
        <v>15</v>
      </c>
      <c r="J71" s="6">
        <f t="shared" si="59"/>
        <v>0</v>
      </c>
      <c r="K71" s="6">
        <f t="shared" si="60"/>
        <v>0</v>
      </c>
      <c r="L71" s="6">
        <f t="shared" si="61"/>
        <v>0</v>
      </c>
      <c r="M71" s="6">
        <f t="shared" si="62"/>
        <v>0</v>
      </c>
      <c r="N71" s="6">
        <f t="shared" si="63"/>
        <v>0</v>
      </c>
      <c r="O71" s="6">
        <f t="shared" si="64"/>
        <v>0</v>
      </c>
      <c r="P71" s="7">
        <f t="shared" si="65"/>
        <v>1</v>
      </c>
      <c r="Q71" s="7">
        <f t="shared" si="66"/>
        <v>0</v>
      </c>
      <c r="R71" s="7">
        <v>0.63</v>
      </c>
      <c r="S71" s="11">
        <v>15</v>
      </c>
      <c r="T71" s="10" t="s">
        <v>53</v>
      </c>
      <c r="U71" s="11"/>
      <c r="V71" s="10"/>
      <c r="W71" s="11"/>
      <c r="X71" s="10"/>
      <c r="Y71" s="11"/>
      <c r="Z71" s="10"/>
      <c r="AA71" s="7">
        <v>1</v>
      </c>
      <c r="AB71" s="11"/>
      <c r="AC71" s="10"/>
      <c r="AD71" s="11"/>
      <c r="AE71" s="10"/>
      <c r="AF71" s="11"/>
      <c r="AG71" s="10"/>
      <c r="AH71" s="7"/>
      <c r="AI71" s="7">
        <f t="shared" si="67"/>
        <v>1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68"/>
        <v>0</v>
      </c>
      <c r="BA71" s="11"/>
      <c r="BB71" s="10"/>
      <c r="BC71" s="11"/>
      <c r="BD71" s="10"/>
      <c r="BE71" s="11"/>
      <c r="BF71" s="10"/>
      <c r="BG71" s="11"/>
      <c r="BH71" s="10"/>
      <c r="BI71" s="7"/>
      <c r="BJ71" s="11"/>
      <c r="BK71" s="10"/>
      <c r="BL71" s="11"/>
      <c r="BM71" s="10"/>
      <c r="BN71" s="11"/>
      <c r="BO71" s="10"/>
      <c r="BP71" s="7"/>
      <c r="BQ71" s="7">
        <f t="shared" si="69"/>
        <v>0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70"/>
        <v>0</v>
      </c>
    </row>
    <row r="72" spans="1:86" x14ac:dyDescent="0.25">
      <c r="A72" s="20">
        <v>2</v>
      </c>
      <c r="B72" s="20">
        <v>3</v>
      </c>
      <c r="C72" s="20"/>
      <c r="D72" s="6" t="s">
        <v>149</v>
      </c>
      <c r="E72" s="3" t="s">
        <v>150</v>
      </c>
      <c r="F72" s="6">
        <f t="shared" si="55"/>
        <v>0</v>
      </c>
      <c r="G72" s="6">
        <f t="shared" si="56"/>
        <v>1</v>
      </c>
      <c r="H72" s="6">
        <f t="shared" si="57"/>
        <v>15</v>
      </c>
      <c r="I72" s="6">
        <f t="shared" si="58"/>
        <v>15</v>
      </c>
      <c r="J72" s="6">
        <f t="shared" si="59"/>
        <v>0</v>
      </c>
      <c r="K72" s="6">
        <f t="shared" si="60"/>
        <v>0</v>
      </c>
      <c r="L72" s="6">
        <f t="shared" si="61"/>
        <v>0</v>
      </c>
      <c r="M72" s="6">
        <f t="shared" si="62"/>
        <v>0</v>
      </c>
      <c r="N72" s="6">
        <f t="shared" si="63"/>
        <v>0</v>
      </c>
      <c r="O72" s="6">
        <f t="shared" si="64"/>
        <v>0</v>
      </c>
      <c r="P72" s="7">
        <f t="shared" si="65"/>
        <v>1</v>
      </c>
      <c r="Q72" s="7">
        <f t="shared" si="66"/>
        <v>0</v>
      </c>
      <c r="R72" s="7">
        <v>0.63</v>
      </c>
      <c r="S72" s="11">
        <v>15</v>
      </c>
      <c r="T72" s="10" t="s">
        <v>53</v>
      </c>
      <c r="U72" s="11"/>
      <c r="V72" s="10"/>
      <c r="W72" s="11"/>
      <c r="X72" s="10"/>
      <c r="Y72" s="11"/>
      <c r="Z72" s="10"/>
      <c r="AA72" s="7">
        <v>1</v>
      </c>
      <c r="AB72" s="11"/>
      <c r="AC72" s="10"/>
      <c r="AD72" s="11"/>
      <c r="AE72" s="10"/>
      <c r="AF72" s="11"/>
      <c r="AG72" s="10"/>
      <c r="AH72" s="7"/>
      <c r="AI72" s="7">
        <f t="shared" si="67"/>
        <v>1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68"/>
        <v>0</v>
      </c>
      <c r="BA72" s="11"/>
      <c r="BB72" s="10"/>
      <c r="BC72" s="11"/>
      <c r="BD72" s="10"/>
      <c r="BE72" s="11"/>
      <c r="BF72" s="10"/>
      <c r="BG72" s="11"/>
      <c r="BH72" s="10"/>
      <c r="BI72" s="7"/>
      <c r="BJ72" s="11"/>
      <c r="BK72" s="10"/>
      <c r="BL72" s="11"/>
      <c r="BM72" s="10"/>
      <c r="BN72" s="11"/>
      <c r="BO72" s="10"/>
      <c r="BP72" s="7"/>
      <c r="BQ72" s="7">
        <f t="shared" si="69"/>
        <v>0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70"/>
        <v>0</v>
      </c>
    </row>
    <row r="73" spans="1:86" x14ac:dyDescent="0.25">
      <c r="A73" s="20">
        <v>2</v>
      </c>
      <c r="B73" s="20">
        <v>3</v>
      </c>
      <c r="C73" s="20"/>
      <c r="D73" s="6" t="s">
        <v>151</v>
      </c>
      <c r="E73" s="3" t="s">
        <v>152</v>
      </c>
      <c r="F73" s="6">
        <f t="shared" si="55"/>
        <v>0</v>
      </c>
      <c r="G73" s="6">
        <f t="shared" si="56"/>
        <v>1</v>
      </c>
      <c r="H73" s="6">
        <f t="shared" si="57"/>
        <v>15</v>
      </c>
      <c r="I73" s="6">
        <f t="shared" si="58"/>
        <v>15</v>
      </c>
      <c r="J73" s="6">
        <f t="shared" si="59"/>
        <v>0</v>
      </c>
      <c r="K73" s="6">
        <f t="shared" si="60"/>
        <v>0</v>
      </c>
      <c r="L73" s="6">
        <f t="shared" si="61"/>
        <v>0</v>
      </c>
      <c r="M73" s="6">
        <f t="shared" si="62"/>
        <v>0</v>
      </c>
      <c r="N73" s="6">
        <f t="shared" si="63"/>
        <v>0</v>
      </c>
      <c r="O73" s="6">
        <f t="shared" si="64"/>
        <v>0</v>
      </c>
      <c r="P73" s="7">
        <f t="shared" si="65"/>
        <v>1</v>
      </c>
      <c r="Q73" s="7">
        <f t="shared" si="66"/>
        <v>0</v>
      </c>
      <c r="R73" s="7">
        <v>0.5</v>
      </c>
      <c r="S73" s="11">
        <v>15</v>
      </c>
      <c r="T73" s="10" t="s">
        <v>53</v>
      </c>
      <c r="U73" s="11"/>
      <c r="V73" s="10"/>
      <c r="W73" s="11"/>
      <c r="X73" s="10"/>
      <c r="Y73" s="11"/>
      <c r="Z73" s="10"/>
      <c r="AA73" s="7">
        <v>1</v>
      </c>
      <c r="AB73" s="11"/>
      <c r="AC73" s="10"/>
      <c r="AD73" s="11"/>
      <c r="AE73" s="10"/>
      <c r="AF73" s="11"/>
      <c r="AG73" s="10"/>
      <c r="AH73" s="7"/>
      <c r="AI73" s="7">
        <f t="shared" si="67"/>
        <v>1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68"/>
        <v>0</v>
      </c>
      <c r="BA73" s="11"/>
      <c r="BB73" s="10"/>
      <c r="BC73" s="11"/>
      <c r="BD73" s="10"/>
      <c r="BE73" s="11"/>
      <c r="BF73" s="10"/>
      <c r="BG73" s="11"/>
      <c r="BH73" s="10"/>
      <c r="BI73" s="7"/>
      <c r="BJ73" s="11"/>
      <c r="BK73" s="10"/>
      <c r="BL73" s="11"/>
      <c r="BM73" s="10"/>
      <c r="BN73" s="11"/>
      <c r="BO73" s="10"/>
      <c r="BP73" s="7"/>
      <c r="BQ73" s="7">
        <f t="shared" si="69"/>
        <v>0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70"/>
        <v>0</v>
      </c>
    </row>
    <row r="74" spans="1:86" x14ac:dyDescent="0.25">
      <c r="A74" s="20">
        <v>3</v>
      </c>
      <c r="B74" s="20">
        <v>1</v>
      </c>
      <c r="C74" s="20"/>
      <c r="D74" s="6" t="s">
        <v>153</v>
      </c>
      <c r="E74" s="3" t="s">
        <v>154</v>
      </c>
      <c r="F74" s="6">
        <f t="shared" si="55"/>
        <v>0</v>
      </c>
      <c r="G74" s="6">
        <f t="shared" si="56"/>
        <v>2</v>
      </c>
      <c r="H74" s="6">
        <f t="shared" si="57"/>
        <v>30</v>
      </c>
      <c r="I74" s="6">
        <f t="shared" si="58"/>
        <v>15</v>
      </c>
      <c r="J74" s="6">
        <f t="shared" si="59"/>
        <v>15</v>
      </c>
      <c r="K74" s="6">
        <f t="shared" si="60"/>
        <v>0</v>
      </c>
      <c r="L74" s="6">
        <f t="shared" si="61"/>
        <v>0</v>
      </c>
      <c r="M74" s="6">
        <f t="shared" si="62"/>
        <v>0</v>
      </c>
      <c r="N74" s="6">
        <f t="shared" si="63"/>
        <v>0</v>
      </c>
      <c r="O74" s="6">
        <f t="shared" si="64"/>
        <v>0</v>
      </c>
      <c r="P74" s="7">
        <f t="shared" si="65"/>
        <v>2</v>
      </c>
      <c r="Q74" s="7">
        <f t="shared" si="66"/>
        <v>0</v>
      </c>
      <c r="R74" s="7">
        <v>1.5</v>
      </c>
      <c r="S74" s="11">
        <v>15</v>
      </c>
      <c r="T74" s="10" t="s">
        <v>53</v>
      </c>
      <c r="U74" s="11">
        <v>15</v>
      </c>
      <c r="V74" s="10" t="s">
        <v>53</v>
      </c>
      <c r="W74" s="11"/>
      <c r="X74" s="10"/>
      <c r="Y74" s="11"/>
      <c r="Z74" s="10"/>
      <c r="AA74" s="7">
        <v>2</v>
      </c>
      <c r="AB74" s="11"/>
      <c r="AC74" s="10"/>
      <c r="AD74" s="11"/>
      <c r="AE74" s="10"/>
      <c r="AF74" s="11"/>
      <c r="AG74" s="10"/>
      <c r="AH74" s="7"/>
      <c r="AI74" s="7">
        <f t="shared" si="67"/>
        <v>2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68"/>
        <v>0</v>
      </c>
      <c r="BA74" s="11"/>
      <c r="BB74" s="10"/>
      <c r="BC74" s="11"/>
      <c r="BD74" s="10"/>
      <c r="BE74" s="11"/>
      <c r="BF74" s="10"/>
      <c r="BG74" s="11"/>
      <c r="BH74" s="10"/>
      <c r="BI74" s="7"/>
      <c r="BJ74" s="11"/>
      <c r="BK74" s="10"/>
      <c r="BL74" s="11"/>
      <c r="BM74" s="10"/>
      <c r="BN74" s="11"/>
      <c r="BO74" s="10"/>
      <c r="BP74" s="7"/>
      <c r="BQ74" s="7">
        <f t="shared" si="69"/>
        <v>0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70"/>
        <v>0</v>
      </c>
    </row>
    <row r="75" spans="1:86" x14ac:dyDescent="0.25">
      <c r="A75" s="20">
        <v>3</v>
      </c>
      <c r="B75" s="20">
        <v>1</v>
      </c>
      <c r="C75" s="20"/>
      <c r="D75" s="6" t="s">
        <v>155</v>
      </c>
      <c r="E75" s="3" t="s">
        <v>156</v>
      </c>
      <c r="F75" s="6">
        <f t="shared" si="55"/>
        <v>0</v>
      </c>
      <c r="G75" s="6">
        <f t="shared" si="56"/>
        <v>2</v>
      </c>
      <c r="H75" s="6">
        <f t="shared" si="57"/>
        <v>30</v>
      </c>
      <c r="I75" s="6">
        <f t="shared" si="58"/>
        <v>15</v>
      </c>
      <c r="J75" s="6">
        <f t="shared" si="59"/>
        <v>15</v>
      </c>
      <c r="K75" s="6">
        <f t="shared" si="60"/>
        <v>0</v>
      </c>
      <c r="L75" s="6">
        <f t="shared" si="61"/>
        <v>0</v>
      </c>
      <c r="M75" s="6">
        <f t="shared" si="62"/>
        <v>0</v>
      </c>
      <c r="N75" s="6">
        <f t="shared" si="63"/>
        <v>0</v>
      </c>
      <c r="O75" s="6">
        <f t="shared" si="64"/>
        <v>0</v>
      </c>
      <c r="P75" s="7">
        <f t="shared" si="65"/>
        <v>2</v>
      </c>
      <c r="Q75" s="7">
        <f t="shared" si="66"/>
        <v>0</v>
      </c>
      <c r="R75" s="7">
        <v>1.44</v>
      </c>
      <c r="S75" s="11">
        <v>15</v>
      </c>
      <c r="T75" s="10" t="s">
        <v>53</v>
      </c>
      <c r="U75" s="11">
        <v>15</v>
      </c>
      <c r="V75" s="10" t="s">
        <v>53</v>
      </c>
      <c r="W75" s="11"/>
      <c r="X75" s="10"/>
      <c r="Y75" s="11"/>
      <c r="Z75" s="10"/>
      <c r="AA75" s="7">
        <v>2</v>
      </c>
      <c r="AB75" s="11"/>
      <c r="AC75" s="10"/>
      <c r="AD75" s="11"/>
      <c r="AE75" s="10"/>
      <c r="AF75" s="11"/>
      <c r="AG75" s="10"/>
      <c r="AH75" s="7"/>
      <c r="AI75" s="7">
        <f t="shared" si="67"/>
        <v>2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68"/>
        <v>0</v>
      </c>
      <c r="BA75" s="11"/>
      <c r="BB75" s="10"/>
      <c r="BC75" s="11"/>
      <c r="BD75" s="10"/>
      <c r="BE75" s="11"/>
      <c r="BF75" s="10"/>
      <c r="BG75" s="11"/>
      <c r="BH75" s="10"/>
      <c r="BI75" s="7"/>
      <c r="BJ75" s="11"/>
      <c r="BK75" s="10"/>
      <c r="BL75" s="11"/>
      <c r="BM75" s="10"/>
      <c r="BN75" s="11"/>
      <c r="BO75" s="10"/>
      <c r="BP75" s="7"/>
      <c r="BQ75" s="7">
        <f t="shared" si="69"/>
        <v>0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70"/>
        <v>0</v>
      </c>
    </row>
    <row r="76" spans="1:86" x14ac:dyDescent="0.25">
      <c r="A76" s="20">
        <v>3</v>
      </c>
      <c r="B76" s="20">
        <v>1</v>
      </c>
      <c r="C76" s="20"/>
      <c r="D76" s="6" t="s">
        <v>157</v>
      </c>
      <c r="E76" s="3" t="s">
        <v>158</v>
      </c>
      <c r="F76" s="6">
        <f t="shared" si="55"/>
        <v>0</v>
      </c>
      <c r="G76" s="6">
        <f t="shared" si="56"/>
        <v>2</v>
      </c>
      <c r="H76" s="6">
        <f t="shared" si="57"/>
        <v>30</v>
      </c>
      <c r="I76" s="6">
        <f t="shared" si="58"/>
        <v>15</v>
      </c>
      <c r="J76" s="6">
        <f t="shared" si="59"/>
        <v>15</v>
      </c>
      <c r="K76" s="6">
        <f t="shared" si="60"/>
        <v>0</v>
      </c>
      <c r="L76" s="6">
        <f t="shared" si="61"/>
        <v>0</v>
      </c>
      <c r="M76" s="6">
        <f t="shared" si="62"/>
        <v>0</v>
      </c>
      <c r="N76" s="6">
        <f t="shared" si="63"/>
        <v>0</v>
      </c>
      <c r="O76" s="6">
        <f t="shared" si="64"/>
        <v>0</v>
      </c>
      <c r="P76" s="7">
        <f t="shared" si="65"/>
        <v>2</v>
      </c>
      <c r="Q76" s="7">
        <f t="shared" si="66"/>
        <v>0</v>
      </c>
      <c r="R76" s="7">
        <v>1.1399999999999999</v>
      </c>
      <c r="S76" s="11">
        <v>15</v>
      </c>
      <c r="T76" s="10" t="s">
        <v>53</v>
      </c>
      <c r="U76" s="11">
        <v>15</v>
      </c>
      <c r="V76" s="10" t="s">
        <v>53</v>
      </c>
      <c r="W76" s="11"/>
      <c r="X76" s="10"/>
      <c r="Y76" s="11"/>
      <c r="Z76" s="10"/>
      <c r="AA76" s="7">
        <v>2</v>
      </c>
      <c r="AB76" s="11"/>
      <c r="AC76" s="10"/>
      <c r="AD76" s="11"/>
      <c r="AE76" s="10"/>
      <c r="AF76" s="11"/>
      <c r="AG76" s="10"/>
      <c r="AH76" s="7"/>
      <c r="AI76" s="7">
        <f t="shared" si="67"/>
        <v>2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68"/>
        <v>0</v>
      </c>
      <c r="BA76" s="11"/>
      <c r="BB76" s="10"/>
      <c r="BC76" s="11"/>
      <c r="BD76" s="10"/>
      <c r="BE76" s="11"/>
      <c r="BF76" s="10"/>
      <c r="BG76" s="11"/>
      <c r="BH76" s="10"/>
      <c r="BI76" s="7"/>
      <c r="BJ76" s="11"/>
      <c r="BK76" s="10"/>
      <c r="BL76" s="11"/>
      <c r="BM76" s="10"/>
      <c r="BN76" s="11"/>
      <c r="BO76" s="10"/>
      <c r="BP76" s="7"/>
      <c r="BQ76" s="7">
        <f t="shared" si="69"/>
        <v>0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70"/>
        <v>0</v>
      </c>
    </row>
    <row r="77" spans="1:86" x14ac:dyDescent="0.25">
      <c r="A77" s="20">
        <v>3</v>
      </c>
      <c r="B77" s="20">
        <v>1</v>
      </c>
      <c r="C77" s="20"/>
      <c r="D77" s="6" t="s">
        <v>159</v>
      </c>
      <c r="E77" s="3" t="s">
        <v>160</v>
      </c>
      <c r="F77" s="6">
        <f t="shared" si="55"/>
        <v>0</v>
      </c>
      <c r="G77" s="6">
        <f t="shared" si="56"/>
        <v>2</v>
      </c>
      <c r="H77" s="6">
        <f t="shared" si="57"/>
        <v>30</v>
      </c>
      <c r="I77" s="6">
        <f t="shared" si="58"/>
        <v>15</v>
      </c>
      <c r="J77" s="6">
        <f t="shared" si="59"/>
        <v>15</v>
      </c>
      <c r="K77" s="6">
        <f t="shared" si="60"/>
        <v>0</v>
      </c>
      <c r="L77" s="6">
        <f t="shared" si="61"/>
        <v>0</v>
      </c>
      <c r="M77" s="6">
        <f t="shared" si="62"/>
        <v>0</v>
      </c>
      <c r="N77" s="6">
        <f t="shared" si="63"/>
        <v>0</v>
      </c>
      <c r="O77" s="6">
        <f t="shared" si="64"/>
        <v>0</v>
      </c>
      <c r="P77" s="7">
        <f t="shared" si="65"/>
        <v>2</v>
      </c>
      <c r="Q77" s="7">
        <f t="shared" si="66"/>
        <v>0</v>
      </c>
      <c r="R77" s="7">
        <v>1.3</v>
      </c>
      <c r="S77" s="11">
        <v>15</v>
      </c>
      <c r="T77" s="10" t="s">
        <v>53</v>
      </c>
      <c r="U77" s="11">
        <v>15</v>
      </c>
      <c r="V77" s="10" t="s">
        <v>53</v>
      </c>
      <c r="W77" s="11"/>
      <c r="X77" s="10"/>
      <c r="Y77" s="11"/>
      <c r="Z77" s="10"/>
      <c r="AA77" s="7">
        <v>2</v>
      </c>
      <c r="AB77" s="11"/>
      <c r="AC77" s="10"/>
      <c r="AD77" s="11"/>
      <c r="AE77" s="10"/>
      <c r="AF77" s="11"/>
      <c r="AG77" s="10"/>
      <c r="AH77" s="7"/>
      <c r="AI77" s="7">
        <f t="shared" si="67"/>
        <v>2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68"/>
        <v>0</v>
      </c>
      <c r="BA77" s="11"/>
      <c r="BB77" s="10"/>
      <c r="BC77" s="11"/>
      <c r="BD77" s="10"/>
      <c r="BE77" s="11"/>
      <c r="BF77" s="10"/>
      <c r="BG77" s="11"/>
      <c r="BH77" s="10"/>
      <c r="BI77" s="7"/>
      <c r="BJ77" s="11"/>
      <c r="BK77" s="10"/>
      <c r="BL77" s="11"/>
      <c r="BM77" s="10"/>
      <c r="BN77" s="11"/>
      <c r="BO77" s="10"/>
      <c r="BP77" s="7"/>
      <c r="BQ77" s="7">
        <f t="shared" si="69"/>
        <v>0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70"/>
        <v>0</v>
      </c>
    </row>
    <row r="78" spans="1:86" x14ac:dyDescent="0.25">
      <c r="A78" s="20">
        <v>4</v>
      </c>
      <c r="B78" s="20">
        <v>1</v>
      </c>
      <c r="C78" s="20"/>
      <c r="D78" s="6" t="s">
        <v>161</v>
      </c>
      <c r="E78" s="3" t="s">
        <v>162</v>
      </c>
      <c r="F78" s="6">
        <f t="shared" si="55"/>
        <v>0</v>
      </c>
      <c r="G78" s="6">
        <f t="shared" si="56"/>
        <v>2</v>
      </c>
      <c r="H78" s="6">
        <f t="shared" si="57"/>
        <v>30</v>
      </c>
      <c r="I78" s="6">
        <f t="shared" si="58"/>
        <v>14</v>
      </c>
      <c r="J78" s="6">
        <f t="shared" si="59"/>
        <v>16</v>
      </c>
      <c r="K78" s="6">
        <f t="shared" si="60"/>
        <v>0</v>
      </c>
      <c r="L78" s="6">
        <f t="shared" si="61"/>
        <v>0</v>
      </c>
      <c r="M78" s="6">
        <f t="shared" si="62"/>
        <v>0</v>
      </c>
      <c r="N78" s="6">
        <f t="shared" si="63"/>
        <v>0</v>
      </c>
      <c r="O78" s="6">
        <f t="shared" si="64"/>
        <v>0</v>
      </c>
      <c r="P78" s="7">
        <f t="shared" si="65"/>
        <v>2</v>
      </c>
      <c r="Q78" s="7">
        <f t="shared" si="66"/>
        <v>0</v>
      </c>
      <c r="R78" s="7">
        <v>1.33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67"/>
        <v>0</v>
      </c>
      <c r="AJ78" s="11">
        <v>14</v>
      </c>
      <c r="AK78" s="10" t="s">
        <v>53</v>
      </c>
      <c r="AL78" s="11">
        <v>16</v>
      </c>
      <c r="AM78" s="10" t="s">
        <v>53</v>
      </c>
      <c r="AN78" s="11"/>
      <c r="AO78" s="10"/>
      <c r="AP78" s="11"/>
      <c r="AQ78" s="10"/>
      <c r="AR78" s="7">
        <v>2</v>
      </c>
      <c r="AS78" s="11"/>
      <c r="AT78" s="10"/>
      <c r="AU78" s="11"/>
      <c r="AV78" s="10"/>
      <c r="AW78" s="11"/>
      <c r="AX78" s="10"/>
      <c r="AY78" s="7"/>
      <c r="AZ78" s="7">
        <f t="shared" si="68"/>
        <v>2</v>
      </c>
      <c r="BA78" s="11"/>
      <c r="BB78" s="10"/>
      <c r="BC78" s="11"/>
      <c r="BD78" s="10"/>
      <c r="BE78" s="11"/>
      <c r="BF78" s="10"/>
      <c r="BG78" s="11"/>
      <c r="BH78" s="10"/>
      <c r="BI78" s="7"/>
      <c r="BJ78" s="11"/>
      <c r="BK78" s="10"/>
      <c r="BL78" s="11"/>
      <c r="BM78" s="10"/>
      <c r="BN78" s="11"/>
      <c r="BO78" s="10"/>
      <c r="BP78" s="7"/>
      <c r="BQ78" s="7">
        <f t="shared" si="69"/>
        <v>0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70"/>
        <v>0</v>
      </c>
    </row>
    <row r="79" spans="1:86" x14ac:dyDescent="0.25">
      <c r="A79" s="20">
        <v>4</v>
      </c>
      <c r="B79" s="20">
        <v>1</v>
      </c>
      <c r="C79" s="20"/>
      <c r="D79" s="6" t="s">
        <v>163</v>
      </c>
      <c r="E79" s="3" t="s">
        <v>164</v>
      </c>
      <c r="F79" s="6">
        <f t="shared" si="55"/>
        <v>0</v>
      </c>
      <c r="G79" s="6">
        <f t="shared" si="56"/>
        <v>2</v>
      </c>
      <c r="H79" s="6">
        <f t="shared" si="57"/>
        <v>30</v>
      </c>
      <c r="I79" s="6">
        <f t="shared" si="58"/>
        <v>14</v>
      </c>
      <c r="J79" s="6">
        <f t="shared" si="59"/>
        <v>16</v>
      </c>
      <c r="K79" s="6">
        <f t="shared" si="60"/>
        <v>0</v>
      </c>
      <c r="L79" s="6">
        <f t="shared" si="61"/>
        <v>0</v>
      </c>
      <c r="M79" s="6">
        <f t="shared" si="62"/>
        <v>0</v>
      </c>
      <c r="N79" s="6">
        <f t="shared" si="63"/>
        <v>0</v>
      </c>
      <c r="O79" s="6">
        <f t="shared" si="64"/>
        <v>0</v>
      </c>
      <c r="P79" s="7">
        <f t="shared" si="65"/>
        <v>2</v>
      </c>
      <c r="Q79" s="7">
        <f t="shared" si="66"/>
        <v>0</v>
      </c>
      <c r="R79" s="7">
        <v>1.1599999999999999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67"/>
        <v>0</v>
      </c>
      <c r="AJ79" s="11">
        <v>14</v>
      </c>
      <c r="AK79" s="10" t="s">
        <v>53</v>
      </c>
      <c r="AL79" s="11">
        <v>16</v>
      </c>
      <c r="AM79" s="10" t="s">
        <v>53</v>
      </c>
      <c r="AN79" s="11"/>
      <c r="AO79" s="10"/>
      <c r="AP79" s="11"/>
      <c r="AQ79" s="10"/>
      <c r="AR79" s="7">
        <v>2</v>
      </c>
      <c r="AS79" s="11"/>
      <c r="AT79" s="10"/>
      <c r="AU79" s="11"/>
      <c r="AV79" s="10"/>
      <c r="AW79" s="11"/>
      <c r="AX79" s="10"/>
      <c r="AY79" s="7"/>
      <c r="AZ79" s="7">
        <f t="shared" si="68"/>
        <v>2</v>
      </c>
      <c r="BA79" s="11"/>
      <c r="BB79" s="10"/>
      <c r="BC79" s="11"/>
      <c r="BD79" s="10"/>
      <c r="BE79" s="11"/>
      <c r="BF79" s="10"/>
      <c r="BG79" s="11"/>
      <c r="BH79" s="10"/>
      <c r="BI79" s="7"/>
      <c r="BJ79" s="11"/>
      <c r="BK79" s="10"/>
      <c r="BL79" s="11"/>
      <c r="BM79" s="10"/>
      <c r="BN79" s="11"/>
      <c r="BO79" s="10"/>
      <c r="BP79" s="7"/>
      <c r="BQ79" s="7">
        <f t="shared" si="69"/>
        <v>0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70"/>
        <v>0</v>
      </c>
    </row>
    <row r="80" spans="1:86" x14ac:dyDescent="0.25">
      <c r="A80" s="20">
        <v>5</v>
      </c>
      <c r="B80" s="20">
        <v>1</v>
      </c>
      <c r="C80" s="20"/>
      <c r="D80" s="6" t="s">
        <v>165</v>
      </c>
      <c r="E80" s="3" t="s">
        <v>166</v>
      </c>
      <c r="F80" s="6">
        <f t="shared" si="55"/>
        <v>0</v>
      </c>
      <c r="G80" s="6">
        <f t="shared" si="56"/>
        <v>2</v>
      </c>
      <c r="H80" s="6">
        <f t="shared" si="57"/>
        <v>30</v>
      </c>
      <c r="I80" s="6">
        <f t="shared" si="58"/>
        <v>14</v>
      </c>
      <c r="J80" s="6">
        <f t="shared" si="59"/>
        <v>0</v>
      </c>
      <c r="K80" s="6">
        <f t="shared" si="60"/>
        <v>0</v>
      </c>
      <c r="L80" s="6">
        <f t="shared" si="61"/>
        <v>0</v>
      </c>
      <c r="M80" s="6">
        <f t="shared" si="62"/>
        <v>16</v>
      </c>
      <c r="N80" s="6">
        <f t="shared" si="63"/>
        <v>0</v>
      </c>
      <c r="O80" s="6">
        <f t="shared" si="64"/>
        <v>0</v>
      </c>
      <c r="P80" s="7">
        <f t="shared" si="65"/>
        <v>2</v>
      </c>
      <c r="Q80" s="7">
        <f t="shared" si="66"/>
        <v>1</v>
      </c>
      <c r="R80" s="7">
        <v>1.3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67"/>
        <v>0</v>
      </c>
      <c r="AJ80" s="11">
        <v>14</v>
      </c>
      <c r="AK80" s="10" t="s">
        <v>53</v>
      </c>
      <c r="AL80" s="11"/>
      <c r="AM80" s="10"/>
      <c r="AN80" s="11"/>
      <c r="AO80" s="10"/>
      <c r="AP80" s="11"/>
      <c r="AQ80" s="10"/>
      <c r="AR80" s="7">
        <v>1</v>
      </c>
      <c r="AS80" s="11">
        <v>16</v>
      </c>
      <c r="AT80" s="10" t="s">
        <v>53</v>
      </c>
      <c r="AU80" s="11"/>
      <c r="AV80" s="10"/>
      <c r="AW80" s="11"/>
      <c r="AX80" s="10"/>
      <c r="AY80" s="7">
        <v>1</v>
      </c>
      <c r="AZ80" s="7">
        <f t="shared" si="68"/>
        <v>2</v>
      </c>
      <c r="BA80" s="11"/>
      <c r="BB80" s="10"/>
      <c r="BC80" s="11"/>
      <c r="BD80" s="10"/>
      <c r="BE80" s="11"/>
      <c r="BF80" s="10"/>
      <c r="BG80" s="11"/>
      <c r="BH80" s="10"/>
      <c r="BI80" s="7"/>
      <c r="BJ80" s="11"/>
      <c r="BK80" s="10"/>
      <c r="BL80" s="11"/>
      <c r="BM80" s="10"/>
      <c r="BN80" s="11"/>
      <c r="BO80" s="10"/>
      <c r="BP80" s="7"/>
      <c r="BQ80" s="7">
        <f t="shared" si="69"/>
        <v>0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70"/>
        <v>0</v>
      </c>
    </row>
    <row r="81" spans="1:86" x14ac:dyDescent="0.25">
      <c r="A81" s="20">
        <v>5</v>
      </c>
      <c r="B81" s="20">
        <v>1</v>
      </c>
      <c r="C81" s="20"/>
      <c r="D81" s="6" t="s">
        <v>167</v>
      </c>
      <c r="E81" s="3" t="s">
        <v>168</v>
      </c>
      <c r="F81" s="6">
        <f t="shared" si="55"/>
        <v>0</v>
      </c>
      <c r="G81" s="6">
        <f t="shared" si="56"/>
        <v>2</v>
      </c>
      <c r="H81" s="6">
        <f t="shared" si="57"/>
        <v>30</v>
      </c>
      <c r="I81" s="6">
        <f t="shared" si="58"/>
        <v>14</v>
      </c>
      <c r="J81" s="6">
        <f t="shared" si="59"/>
        <v>0</v>
      </c>
      <c r="K81" s="6">
        <f t="shared" si="60"/>
        <v>0</v>
      </c>
      <c r="L81" s="6">
        <f t="shared" si="61"/>
        <v>0</v>
      </c>
      <c r="M81" s="6">
        <f t="shared" si="62"/>
        <v>16</v>
      </c>
      <c r="N81" s="6">
        <f t="shared" si="63"/>
        <v>0</v>
      </c>
      <c r="O81" s="6">
        <f t="shared" si="64"/>
        <v>0</v>
      </c>
      <c r="P81" s="7">
        <f t="shared" si="65"/>
        <v>2</v>
      </c>
      <c r="Q81" s="7">
        <f t="shared" si="66"/>
        <v>1</v>
      </c>
      <c r="R81" s="7">
        <v>1.3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67"/>
        <v>0</v>
      </c>
      <c r="AJ81" s="11">
        <v>14</v>
      </c>
      <c r="AK81" s="10" t="s">
        <v>53</v>
      </c>
      <c r="AL81" s="11"/>
      <c r="AM81" s="10"/>
      <c r="AN81" s="11"/>
      <c r="AO81" s="10"/>
      <c r="AP81" s="11"/>
      <c r="AQ81" s="10"/>
      <c r="AR81" s="7">
        <v>1</v>
      </c>
      <c r="AS81" s="11">
        <v>16</v>
      </c>
      <c r="AT81" s="10" t="s">
        <v>53</v>
      </c>
      <c r="AU81" s="11"/>
      <c r="AV81" s="10"/>
      <c r="AW81" s="11"/>
      <c r="AX81" s="10"/>
      <c r="AY81" s="7">
        <v>1</v>
      </c>
      <c r="AZ81" s="7">
        <f t="shared" si="68"/>
        <v>2</v>
      </c>
      <c r="BA81" s="11"/>
      <c r="BB81" s="10"/>
      <c r="BC81" s="11"/>
      <c r="BD81" s="10"/>
      <c r="BE81" s="11"/>
      <c r="BF81" s="10"/>
      <c r="BG81" s="11"/>
      <c r="BH81" s="10"/>
      <c r="BI81" s="7"/>
      <c r="BJ81" s="11"/>
      <c r="BK81" s="10"/>
      <c r="BL81" s="11"/>
      <c r="BM81" s="10"/>
      <c r="BN81" s="11"/>
      <c r="BO81" s="10"/>
      <c r="BP81" s="7"/>
      <c r="BQ81" s="7">
        <f t="shared" si="69"/>
        <v>0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70"/>
        <v>0</v>
      </c>
    </row>
    <row r="82" spans="1:86" x14ac:dyDescent="0.25">
      <c r="A82" s="20">
        <v>5</v>
      </c>
      <c r="B82" s="20">
        <v>1</v>
      </c>
      <c r="C82" s="20"/>
      <c r="D82" s="6" t="s">
        <v>169</v>
      </c>
      <c r="E82" s="3" t="s">
        <v>170</v>
      </c>
      <c r="F82" s="6">
        <f t="shared" si="55"/>
        <v>0</v>
      </c>
      <c r="G82" s="6">
        <f t="shared" si="56"/>
        <v>2</v>
      </c>
      <c r="H82" s="6">
        <f t="shared" si="57"/>
        <v>30</v>
      </c>
      <c r="I82" s="6">
        <f t="shared" si="58"/>
        <v>14</v>
      </c>
      <c r="J82" s="6">
        <f t="shared" si="59"/>
        <v>0</v>
      </c>
      <c r="K82" s="6">
        <f t="shared" si="60"/>
        <v>0</v>
      </c>
      <c r="L82" s="6">
        <f t="shared" si="61"/>
        <v>0</v>
      </c>
      <c r="M82" s="6">
        <f t="shared" si="62"/>
        <v>16</v>
      </c>
      <c r="N82" s="6">
        <f t="shared" si="63"/>
        <v>0</v>
      </c>
      <c r="O82" s="6">
        <f t="shared" si="64"/>
        <v>0</v>
      </c>
      <c r="P82" s="7">
        <f t="shared" si="65"/>
        <v>2</v>
      </c>
      <c r="Q82" s="7">
        <f t="shared" si="66"/>
        <v>1</v>
      </c>
      <c r="R82" s="7">
        <v>1.1399999999999999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67"/>
        <v>0</v>
      </c>
      <c r="AJ82" s="11">
        <v>14</v>
      </c>
      <c r="AK82" s="10" t="s">
        <v>53</v>
      </c>
      <c r="AL82" s="11"/>
      <c r="AM82" s="10"/>
      <c r="AN82" s="11"/>
      <c r="AO82" s="10"/>
      <c r="AP82" s="11"/>
      <c r="AQ82" s="10"/>
      <c r="AR82" s="7">
        <v>1</v>
      </c>
      <c r="AS82" s="11">
        <v>16</v>
      </c>
      <c r="AT82" s="10" t="s">
        <v>53</v>
      </c>
      <c r="AU82" s="11"/>
      <c r="AV82" s="10"/>
      <c r="AW82" s="11"/>
      <c r="AX82" s="10"/>
      <c r="AY82" s="7">
        <v>1</v>
      </c>
      <c r="AZ82" s="7">
        <f t="shared" si="68"/>
        <v>2</v>
      </c>
      <c r="BA82" s="11"/>
      <c r="BB82" s="10"/>
      <c r="BC82" s="11"/>
      <c r="BD82" s="10"/>
      <c r="BE82" s="11"/>
      <c r="BF82" s="10"/>
      <c r="BG82" s="11"/>
      <c r="BH82" s="10"/>
      <c r="BI82" s="7"/>
      <c r="BJ82" s="11"/>
      <c r="BK82" s="10"/>
      <c r="BL82" s="11"/>
      <c r="BM82" s="10"/>
      <c r="BN82" s="11"/>
      <c r="BO82" s="10"/>
      <c r="BP82" s="7"/>
      <c r="BQ82" s="7">
        <f t="shared" si="69"/>
        <v>0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70"/>
        <v>0</v>
      </c>
    </row>
    <row r="83" spans="1:86" x14ac:dyDescent="0.25">
      <c r="A83" s="20">
        <v>5</v>
      </c>
      <c r="B83" s="20">
        <v>1</v>
      </c>
      <c r="C83" s="20"/>
      <c r="D83" s="6" t="s">
        <v>171</v>
      </c>
      <c r="E83" s="3" t="s">
        <v>172</v>
      </c>
      <c r="F83" s="6">
        <f t="shared" si="55"/>
        <v>0</v>
      </c>
      <c r="G83" s="6">
        <f t="shared" si="56"/>
        <v>2</v>
      </c>
      <c r="H83" s="6">
        <f t="shared" si="57"/>
        <v>30</v>
      </c>
      <c r="I83" s="6">
        <f t="shared" si="58"/>
        <v>14</v>
      </c>
      <c r="J83" s="6">
        <f t="shared" si="59"/>
        <v>0</v>
      </c>
      <c r="K83" s="6">
        <f t="shared" si="60"/>
        <v>0</v>
      </c>
      <c r="L83" s="6">
        <f t="shared" si="61"/>
        <v>0</v>
      </c>
      <c r="M83" s="6">
        <f t="shared" si="62"/>
        <v>16</v>
      </c>
      <c r="N83" s="6">
        <f t="shared" si="63"/>
        <v>0</v>
      </c>
      <c r="O83" s="6">
        <f t="shared" si="64"/>
        <v>0</v>
      </c>
      <c r="P83" s="7">
        <f t="shared" si="65"/>
        <v>2</v>
      </c>
      <c r="Q83" s="7">
        <f t="shared" si="66"/>
        <v>1</v>
      </c>
      <c r="R83" s="7">
        <v>1.1299999999999999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67"/>
        <v>0</v>
      </c>
      <c r="AJ83" s="11">
        <v>14</v>
      </c>
      <c r="AK83" s="10" t="s">
        <v>53</v>
      </c>
      <c r="AL83" s="11"/>
      <c r="AM83" s="10"/>
      <c r="AN83" s="11"/>
      <c r="AO83" s="10"/>
      <c r="AP83" s="11"/>
      <c r="AQ83" s="10"/>
      <c r="AR83" s="7">
        <v>1</v>
      </c>
      <c r="AS83" s="11">
        <v>16</v>
      </c>
      <c r="AT83" s="10" t="s">
        <v>53</v>
      </c>
      <c r="AU83" s="11"/>
      <c r="AV83" s="10"/>
      <c r="AW83" s="11"/>
      <c r="AX83" s="10"/>
      <c r="AY83" s="7">
        <v>1</v>
      </c>
      <c r="AZ83" s="7">
        <f t="shared" si="68"/>
        <v>2</v>
      </c>
      <c r="BA83" s="11"/>
      <c r="BB83" s="10"/>
      <c r="BC83" s="11"/>
      <c r="BD83" s="10"/>
      <c r="BE83" s="11"/>
      <c r="BF83" s="10"/>
      <c r="BG83" s="11"/>
      <c r="BH83" s="10"/>
      <c r="BI83" s="7"/>
      <c r="BJ83" s="11"/>
      <c r="BK83" s="10"/>
      <c r="BL83" s="11"/>
      <c r="BM83" s="10"/>
      <c r="BN83" s="11"/>
      <c r="BO83" s="10"/>
      <c r="BP83" s="7"/>
      <c r="BQ83" s="7">
        <f t="shared" si="69"/>
        <v>0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70"/>
        <v>0</v>
      </c>
    </row>
    <row r="84" spans="1:86" x14ac:dyDescent="0.25">
      <c r="A84" s="20">
        <v>6</v>
      </c>
      <c r="B84" s="20">
        <v>1</v>
      </c>
      <c r="C84" s="20"/>
      <c r="D84" s="6" t="s">
        <v>173</v>
      </c>
      <c r="E84" s="3" t="s">
        <v>174</v>
      </c>
      <c r="F84" s="6">
        <f t="shared" si="55"/>
        <v>0</v>
      </c>
      <c r="G84" s="6">
        <f t="shared" si="56"/>
        <v>2</v>
      </c>
      <c r="H84" s="6">
        <f t="shared" si="57"/>
        <v>30</v>
      </c>
      <c r="I84" s="6">
        <f t="shared" si="58"/>
        <v>10</v>
      </c>
      <c r="J84" s="6">
        <f t="shared" si="59"/>
        <v>0</v>
      </c>
      <c r="K84" s="6">
        <f t="shared" si="60"/>
        <v>0</v>
      </c>
      <c r="L84" s="6">
        <f t="shared" si="61"/>
        <v>0</v>
      </c>
      <c r="M84" s="6">
        <f t="shared" si="62"/>
        <v>20</v>
      </c>
      <c r="N84" s="6">
        <f t="shared" si="63"/>
        <v>0</v>
      </c>
      <c r="O84" s="6">
        <f t="shared" si="64"/>
        <v>0</v>
      </c>
      <c r="P84" s="7">
        <f t="shared" si="65"/>
        <v>2</v>
      </c>
      <c r="Q84" s="7">
        <f t="shared" si="66"/>
        <v>1</v>
      </c>
      <c r="R84" s="7">
        <v>1.26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67"/>
        <v>0</v>
      </c>
      <c r="AJ84" s="11">
        <v>10</v>
      </c>
      <c r="AK84" s="10" t="s">
        <v>53</v>
      </c>
      <c r="AL84" s="11"/>
      <c r="AM84" s="10"/>
      <c r="AN84" s="11"/>
      <c r="AO84" s="10"/>
      <c r="AP84" s="11"/>
      <c r="AQ84" s="10"/>
      <c r="AR84" s="7">
        <v>1</v>
      </c>
      <c r="AS84" s="11">
        <v>20</v>
      </c>
      <c r="AT84" s="10" t="s">
        <v>53</v>
      </c>
      <c r="AU84" s="11"/>
      <c r="AV84" s="10"/>
      <c r="AW84" s="11"/>
      <c r="AX84" s="10"/>
      <c r="AY84" s="7">
        <v>1</v>
      </c>
      <c r="AZ84" s="7">
        <f t="shared" si="68"/>
        <v>2</v>
      </c>
      <c r="BA84" s="11"/>
      <c r="BB84" s="10"/>
      <c r="BC84" s="11"/>
      <c r="BD84" s="10"/>
      <c r="BE84" s="11"/>
      <c r="BF84" s="10"/>
      <c r="BG84" s="11"/>
      <c r="BH84" s="10"/>
      <c r="BI84" s="7"/>
      <c r="BJ84" s="11"/>
      <c r="BK84" s="10"/>
      <c r="BL84" s="11"/>
      <c r="BM84" s="10"/>
      <c r="BN84" s="11"/>
      <c r="BO84" s="10"/>
      <c r="BP84" s="7"/>
      <c r="BQ84" s="7">
        <f t="shared" si="69"/>
        <v>0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70"/>
        <v>0</v>
      </c>
    </row>
    <row r="85" spans="1:86" x14ac:dyDescent="0.25">
      <c r="A85" s="20">
        <v>6</v>
      </c>
      <c r="B85" s="20">
        <v>1</v>
      </c>
      <c r="C85" s="20"/>
      <c r="D85" s="6" t="s">
        <v>175</v>
      </c>
      <c r="E85" s="3" t="s">
        <v>176</v>
      </c>
      <c r="F85" s="6">
        <f t="shared" si="55"/>
        <v>0</v>
      </c>
      <c r="G85" s="6">
        <f t="shared" si="56"/>
        <v>2</v>
      </c>
      <c r="H85" s="6">
        <f t="shared" si="57"/>
        <v>30</v>
      </c>
      <c r="I85" s="6">
        <f t="shared" si="58"/>
        <v>10</v>
      </c>
      <c r="J85" s="6">
        <f t="shared" si="59"/>
        <v>0</v>
      </c>
      <c r="K85" s="6">
        <f t="shared" si="60"/>
        <v>0</v>
      </c>
      <c r="L85" s="6">
        <f t="shared" si="61"/>
        <v>0</v>
      </c>
      <c r="M85" s="6">
        <f t="shared" si="62"/>
        <v>20</v>
      </c>
      <c r="N85" s="6">
        <f t="shared" si="63"/>
        <v>0</v>
      </c>
      <c r="O85" s="6">
        <f t="shared" si="64"/>
        <v>0</v>
      </c>
      <c r="P85" s="7">
        <f t="shared" si="65"/>
        <v>2</v>
      </c>
      <c r="Q85" s="7">
        <f t="shared" si="66"/>
        <v>1</v>
      </c>
      <c r="R85" s="7">
        <v>1.33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67"/>
        <v>0</v>
      </c>
      <c r="AJ85" s="11">
        <v>10</v>
      </c>
      <c r="AK85" s="10" t="s">
        <v>53</v>
      </c>
      <c r="AL85" s="11"/>
      <c r="AM85" s="10"/>
      <c r="AN85" s="11"/>
      <c r="AO85" s="10"/>
      <c r="AP85" s="11"/>
      <c r="AQ85" s="10"/>
      <c r="AR85" s="7">
        <v>1</v>
      </c>
      <c r="AS85" s="11">
        <v>20</v>
      </c>
      <c r="AT85" s="10" t="s">
        <v>53</v>
      </c>
      <c r="AU85" s="11"/>
      <c r="AV85" s="10"/>
      <c r="AW85" s="11"/>
      <c r="AX85" s="10"/>
      <c r="AY85" s="7">
        <v>1</v>
      </c>
      <c r="AZ85" s="7">
        <f t="shared" si="68"/>
        <v>2</v>
      </c>
      <c r="BA85" s="11"/>
      <c r="BB85" s="10"/>
      <c r="BC85" s="11"/>
      <c r="BD85" s="10"/>
      <c r="BE85" s="11"/>
      <c r="BF85" s="10"/>
      <c r="BG85" s="11"/>
      <c r="BH85" s="10"/>
      <c r="BI85" s="7"/>
      <c r="BJ85" s="11"/>
      <c r="BK85" s="10"/>
      <c r="BL85" s="11"/>
      <c r="BM85" s="10"/>
      <c r="BN85" s="11"/>
      <c r="BO85" s="10"/>
      <c r="BP85" s="7"/>
      <c r="BQ85" s="7">
        <f t="shared" si="69"/>
        <v>0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70"/>
        <v>0</v>
      </c>
    </row>
    <row r="86" spans="1:86" x14ac:dyDescent="0.25">
      <c r="A86" s="20">
        <v>6</v>
      </c>
      <c r="B86" s="20">
        <v>1</v>
      </c>
      <c r="C86" s="20"/>
      <c r="D86" s="6" t="s">
        <v>177</v>
      </c>
      <c r="E86" s="3" t="s">
        <v>178</v>
      </c>
      <c r="F86" s="6">
        <f t="shared" si="55"/>
        <v>0</v>
      </c>
      <c r="G86" s="6">
        <f t="shared" si="56"/>
        <v>2</v>
      </c>
      <c r="H86" s="6">
        <f t="shared" si="57"/>
        <v>30</v>
      </c>
      <c r="I86" s="6">
        <f t="shared" si="58"/>
        <v>10</v>
      </c>
      <c r="J86" s="6">
        <f t="shared" si="59"/>
        <v>0</v>
      </c>
      <c r="K86" s="6">
        <f t="shared" si="60"/>
        <v>0</v>
      </c>
      <c r="L86" s="6">
        <f t="shared" si="61"/>
        <v>0</v>
      </c>
      <c r="M86" s="6">
        <f t="shared" si="62"/>
        <v>20</v>
      </c>
      <c r="N86" s="6">
        <f t="shared" si="63"/>
        <v>0</v>
      </c>
      <c r="O86" s="6">
        <f t="shared" si="64"/>
        <v>0</v>
      </c>
      <c r="P86" s="7">
        <f t="shared" si="65"/>
        <v>2</v>
      </c>
      <c r="Q86" s="7">
        <f t="shared" si="66"/>
        <v>1</v>
      </c>
      <c r="R86" s="7">
        <v>1.23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67"/>
        <v>0</v>
      </c>
      <c r="AJ86" s="11">
        <v>10</v>
      </c>
      <c r="AK86" s="10" t="s">
        <v>53</v>
      </c>
      <c r="AL86" s="11"/>
      <c r="AM86" s="10"/>
      <c r="AN86" s="11"/>
      <c r="AO86" s="10"/>
      <c r="AP86" s="11"/>
      <c r="AQ86" s="10"/>
      <c r="AR86" s="7">
        <v>1</v>
      </c>
      <c r="AS86" s="11">
        <v>20</v>
      </c>
      <c r="AT86" s="10" t="s">
        <v>53</v>
      </c>
      <c r="AU86" s="11"/>
      <c r="AV86" s="10"/>
      <c r="AW86" s="11"/>
      <c r="AX86" s="10"/>
      <c r="AY86" s="7">
        <v>1</v>
      </c>
      <c r="AZ86" s="7">
        <f t="shared" si="68"/>
        <v>2</v>
      </c>
      <c r="BA86" s="11"/>
      <c r="BB86" s="10"/>
      <c r="BC86" s="11"/>
      <c r="BD86" s="10"/>
      <c r="BE86" s="11"/>
      <c r="BF86" s="10"/>
      <c r="BG86" s="11"/>
      <c r="BH86" s="10"/>
      <c r="BI86" s="7"/>
      <c r="BJ86" s="11"/>
      <c r="BK86" s="10"/>
      <c r="BL86" s="11"/>
      <c r="BM86" s="10"/>
      <c r="BN86" s="11"/>
      <c r="BO86" s="10"/>
      <c r="BP86" s="7"/>
      <c r="BQ86" s="7">
        <f t="shared" si="69"/>
        <v>0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70"/>
        <v>0</v>
      </c>
    </row>
    <row r="87" spans="1:86" x14ac:dyDescent="0.25">
      <c r="A87" s="20">
        <v>6</v>
      </c>
      <c r="B87" s="20">
        <v>1</v>
      </c>
      <c r="C87" s="20"/>
      <c r="D87" s="6" t="s">
        <v>179</v>
      </c>
      <c r="E87" s="3" t="s">
        <v>180</v>
      </c>
      <c r="F87" s="6">
        <f t="shared" si="55"/>
        <v>0</v>
      </c>
      <c r="G87" s="6">
        <f t="shared" si="56"/>
        <v>2</v>
      </c>
      <c r="H87" s="6">
        <f t="shared" si="57"/>
        <v>30</v>
      </c>
      <c r="I87" s="6">
        <f t="shared" si="58"/>
        <v>10</v>
      </c>
      <c r="J87" s="6">
        <f t="shared" si="59"/>
        <v>0</v>
      </c>
      <c r="K87" s="6">
        <f t="shared" si="60"/>
        <v>0</v>
      </c>
      <c r="L87" s="6">
        <f t="shared" si="61"/>
        <v>0</v>
      </c>
      <c r="M87" s="6">
        <f t="shared" si="62"/>
        <v>20</v>
      </c>
      <c r="N87" s="6">
        <f t="shared" si="63"/>
        <v>0</v>
      </c>
      <c r="O87" s="6">
        <f t="shared" si="64"/>
        <v>0</v>
      </c>
      <c r="P87" s="7">
        <f t="shared" si="65"/>
        <v>2</v>
      </c>
      <c r="Q87" s="7">
        <f t="shared" si="66"/>
        <v>1</v>
      </c>
      <c r="R87" s="7">
        <v>1.34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67"/>
        <v>0</v>
      </c>
      <c r="AJ87" s="11">
        <v>10</v>
      </c>
      <c r="AK87" s="10" t="s">
        <v>53</v>
      </c>
      <c r="AL87" s="11"/>
      <c r="AM87" s="10"/>
      <c r="AN87" s="11"/>
      <c r="AO87" s="10"/>
      <c r="AP87" s="11"/>
      <c r="AQ87" s="10"/>
      <c r="AR87" s="7">
        <v>1</v>
      </c>
      <c r="AS87" s="11">
        <v>20</v>
      </c>
      <c r="AT87" s="10" t="s">
        <v>53</v>
      </c>
      <c r="AU87" s="11"/>
      <c r="AV87" s="10"/>
      <c r="AW87" s="11"/>
      <c r="AX87" s="10"/>
      <c r="AY87" s="7">
        <v>1</v>
      </c>
      <c r="AZ87" s="7">
        <f t="shared" si="68"/>
        <v>2</v>
      </c>
      <c r="BA87" s="11"/>
      <c r="BB87" s="10"/>
      <c r="BC87" s="11"/>
      <c r="BD87" s="10"/>
      <c r="BE87" s="11"/>
      <c r="BF87" s="10"/>
      <c r="BG87" s="11"/>
      <c r="BH87" s="10"/>
      <c r="BI87" s="7"/>
      <c r="BJ87" s="11"/>
      <c r="BK87" s="10"/>
      <c r="BL87" s="11"/>
      <c r="BM87" s="10"/>
      <c r="BN87" s="11"/>
      <c r="BO87" s="10"/>
      <c r="BP87" s="7"/>
      <c r="BQ87" s="7">
        <f t="shared" si="69"/>
        <v>0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70"/>
        <v>0</v>
      </c>
    </row>
    <row r="88" spans="1:86" x14ac:dyDescent="0.25">
      <c r="A88" s="20">
        <v>7</v>
      </c>
      <c r="B88" s="20">
        <v>1</v>
      </c>
      <c r="C88" s="20"/>
      <c r="D88" s="6" t="s">
        <v>181</v>
      </c>
      <c r="E88" s="3" t="s">
        <v>182</v>
      </c>
      <c r="F88" s="6">
        <f t="shared" si="55"/>
        <v>0</v>
      </c>
      <c r="G88" s="6">
        <f t="shared" si="56"/>
        <v>2</v>
      </c>
      <c r="H88" s="6">
        <f t="shared" si="57"/>
        <v>30</v>
      </c>
      <c r="I88" s="6">
        <f t="shared" si="58"/>
        <v>14</v>
      </c>
      <c r="J88" s="6">
        <f t="shared" si="59"/>
        <v>16</v>
      </c>
      <c r="K88" s="6">
        <f t="shared" si="60"/>
        <v>0</v>
      </c>
      <c r="L88" s="6">
        <f t="shared" si="61"/>
        <v>0</v>
      </c>
      <c r="M88" s="6">
        <f t="shared" si="62"/>
        <v>0</v>
      </c>
      <c r="N88" s="6">
        <f t="shared" si="63"/>
        <v>0</v>
      </c>
      <c r="O88" s="6">
        <f t="shared" si="64"/>
        <v>0</v>
      </c>
      <c r="P88" s="7">
        <f t="shared" si="65"/>
        <v>2</v>
      </c>
      <c r="Q88" s="7">
        <f t="shared" si="66"/>
        <v>0</v>
      </c>
      <c r="R88" s="7">
        <v>1.3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67"/>
        <v>0</v>
      </c>
      <c r="AJ88" s="11">
        <v>14</v>
      </c>
      <c r="AK88" s="10" t="s">
        <v>53</v>
      </c>
      <c r="AL88" s="11">
        <v>16</v>
      </c>
      <c r="AM88" s="10" t="s">
        <v>53</v>
      </c>
      <c r="AN88" s="11"/>
      <c r="AO88" s="10"/>
      <c r="AP88" s="11"/>
      <c r="AQ88" s="10"/>
      <c r="AR88" s="7">
        <v>2</v>
      </c>
      <c r="AS88" s="11"/>
      <c r="AT88" s="10"/>
      <c r="AU88" s="11"/>
      <c r="AV88" s="10"/>
      <c r="AW88" s="11"/>
      <c r="AX88" s="10"/>
      <c r="AY88" s="7"/>
      <c r="AZ88" s="7">
        <f t="shared" si="68"/>
        <v>2</v>
      </c>
      <c r="BA88" s="11"/>
      <c r="BB88" s="10"/>
      <c r="BC88" s="11"/>
      <c r="BD88" s="10"/>
      <c r="BE88" s="11"/>
      <c r="BF88" s="10"/>
      <c r="BG88" s="11"/>
      <c r="BH88" s="10"/>
      <c r="BI88" s="7"/>
      <c r="BJ88" s="11"/>
      <c r="BK88" s="10"/>
      <c r="BL88" s="11"/>
      <c r="BM88" s="10"/>
      <c r="BN88" s="11"/>
      <c r="BO88" s="10"/>
      <c r="BP88" s="7"/>
      <c r="BQ88" s="7">
        <f t="shared" si="69"/>
        <v>0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70"/>
        <v>0</v>
      </c>
    </row>
    <row r="89" spans="1:86" x14ac:dyDescent="0.25">
      <c r="A89" s="20">
        <v>7</v>
      </c>
      <c r="B89" s="20">
        <v>1</v>
      </c>
      <c r="C89" s="20"/>
      <c r="D89" s="6" t="s">
        <v>183</v>
      </c>
      <c r="E89" s="3" t="s">
        <v>184</v>
      </c>
      <c r="F89" s="6">
        <f t="shared" si="55"/>
        <v>0</v>
      </c>
      <c r="G89" s="6">
        <f t="shared" si="56"/>
        <v>2</v>
      </c>
      <c r="H89" s="6">
        <f t="shared" si="57"/>
        <v>30</v>
      </c>
      <c r="I89" s="6">
        <f t="shared" si="58"/>
        <v>14</v>
      </c>
      <c r="J89" s="6">
        <f t="shared" si="59"/>
        <v>16</v>
      </c>
      <c r="K89" s="6">
        <f t="shared" si="60"/>
        <v>0</v>
      </c>
      <c r="L89" s="6">
        <f t="shared" si="61"/>
        <v>0</v>
      </c>
      <c r="M89" s="6">
        <f t="shared" si="62"/>
        <v>0</v>
      </c>
      <c r="N89" s="6">
        <f t="shared" si="63"/>
        <v>0</v>
      </c>
      <c r="O89" s="6">
        <f t="shared" si="64"/>
        <v>0</v>
      </c>
      <c r="P89" s="7">
        <f t="shared" si="65"/>
        <v>2</v>
      </c>
      <c r="Q89" s="7">
        <f t="shared" si="66"/>
        <v>0</v>
      </c>
      <c r="R89" s="7">
        <v>1</v>
      </c>
      <c r="S89" s="11"/>
      <c r="T89" s="10"/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7"/>
      <c r="AI89" s="7">
        <f t="shared" si="67"/>
        <v>0</v>
      </c>
      <c r="AJ89" s="11">
        <v>14</v>
      </c>
      <c r="AK89" s="10" t="s">
        <v>53</v>
      </c>
      <c r="AL89" s="11">
        <v>16</v>
      </c>
      <c r="AM89" s="10" t="s">
        <v>53</v>
      </c>
      <c r="AN89" s="11"/>
      <c r="AO89" s="10"/>
      <c r="AP89" s="11"/>
      <c r="AQ89" s="10"/>
      <c r="AR89" s="7">
        <v>2</v>
      </c>
      <c r="AS89" s="11"/>
      <c r="AT89" s="10"/>
      <c r="AU89" s="11"/>
      <c r="AV89" s="10"/>
      <c r="AW89" s="11"/>
      <c r="AX89" s="10"/>
      <c r="AY89" s="7"/>
      <c r="AZ89" s="7">
        <f t="shared" si="68"/>
        <v>2</v>
      </c>
      <c r="BA89" s="11"/>
      <c r="BB89" s="10"/>
      <c r="BC89" s="11"/>
      <c r="BD89" s="10"/>
      <c r="BE89" s="11"/>
      <c r="BF89" s="10"/>
      <c r="BG89" s="11"/>
      <c r="BH89" s="10"/>
      <c r="BI89" s="7"/>
      <c r="BJ89" s="11"/>
      <c r="BK89" s="10"/>
      <c r="BL89" s="11"/>
      <c r="BM89" s="10"/>
      <c r="BN89" s="11"/>
      <c r="BO89" s="10"/>
      <c r="BP89" s="7"/>
      <c r="BQ89" s="7">
        <f t="shared" si="69"/>
        <v>0</v>
      </c>
      <c r="BR89" s="11"/>
      <c r="BS89" s="10"/>
      <c r="BT89" s="11"/>
      <c r="BU89" s="10"/>
      <c r="BV89" s="11"/>
      <c r="BW89" s="10"/>
      <c r="BX89" s="11"/>
      <c r="BY89" s="10"/>
      <c r="BZ89" s="7"/>
      <c r="CA89" s="11"/>
      <c r="CB89" s="10"/>
      <c r="CC89" s="11"/>
      <c r="CD89" s="10"/>
      <c r="CE89" s="11"/>
      <c r="CF89" s="10"/>
      <c r="CG89" s="7"/>
      <c r="CH89" s="7">
        <f t="shared" si="70"/>
        <v>0</v>
      </c>
    </row>
    <row r="90" spans="1:86" x14ac:dyDescent="0.25">
      <c r="A90" s="20">
        <v>7</v>
      </c>
      <c r="B90" s="20">
        <v>1</v>
      </c>
      <c r="C90" s="20"/>
      <c r="D90" s="6" t="s">
        <v>185</v>
      </c>
      <c r="E90" s="3" t="s">
        <v>186</v>
      </c>
      <c r="F90" s="6">
        <f t="shared" si="55"/>
        <v>0</v>
      </c>
      <c r="G90" s="6">
        <f t="shared" si="56"/>
        <v>2</v>
      </c>
      <c r="H90" s="6">
        <f t="shared" si="57"/>
        <v>30</v>
      </c>
      <c r="I90" s="6">
        <f t="shared" si="58"/>
        <v>14</v>
      </c>
      <c r="J90" s="6">
        <f t="shared" si="59"/>
        <v>16</v>
      </c>
      <c r="K90" s="6">
        <f t="shared" si="60"/>
        <v>0</v>
      </c>
      <c r="L90" s="6">
        <f t="shared" si="61"/>
        <v>0</v>
      </c>
      <c r="M90" s="6">
        <f t="shared" si="62"/>
        <v>0</v>
      </c>
      <c r="N90" s="6">
        <f t="shared" si="63"/>
        <v>0</v>
      </c>
      <c r="O90" s="6">
        <f t="shared" si="64"/>
        <v>0</v>
      </c>
      <c r="P90" s="7">
        <f t="shared" si="65"/>
        <v>2</v>
      </c>
      <c r="Q90" s="7">
        <f t="shared" si="66"/>
        <v>0</v>
      </c>
      <c r="R90" s="7">
        <v>1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7"/>
      <c r="AI90" s="7">
        <f t="shared" si="67"/>
        <v>0</v>
      </c>
      <c r="AJ90" s="11">
        <v>14</v>
      </c>
      <c r="AK90" s="10" t="s">
        <v>53</v>
      </c>
      <c r="AL90" s="11">
        <v>16</v>
      </c>
      <c r="AM90" s="10" t="s">
        <v>53</v>
      </c>
      <c r="AN90" s="11"/>
      <c r="AO90" s="10"/>
      <c r="AP90" s="11"/>
      <c r="AQ90" s="10"/>
      <c r="AR90" s="7">
        <v>2</v>
      </c>
      <c r="AS90" s="11"/>
      <c r="AT90" s="10"/>
      <c r="AU90" s="11"/>
      <c r="AV90" s="10"/>
      <c r="AW90" s="11"/>
      <c r="AX90" s="10"/>
      <c r="AY90" s="7"/>
      <c r="AZ90" s="7">
        <f t="shared" si="68"/>
        <v>2</v>
      </c>
      <c r="BA90" s="11"/>
      <c r="BB90" s="10"/>
      <c r="BC90" s="11"/>
      <c r="BD90" s="10"/>
      <c r="BE90" s="11"/>
      <c r="BF90" s="10"/>
      <c r="BG90" s="11"/>
      <c r="BH90" s="10"/>
      <c r="BI90" s="7"/>
      <c r="BJ90" s="11"/>
      <c r="BK90" s="10"/>
      <c r="BL90" s="11"/>
      <c r="BM90" s="10"/>
      <c r="BN90" s="11"/>
      <c r="BO90" s="10"/>
      <c r="BP90" s="7"/>
      <c r="BQ90" s="7">
        <f t="shared" si="69"/>
        <v>0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 t="shared" si="70"/>
        <v>0</v>
      </c>
    </row>
    <row r="91" spans="1:86" x14ac:dyDescent="0.25">
      <c r="A91" s="20">
        <v>7</v>
      </c>
      <c r="B91" s="20">
        <v>1</v>
      </c>
      <c r="C91" s="20"/>
      <c r="D91" s="6" t="s">
        <v>187</v>
      </c>
      <c r="E91" s="3" t="s">
        <v>188</v>
      </c>
      <c r="F91" s="6">
        <f t="shared" si="55"/>
        <v>0</v>
      </c>
      <c r="G91" s="6">
        <f t="shared" si="56"/>
        <v>2</v>
      </c>
      <c r="H91" s="6">
        <f t="shared" si="57"/>
        <v>30</v>
      </c>
      <c r="I91" s="6">
        <f t="shared" si="58"/>
        <v>14</v>
      </c>
      <c r="J91" s="6">
        <f t="shared" si="59"/>
        <v>16</v>
      </c>
      <c r="K91" s="6">
        <f t="shared" si="60"/>
        <v>0</v>
      </c>
      <c r="L91" s="6">
        <f t="shared" si="61"/>
        <v>0</v>
      </c>
      <c r="M91" s="6">
        <f t="shared" si="62"/>
        <v>0</v>
      </c>
      <c r="N91" s="6">
        <f t="shared" si="63"/>
        <v>0</v>
      </c>
      <c r="O91" s="6">
        <f t="shared" si="64"/>
        <v>0</v>
      </c>
      <c r="P91" s="7">
        <f t="shared" si="65"/>
        <v>2</v>
      </c>
      <c r="Q91" s="7">
        <f t="shared" si="66"/>
        <v>0</v>
      </c>
      <c r="R91" s="7">
        <v>1.1299999999999999</v>
      </c>
      <c r="S91" s="11"/>
      <c r="T91" s="10"/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7"/>
      <c r="AI91" s="7">
        <f t="shared" si="67"/>
        <v>0</v>
      </c>
      <c r="AJ91" s="11">
        <v>14</v>
      </c>
      <c r="AK91" s="10" t="s">
        <v>53</v>
      </c>
      <c r="AL91" s="11">
        <v>16</v>
      </c>
      <c r="AM91" s="10" t="s">
        <v>53</v>
      </c>
      <c r="AN91" s="11"/>
      <c r="AO91" s="10"/>
      <c r="AP91" s="11"/>
      <c r="AQ91" s="10"/>
      <c r="AR91" s="7">
        <v>2</v>
      </c>
      <c r="AS91" s="11"/>
      <c r="AT91" s="10"/>
      <c r="AU91" s="11"/>
      <c r="AV91" s="10"/>
      <c r="AW91" s="11"/>
      <c r="AX91" s="10"/>
      <c r="AY91" s="7"/>
      <c r="AZ91" s="7">
        <f t="shared" si="68"/>
        <v>2</v>
      </c>
      <c r="BA91" s="11"/>
      <c r="BB91" s="10"/>
      <c r="BC91" s="11"/>
      <c r="BD91" s="10"/>
      <c r="BE91" s="11"/>
      <c r="BF91" s="10"/>
      <c r="BG91" s="11"/>
      <c r="BH91" s="10"/>
      <c r="BI91" s="7"/>
      <c r="BJ91" s="11"/>
      <c r="BK91" s="10"/>
      <c r="BL91" s="11"/>
      <c r="BM91" s="10"/>
      <c r="BN91" s="11"/>
      <c r="BO91" s="10"/>
      <c r="BP91" s="7"/>
      <c r="BQ91" s="7">
        <f t="shared" si="69"/>
        <v>0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 t="shared" si="70"/>
        <v>0</v>
      </c>
    </row>
    <row r="92" spans="1:86" x14ac:dyDescent="0.25">
      <c r="A92" s="6">
        <v>8</v>
      </c>
      <c r="B92" s="6">
        <v>1</v>
      </c>
      <c r="C92" s="6"/>
      <c r="D92" s="6" t="s">
        <v>189</v>
      </c>
      <c r="E92" s="3" t="s">
        <v>190</v>
      </c>
      <c r="F92" s="6">
        <f t="shared" si="55"/>
        <v>0</v>
      </c>
      <c r="G92" s="6">
        <f t="shared" si="56"/>
        <v>1</v>
      </c>
      <c r="H92" s="6">
        <f t="shared" si="57"/>
        <v>0</v>
      </c>
      <c r="I92" s="6">
        <f t="shared" si="58"/>
        <v>0</v>
      </c>
      <c r="J92" s="6">
        <f t="shared" si="59"/>
        <v>0</v>
      </c>
      <c r="K92" s="6">
        <f t="shared" si="60"/>
        <v>0</v>
      </c>
      <c r="L92" s="6">
        <f t="shared" si="61"/>
        <v>0</v>
      </c>
      <c r="M92" s="6">
        <f t="shared" si="62"/>
        <v>0</v>
      </c>
      <c r="N92" s="6">
        <f t="shared" si="63"/>
        <v>0</v>
      </c>
      <c r="O92" s="6">
        <f t="shared" si="64"/>
        <v>0</v>
      </c>
      <c r="P92" s="7">
        <f t="shared" si="65"/>
        <v>20</v>
      </c>
      <c r="Q92" s="7">
        <f t="shared" si="66"/>
        <v>0</v>
      </c>
      <c r="R92" s="7">
        <v>4.4000000000000004</v>
      </c>
      <c r="S92" s="11"/>
      <c r="T92" s="10"/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7"/>
      <c r="AI92" s="7">
        <f t="shared" si="67"/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 t="shared" si="68"/>
        <v>0</v>
      </c>
      <c r="BA92" s="11"/>
      <c r="BB92" s="10"/>
      <c r="BC92" s="11"/>
      <c r="BD92" s="10"/>
      <c r="BE92" s="11">
        <v>0</v>
      </c>
      <c r="BF92" s="10" t="s">
        <v>53</v>
      </c>
      <c r="BG92" s="11"/>
      <c r="BH92" s="10"/>
      <c r="BI92" s="7">
        <v>20</v>
      </c>
      <c r="BJ92" s="11"/>
      <c r="BK92" s="10"/>
      <c r="BL92" s="11"/>
      <c r="BM92" s="10"/>
      <c r="BN92" s="11"/>
      <c r="BO92" s="10"/>
      <c r="BP92" s="7"/>
      <c r="BQ92" s="7">
        <f t="shared" si="69"/>
        <v>20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 t="shared" si="70"/>
        <v>0</v>
      </c>
    </row>
    <row r="93" spans="1:86" ht="20.100000000000001" customHeight="1" x14ac:dyDescent="0.25">
      <c r="A93" s="19" t="s">
        <v>191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9"/>
      <c r="CH93" s="15"/>
    </row>
    <row r="94" spans="1:86" x14ac:dyDescent="0.25">
      <c r="A94" s="6"/>
      <c r="B94" s="6"/>
      <c r="C94" s="6"/>
      <c r="D94" s="6" t="s">
        <v>192</v>
      </c>
      <c r="E94" s="3" t="s">
        <v>193</v>
      </c>
      <c r="F94" s="6">
        <f>COUNTIF(S94:CF94,"e")</f>
        <v>1</v>
      </c>
      <c r="G94" s="6">
        <f>COUNTIF(S94:CF94,"z")</f>
        <v>0</v>
      </c>
      <c r="H94" s="6">
        <f>SUM(I94:O94)</f>
        <v>4</v>
      </c>
      <c r="I94" s="6">
        <f>S94+AJ94+BA94+BR94</f>
        <v>0</v>
      </c>
      <c r="J94" s="6">
        <f>U94+AL94+BC94+BT94</f>
        <v>0</v>
      </c>
      <c r="K94" s="6">
        <f>W94+AN94+BE94+BV94</f>
        <v>0</v>
      </c>
      <c r="L94" s="6">
        <f>Y94+AP94+BG94+BX94</f>
        <v>0</v>
      </c>
      <c r="M94" s="6">
        <f>AB94+AS94+BJ94+CA94</f>
        <v>0</v>
      </c>
      <c r="N94" s="6">
        <f>AD94+AU94+BL94+CC94</f>
        <v>0</v>
      </c>
      <c r="O94" s="6">
        <f>AF94+AW94+BN94+CE94</f>
        <v>4</v>
      </c>
      <c r="P94" s="7">
        <f>AI94+AZ94+BQ94+CH94</f>
        <v>4</v>
      </c>
      <c r="Q94" s="7">
        <f>AH94+AY94+BP94+CG94</f>
        <v>4</v>
      </c>
      <c r="R94" s="7">
        <v>1</v>
      </c>
      <c r="S94" s="11"/>
      <c r="T94" s="10"/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>
        <v>4</v>
      </c>
      <c r="AG94" s="10" t="s">
        <v>80</v>
      </c>
      <c r="AH94" s="7">
        <v>4</v>
      </c>
      <c r="AI94" s="7">
        <f>AA94+AH94</f>
        <v>4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>AR94+AY94</f>
        <v>0</v>
      </c>
      <c r="BA94" s="11"/>
      <c r="BB94" s="10"/>
      <c r="BC94" s="11"/>
      <c r="BD94" s="10"/>
      <c r="BE94" s="11"/>
      <c r="BF94" s="10"/>
      <c r="BG94" s="11"/>
      <c r="BH94" s="10"/>
      <c r="BI94" s="7"/>
      <c r="BJ94" s="11"/>
      <c r="BK94" s="10"/>
      <c r="BL94" s="11"/>
      <c r="BM94" s="10"/>
      <c r="BN94" s="11"/>
      <c r="BO94" s="10"/>
      <c r="BP94" s="7"/>
      <c r="BQ94" s="7">
        <f>BI94+BP94</f>
        <v>0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>BZ94+CG94</f>
        <v>0</v>
      </c>
    </row>
    <row r="95" spans="1:86" ht="16.05" customHeight="1" x14ac:dyDescent="0.25">
      <c r="A95" s="6"/>
      <c r="B95" s="6"/>
      <c r="C95" s="6"/>
      <c r="D95" s="6"/>
      <c r="E95" s="6" t="s">
        <v>64</v>
      </c>
      <c r="F95" s="6">
        <f t="shared" ref="F95:AK95" si="71">SUM(F94:F94)</f>
        <v>1</v>
      </c>
      <c r="G95" s="6">
        <f t="shared" si="71"/>
        <v>0</v>
      </c>
      <c r="H95" s="6">
        <f t="shared" si="71"/>
        <v>4</v>
      </c>
      <c r="I95" s="6">
        <f t="shared" si="71"/>
        <v>0</v>
      </c>
      <c r="J95" s="6">
        <f t="shared" si="71"/>
        <v>0</v>
      </c>
      <c r="K95" s="6">
        <f t="shared" si="71"/>
        <v>0</v>
      </c>
      <c r="L95" s="6">
        <f t="shared" si="71"/>
        <v>0</v>
      </c>
      <c r="M95" s="6">
        <f t="shared" si="71"/>
        <v>0</v>
      </c>
      <c r="N95" s="6">
        <f t="shared" si="71"/>
        <v>0</v>
      </c>
      <c r="O95" s="6">
        <f t="shared" si="71"/>
        <v>4</v>
      </c>
      <c r="P95" s="7">
        <f t="shared" si="71"/>
        <v>4</v>
      </c>
      <c r="Q95" s="7">
        <f t="shared" si="71"/>
        <v>4</v>
      </c>
      <c r="R95" s="7">
        <f t="shared" si="71"/>
        <v>1</v>
      </c>
      <c r="S95" s="11">
        <f t="shared" si="71"/>
        <v>0</v>
      </c>
      <c r="T95" s="10">
        <f t="shared" si="71"/>
        <v>0</v>
      </c>
      <c r="U95" s="11">
        <f t="shared" si="71"/>
        <v>0</v>
      </c>
      <c r="V95" s="10">
        <f t="shared" si="71"/>
        <v>0</v>
      </c>
      <c r="W95" s="11">
        <f t="shared" si="71"/>
        <v>0</v>
      </c>
      <c r="X95" s="10">
        <f t="shared" si="71"/>
        <v>0</v>
      </c>
      <c r="Y95" s="11">
        <f t="shared" si="71"/>
        <v>0</v>
      </c>
      <c r="Z95" s="10">
        <f t="shared" si="71"/>
        <v>0</v>
      </c>
      <c r="AA95" s="7">
        <f t="shared" si="71"/>
        <v>0</v>
      </c>
      <c r="AB95" s="11">
        <f t="shared" si="71"/>
        <v>0</v>
      </c>
      <c r="AC95" s="10">
        <f t="shared" si="71"/>
        <v>0</v>
      </c>
      <c r="AD95" s="11">
        <f t="shared" si="71"/>
        <v>0</v>
      </c>
      <c r="AE95" s="10">
        <f t="shared" si="71"/>
        <v>0</v>
      </c>
      <c r="AF95" s="11">
        <f t="shared" si="71"/>
        <v>4</v>
      </c>
      <c r="AG95" s="10">
        <f t="shared" si="71"/>
        <v>0</v>
      </c>
      <c r="AH95" s="7">
        <f t="shared" si="71"/>
        <v>4</v>
      </c>
      <c r="AI95" s="7">
        <f t="shared" si="71"/>
        <v>4</v>
      </c>
      <c r="AJ95" s="11">
        <f t="shared" si="71"/>
        <v>0</v>
      </c>
      <c r="AK95" s="10">
        <f t="shared" si="71"/>
        <v>0</v>
      </c>
      <c r="AL95" s="11">
        <f t="shared" ref="AL95:BQ95" si="72">SUM(AL94:AL94)</f>
        <v>0</v>
      </c>
      <c r="AM95" s="10">
        <f t="shared" si="72"/>
        <v>0</v>
      </c>
      <c r="AN95" s="11">
        <f t="shared" si="72"/>
        <v>0</v>
      </c>
      <c r="AO95" s="10">
        <f t="shared" si="72"/>
        <v>0</v>
      </c>
      <c r="AP95" s="11">
        <f t="shared" si="72"/>
        <v>0</v>
      </c>
      <c r="AQ95" s="10">
        <f t="shared" si="72"/>
        <v>0</v>
      </c>
      <c r="AR95" s="7">
        <f t="shared" si="72"/>
        <v>0</v>
      </c>
      <c r="AS95" s="11">
        <f t="shared" si="72"/>
        <v>0</v>
      </c>
      <c r="AT95" s="10">
        <f t="shared" si="72"/>
        <v>0</v>
      </c>
      <c r="AU95" s="11">
        <f t="shared" si="72"/>
        <v>0</v>
      </c>
      <c r="AV95" s="10">
        <f t="shared" si="72"/>
        <v>0</v>
      </c>
      <c r="AW95" s="11">
        <f t="shared" si="72"/>
        <v>0</v>
      </c>
      <c r="AX95" s="10">
        <f t="shared" si="72"/>
        <v>0</v>
      </c>
      <c r="AY95" s="7">
        <f t="shared" si="72"/>
        <v>0</v>
      </c>
      <c r="AZ95" s="7">
        <f t="shared" si="72"/>
        <v>0</v>
      </c>
      <c r="BA95" s="11">
        <f t="shared" si="72"/>
        <v>0</v>
      </c>
      <c r="BB95" s="10">
        <f t="shared" si="72"/>
        <v>0</v>
      </c>
      <c r="BC95" s="11">
        <f t="shared" si="72"/>
        <v>0</v>
      </c>
      <c r="BD95" s="10">
        <f t="shared" si="72"/>
        <v>0</v>
      </c>
      <c r="BE95" s="11">
        <f t="shared" si="72"/>
        <v>0</v>
      </c>
      <c r="BF95" s="10">
        <f t="shared" si="72"/>
        <v>0</v>
      </c>
      <c r="BG95" s="11">
        <f t="shared" si="72"/>
        <v>0</v>
      </c>
      <c r="BH95" s="10">
        <f t="shared" si="72"/>
        <v>0</v>
      </c>
      <c r="BI95" s="7">
        <f t="shared" si="72"/>
        <v>0</v>
      </c>
      <c r="BJ95" s="11">
        <f t="shared" si="72"/>
        <v>0</v>
      </c>
      <c r="BK95" s="10">
        <f t="shared" si="72"/>
        <v>0</v>
      </c>
      <c r="BL95" s="11">
        <f t="shared" si="72"/>
        <v>0</v>
      </c>
      <c r="BM95" s="10">
        <f t="shared" si="72"/>
        <v>0</v>
      </c>
      <c r="BN95" s="11">
        <f t="shared" si="72"/>
        <v>0</v>
      </c>
      <c r="BO95" s="10">
        <f t="shared" si="72"/>
        <v>0</v>
      </c>
      <c r="BP95" s="7">
        <f t="shared" si="72"/>
        <v>0</v>
      </c>
      <c r="BQ95" s="7">
        <f t="shared" si="72"/>
        <v>0</v>
      </c>
      <c r="BR95" s="11">
        <f t="shared" ref="BR95:CH95" si="73">SUM(BR94:BR94)</f>
        <v>0</v>
      </c>
      <c r="BS95" s="10">
        <f t="shared" si="73"/>
        <v>0</v>
      </c>
      <c r="BT95" s="11">
        <f t="shared" si="73"/>
        <v>0</v>
      </c>
      <c r="BU95" s="10">
        <f t="shared" si="73"/>
        <v>0</v>
      </c>
      <c r="BV95" s="11">
        <f t="shared" si="73"/>
        <v>0</v>
      </c>
      <c r="BW95" s="10">
        <f t="shared" si="73"/>
        <v>0</v>
      </c>
      <c r="BX95" s="11">
        <f t="shared" si="73"/>
        <v>0</v>
      </c>
      <c r="BY95" s="10">
        <f t="shared" si="73"/>
        <v>0</v>
      </c>
      <c r="BZ95" s="7">
        <f t="shared" si="73"/>
        <v>0</v>
      </c>
      <c r="CA95" s="11">
        <f t="shared" si="73"/>
        <v>0</v>
      </c>
      <c r="CB95" s="10">
        <f t="shared" si="73"/>
        <v>0</v>
      </c>
      <c r="CC95" s="11">
        <f t="shared" si="73"/>
        <v>0</v>
      </c>
      <c r="CD95" s="10">
        <f t="shared" si="73"/>
        <v>0</v>
      </c>
      <c r="CE95" s="11">
        <f t="shared" si="73"/>
        <v>0</v>
      </c>
      <c r="CF95" s="10">
        <f t="shared" si="73"/>
        <v>0</v>
      </c>
      <c r="CG95" s="7">
        <f t="shared" si="73"/>
        <v>0</v>
      </c>
      <c r="CH95" s="7">
        <f t="shared" si="73"/>
        <v>0</v>
      </c>
    </row>
    <row r="96" spans="1:86" ht="20.100000000000001" customHeight="1" x14ac:dyDescent="0.25">
      <c r="A96" s="6"/>
      <c r="B96" s="6"/>
      <c r="C96" s="6"/>
      <c r="D96" s="6"/>
      <c r="E96" s="8" t="s">
        <v>194</v>
      </c>
      <c r="F96" s="6">
        <f>F23+F31+F64+F95</f>
        <v>7</v>
      </c>
      <c r="G96" s="6">
        <f>G23+G31+G64+G95</f>
        <v>75</v>
      </c>
      <c r="H96" s="6">
        <f t="shared" ref="H96:O96" si="74">H23+H31+H64</f>
        <v>1059</v>
      </c>
      <c r="I96" s="6">
        <f t="shared" si="74"/>
        <v>524</v>
      </c>
      <c r="J96" s="6">
        <f t="shared" si="74"/>
        <v>171</v>
      </c>
      <c r="K96" s="6">
        <f t="shared" si="74"/>
        <v>0</v>
      </c>
      <c r="L96" s="6">
        <f t="shared" si="74"/>
        <v>40</v>
      </c>
      <c r="M96" s="6">
        <f t="shared" si="74"/>
        <v>294</v>
      </c>
      <c r="N96" s="6">
        <f t="shared" si="74"/>
        <v>30</v>
      </c>
      <c r="O96" s="6">
        <f t="shared" si="74"/>
        <v>0</v>
      </c>
      <c r="P96" s="7">
        <f>P23+P31+P64+P95</f>
        <v>90</v>
      </c>
      <c r="Q96" s="7">
        <f>Q23+Q31+Q64+Q95</f>
        <v>25</v>
      </c>
      <c r="R96" s="7">
        <f>R23+R31+R64+R95</f>
        <v>49.250000000000014</v>
      </c>
      <c r="S96" s="11">
        <f t="shared" ref="S96:Z96" si="75">S23+S31+S64</f>
        <v>252</v>
      </c>
      <c r="T96" s="10">
        <f t="shared" si="75"/>
        <v>0</v>
      </c>
      <c r="U96" s="11">
        <f t="shared" si="75"/>
        <v>65</v>
      </c>
      <c r="V96" s="10">
        <f t="shared" si="75"/>
        <v>0</v>
      </c>
      <c r="W96" s="11">
        <f t="shared" si="75"/>
        <v>0</v>
      </c>
      <c r="X96" s="10">
        <f t="shared" si="75"/>
        <v>0</v>
      </c>
      <c r="Y96" s="11">
        <f t="shared" si="75"/>
        <v>0</v>
      </c>
      <c r="Z96" s="10">
        <f t="shared" si="75"/>
        <v>0</v>
      </c>
      <c r="AA96" s="7">
        <f>AA23+AA31+AA64+AA95</f>
        <v>18.5</v>
      </c>
      <c r="AB96" s="11">
        <f t="shared" ref="AB96:AG96" si="76">AB23+AB31+AB64</f>
        <v>74</v>
      </c>
      <c r="AC96" s="10">
        <f t="shared" si="76"/>
        <v>0</v>
      </c>
      <c r="AD96" s="11">
        <f t="shared" si="76"/>
        <v>30</v>
      </c>
      <c r="AE96" s="10">
        <f t="shared" si="76"/>
        <v>0</v>
      </c>
      <c r="AF96" s="11">
        <f t="shared" si="76"/>
        <v>0</v>
      </c>
      <c r="AG96" s="10">
        <f t="shared" si="76"/>
        <v>0</v>
      </c>
      <c r="AH96" s="7">
        <f>AH23+AH31+AH64+AH95</f>
        <v>11.5</v>
      </c>
      <c r="AI96" s="7">
        <f>AI23+AI31+AI64+AI95</f>
        <v>30</v>
      </c>
      <c r="AJ96" s="11">
        <f t="shared" ref="AJ96:AQ96" si="77">AJ23+AJ31+AJ64</f>
        <v>188</v>
      </c>
      <c r="AK96" s="10">
        <f t="shared" si="77"/>
        <v>0</v>
      </c>
      <c r="AL96" s="11">
        <f t="shared" si="77"/>
        <v>68</v>
      </c>
      <c r="AM96" s="10">
        <f t="shared" si="77"/>
        <v>0</v>
      </c>
      <c r="AN96" s="11">
        <f t="shared" si="77"/>
        <v>0</v>
      </c>
      <c r="AO96" s="10">
        <f t="shared" si="77"/>
        <v>0</v>
      </c>
      <c r="AP96" s="11">
        <f t="shared" si="77"/>
        <v>20</v>
      </c>
      <c r="AQ96" s="10">
        <f t="shared" si="77"/>
        <v>0</v>
      </c>
      <c r="AR96" s="7">
        <f>AR23+AR31+AR64+AR95</f>
        <v>19</v>
      </c>
      <c r="AS96" s="11">
        <f t="shared" ref="AS96:AX96" si="78">AS23+AS31+AS64</f>
        <v>164</v>
      </c>
      <c r="AT96" s="10">
        <f t="shared" si="78"/>
        <v>0</v>
      </c>
      <c r="AU96" s="11">
        <f t="shared" si="78"/>
        <v>0</v>
      </c>
      <c r="AV96" s="10">
        <f t="shared" si="78"/>
        <v>0</v>
      </c>
      <c r="AW96" s="11">
        <f t="shared" si="78"/>
        <v>0</v>
      </c>
      <c r="AX96" s="10">
        <f t="shared" si="78"/>
        <v>0</v>
      </c>
      <c r="AY96" s="7">
        <f>AY23+AY31+AY64+AY95</f>
        <v>11</v>
      </c>
      <c r="AZ96" s="7">
        <f>AZ23+AZ31+AZ64+AZ95</f>
        <v>30</v>
      </c>
      <c r="BA96" s="11">
        <f t="shared" ref="BA96:BH96" si="79">BA23+BA31+BA64</f>
        <v>84</v>
      </c>
      <c r="BB96" s="10">
        <f t="shared" si="79"/>
        <v>0</v>
      </c>
      <c r="BC96" s="11">
        <f t="shared" si="79"/>
        <v>38</v>
      </c>
      <c r="BD96" s="10">
        <f t="shared" si="79"/>
        <v>0</v>
      </c>
      <c r="BE96" s="11">
        <f t="shared" si="79"/>
        <v>0</v>
      </c>
      <c r="BF96" s="10">
        <f t="shared" si="79"/>
        <v>0</v>
      </c>
      <c r="BG96" s="11">
        <f t="shared" si="79"/>
        <v>20</v>
      </c>
      <c r="BH96" s="10">
        <f t="shared" si="79"/>
        <v>0</v>
      </c>
      <c r="BI96" s="7">
        <f>BI23+BI31+BI64+BI95</f>
        <v>27.5</v>
      </c>
      <c r="BJ96" s="11">
        <f t="shared" ref="BJ96:BO96" si="80">BJ23+BJ31+BJ64</f>
        <v>56</v>
      </c>
      <c r="BK96" s="10">
        <f t="shared" si="80"/>
        <v>0</v>
      </c>
      <c r="BL96" s="11">
        <f t="shared" si="80"/>
        <v>0</v>
      </c>
      <c r="BM96" s="10">
        <f t="shared" si="80"/>
        <v>0</v>
      </c>
      <c r="BN96" s="11">
        <f t="shared" si="80"/>
        <v>0</v>
      </c>
      <c r="BO96" s="10">
        <f t="shared" si="80"/>
        <v>0</v>
      </c>
      <c r="BP96" s="7">
        <f>BP23+BP31+BP64+BP95</f>
        <v>2.5</v>
      </c>
      <c r="BQ96" s="7">
        <f>BQ23+BQ31+BQ64+BQ95</f>
        <v>30</v>
      </c>
      <c r="BR96" s="11">
        <f t="shared" ref="BR96:BY96" si="81">BR23+BR31+BR64</f>
        <v>0</v>
      </c>
      <c r="BS96" s="10">
        <f t="shared" si="81"/>
        <v>0</v>
      </c>
      <c r="BT96" s="11">
        <f t="shared" si="81"/>
        <v>0</v>
      </c>
      <c r="BU96" s="10">
        <f t="shared" si="81"/>
        <v>0</v>
      </c>
      <c r="BV96" s="11">
        <f t="shared" si="81"/>
        <v>0</v>
      </c>
      <c r="BW96" s="10">
        <f t="shared" si="81"/>
        <v>0</v>
      </c>
      <c r="BX96" s="11">
        <f t="shared" si="81"/>
        <v>0</v>
      </c>
      <c r="BY96" s="10">
        <f t="shared" si="81"/>
        <v>0</v>
      </c>
      <c r="BZ96" s="7">
        <f>BZ23+BZ31+BZ64+BZ95</f>
        <v>0</v>
      </c>
      <c r="CA96" s="11">
        <f t="shared" ref="CA96:CF96" si="82">CA23+CA31+CA64</f>
        <v>0</v>
      </c>
      <c r="CB96" s="10">
        <f t="shared" si="82"/>
        <v>0</v>
      </c>
      <c r="CC96" s="11">
        <f t="shared" si="82"/>
        <v>0</v>
      </c>
      <c r="CD96" s="10">
        <f t="shared" si="82"/>
        <v>0</v>
      </c>
      <c r="CE96" s="11">
        <f t="shared" si="82"/>
        <v>0</v>
      </c>
      <c r="CF96" s="10">
        <f t="shared" si="82"/>
        <v>0</v>
      </c>
      <c r="CG96" s="7">
        <f>CG23+CG31+CG64+CG95</f>
        <v>0</v>
      </c>
      <c r="CH96" s="7">
        <f>CH23+CH31+CH64+CH95</f>
        <v>0</v>
      </c>
    </row>
    <row r="98" spans="4:29" x14ac:dyDescent="0.25">
      <c r="D98" s="3" t="s">
        <v>22</v>
      </c>
      <c r="E98" s="3" t="s">
        <v>195</v>
      </c>
    </row>
    <row r="99" spans="4:29" x14ac:dyDescent="0.25">
      <c r="D99" s="3" t="s">
        <v>26</v>
      </c>
      <c r="E99" s="3" t="s">
        <v>196</v>
      </c>
    </row>
    <row r="100" spans="4:29" x14ac:dyDescent="0.25">
      <c r="D100" s="21" t="s">
        <v>32</v>
      </c>
      <c r="E100" s="21"/>
    </row>
    <row r="101" spans="4:29" x14ac:dyDescent="0.25">
      <c r="D101" s="3" t="s">
        <v>34</v>
      </c>
      <c r="E101" s="3" t="s">
        <v>197</v>
      </c>
    </row>
    <row r="102" spans="4:29" x14ac:dyDescent="0.25">
      <c r="D102" s="3" t="s">
        <v>35</v>
      </c>
      <c r="E102" s="3" t="s">
        <v>198</v>
      </c>
    </row>
    <row r="103" spans="4:29" x14ac:dyDescent="0.25">
      <c r="D103" s="3" t="s">
        <v>36</v>
      </c>
      <c r="E103" s="3" t="s">
        <v>199</v>
      </c>
    </row>
    <row r="104" spans="4:29" x14ac:dyDescent="0.25">
      <c r="D104" s="3" t="s">
        <v>37</v>
      </c>
      <c r="E104" s="3" t="s">
        <v>200</v>
      </c>
      <c r="M104" s="9"/>
      <c r="U104" s="9"/>
      <c r="AC104" s="9"/>
    </row>
    <row r="105" spans="4:29" x14ac:dyDescent="0.25">
      <c r="D105" s="21" t="s">
        <v>33</v>
      </c>
      <c r="E105" s="21"/>
    </row>
    <row r="106" spans="4:29" x14ac:dyDescent="0.25">
      <c r="D106" s="3" t="s">
        <v>38</v>
      </c>
      <c r="E106" s="3" t="s">
        <v>201</v>
      </c>
    </row>
    <row r="107" spans="4:29" x14ac:dyDescent="0.25">
      <c r="D107" s="3" t="s">
        <v>39</v>
      </c>
      <c r="E107" s="3" t="s">
        <v>202</v>
      </c>
    </row>
    <row r="108" spans="4:29" x14ac:dyDescent="0.25">
      <c r="D108" s="3" t="s">
        <v>40</v>
      </c>
      <c r="E108" s="3" t="s">
        <v>203</v>
      </c>
    </row>
  </sheetData>
  <mergeCells count="97">
    <mergeCell ref="A93:CH93"/>
    <mergeCell ref="D100:E100"/>
    <mergeCell ref="D105:E105"/>
    <mergeCell ref="C84:C87"/>
    <mergeCell ref="A84:A87"/>
    <mergeCell ref="B84:B87"/>
    <mergeCell ref="C88:C91"/>
    <mergeCell ref="A88:A91"/>
    <mergeCell ref="B88:B91"/>
    <mergeCell ref="C78:C79"/>
    <mergeCell ref="A78:A79"/>
    <mergeCell ref="B78:B79"/>
    <mergeCell ref="C80:C83"/>
    <mergeCell ref="A80:A83"/>
    <mergeCell ref="B80:B83"/>
    <mergeCell ref="C68:C73"/>
    <mergeCell ref="A68:A73"/>
    <mergeCell ref="B68:B73"/>
    <mergeCell ref="C74:C77"/>
    <mergeCell ref="A74:A77"/>
    <mergeCell ref="B74:B77"/>
    <mergeCell ref="A24:CH24"/>
    <mergeCell ref="A32:CH32"/>
    <mergeCell ref="A65:CH65"/>
    <mergeCell ref="C66:C67"/>
    <mergeCell ref="A66:A67"/>
    <mergeCell ref="B66:B67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BI14:BI15"/>
    <mergeCell ref="BJ14:BO14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AS14:AX14"/>
    <mergeCell ref="W15:X15"/>
    <mergeCell ref="Y15:Z15"/>
    <mergeCell ref="AA14:AA15"/>
    <mergeCell ref="AB14:AG14"/>
    <mergeCell ref="AB15:AC15"/>
    <mergeCell ref="S13:AI13"/>
    <mergeCell ref="S14:Z14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26"/>
  <sheetViews>
    <sheetView tabSelected="1" workbookViewId="0">
      <selection activeCell="Q8" sqref="Q8"/>
    </sheetView>
  </sheetViews>
  <sheetFormatPr defaultRowHeight="13.2" x14ac:dyDescent="0.25"/>
  <cols>
    <col min="1" max="3" width="2.77734375" customWidth="1"/>
    <col min="4" max="4" width="5.44140625" customWidth="1"/>
    <col min="5" max="5" width="31.21875" customWidth="1"/>
    <col min="6" max="7" width="3.77734375" customWidth="1"/>
    <col min="8" max="15" width="4.21875" customWidth="1"/>
    <col min="16" max="18" width="4.77734375" customWidth="1"/>
    <col min="19" max="19" width="3.5546875" customWidth="1"/>
    <col min="20" max="20" width="2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5546875" customWidth="1"/>
    <col min="26" max="26" width="2" customWidth="1"/>
    <col min="27" max="27" width="3.77734375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5" width="3.77734375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0" width="3.5546875" customWidth="1"/>
    <col min="41" max="41" width="2" customWidth="1"/>
    <col min="42" max="42" width="3.5546875" customWidth="1"/>
    <col min="43" max="43" width="2" customWidth="1"/>
    <col min="44" max="44" width="3.77734375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2" width="3.77734375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1" width="3.77734375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5546875" customWidth="1"/>
    <col min="67" max="67" width="2" customWidth="1"/>
    <col min="68" max="69" width="3.77734375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77734375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6" width="3.77734375" customWidth="1"/>
  </cols>
  <sheetData>
    <row r="1" spans="1:86" ht="15.6" x14ac:dyDescent="0.25">
      <c r="E1" s="2" t="s">
        <v>0</v>
      </c>
    </row>
    <row r="2" spans="1:86" x14ac:dyDescent="0.25">
      <c r="E2" t="s">
        <v>1</v>
      </c>
      <c r="F2" s="1" t="s">
        <v>2</v>
      </c>
    </row>
    <row r="3" spans="1:86" x14ac:dyDescent="0.25">
      <c r="E3" t="s">
        <v>3</v>
      </c>
      <c r="F3" s="1" t="s">
        <v>4</v>
      </c>
    </row>
    <row r="4" spans="1:86" x14ac:dyDescent="0.25">
      <c r="E4" t="s">
        <v>5</v>
      </c>
      <c r="F4" s="1" t="s">
        <v>6</v>
      </c>
    </row>
    <row r="5" spans="1:86" x14ac:dyDescent="0.25">
      <c r="E5" t="s">
        <v>7</v>
      </c>
      <c r="F5" s="1" t="s">
        <v>8</v>
      </c>
    </row>
    <row r="6" spans="1:86" x14ac:dyDescent="0.25">
      <c r="E6" t="s">
        <v>9</v>
      </c>
      <c r="F6" s="1" t="s">
        <v>10</v>
      </c>
    </row>
    <row r="7" spans="1:86" x14ac:dyDescent="0.25">
      <c r="E7" t="s">
        <v>11</v>
      </c>
      <c r="F7" s="1" t="s">
        <v>12</v>
      </c>
      <c r="AH7" t="s">
        <v>13</v>
      </c>
    </row>
    <row r="8" spans="1:86" x14ac:dyDescent="0.25">
      <c r="E8" t="s">
        <v>14</v>
      </c>
      <c r="F8" s="1" t="s">
        <v>15</v>
      </c>
      <c r="AH8" t="s">
        <v>16</v>
      </c>
    </row>
    <row r="9" spans="1:86" x14ac:dyDescent="0.25">
      <c r="E9" t="s">
        <v>17</v>
      </c>
      <c r="F9" s="1" t="s">
        <v>236</v>
      </c>
      <c r="AH9" t="s">
        <v>238</v>
      </c>
    </row>
    <row r="11" spans="1:86" x14ac:dyDescent="0.2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 x14ac:dyDescent="0.25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 x14ac:dyDescent="0.25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 x14ac:dyDescent="0.25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/>
      <c r="M14" s="13" t="s">
        <v>33</v>
      </c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8"/>
      <c r="Z14" s="18"/>
      <c r="AA14" s="16" t="s">
        <v>46</v>
      </c>
      <c r="AB14" s="18" t="s">
        <v>33</v>
      </c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8"/>
      <c r="AQ14" s="18"/>
      <c r="AR14" s="16" t="s">
        <v>46</v>
      </c>
      <c r="AS14" s="18" t="s">
        <v>33</v>
      </c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8"/>
      <c r="BH14" s="18"/>
      <c r="BI14" s="16" t="s">
        <v>46</v>
      </c>
      <c r="BJ14" s="18" t="s">
        <v>33</v>
      </c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8"/>
      <c r="BY14" s="18"/>
      <c r="BZ14" s="16" t="s">
        <v>46</v>
      </c>
      <c r="CA14" s="18" t="s">
        <v>33</v>
      </c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 x14ac:dyDescent="0.25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3" t="s">
        <v>37</v>
      </c>
      <c r="Z15" s="13"/>
      <c r="AA15" s="16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3" t="s">
        <v>37</v>
      </c>
      <c r="AQ15" s="13"/>
      <c r="AR15" s="16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3" t="s">
        <v>37</v>
      </c>
      <c r="BH15" s="13"/>
      <c r="BI15" s="16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3" t="s">
        <v>37</v>
      </c>
      <c r="BY15" s="13"/>
      <c r="BZ15" s="16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20.100000000000001" customHeight="1" x14ac:dyDescent="0.25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x14ac:dyDescent="0.25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 t="shared" ref="H17:H23" si="0">SUM(I17:O17)</f>
        <v>2</v>
      </c>
      <c r="I17" s="6">
        <f t="shared" ref="I17:I23" si="1">S17+AJ17+BA17+BR17</f>
        <v>2</v>
      </c>
      <c r="J17" s="6">
        <f t="shared" ref="J17:J23" si="2">U17+AL17+BC17+BT17</f>
        <v>0</v>
      </c>
      <c r="K17" s="6">
        <f t="shared" ref="K17:K23" si="3">W17+AN17+BE17+BV17</f>
        <v>0</v>
      </c>
      <c r="L17" s="6">
        <f t="shared" ref="L17:L23" si="4">Y17+AP17+BG17+BX17</f>
        <v>0</v>
      </c>
      <c r="M17" s="6">
        <f t="shared" ref="M17:M23" si="5">AB17+AS17+BJ17+CA17</f>
        <v>0</v>
      </c>
      <c r="N17" s="6">
        <f t="shared" ref="N17:N23" si="6">AD17+AU17+BL17+CC17</f>
        <v>0</v>
      </c>
      <c r="O17" s="6">
        <f t="shared" ref="O17:O23" si="7">AF17+AW17+BN17+CE17</f>
        <v>0</v>
      </c>
      <c r="P17" s="7">
        <f t="shared" ref="P17:P23" si="8">AI17+AZ17+BQ17+CH17</f>
        <v>0</v>
      </c>
      <c r="Q17" s="7">
        <f t="shared" ref="Q17:Q23" si="9">AH17+AY17+BP17+CG17</f>
        <v>0</v>
      </c>
      <c r="R17" s="7">
        <v>0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 t="shared" ref="AI17:AI23" si="10">AA17+AH17</f>
        <v>0</v>
      </c>
      <c r="AJ17" s="11">
        <v>2</v>
      </c>
      <c r="AK17" s="10" t="s">
        <v>53</v>
      </c>
      <c r="AL17" s="11"/>
      <c r="AM17" s="10"/>
      <c r="AN17" s="11"/>
      <c r="AO17" s="10"/>
      <c r="AP17" s="11"/>
      <c r="AQ17" s="10"/>
      <c r="AR17" s="7">
        <v>0</v>
      </c>
      <c r="AS17" s="11"/>
      <c r="AT17" s="10"/>
      <c r="AU17" s="11"/>
      <c r="AV17" s="10"/>
      <c r="AW17" s="11"/>
      <c r="AX17" s="10"/>
      <c r="AY17" s="7"/>
      <c r="AZ17" s="7">
        <f t="shared" ref="AZ17:AZ23" si="11"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 t="shared" ref="BQ17:BQ23" si="12"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 t="shared" ref="CH17:CH23" si="13">BZ17+CG17</f>
        <v>0</v>
      </c>
    </row>
    <row r="18" spans="1:86" x14ac:dyDescent="0.25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 t="shared" si="0"/>
        <v>10</v>
      </c>
      <c r="I18" s="6">
        <f t="shared" si="1"/>
        <v>10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0</v>
      </c>
      <c r="Q18" s="7">
        <f t="shared" si="9"/>
        <v>0</v>
      </c>
      <c r="R18" s="7">
        <v>0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>
        <v>10</v>
      </c>
      <c r="AK18" s="10" t="s">
        <v>53</v>
      </c>
      <c r="AL18" s="11"/>
      <c r="AM18" s="10"/>
      <c r="AN18" s="11"/>
      <c r="AO18" s="10"/>
      <c r="AP18" s="11"/>
      <c r="AQ18" s="10"/>
      <c r="AR18" s="7">
        <v>0</v>
      </c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x14ac:dyDescent="0.25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0</v>
      </c>
      <c r="Q19" s="7">
        <f t="shared" si="9"/>
        <v>0</v>
      </c>
      <c r="R19" s="7">
        <v>0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>
        <v>10</v>
      </c>
      <c r="AK19" s="10" t="s">
        <v>53</v>
      </c>
      <c r="AL19" s="11"/>
      <c r="AM19" s="10"/>
      <c r="AN19" s="11"/>
      <c r="AO19" s="10"/>
      <c r="AP19" s="11"/>
      <c r="AQ19" s="10"/>
      <c r="AR19" s="7">
        <v>0</v>
      </c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11"/>
      <c r="BF19" s="10"/>
      <c r="BG19" s="11"/>
      <c r="BH19" s="10"/>
      <c r="BI19" s="7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x14ac:dyDescent="0.25">
      <c r="A20" s="6"/>
      <c r="B20" s="6"/>
      <c r="C20" s="6"/>
      <c r="D20" s="6" t="s">
        <v>60</v>
      </c>
      <c r="E20" s="3" t="s">
        <v>61</v>
      </c>
      <c r="F20" s="6">
        <f>COUNTIF(S20:CF20,"e")</f>
        <v>0</v>
      </c>
      <c r="G20" s="6">
        <f>COUNTIF(S20:CF20,"z")</f>
        <v>2</v>
      </c>
      <c r="H20" s="6">
        <f t="shared" si="0"/>
        <v>30</v>
      </c>
      <c r="I20" s="6">
        <f t="shared" si="1"/>
        <v>20</v>
      </c>
      <c r="J20" s="6">
        <f t="shared" si="2"/>
        <v>10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2</v>
      </c>
      <c r="Q20" s="7">
        <f t="shared" si="9"/>
        <v>0</v>
      </c>
      <c r="R20" s="7">
        <v>1.83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>
        <v>20</v>
      </c>
      <c r="AK20" s="10" t="s">
        <v>53</v>
      </c>
      <c r="AL20" s="11">
        <v>10</v>
      </c>
      <c r="AM20" s="10" t="s">
        <v>53</v>
      </c>
      <c r="AN20" s="11"/>
      <c r="AO20" s="10"/>
      <c r="AP20" s="11"/>
      <c r="AQ20" s="10"/>
      <c r="AR20" s="7">
        <v>2</v>
      </c>
      <c r="AS20" s="11"/>
      <c r="AT20" s="10"/>
      <c r="AU20" s="11"/>
      <c r="AV20" s="10"/>
      <c r="AW20" s="11"/>
      <c r="AX20" s="10"/>
      <c r="AY20" s="7"/>
      <c r="AZ20" s="7">
        <f t="shared" si="11"/>
        <v>2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x14ac:dyDescent="0.25">
      <c r="A21" s="6">
        <v>2</v>
      </c>
      <c r="B21" s="6">
        <v>1</v>
      </c>
      <c r="C21" s="6"/>
      <c r="D21" s="6"/>
      <c r="E21" s="3" t="s">
        <v>63</v>
      </c>
      <c r="F21" s="6">
        <f>$B$21*COUNTIF(S21:CF21,"e")</f>
        <v>0</v>
      </c>
      <c r="G21" s="6">
        <f>$B$21*COUNTIF(S21:CF21,"z")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30</v>
      </c>
      <c r="O21" s="6">
        <f t="shared" si="7"/>
        <v>0</v>
      </c>
      <c r="P21" s="7">
        <f t="shared" si="8"/>
        <v>3</v>
      </c>
      <c r="Q21" s="7">
        <f t="shared" si="9"/>
        <v>3</v>
      </c>
      <c r="R21" s="7">
        <f>$B$21*1.2</f>
        <v>1.2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/>
      <c r="AK21" s="10"/>
      <c r="AL21" s="11"/>
      <c r="AM21" s="10"/>
      <c r="AN21" s="11"/>
      <c r="AO21" s="10"/>
      <c r="AP21" s="11"/>
      <c r="AQ21" s="10"/>
      <c r="AR21" s="7"/>
      <c r="AS21" s="11"/>
      <c r="AT21" s="10"/>
      <c r="AU21" s="11">
        <f>$B$21*30</f>
        <v>30</v>
      </c>
      <c r="AV21" s="10" t="s">
        <v>53</v>
      </c>
      <c r="AW21" s="11"/>
      <c r="AX21" s="10"/>
      <c r="AY21" s="7">
        <f>$B$21*3</f>
        <v>3</v>
      </c>
      <c r="AZ21" s="7">
        <f t="shared" si="11"/>
        <v>3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x14ac:dyDescent="0.25">
      <c r="A22" s="6">
        <v>3</v>
      </c>
      <c r="B22" s="6">
        <v>3</v>
      </c>
      <c r="C22" s="6"/>
      <c r="D22" s="6"/>
      <c r="E22" s="3" t="s">
        <v>74</v>
      </c>
      <c r="F22" s="6">
        <f>$B$22*COUNTIF(S22:CF22,"e")</f>
        <v>0</v>
      </c>
      <c r="G22" s="6">
        <f>$B$22*COUNTIF(S22:CF22,"z")</f>
        <v>3</v>
      </c>
      <c r="H22" s="6">
        <f t="shared" si="0"/>
        <v>45</v>
      </c>
      <c r="I22" s="6">
        <f t="shared" si="1"/>
        <v>45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3</v>
      </c>
      <c r="Q22" s="7">
        <f t="shared" si="9"/>
        <v>0</v>
      </c>
      <c r="R22" s="7">
        <f>$B$22*0.57</f>
        <v>1.71</v>
      </c>
      <c r="S22" s="11"/>
      <c r="T22" s="10"/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>
        <f>$B$22*15</f>
        <v>45</v>
      </c>
      <c r="AK22" s="10" t="s">
        <v>53</v>
      </c>
      <c r="AL22" s="11"/>
      <c r="AM22" s="10"/>
      <c r="AN22" s="11"/>
      <c r="AO22" s="10"/>
      <c r="AP22" s="11"/>
      <c r="AQ22" s="10"/>
      <c r="AR22" s="7">
        <f>$B$22*1</f>
        <v>3</v>
      </c>
      <c r="AS22" s="11"/>
      <c r="AT22" s="10"/>
      <c r="AU22" s="11"/>
      <c r="AV22" s="10"/>
      <c r="AW22" s="11"/>
      <c r="AX22" s="10"/>
      <c r="AY22" s="7"/>
      <c r="AZ22" s="7">
        <f t="shared" si="11"/>
        <v>3</v>
      </c>
      <c r="BA22" s="11"/>
      <c r="BB22" s="10"/>
      <c r="BC22" s="11"/>
      <c r="BD22" s="10"/>
      <c r="BE22" s="11"/>
      <c r="BF22" s="10"/>
      <c r="BG22" s="11"/>
      <c r="BH22" s="10"/>
      <c r="BI22" s="7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11"/>
      <c r="BY22" s="10"/>
      <c r="BZ22" s="7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x14ac:dyDescent="0.25">
      <c r="A23" s="6"/>
      <c r="B23" s="6"/>
      <c r="C23" s="6"/>
      <c r="D23" s="6" t="s">
        <v>235</v>
      </c>
      <c r="E23" s="3" t="s">
        <v>234</v>
      </c>
      <c r="F23" s="6">
        <f>COUNTIF(S23:CF23,"e")</f>
        <v>0</v>
      </c>
      <c r="G23" s="6">
        <f>COUNTIF(S23:CF23,"z")</f>
        <v>2</v>
      </c>
      <c r="H23" s="6">
        <f t="shared" si="0"/>
        <v>45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30</v>
      </c>
      <c r="N23" s="6">
        <f t="shared" si="6"/>
        <v>0</v>
      </c>
      <c r="O23" s="6">
        <f t="shared" si="7"/>
        <v>0</v>
      </c>
      <c r="P23" s="7">
        <f t="shared" si="8"/>
        <v>4</v>
      </c>
      <c r="Q23" s="7">
        <f t="shared" si="9"/>
        <v>3</v>
      </c>
      <c r="R23" s="7">
        <v>1.8</v>
      </c>
      <c r="S23" s="11">
        <v>15</v>
      </c>
      <c r="T23" s="10" t="s">
        <v>53</v>
      </c>
      <c r="U23" s="11"/>
      <c r="V23" s="10"/>
      <c r="W23" s="11"/>
      <c r="X23" s="10"/>
      <c r="Y23" s="11"/>
      <c r="Z23" s="10"/>
      <c r="AA23" s="7">
        <v>1</v>
      </c>
      <c r="AB23" s="11">
        <v>30</v>
      </c>
      <c r="AC23" s="10" t="s">
        <v>53</v>
      </c>
      <c r="AD23" s="11"/>
      <c r="AE23" s="10"/>
      <c r="AF23" s="11"/>
      <c r="AG23" s="10"/>
      <c r="AH23" s="7">
        <v>3</v>
      </c>
      <c r="AI23" s="7">
        <f t="shared" si="10"/>
        <v>4</v>
      </c>
      <c r="AJ23" s="11"/>
      <c r="AK23" s="10"/>
      <c r="AL23" s="11"/>
      <c r="AM23" s="10"/>
      <c r="AN23" s="11"/>
      <c r="AO23" s="10"/>
      <c r="AP23" s="11"/>
      <c r="AQ23" s="10"/>
      <c r="AR23" s="7"/>
      <c r="AS23" s="11"/>
      <c r="AT23" s="10"/>
      <c r="AU23" s="11"/>
      <c r="AV23" s="10"/>
      <c r="AW23" s="11"/>
      <c r="AX23" s="10"/>
      <c r="AY23" s="7"/>
      <c r="AZ23" s="7">
        <f t="shared" si="11"/>
        <v>0</v>
      </c>
      <c r="BA23" s="11"/>
      <c r="BB23" s="10"/>
      <c r="BC23" s="11"/>
      <c r="BD23" s="10"/>
      <c r="BE23" s="11"/>
      <c r="BF23" s="10"/>
      <c r="BG23" s="11"/>
      <c r="BH23" s="10"/>
      <c r="BI23" s="7"/>
      <c r="BJ23" s="11"/>
      <c r="BK23" s="10"/>
      <c r="BL23" s="11"/>
      <c r="BM23" s="10"/>
      <c r="BN23" s="11"/>
      <c r="BO23" s="10"/>
      <c r="BP23" s="7"/>
      <c r="BQ23" s="7">
        <f t="shared" si="12"/>
        <v>0</v>
      </c>
      <c r="BR23" s="11"/>
      <c r="BS23" s="10"/>
      <c r="BT23" s="11"/>
      <c r="BU23" s="10"/>
      <c r="BV23" s="11"/>
      <c r="BW23" s="10"/>
      <c r="BX23" s="11"/>
      <c r="BY23" s="10"/>
      <c r="BZ23" s="7"/>
      <c r="CA23" s="11"/>
      <c r="CB23" s="10"/>
      <c r="CC23" s="11"/>
      <c r="CD23" s="10"/>
      <c r="CE23" s="11"/>
      <c r="CF23" s="10"/>
      <c r="CG23" s="7"/>
      <c r="CH23" s="7">
        <f t="shared" si="13"/>
        <v>0</v>
      </c>
    </row>
    <row r="24" spans="1:86" ht="16.05" customHeight="1" x14ac:dyDescent="0.25">
      <c r="A24" s="6"/>
      <c r="B24" s="6"/>
      <c r="C24" s="6"/>
      <c r="D24" s="6"/>
      <c r="E24" s="6" t="s">
        <v>64</v>
      </c>
      <c r="F24" s="6">
        <f t="shared" ref="F24:AK24" si="14">SUM(F17:F23)</f>
        <v>0</v>
      </c>
      <c r="G24" s="6">
        <f t="shared" si="14"/>
        <v>11</v>
      </c>
      <c r="H24" s="6">
        <f t="shared" si="14"/>
        <v>172</v>
      </c>
      <c r="I24" s="6">
        <f t="shared" si="14"/>
        <v>102</v>
      </c>
      <c r="J24" s="6">
        <f t="shared" si="14"/>
        <v>10</v>
      </c>
      <c r="K24" s="6">
        <f t="shared" si="14"/>
        <v>0</v>
      </c>
      <c r="L24" s="6">
        <f t="shared" si="14"/>
        <v>0</v>
      </c>
      <c r="M24" s="6">
        <f t="shared" si="14"/>
        <v>30</v>
      </c>
      <c r="N24" s="6">
        <f t="shared" si="14"/>
        <v>30</v>
      </c>
      <c r="O24" s="6">
        <f t="shared" si="14"/>
        <v>0</v>
      </c>
      <c r="P24" s="7">
        <f t="shared" si="14"/>
        <v>12</v>
      </c>
      <c r="Q24" s="7">
        <f t="shared" si="14"/>
        <v>6</v>
      </c>
      <c r="R24" s="7">
        <f t="shared" si="14"/>
        <v>6.54</v>
      </c>
      <c r="S24" s="11">
        <f t="shared" si="14"/>
        <v>15</v>
      </c>
      <c r="T24" s="10">
        <f t="shared" si="14"/>
        <v>0</v>
      </c>
      <c r="U24" s="11">
        <f t="shared" si="14"/>
        <v>0</v>
      </c>
      <c r="V24" s="10">
        <f t="shared" si="14"/>
        <v>0</v>
      </c>
      <c r="W24" s="11">
        <f t="shared" si="14"/>
        <v>0</v>
      </c>
      <c r="X24" s="10">
        <f t="shared" si="14"/>
        <v>0</v>
      </c>
      <c r="Y24" s="11">
        <f t="shared" si="14"/>
        <v>0</v>
      </c>
      <c r="Z24" s="10">
        <f t="shared" si="14"/>
        <v>0</v>
      </c>
      <c r="AA24" s="7">
        <f t="shared" si="14"/>
        <v>1</v>
      </c>
      <c r="AB24" s="11">
        <f t="shared" si="14"/>
        <v>30</v>
      </c>
      <c r="AC24" s="10">
        <f t="shared" si="14"/>
        <v>0</v>
      </c>
      <c r="AD24" s="11">
        <f t="shared" si="14"/>
        <v>0</v>
      </c>
      <c r="AE24" s="10">
        <f t="shared" si="14"/>
        <v>0</v>
      </c>
      <c r="AF24" s="11">
        <f t="shared" si="14"/>
        <v>0</v>
      </c>
      <c r="AG24" s="10">
        <f t="shared" si="14"/>
        <v>0</v>
      </c>
      <c r="AH24" s="7">
        <f t="shared" si="14"/>
        <v>3</v>
      </c>
      <c r="AI24" s="7">
        <f t="shared" si="14"/>
        <v>4</v>
      </c>
      <c r="AJ24" s="11">
        <f t="shared" si="14"/>
        <v>87</v>
      </c>
      <c r="AK24" s="10">
        <f t="shared" si="14"/>
        <v>0</v>
      </c>
      <c r="AL24" s="11">
        <f t="shared" ref="AL24:BQ24" si="15">SUM(AL17:AL23)</f>
        <v>10</v>
      </c>
      <c r="AM24" s="10">
        <f t="shared" si="15"/>
        <v>0</v>
      </c>
      <c r="AN24" s="11">
        <f t="shared" si="15"/>
        <v>0</v>
      </c>
      <c r="AO24" s="10">
        <f t="shared" si="15"/>
        <v>0</v>
      </c>
      <c r="AP24" s="11">
        <f t="shared" si="15"/>
        <v>0</v>
      </c>
      <c r="AQ24" s="10">
        <f t="shared" si="15"/>
        <v>0</v>
      </c>
      <c r="AR24" s="7">
        <f t="shared" si="15"/>
        <v>5</v>
      </c>
      <c r="AS24" s="11">
        <f t="shared" si="15"/>
        <v>0</v>
      </c>
      <c r="AT24" s="10">
        <f t="shared" si="15"/>
        <v>0</v>
      </c>
      <c r="AU24" s="11">
        <f t="shared" si="15"/>
        <v>30</v>
      </c>
      <c r="AV24" s="10">
        <f t="shared" si="15"/>
        <v>0</v>
      </c>
      <c r="AW24" s="11">
        <f t="shared" si="15"/>
        <v>0</v>
      </c>
      <c r="AX24" s="10">
        <f t="shared" si="15"/>
        <v>0</v>
      </c>
      <c r="AY24" s="7">
        <f t="shared" si="15"/>
        <v>3</v>
      </c>
      <c r="AZ24" s="7">
        <f t="shared" si="15"/>
        <v>8</v>
      </c>
      <c r="BA24" s="11">
        <f t="shared" si="15"/>
        <v>0</v>
      </c>
      <c r="BB24" s="10">
        <f t="shared" si="15"/>
        <v>0</v>
      </c>
      <c r="BC24" s="11">
        <f t="shared" si="15"/>
        <v>0</v>
      </c>
      <c r="BD24" s="10">
        <f t="shared" si="15"/>
        <v>0</v>
      </c>
      <c r="BE24" s="11">
        <f t="shared" si="15"/>
        <v>0</v>
      </c>
      <c r="BF24" s="10">
        <f t="shared" si="15"/>
        <v>0</v>
      </c>
      <c r="BG24" s="11">
        <f t="shared" si="15"/>
        <v>0</v>
      </c>
      <c r="BH24" s="10">
        <f t="shared" si="15"/>
        <v>0</v>
      </c>
      <c r="BI24" s="7">
        <f t="shared" si="15"/>
        <v>0</v>
      </c>
      <c r="BJ24" s="11">
        <f t="shared" si="15"/>
        <v>0</v>
      </c>
      <c r="BK24" s="10">
        <f t="shared" si="15"/>
        <v>0</v>
      </c>
      <c r="BL24" s="11">
        <f t="shared" si="15"/>
        <v>0</v>
      </c>
      <c r="BM24" s="10">
        <f t="shared" si="15"/>
        <v>0</v>
      </c>
      <c r="BN24" s="11">
        <f t="shared" si="15"/>
        <v>0</v>
      </c>
      <c r="BO24" s="10">
        <f t="shared" si="15"/>
        <v>0</v>
      </c>
      <c r="BP24" s="7">
        <f t="shared" si="15"/>
        <v>0</v>
      </c>
      <c r="BQ24" s="7">
        <f t="shared" si="15"/>
        <v>0</v>
      </c>
      <c r="BR24" s="11">
        <f t="shared" ref="BR24:CW24" si="16">SUM(BR17:BR23)</f>
        <v>0</v>
      </c>
      <c r="BS24" s="10">
        <f t="shared" si="16"/>
        <v>0</v>
      </c>
      <c r="BT24" s="11">
        <f t="shared" si="16"/>
        <v>0</v>
      </c>
      <c r="BU24" s="10">
        <f t="shared" si="16"/>
        <v>0</v>
      </c>
      <c r="BV24" s="11">
        <f t="shared" si="16"/>
        <v>0</v>
      </c>
      <c r="BW24" s="10">
        <f t="shared" si="16"/>
        <v>0</v>
      </c>
      <c r="BX24" s="11">
        <f t="shared" si="16"/>
        <v>0</v>
      </c>
      <c r="BY24" s="10">
        <f t="shared" si="16"/>
        <v>0</v>
      </c>
      <c r="BZ24" s="7">
        <f t="shared" si="16"/>
        <v>0</v>
      </c>
      <c r="CA24" s="11">
        <f t="shared" si="16"/>
        <v>0</v>
      </c>
      <c r="CB24" s="10">
        <f t="shared" si="16"/>
        <v>0</v>
      </c>
      <c r="CC24" s="11">
        <f t="shared" si="16"/>
        <v>0</v>
      </c>
      <c r="CD24" s="10">
        <f t="shared" si="16"/>
        <v>0</v>
      </c>
      <c r="CE24" s="11">
        <f t="shared" si="16"/>
        <v>0</v>
      </c>
      <c r="CF24" s="10">
        <f t="shared" si="16"/>
        <v>0</v>
      </c>
      <c r="CG24" s="7">
        <f t="shared" si="16"/>
        <v>0</v>
      </c>
      <c r="CH24" s="7">
        <f t="shared" si="16"/>
        <v>0</v>
      </c>
    </row>
    <row r="25" spans="1:86" ht="20.100000000000001" customHeight="1" x14ac:dyDescent="0.25">
      <c r="A25" s="19" t="s">
        <v>233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9"/>
      <c r="CH25" s="15"/>
    </row>
    <row r="26" spans="1:86" x14ac:dyDescent="0.25">
      <c r="A26" s="6"/>
      <c r="B26" s="6"/>
      <c r="C26" s="6"/>
      <c r="D26" s="6" t="s">
        <v>232</v>
      </c>
      <c r="E26" s="3" t="s">
        <v>231</v>
      </c>
      <c r="F26" s="6">
        <f>COUNTIF(S26:CF26,"e")</f>
        <v>0</v>
      </c>
      <c r="G26" s="6">
        <f>COUNTIF(S26:CF26,"z")</f>
        <v>2</v>
      </c>
      <c r="H26" s="6">
        <f>SUM(I26:O26)</f>
        <v>35</v>
      </c>
      <c r="I26" s="6">
        <f>S26+AJ26+BA26+BR26</f>
        <v>15</v>
      </c>
      <c r="J26" s="6">
        <f>U26+AL26+BC26+BT26</f>
        <v>0</v>
      </c>
      <c r="K26" s="6">
        <f>W26+AN26+BE26+BV26</f>
        <v>0</v>
      </c>
      <c r="L26" s="6">
        <f>Y26+AP26+BG26+BX26</f>
        <v>0</v>
      </c>
      <c r="M26" s="6">
        <f>AB26+AS26+BJ26+CA26</f>
        <v>20</v>
      </c>
      <c r="N26" s="6">
        <f>AD26+AU26+BL26+CC26</f>
        <v>0</v>
      </c>
      <c r="O26" s="6">
        <f>AF26+AW26+BN26+CE26</f>
        <v>0</v>
      </c>
      <c r="P26" s="7">
        <f>AI26+AZ26+BQ26+CH26</f>
        <v>3</v>
      </c>
      <c r="Q26" s="7">
        <f>AH26+AY26+BP26+CG26</f>
        <v>2</v>
      </c>
      <c r="R26" s="7">
        <v>1.24</v>
      </c>
      <c r="S26" s="11">
        <v>15</v>
      </c>
      <c r="T26" s="10" t="s">
        <v>53</v>
      </c>
      <c r="U26" s="11"/>
      <c r="V26" s="10"/>
      <c r="W26" s="11"/>
      <c r="X26" s="10"/>
      <c r="Y26" s="11"/>
      <c r="Z26" s="10"/>
      <c r="AA26" s="7">
        <v>1</v>
      </c>
      <c r="AB26" s="11">
        <v>20</v>
      </c>
      <c r="AC26" s="10" t="s">
        <v>53</v>
      </c>
      <c r="AD26" s="11"/>
      <c r="AE26" s="10"/>
      <c r="AF26" s="11"/>
      <c r="AG26" s="10"/>
      <c r="AH26" s="7">
        <v>2</v>
      </c>
      <c r="AI26" s="7">
        <f>AA26+AH26</f>
        <v>3</v>
      </c>
      <c r="AJ26" s="11"/>
      <c r="AK26" s="10"/>
      <c r="AL26" s="11"/>
      <c r="AM26" s="10"/>
      <c r="AN26" s="11"/>
      <c r="AO26" s="10"/>
      <c r="AP26" s="11"/>
      <c r="AQ26" s="10"/>
      <c r="AR26" s="7"/>
      <c r="AS26" s="11"/>
      <c r="AT26" s="10"/>
      <c r="AU26" s="11"/>
      <c r="AV26" s="10"/>
      <c r="AW26" s="11"/>
      <c r="AX26" s="10"/>
      <c r="AY26" s="7"/>
      <c r="AZ26" s="7">
        <f>AR26+AY26</f>
        <v>0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x14ac:dyDescent="0.25">
      <c r="A27" s="6"/>
      <c r="B27" s="6"/>
      <c r="C27" s="6"/>
      <c r="D27" s="6" t="s">
        <v>230</v>
      </c>
      <c r="E27" s="3" t="s">
        <v>229</v>
      </c>
      <c r="F27" s="6">
        <f>COUNTIF(S27:CF27,"e")</f>
        <v>0</v>
      </c>
      <c r="G27" s="6">
        <f>COUNTIF(S27:CF27,"z")</f>
        <v>2</v>
      </c>
      <c r="H27" s="6">
        <f>SUM(I27:O27)</f>
        <v>20</v>
      </c>
      <c r="I27" s="6">
        <f>S27+AJ27+BA27+BR27</f>
        <v>10</v>
      </c>
      <c r="J27" s="6">
        <f>U27+AL27+BC27+BT27</f>
        <v>10</v>
      </c>
      <c r="K27" s="6">
        <f>W27+AN27+BE27+BV27</f>
        <v>0</v>
      </c>
      <c r="L27" s="6">
        <f>Y27+AP27+BG27+BX27</f>
        <v>0</v>
      </c>
      <c r="M27" s="6">
        <f>AB27+AS27+BJ27+CA27</f>
        <v>0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0</v>
      </c>
      <c r="R27" s="7">
        <v>1.24</v>
      </c>
      <c r="S27" s="11">
        <v>10</v>
      </c>
      <c r="T27" s="10" t="s">
        <v>53</v>
      </c>
      <c r="U27" s="11">
        <v>10</v>
      </c>
      <c r="V27" s="10" t="s">
        <v>53</v>
      </c>
      <c r="W27" s="11"/>
      <c r="X27" s="10"/>
      <c r="Y27" s="11"/>
      <c r="Z27" s="10"/>
      <c r="AA27" s="7">
        <v>2</v>
      </c>
      <c r="AB27" s="11"/>
      <c r="AC27" s="10"/>
      <c r="AD27" s="11"/>
      <c r="AE27" s="10"/>
      <c r="AF27" s="11"/>
      <c r="AG27" s="10"/>
      <c r="AH27" s="7"/>
      <c r="AI27" s="7">
        <f>AA27+AH27</f>
        <v>2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/>
      <c r="BB27" s="10"/>
      <c r="BC27" s="11"/>
      <c r="BD27" s="10"/>
      <c r="BE27" s="11"/>
      <c r="BF27" s="10"/>
      <c r="BG27" s="11"/>
      <c r="BH27" s="10"/>
      <c r="BI27" s="7"/>
      <c r="BJ27" s="11"/>
      <c r="BK27" s="10"/>
      <c r="BL27" s="11"/>
      <c r="BM27" s="10"/>
      <c r="BN27" s="11"/>
      <c r="BO27" s="10"/>
      <c r="BP27" s="7"/>
      <c r="BQ27" s="7">
        <f>BI27+BP27</f>
        <v>0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ht="16.05" customHeight="1" x14ac:dyDescent="0.25">
      <c r="A28" s="6"/>
      <c r="B28" s="6"/>
      <c r="C28" s="6"/>
      <c r="D28" s="6"/>
      <c r="E28" s="6" t="s">
        <v>64</v>
      </c>
      <c r="F28" s="6">
        <f t="shared" ref="F28:AK28" si="17">SUM(F26:F27)</f>
        <v>0</v>
      </c>
      <c r="G28" s="6">
        <f t="shared" si="17"/>
        <v>4</v>
      </c>
      <c r="H28" s="6">
        <f t="shared" si="17"/>
        <v>55</v>
      </c>
      <c r="I28" s="6">
        <f t="shared" si="17"/>
        <v>25</v>
      </c>
      <c r="J28" s="6">
        <f t="shared" si="17"/>
        <v>10</v>
      </c>
      <c r="K28" s="6">
        <f t="shared" si="17"/>
        <v>0</v>
      </c>
      <c r="L28" s="6">
        <f t="shared" si="17"/>
        <v>0</v>
      </c>
      <c r="M28" s="6">
        <f t="shared" si="17"/>
        <v>20</v>
      </c>
      <c r="N28" s="6">
        <f t="shared" si="17"/>
        <v>0</v>
      </c>
      <c r="O28" s="6">
        <f t="shared" si="17"/>
        <v>0</v>
      </c>
      <c r="P28" s="7">
        <f t="shared" si="17"/>
        <v>5</v>
      </c>
      <c r="Q28" s="7">
        <f t="shared" si="17"/>
        <v>2</v>
      </c>
      <c r="R28" s="7">
        <f t="shared" si="17"/>
        <v>2.48</v>
      </c>
      <c r="S28" s="11">
        <f t="shared" si="17"/>
        <v>25</v>
      </c>
      <c r="T28" s="10">
        <f t="shared" si="17"/>
        <v>0</v>
      </c>
      <c r="U28" s="11">
        <f t="shared" si="17"/>
        <v>10</v>
      </c>
      <c r="V28" s="10">
        <f t="shared" si="17"/>
        <v>0</v>
      </c>
      <c r="W28" s="11">
        <f t="shared" si="17"/>
        <v>0</v>
      </c>
      <c r="X28" s="10">
        <f t="shared" si="17"/>
        <v>0</v>
      </c>
      <c r="Y28" s="11">
        <f t="shared" si="17"/>
        <v>0</v>
      </c>
      <c r="Z28" s="10">
        <f t="shared" si="17"/>
        <v>0</v>
      </c>
      <c r="AA28" s="7">
        <f t="shared" si="17"/>
        <v>3</v>
      </c>
      <c r="AB28" s="11">
        <f t="shared" si="17"/>
        <v>20</v>
      </c>
      <c r="AC28" s="10">
        <f t="shared" si="17"/>
        <v>0</v>
      </c>
      <c r="AD28" s="11">
        <f t="shared" si="17"/>
        <v>0</v>
      </c>
      <c r="AE28" s="10">
        <f t="shared" si="17"/>
        <v>0</v>
      </c>
      <c r="AF28" s="11">
        <f t="shared" si="17"/>
        <v>0</v>
      </c>
      <c r="AG28" s="10">
        <f t="shared" si="17"/>
        <v>0</v>
      </c>
      <c r="AH28" s="7">
        <f t="shared" si="17"/>
        <v>2</v>
      </c>
      <c r="AI28" s="7">
        <f t="shared" si="17"/>
        <v>5</v>
      </c>
      <c r="AJ28" s="11">
        <f t="shared" si="17"/>
        <v>0</v>
      </c>
      <c r="AK28" s="10">
        <f t="shared" si="17"/>
        <v>0</v>
      </c>
      <c r="AL28" s="11">
        <f t="shared" ref="AL28:BQ28" si="18">SUM(AL26:AL27)</f>
        <v>0</v>
      </c>
      <c r="AM28" s="10">
        <f t="shared" si="18"/>
        <v>0</v>
      </c>
      <c r="AN28" s="11">
        <f t="shared" si="18"/>
        <v>0</v>
      </c>
      <c r="AO28" s="10">
        <f t="shared" si="18"/>
        <v>0</v>
      </c>
      <c r="AP28" s="11">
        <f t="shared" si="18"/>
        <v>0</v>
      </c>
      <c r="AQ28" s="10">
        <f t="shared" si="18"/>
        <v>0</v>
      </c>
      <c r="AR28" s="7">
        <f t="shared" si="18"/>
        <v>0</v>
      </c>
      <c r="AS28" s="11">
        <f t="shared" si="18"/>
        <v>0</v>
      </c>
      <c r="AT28" s="10">
        <f t="shared" si="18"/>
        <v>0</v>
      </c>
      <c r="AU28" s="11">
        <f t="shared" si="18"/>
        <v>0</v>
      </c>
      <c r="AV28" s="10">
        <f t="shared" si="18"/>
        <v>0</v>
      </c>
      <c r="AW28" s="11">
        <f t="shared" si="18"/>
        <v>0</v>
      </c>
      <c r="AX28" s="10">
        <f t="shared" si="18"/>
        <v>0</v>
      </c>
      <c r="AY28" s="7">
        <f t="shared" si="18"/>
        <v>0</v>
      </c>
      <c r="AZ28" s="7">
        <f t="shared" si="18"/>
        <v>0</v>
      </c>
      <c r="BA28" s="11">
        <f t="shared" si="18"/>
        <v>0</v>
      </c>
      <c r="BB28" s="10">
        <f t="shared" si="18"/>
        <v>0</v>
      </c>
      <c r="BC28" s="11">
        <f t="shared" si="18"/>
        <v>0</v>
      </c>
      <c r="BD28" s="10">
        <f t="shared" si="18"/>
        <v>0</v>
      </c>
      <c r="BE28" s="11">
        <f t="shared" si="18"/>
        <v>0</v>
      </c>
      <c r="BF28" s="10">
        <f t="shared" si="18"/>
        <v>0</v>
      </c>
      <c r="BG28" s="11">
        <f t="shared" si="18"/>
        <v>0</v>
      </c>
      <c r="BH28" s="10">
        <f t="shared" si="18"/>
        <v>0</v>
      </c>
      <c r="BI28" s="7">
        <f t="shared" si="18"/>
        <v>0</v>
      </c>
      <c r="BJ28" s="11">
        <f t="shared" si="18"/>
        <v>0</v>
      </c>
      <c r="BK28" s="10">
        <f t="shared" si="18"/>
        <v>0</v>
      </c>
      <c r="BL28" s="11">
        <f t="shared" si="18"/>
        <v>0</v>
      </c>
      <c r="BM28" s="10">
        <f t="shared" si="18"/>
        <v>0</v>
      </c>
      <c r="BN28" s="11">
        <f t="shared" si="18"/>
        <v>0</v>
      </c>
      <c r="BO28" s="10">
        <f t="shared" si="18"/>
        <v>0</v>
      </c>
      <c r="BP28" s="7">
        <f t="shared" si="18"/>
        <v>0</v>
      </c>
      <c r="BQ28" s="7">
        <f t="shared" si="18"/>
        <v>0</v>
      </c>
      <c r="BR28" s="11">
        <f t="shared" ref="BR28:CW28" si="19">SUM(BR26:BR27)</f>
        <v>0</v>
      </c>
      <c r="BS28" s="10">
        <f t="shared" si="19"/>
        <v>0</v>
      </c>
      <c r="BT28" s="11">
        <f t="shared" si="19"/>
        <v>0</v>
      </c>
      <c r="BU28" s="10">
        <f t="shared" si="19"/>
        <v>0</v>
      </c>
      <c r="BV28" s="11">
        <f t="shared" si="19"/>
        <v>0</v>
      </c>
      <c r="BW28" s="10">
        <f t="shared" si="19"/>
        <v>0</v>
      </c>
      <c r="BX28" s="11">
        <f t="shared" si="19"/>
        <v>0</v>
      </c>
      <c r="BY28" s="10">
        <f t="shared" si="19"/>
        <v>0</v>
      </c>
      <c r="BZ28" s="7">
        <f t="shared" si="19"/>
        <v>0</v>
      </c>
      <c r="CA28" s="11">
        <f t="shared" si="19"/>
        <v>0</v>
      </c>
      <c r="CB28" s="10">
        <f t="shared" si="19"/>
        <v>0</v>
      </c>
      <c r="CC28" s="11">
        <f t="shared" si="19"/>
        <v>0</v>
      </c>
      <c r="CD28" s="10">
        <f t="shared" si="19"/>
        <v>0</v>
      </c>
      <c r="CE28" s="11">
        <f t="shared" si="19"/>
        <v>0</v>
      </c>
      <c r="CF28" s="10">
        <f t="shared" si="19"/>
        <v>0</v>
      </c>
      <c r="CG28" s="7">
        <f t="shared" si="19"/>
        <v>0</v>
      </c>
      <c r="CH28" s="7">
        <f t="shared" si="19"/>
        <v>0</v>
      </c>
    </row>
    <row r="29" spans="1:86" ht="20.100000000000001" customHeight="1" x14ac:dyDescent="0.25">
      <c r="A29" s="19" t="s">
        <v>65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9"/>
      <c r="CH29" s="15"/>
    </row>
    <row r="30" spans="1:86" x14ac:dyDescent="0.25">
      <c r="A30" s="6"/>
      <c r="B30" s="6"/>
      <c r="C30" s="6"/>
      <c r="D30" s="6" t="s">
        <v>66</v>
      </c>
      <c r="E30" s="3" t="s">
        <v>67</v>
      </c>
      <c r="F30" s="6">
        <f>COUNTIF(S30:CF30,"e")</f>
        <v>0</v>
      </c>
      <c r="G30" s="6">
        <f>COUNTIF(S30:CF30,"z")</f>
        <v>2</v>
      </c>
      <c r="H30" s="6">
        <f t="shared" ref="H30:H41" si="20">SUM(I30:O30)</f>
        <v>24</v>
      </c>
      <c r="I30" s="6">
        <f t="shared" ref="I30:I41" si="21">S30+AJ30+BA30+BR30</f>
        <v>12</v>
      </c>
      <c r="J30" s="6">
        <f t="shared" ref="J30:J41" si="22">U30+AL30+BC30+BT30</f>
        <v>0</v>
      </c>
      <c r="K30" s="6">
        <f t="shared" ref="K30:K41" si="23">W30+AN30+BE30+BV30</f>
        <v>0</v>
      </c>
      <c r="L30" s="6">
        <f t="shared" ref="L30:L41" si="24">Y30+AP30+BG30+BX30</f>
        <v>0</v>
      </c>
      <c r="M30" s="6">
        <f t="shared" ref="M30:M41" si="25">AB30+AS30+BJ30+CA30</f>
        <v>12</v>
      </c>
      <c r="N30" s="6">
        <f t="shared" ref="N30:N41" si="26">AD30+AU30+BL30+CC30</f>
        <v>0</v>
      </c>
      <c r="O30" s="6">
        <f t="shared" ref="O30:O41" si="27">AF30+AW30+BN30+CE30</f>
        <v>0</v>
      </c>
      <c r="P30" s="7">
        <f t="shared" ref="P30:P41" si="28">AI30+AZ30+BQ30+CH30</f>
        <v>1</v>
      </c>
      <c r="Q30" s="7">
        <f t="shared" ref="Q30:Q41" si="29">AH30+AY30+BP30+CG30</f>
        <v>0.5</v>
      </c>
      <c r="R30" s="7">
        <v>1</v>
      </c>
      <c r="S30" s="11"/>
      <c r="T30" s="10"/>
      <c r="U30" s="11"/>
      <c r="V30" s="10"/>
      <c r="W30" s="11"/>
      <c r="X30" s="10"/>
      <c r="Y30" s="11"/>
      <c r="Z30" s="10"/>
      <c r="AA30" s="7"/>
      <c r="AB30" s="11"/>
      <c r="AC30" s="10"/>
      <c r="AD30" s="11"/>
      <c r="AE30" s="10"/>
      <c r="AF30" s="11"/>
      <c r="AG30" s="10"/>
      <c r="AH30" s="7"/>
      <c r="AI30" s="7">
        <f t="shared" ref="AI30:AI41" si="30">AA30+AH30</f>
        <v>0</v>
      </c>
      <c r="AJ30" s="11">
        <v>12</v>
      </c>
      <c r="AK30" s="10" t="s">
        <v>53</v>
      </c>
      <c r="AL30" s="11"/>
      <c r="AM30" s="10"/>
      <c r="AN30" s="11"/>
      <c r="AO30" s="10"/>
      <c r="AP30" s="11"/>
      <c r="AQ30" s="10"/>
      <c r="AR30" s="7">
        <v>0.5</v>
      </c>
      <c r="AS30" s="11">
        <v>12</v>
      </c>
      <c r="AT30" s="10" t="s">
        <v>53</v>
      </c>
      <c r="AU30" s="11"/>
      <c r="AV30" s="10"/>
      <c r="AW30" s="11"/>
      <c r="AX30" s="10"/>
      <c r="AY30" s="7">
        <v>0.5</v>
      </c>
      <c r="AZ30" s="7">
        <f t="shared" ref="AZ30:AZ41" si="31">AR30+AY30</f>
        <v>1</v>
      </c>
      <c r="BA30" s="11"/>
      <c r="BB30" s="10"/>
      <c r="BC30" s="11"/>
      <c r="BD30" s="10"/>
      <c r="BE30" s="11"/>
      <c r="BF30" s="10"/>
      <c r="BG30" s="11"/>
      <c r="BH30" s="10"/>
      <c r="BI30" s="7"/>
      <c r="BJ30" s="11"/>
      <c r="BK30" s="10"/>
      <c r="BL30" s="11"/>
      <c r="BM30" s="10"/>
      <c r="BN30" s="11"/>
      <c r="BO30" s="10"/>
      <c r="BP30" s="7"/>
      <c r="BQ30" s="7">
        <f t="shared" ref="BQ30:BQ41" si="32">BI30+BP30</f>
        <v>0</v>
      </c>
      <c r="BR30" s="11"/>
      <c r="BS30" s="10"/>
      <c r="BT30" s="11"/>
      <c r="BU30" s="10"/>
      <c r="BV30" s="11"/>
      <c r="BW30" s="10"/>
      <c r="BX30" s="11"/>
      <c r="BY30" s="10"/>
      <c r="BZ30" s="7"/>
      <c r="CA30" s="11"/>
      <c r="CB30" s="10"/>
      <c r="CC30" s="11"/>
      <c r="CD30" s="10"/>
      <c r="CE30" s="11"/>
      <c r="CF30" s="10"/>
      <c r="CG30" s="7"/>
      <c r="CH30" s="7">
        <f t="shared" ref="CH30:CH41" si="33">BZ30+CG30</f>
        <v>0</v>
      </c>
    </row>
    <row r="31" spans="1:86" x14ac:dyDescent="0.25">
      <c r="A31" s="6"/>
      <c r="B31" s="6"/>
      <c r="C31" s="6"/>
      <c r="D31" s="6" t="s">
        <v>68</v>
      </c>
      <c r="E31" s="3" t="s">
        <v>69</v>
      </c>
      <c r="F31" s="6">
        <f>COUNTIF(S31:CF31,"e")</f>
        <v>0</v>
      </c>
      <c r="G31" s="6">
        <f>COUNTIF(S31:CF31,"z")</f>
        <v>2</v>
      </c>
      <c r="H31" s="6">
        <f t="shared" si="20"/>
        <v>30</v>
      </c>
      <c r="I31" s="6">
        <f t="shared" si="21"/>
        <v>20</v>
      </c>
      <c r="J31" s="6">
        <f t="shared" si="22"/>
        <v>0</v>
      </c>
      <c r="K31" s="6">
        <f t="shared" si="23"/>
        <v>0</v>
      </c>
      <c r="L31" s="6">
        <f t="shared" si="24"/>
        <v>0</v>
      </c>
      <c r="M31" s="6">
        <f t="shared" si="25"/>
        <v>10</v>
      </c>
      <c r="N31" s="6">
        <f t="shared" si="26"/>
        <v>0</v>
      </c>
      <c r="O31" s="6">
        <f t="shared" si="27"/>
        <v>0</v>
      </c>
      <c r="P31" s="7">
        <f t="shared" si="28"/>
        <v>2</v>
      </c>
      <c r="Q31" s="7">
        <f t="shared" si="29"/>
        <v>1</v>
      </c>
      <c r="R31" s="7">
        <v>1.07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t="shared" si="30"/>
        <v>0</v>
      </c>
      <c r="AJ31" s="11">
        <v>20</v>
      </c>
      <c r="AK31" s="10" t="s">
        <v>53</v>
      </c>
      <c r="AL31" s="11"/>
      <c r="AM31" s="10"/>
      <c r="AN31" s="11"/>
      <c r="AO31" s="10"/>
      <c r="AP31" s="11"/>
      <c r="AQ31" s="10"/>
      <c r="AR31" s="7">
        <v>1</v>
      </c>
      <c r="AS31" s="11">
        <v>10</v>
      </c>
      <c r="AT31" s="10" t="s">
        <v>53</v>
      </c>
      <c r="AU31" s="11"/>
      <c r="AV31" s="10"/>
      <c r="AW31" s="11"/>
      <c r="AX31" s="10"/>
      <c r="AY31" s="7">
        <v>1</v>
      </c>
      <c r="AZ31" s="7">
        <f t="shared" si="31"/>
        <v>2</v>
      </c>
      <c r="BA31" s="11"/>
      <c r="BB31" s="10"/>
      <c r="BC31" s="11"/>
      <c r="BD31" s="10"/>
      <c r="BE31" s="11"/>
      <c r="BF31" s="10"/>
      <c r="BG31" s="11"/>
      <c r="BH31" s="10"/>
      <c r="BI31" s="7"/>
      <c r="BJ31" s="11"/>
      <c r="BK31" s="10"/>
      <c r="BL31" s="11"/>
      <c r="BM31" s="10"/>
      <c r="BN31" s="11"/>
      <c r="BO31" s="10"/>
      <c r="BP31" s="7"/>
      <c r="BQ31" s="7">
        <f t="shared" si="32"/>
        <v>0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si="33"/>
        <v>0</v>
      </c>
    </row>
    <row r="32" spans="1:86" x14ac:dyDescent="0.25">
      <c r="A32" s="6"/>
      <c r="B32" s="6"/>
      <c r="C32" s="6"/>
      <c r="D32" s="6" t="s">
        <v>70</v>
      </c>
      <c r="E32" s="3" t="s">
        <v>71</v>
      </c>
      <c r="F32" s="6">
        <f>COUNTIF(S32:CF32,"e")</f>
        <v>0</v>
      </c>
      <c r="G32" s="6">
        <f>COUNTIF(S32:CF32,"z")</f>
        <v>1</v>
      </c>
      <c r="H32" s="6">
        <f t="shared" si="20"/>
        <v>16</v>
      </c>
      <c r="I32" s="6">
        <f t="shared" si="21"/>
        <v>16</v>
      </c>
      <c r="J32" s="6">
        <f t="shared" si="22"/>
        <v>0</v>
      </c>
      <c r="K32" s="6">
        <f t="shared" si="23"/>
        <v>0</v>
      </c>
      <c r="L32" s="6">
        <f t="shared" si="24"/>
        <v>0</v>
      </c>
      <c r="M32" s="6">
        <f t="shared" si="25"/>
        <v>0</v>
      </c>
      <c r="N32" s="6">
        <f t="shared" si="26"/>
        <v>0</v>
      </c>
      <c r="O32" s="6">
        <f t="shared" si="27"/>
        <v>0</v>
      </c>
      <c r="P32" s="7">
        <f t="shared" si="28"/>
        <v>1</v>
      </c>
      <c r="Q32" s="7">
        <f t="shared" si="29"/>
        <v>0</v>
      </c>
      <c r="R32" s="7">
        <v>0.6</v>
      </c>
      <c r="S32" s="11"/>
      <c r="T32" s="10"/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7"/>
      <c r="AI32" s="7">
        <f t="shared" si="30"/>
        <v>0</v>
      </c>
      <c r="AJ32" s="11">
        <v>16</v>
      </c>
      <c r="AK32" s="10" t="s">
        <v>53</v>
      </c>
      <c r="AL32" s="11"/>
      <c r="AM32" s="10"/>
      <c r="AN32" s="11"/>
      <c r="AO32" s="10"/>
      <c r="AP32" s="11"/>
      <c r="AQ32" s="10"/>
      <c r="AR32" s="7">
        <v>1</v>
      </c>
      <c r="AS32" s="11"/>
      <c r="AT32" s="10"/>
      <c r="AU32" s="11"/>
      <c r="AV32" s="10"/>
      <c r="AW32" s="11"/>
      <c r="AX32" s="10"/>
      <c r="AY32" s="7"/>
      <c r="AZ32" s="7">
        <f t="shared" si="31"/>
        <v>1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32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33"/>
        <v>0</v>
      </c>
    </row>
    <row r="33" spans="1:86" x14ac:dyDescent="0.25">
      <c r="A33" s="6"/>
      <c r="B33" s="6"/>
      <c r="C33" s="6"/>
      <c r="D33" s="6" t="s">
        <v>72</v>
      </c>
      <c r="E33" s="3" t="s">
        <v>73</v>
      </c>
      <c r="F33" s="6">
        <f>COUNTIF(S33:CF33,"e")</f>
        <v>0</v>
      </c>
      <c r="G33" s="6">
        <f>COUNTIF(S33:CF33,"z")</f>
        <v>2</v>
      </c>
      <c r="H33" s="6">
        <f t="shared" si="20"/>
        <v>28</v>
      </c>
      <c r="I33" s="6">
        <f t="shared" si="21"/>
        <v>12</v>
      </c>
      <c r="J33" s="6">
        <f t="shared" si="22"/>
        <v>0</v>
      </c>
      <c r="K33" s="6">
        <f t="shared" si="23"/>
        <v>0</v>
      </c>
      <c r="L33" s="6">
        <f t="shared" si="24"/>
        <v>0</v>
      </c>
      <c r="M33" s="6">
        <f t="shared" si="25"/>
        <v>16</v>
      </c>
      <c r="N33" s="6">
        <f t="shared" si="26"/>
        <v>0</v>
      </c>
      <c r="O33" s="6">
        <f t="shared" si="27"/>
        <v>0</v>
      </c>
      <c r="P33" s="7">
        <f t="shared" si="28"/>
        <v>2</v>
      </c>
      <c r="Q33" s="7">
        <f t="shared" si="29"/>
        <v>1</v>
      </c>
      <c r="R33" s="7">
        <v>1.27</v>
      </c>
      <c r="S33" s="11"/>
      <c r="T33" s="10"/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7"/>
      <c r="AI33" s="7">
        <f t="shared" si="30"/>
        <v>0</v>
      </c>
      <c r="AJ33" s="11">
        <v>12</v>
      </c>
      <c r="AK33" s="10" t="s">
        <v>53</v>
      </c>
      <c r="AL33" s="11"/>
      <c r="AM33" s="10"/>
      <c r="AN33" s="11"/>
      <c r="AO33" s="10"/>
      <c r="AP33" s="11"/>
      <c r="AQ33" s="10"/>
      <c r="AR33" s="7">
        <v>1</v>
      </c>
      <c r="AS33" s="11">
        <v>16</v>
      </c>
      <c r="AT33" s="10" t="s">
        <v>53</v>
      </c>
      <c r="AU33" s="11"/>
      <c r="AV33" s="10"/>
      <c r="AW33" s="11"/>
      <c r="AX33" s="10"/>
      <c r="AY33" s="7">
        <v>1</v>
      </c>
      <c r="AZ33" s="7">
        <f t="shared" si="31"/>
        <v>2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32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33"/>
        <v>0</v>
      </c>
    </row>
    <row r="34" spans="1:86" x14ac:dyDescent="0.25">
      <c r="A34" s="6">
        <v>4</v>
      </c>
      <c r="B34" s="6">
        <v>1</v>
      </c>
      <c r="C34" s="6"/>
      <c r="D34" s="6"/>
      <c r="E34" s="3" t="s">
        <v>113</v>
      </c>
      <c r="F34" s="6">
        <f>$B$34*COUNTIF(S34:CF34,"e")</f>
        <v>0</v>
      </c>
      <c r="G34" s="6">
        <f>$B$34*COUNTIF(S34:CF34,"z")</f>
        <v>2</v>
      </c>
      <c r="H34" s="6">
        <f t="shared" si="20"/>
        <v>30</v>
      </c>
      <c r="I34" s="6">
        <f t="shared" si="21"/>
        <v>15</v>
      </c>
      <c r="J34" s="6">
        <f t="shared" si="22"/>
        <v>15</v>
      </c>
      <c r="K34" s="6">
        <f t="shared" si="23"/>
        <v>0</v>
      </c>
      <c r="L34" s="6">
        <f t="shared" si="24"/>
        <v>0</v>
      </c>
      <c r="M34" s="6">
        <f t="shared" si="25"/>
        <v>0</v>
      </c>
      <c r="N34" s="6">
        <f t="shared" si="26"/>
        <v>0</v>
      </c>
      <c r="O34" s="6">
        <f t="shared" si="27"/>
        <v>0</v>
      </c>
      <c r="P34" s="7">
        <f t="shared" si="28"/>
        <v>2</v>
      </c>
      <c r="Q34" s="7">
        <f t="shared" si="29"/>
        <v>0</v>
      </c>
      <c r="R34" s="7">
        <f>$B$34*1.17</f>
        <v>1.17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30"/>
        <v>0</v>
      </c>
      <c r="AJ34" s="11">
        <f>$B$34*15</f>
        <v>15</v>
      </c>
      <c r="AK34" s="10" t="s">
        <v>53</v>
      </c>
      <c r="AL34" s="11">
        <f>$B$34*15</f>
        <v>15</v>
      </c>
      <c r="AM34" s="10" t="s">
        <v>53</v>
      </c>
      <c r="AN34" s="11"/>
      <c r="AO34" s="10"/>
      <c r="AP34" s="11"/>
      <c r="AQ34" s="10"/>
      <c r="AR34" s="7">
        <f>$B$34*2</f>
        <v>2</v>
      </c>
      <c r="AS34" s="11"/>
      <c r="AT34" s="10"/>
      <c r="AU34" s="11"/>
      <c r="AV34" s="10"/>
      <c r="AW34" s="11"/>
      <c r="AX34" s="10"/>
      <c r="AY34" s="7"/>
      <c r="AZ34" s="7">
        <f t="shared" si="31"/>
        <v>2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32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33"/>
        <v>0</v>
      </c>
    </row>
    <row r="35" spans="1:86" x14ac:dyDescent="0.25">
      <c r="A35" s="6"/>
      <c r="B35" s="6"/>
      <c r="C35" s="6"/>
      <c r="D35" s="6" t="s">
        <v>75</v>
      </c>
      <c r="E35" s="3" t="s">
        <v>76</v>
      </c>
      <c r="F35" s="6">
        <f t="shared" ref="F35:F40" si="34">COUNTIF(S35:CF35,"e")</f>
        <v>0</v>
      </c>
      <c r="G35" s="6">
        <f t="shared" ref="G35:G40" si="35">COUNTIF(S35:CF35,"z")</f>
        <v>2</v>
      </c>
      <c r="H35" s="6">
        <f t="shared" si="20"/>
        <v>20</v>
      </c>
      <c r="I35" s="6">
        <f t="shared" si="21"/>
        <v>10</v>
      </c>
      <c r="J35" s="6">
        <f t="shared" si="22"/>
        <v>0</v>
      </c>
      <c r="K35" s="6">
        <f t="shared" si="23"/>
        <v>0</v>
      </c>
      <c r="L35" s="6">
        <f t="shared" si="24"/>
        <v>0</v>
      </c>
      <c r="M35" s="6">
        <f t="shared" si="25"/>
        <v>10</v>
      </c>
      <c r="N35" s="6">
        <f t="shared" si="26"/>
        <v>0</v>
      </c>
      <c r="O35" s="6">
        <f t="shared" si="27"/>
        <v>0</v>
      </c>
      <c r="P35" s="7">
        <f t="shared" si="28"/>
        <v>2</v>
      </c>
      <c r="Q35" s="7">
        <f t="shared" si="29"/>
        <v>1</v>
      </c>
      <c r="R35" s="7">
        <v>0.66</v>
      </c>
      <c r="S35" s="11"/>
      <c r="T35" s="10"/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7"/>
      <c r="AI35" s="7">
        <f t="shared" si="30"/>
        <v>0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31"/>
        <v>0</v>
      </c>
      <c r="BA35" s="11">
        <v>10</v>
      </c>
      <c r="BB35" s="10" t="s">
        <v>53</v>
      </c>
      <c r="BC35" s="11"/>
      <c r="BD35" s="10"/>
      <c r="BE35" s="11"/>
      <c r="BF35" s="10"/>
      <c r="BG35" s="11"/>
      <c r="BH35" s="10"/>
      <c r="BI35" s="7">
        <v>1</v>
      </c>
      <c r="BJ35" s="11">
        <v>10</v>
      </c>
      <c r="BK35" s="10" t="s">
        <v>53</v>
      </c>
      <c r="BL35" s="11"/>
      <c r="BM35" s="10"/>
      <c r="BN35" s="11"/>
      <c r="BO35" s="10"/>
      <c r="BP35" s="7">
        <v>1</v>
      </c>
      <c r="BQ35" s="7">
        <f t="shared" si="32"/>
        <v>2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33"/>
        <v>0</v>
      </c>
    </row>
    <row r="36" spans="1:86" x14ac:dyDescent="0.25">
      <c r="A36" s="6"/>
      <c r="B36" s="6"/>
      <c r="C36" s="6"/>
      <c r="D36" s="6" t="s">
        <v>228</v>
      </c>
      <c r="E36" s="3" t="s">
        <v>227</v>
      </c>
      <c r="F36" s="6">
        <f t="shared" si="34"/>
        <v>1</v>
      </c>
      <c r="G36" s="6">
        <f t="shared" si="35"/>
        <v>1</v>
      </c>
      <c r="H36" s="6">
        <f t="shared" si="20"/>
        <v>40</v>
      </c>
      <c r="I36" s="6">
        <f t="shared" si="21"/>
        <v>16</v>
      </c>
      <c r="J36" s="6">
        <f t="shared" si="22"/>
        <v>0</v>
      </c>
      <c r="K36" s="6">
        <f t="shared" si="23"/>
        <v>0</v>
      </c>
      <c r="L36" s="6">
        <f t="shared" si="24"/>
        <v>0</v>
      </c>
      <c r="M36" s="6">
        <f t="shared" si="25"/>
        <v>24</v>
      </c>
      <c r="N36" s="6">
        <f t="shared" si="26"/>
        <v>0</v>
      </c>
      <c r="O36" s="6">
        <f t="shared" si="27"/>
        <v>0</v>
      </c>
      <c r="P36" s="7">
        <f t="shared" si="28"/>
        <v>4</v>
      </c>
      <c r="Q36" s="7">
        <f t="shared" si="29"/>
        <v>2.5</v>
      </c>
      <c r="R36" s="7">
        <v>2.4300000000000002</v>
      </c>
      <c r="S36" s="11">
        <v>16</v>
      </c>
      <c r="T36" s="10" t="s">
        <v>80</v>
      </c>
      <c r="U36" s="11"/>
      <c r="V36" s="10"/>
      <c r="W36" s="11"/>
      <c r="X36" s="10"/>
      <c r="Y36" s="11"/>
      <c r="Z36" s="10"/>
      <c r="AA36" s="7">
        <v>1.5</v>
      </c>
      <c r="AB36" s="11">
        <v>24</v>
      </c>
      <c r="AC36" s="10" t="s">
        <v>53</v>
      </c>
      <c r="AD36" s="11"/>
      <c r="AE36" s="10"/>
      <c r="AF36" s="11"/>
      <c r="AG36" s="10"/>
      <c r="AH36" s="7">
        <v>2.5</v>
      </c>
      <c r="AI36" s="7">
        <f t="shared" si="30"/>
        <v>4</v>
      </c>
      <c r="AJ36" s="11"/>
      <c r="AK36" s="10"/>
      <c r="AL36" s="11"/>
      <c r="AM36" s="10"/>
      <c r="AN36" s="11"/>
      <c r="AO36" s="10"/>
      <c r="AP36" s="11"/>
      <c r="AQ36" s="10"/>
      <c r="AR36" s="7"/>
      <c r="AS36" s="11"/>
      <c r="AT36" s="10"/>
      <c r="AU36" s="11"/>
      <c r="AV36" s="10"/>
      <c r="AW36" s="11"/>
      <c r="AX36" s="10"/>
      <c r="AY36" s="7"/>
      <c r="AZ36" s="7">
        <f t="shared" si="31"/>
        <v>0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32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33"/>
        <v>0</v>
      </c>
    </row>
    <row r="37" spans="1:86" x14ac:dyDescent="0.25">
      <c r="A37" s="6"/>
      <c r="B37" s="6"/>
      <c r="C37" s="6"/>
      <c r="D37" s="6" t="s">
        <v>226</v>
      </c>
      <c r="E37" s="3" t="s">
        <v>225</v>
      </c>
      <c r="F37" s="6">
        <f t="shared" si="34"/>
        <v>0</v>
      </c>
      <c r="G37" s="6">
        <f t="shared" si="35"/>
        <v>2</v>
      </c>
      <c r="H37" s="6">
        <f t="shared" si="20"/>
        <v>45</v>
      </c>
      <c r="I37" s="6">
        <f t="shared" si="21"/>
        <v>15</v>
      </c>
      <c r="J37" s="6">
        <f t="shared" si="22"/>
        <v>0</v>
      </c>
      <c r="K37" s="6">
        <f t="shared" si="23"/>
        <v>0</v>
      </c>
      <c r="L37" s="6">
        <f t="shared" si="24"/>
        <v>0</v>
      </c>
      <c r="M37" s="6">
        <f t="shared" si="25"/>
        <v>30</v>
      </c>
      <c r="N37" s="6">
        <f t="shared" si="26"/>
        <v>0</v>
      </c>
      <c r="O37" s="6">
        <f t="shared" si="27"/>
        <v>0</v>
      </c>
      <c r="P37" s="7">
        <f t="shared" si="28"/>
        <v>4</v>
      </c>
      <c r="Q37" s="7">
        <f t="shared" si="29"/>
        <v>3</v>
      </c>
      <c r="R37" s="7">
        <v>1.7</v>
      </c>
      <c r="S37" s="11">
        <v>15</v>
      </c>
      <c r="T37" s="10" t="s">
        <v>53</v>
      </c>
      <c r="U37" s="11"/>
      <c r="V37" s="10"/>
      <c r="W37" s="11"/>
      <c r="X37" s="10"/>
      <c r="Y37" s="11"/>
      <c r="Z37" s="10"/>
      <c r="AA37" s="7">
        <v>1</v>
      </c>
      <c r="AB37" s="11">
        <v>30</v>
      </c>
      <c r="AC37" s="10" t="s">
        <v>53</v>
      </c>
      <c r="AD37" s="11"/>
      <c r="AE37" s="10"/>
      <c r="AF37" s="11"/>
      <c r="AG37" s="10"/>
      <c r="AH37" s="7">
        <v>3</v>
      </c>
      <c r="AI37" s="7">
        <f t="shared" si="30"/>
        <v>4</v>
      </c>
      <c r="AJ37" s="11"/>
      <c r="AK37" s="10"/>
      <c r="AL37" s="11"/>
      <c r="AM37" s="10"/>
      <c r="AN37" s="11"/>
      <c r="AO37" s="10"/>
      <c r="AP37" s="11"/>
      <c r="AQ37" s="10"/>
      <c r="AR37" s="7"/>
      <c r="AS37" s="11"/>
      <c r="AT37" s="10"/>
      <c r="AU37" s="11"/>
      <c r="AV37" s="10"/>
      <c r="AW37" s="11"/>
      <c r="AX37" s="10"/>
      <c r="AY37" s="7"/>
      <c r="AZ37" s="7">
        <f t="shared" si="31"/>
        <v>0</v>
      </c>
      <c r="BA37" s="11"/>
      <c r="BB37" s="10"/>
      <c r="BC37" s="11"/>
      <c r="BD37" s="10"/>
      <c r="BE37" s="11"/>
      <c r="BF37" s="10"/>
      <c r="BG37" s="11"/>
      <c r="BH37" s="10"/>
      <c r="BI37" s="7"/>
      <c r="BJ37" s="11"/>
      <c r="BK37" s="10"/>
      <c r="BL37" s="11"/>
      <c r="BM37" s="10"/>
      <c r="BN37" s="11"/>
      <c r="BO37" s="10"/>
      <c r="BP37" s="7"/>
      <c r="BQ37" s="7">
        <f t="shared" si="32"/>
        <v>0</v>
      </c>
      <c r="BR37" s="11"/>
      <c r="BS37" s="10"/>
      <c r="BT37" s="11"/>
      <c r="BU37" s="10"/>
      <c r="BV37" s="11"/>
      <c r="BW37" s="10"/>
      <c r="BX37" s="11"/>
      <c r="BY37" s="10"/>
      <c r="BZ37" s="7"/>
      <c r="CA37" s="11"/>
      <c r="CB37" s="10"/>
      <c r="CC37" s="11"/>
      <c r="CD37" s="10"/>
      <c r="CE37" s="11"/>
      <c r="CF37" s="10"/>
      <c r="CG37" s="7"/>
      <c r="CH37" s="7">
        <f t="shared" si="33"/>
        <v>0</v>
      </c>
    </row>
    <row r="38" spans="1:86" x14ac:dyDescent="0.25">
      <c r="A38" s="6"/>
      <c r="B38" s="6"/>
      <c r="C38" s="6"/>
      <c r="D38" s="6" t="s">
        <v>224</v>
      </c>
      <c r="E38" s="3" t="s">
        <v>223</v>
      </c>
      <c r="F38" s="6">
        <f t="shared" si="34"/>
        <v>0</v>
      </c>
      <c r="G38" s="6">
        <f t="shared" si="35"/>
        <v>2</v>
      </c>
      <c r="H38" s="6">
        <f t="shared" si="20"/>
        <v>45</v>
      </c>
      <c r="I38" s="6">
        <f t="shared" si="21"/>
        <v>15</v>
      </c>
      <c r="J38" s="6">
        <f t="shared" si="22"/>
        <v>0</v>
      </c>
      <c r="K38" s="6">
        <f t="shared" si="23"/>
        <v>0</v>
      </c>
      <c r="L38" s="6">
        <f t="shared" si="24"/>
        <v>0</v>
      </c>
      <c r="M38" s="6">
        <f t="shared" si="25"/>
        <v>30</v>
      </c>
      <c r="N38" s="6">
        <f t="shared" si="26"/>
        <v>0</v>
      </c>
      <c r="O38" s="6">
        <f t="shared" si="27"/>
        <v>0</v>
      </c>
      <c r="P38" s="7">
        <f t="shared" si="28"/>
        <v>4</v>
      </c>
      <c r="Q38" s="7">
        <f t="shared" si="29"/>
        <v>3</v>
      </c>
      <c r="R38" s="7">
        <v>2.23</v>
      </c>
      <c r="S38" s="11">
        <v>15</v>
      </c>
      <c r="T38" s="10" t="s">
        <v>53</v>
      </c>
      <c r="U38" s="11"/>
      <c r="V38" s="10"/>
      <c r="W38" s="11"/>
      <c r="X38" s="10"/>
      <c r="Y38" s="11"/>
      <c r="Z38" s="10"/>
      <c r="AA38" s="7">
        <v>1</v>
      </c>
      <c r="AB38" s="11">
        <v>30</v>
      </c>
      <c r="AC38" s="10" t="s">
        <v>53</v>
      </c>
      <c r="AD38" s="11"/>
      <c r="AE38" s="10"/>
      <c r="AF38" s="11"/>
      <c r="AG38" s="10"/>
      <c r="AH38" s="7">
        <v>3</v>
      </c>
      <c r="AI38" s="7">
        <f t="shared" si="30"/>
        <v>4</v>
      </c>
      <c r="AJ38" s="11"/>
      <c r="AK38" s="10"/>
      <c r="AL38" s="11"/>
      <c r="AM38" s="10"/>
      <c r="AN38" s="11"/>
      <c r="AO38" s="10"/>
      <c r="AP38" s="11"/>
      <c r="AQ38" s="10"/>
      <c r="AR38" s="7"/>
      <c r="AS38" s="11"/>
      <c r="AT38" s="10"/>
      <c r="AU38" s="11"/>
      <c r="AV38" s="10"/>
      <c r="AW38" s="11"/>
      <c r="AX38" s="10"/>
      <c r="AY38" s="7"/>
      <c r="AZ38" s="7">
        <f t="shared" si="31"/>
        <v>0</v>
      </c>
      <c r="BA38" s="11"/>
      <c r="BB38" s="10"/>
      <c r="BC38" s="11"/>
      <c r="BD38" s="10"/>
      <c r="BE38" s="11"/>
      <c r="BF38" s="10"/>
      <c r="BG38" s="11"/>
      <c r="BH38" s="10"/>
      <c r="BI38" s="7"/>
      <c r="BJ38" s="11"/>
      <c r="BK38" s="10"/>
      <c r="BL38" s="11"/>
      <c r="BM38" s="10"/>
      <c r="BN38" s="11"/>
      <c r="BO38" s="10"/>
      <c r="BP38" s="7"/>
      <c r="BQ38" s="7">
        <f t="shared" si="32"/>
        <v>0</v>
      </c>
      <c r="BR38" s="11"/>
      <c r="BS38" s="10"/>
      <c r="BT38" s="11"/>
      <c r="BU38" s="10"/>
      <c r="BV38" s="11"/>
      <c r="BW38" s="10"/>
      <c r="BX38" s="11"/>
      <c r="BY38" s="10"/>
      <c r="BZ38" s="7"/>
      <c r="CA38" s="11"/>
      <c r="CB38" s="10"/>
      <c r="CC38" s="11"/>
      <c r="CD38" s="10"/>
      <c r="CE38" s="11"/>
      <c r="CF38" s="10"/>
      <c r="CG38" s="7"/>
      <c r="CH38" s="7">
        <f t="shared" si="33"/>
        <v>0</v>
      </c>
    </row>
    <row r="39" spans="1:86" x14ac:dyDescent="0.25">
      <c r="A39" s="6"/>
      <c r="B39" s="6"/>
      <c r="C39" s="6"/>
      <c r="D39" s="6" t="s">
        <v>222</v>
      </c>
      <c r="E39" s="3" t="s">
        <v>221</v>
      </c>
      <c r="F39" s="6">
        <f t="shared" si="34"/>
        <v>0</v>
      </c>
      <c r="G39" s="6">
        <f t="shared" si="35"/>
        <v>2</v>
      </c>
      <c r="H39" s="6">
        <f t="shared" si="20"/>
        <v>35</v>
      </c>
      <c r="I39" s="6">
        <f t="shared" si="21"/>
        <v>15</v>
      </c>
      <c r="J39" s="6">
        <f t="shared" si="22"/>
        <v>0</v>
      </c>
      <c r="K39" s="6">
        <f t="shared" si="23"/>
        <v>0</v>
      </c>
      <c r="L39" s="6">
        <f t="shared" si="24"/>
        <v>0</v>
      </c>
      <c r="M39" s="6">
        <f t="shared" si="25"/>
        <v>20</v>
      </c>
      <c r="N39" s="6">
        <f t="shared" si="26"/>
        <v>0</v>
      </c>
      <c r="O39" s="6">
        <f t="shared" si="27"/>
        <v>0</v>
      </c>
      <c r="P39" s="7">
        <f t="shared" si="28"/>
        <v>3</v>
      </c>
      <c r="Q39" s="7">
        <f t="shared" si="29"/>
        <v>2.5</v>
      </c>
      <c r="R39" s="7">
        <v>1.3</v>
      </c>
      <c r="S39" s="11">
        <v>15</v>
      </c>
      <c r="T39" s="10" t="s">
        <v>53</v>
      </c>
      <c r="U39" s="11"/>
      <c r="V39" s="10"/>
      <c r="W39" s="11"/>
      <c r="X39" s="10"/>
      <c r="Y39" s="11"/>
      <c r="Z39" s="10"/>
      <c r="AA39" s="7">
        <v>0.5</v>
      </c>
      <c r="AB39" s="11">
        <v>20</v>
      </c>
      <c r="AC39" s="10" t="s">
        <v>53</v>
      </c>
      <c r="AD39" s="11"/>
      <c r="AE39" s="10"/>
      <c r="AF39" s="11"/>
      <c r="AG39" s="10"/>
      <c r="AH39" s="7">
        <v>2.5</v>
      </c>
      <c r="AI39" s="7">
        <f t="shared" si="30"/>
        <v>3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t="shared" si="31"/>
        <v>0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t="shared" si="32"/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t="shared" si="33"/>
        <v>0</v>
      </c>
    </row>
    <row r="40" spans="1:86" x14ac:dyDescent="0.25">
      <c r="A40" s="6"/>
      <c r="B40" s="6"/>
      <c r="C40" s="6"/>
      <c r="D40" s="6" t="s">
        <v>220</v>
      </c>
      <c r="E40" s="3" t="s">
        <v>219</v>
      </c>
      <c r="F40" s="6">
        <f t="shared" si="34"/>
        <v>0</v>
      </c>
      <c r="G40" s="6">
        <f t="shared" si="35"/>
        <v>2</v>
      </c>
      <c r="H40" s="6">
        <f t="shared" si="20"/>
        <v>20</v>
      </c>
      <c r="I40" s="6">
        <f t="shared" si="21"/>
        <v>10</v>
      </c>
      <c r="J40" s="6">
        <f t="shared" si="22"/>
        <v>0</v>
      </c>
      <c r="K40" s="6">
        <f t="shared" si="23"/>
        <v>0</v>
      </c>
      <c r="L40" s="6">
        <f t="shared" si="24"/>
        <v>0</v>
      </c>
      <c r="M40" s="6">
        <f t="shared" si="25"/>
        <v>10</v>
      </c>
      <c r="N40" s="6">
        <f t="shared" si="26"/>
        <v>0</v>
      </c>
      <c r="O40" s="6">
        <f t="shared" si="27"/>
        <v>0</v>
      </c>
      <c r="P40" s="7">
        <f t="shared" si="28"/>
        <v>2</v>
      </c>
      <c r="Q40" s="7">
        <f t="shared" si="29"/>
        <v>1.5</v>
      </c>
      <c r="R40" s="7">
        <v>1.07</v>
      </c>
      <c r="S40" s="11">
        <v>10</v>
      </c>
      <c r="T40" s="10" t="s">
        <v>53</v>
      </c>
      <c r="U40" s="11"/>
      <c r="V40" s="10"/>
      <c r="W40" s="11"/>
      <c r="X40" s="10"/>
      <c r="Y40" s="11"/>
      <c r="Z40" s="10"/>
      <c r="AA40" s="7">
        <v>0.5</v>
      </c>
      <c r="AB40" s="11">
        <v>10</v>
      </c>
      <c r="AC40" s="10" t="s">
        <v>53</v>
      </c>
      <c r="AD40" s="11"/>
      <c r="AE40" s="10"/>
      <c r="AF40" s="11"/>
      <c r="AG40" s="10"/>
      <c r="AH40" s="7">
        <v>1.5</v>
      </c>
      <c r="AI40" s="7">
        <f t="shared" si="30"/>
        <v>2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31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32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33"/>
        <v>0</v>
      </c>
    </row>
    <row r="41" spans="1:86" x14ac:dyDescent="0.25">
      <c r="A41" s="6">
        <v>1</v>
      </c>
      <c r="B41" s="6">
        <v>2</v>
      </c>
      <c r="C41" s="6"/>
      <c r="D41" s="6"/>
      <c r="E41" s="3" t="s">
        <v>62</v>
      </c>
      <c r="F41" s="6">
        <f>$B$41*COUNTIF(S41:CF41,"e")</f>
        <v>0</v>
      </c>
      <c r="G41" s="6">
        <f>$B$41*COUNTIF(S41:CF41,"z")</f>
        <v>4</v>
      </c>
      <c r="H41" s="6">
        <f t="shared" si="20"/>
        <v>60</v>
      </c>
      <c r="I41" s="6">
        <f t="shared" si="21"/>
        <v>30</v>
      </c>
      <c r="J41" s="6">
        <f t="shared" si="22"/>
        <v>0</v>
      </c>
      <c r="K41" s="6">
        <f t="shared" si="23"/>
        <v>0</v>
      </c>
      <c r="L41" s="6">
        <f t="shared" si="24"/>
        <v>0</v>
      </c>
      <c r="M41" s="6">
        <f t="shared" si="25"/>
        <v>30</v>
      </c>
      <c r="N41" s="6">
        <f t="shared" si="26"/>
        <v>0</v>
      </c>
      <c r="O41" s="6">
        <f t="shared" si="27"/>
        <v>0</v>
      </c>
      <c r="P41" s="7">
        <f t="shared" si="28"/>
        <v>4</v>
      </c>
      <c r="Q41" s="7">
        <f t="shared" si="29"/>
        <v>3</v>
      </c>
      <c r="R41" s="7">
        <f>$B$41*2</f>
        <v>4</v>
      </c>
      <c r="S41" s="11">
        <f>$B$41*15</f>
        <v>30</v>
      </c>
      <c r="T41" s="10" t="s">
        <v>53</v>
      </c>
      <c r="U41" s="11"/>
      <c r="V41" s="10"/>
      <c r="W41" s="11"/>
      <c r="X41" s="10"/>
      <c r="Y41" s="11"/>
      <c r="Z41" s="10"/>
      <c r="AA41" s="7">
        <f>$B$41*0.5</f>
        <v>1</v>
      </c>
      <c r="AB41" s="11">
        <f>$B$41*15</f>
        <v>30</v>
      </c>
      <c r="AC41" s="10" t="s">
        <v>53</v>
      </c>
      <c r="AD41" s="11"/>
      <c r="AE41" s="10"/>
      <c r="AF41" s="11"/>
      <c r="AG41" s="10"/>
      <c r="AH41" s="7">
        <f>$B$41*1.5</f>
        <v>3</v>
      </c>
      <c r="AI41" s="7">
        <f t="shared" si="30"/>
        <v>4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31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32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33"/>
        <v>0</v>
      </c>
    </row>
    <row r="42" spans="1:86" ht="16.05" customHeight="1" x14ac:dyDescent="0.25">
      <c r="A42" s="6"/>
      <c r="B42" s="6"/>
      <c r="C42" s="6"/>
      <c r="D42" s="6"/>
      <c r="E42" s="6" t="s">
        <v>64</v>
      </c>
      <c r="F42" s="6">
        <f t="shared" ref="F42:AK42" si="36">SUM(F30:F41)</f>
        <v>1</v>
      </c>
      <c r="G42" s="6">
        <f t="shared" si="36"/>
        <v>24</v>
      </c>
      <c r="H42" s="6">
        <f t="shared" si="36"/>
        <v>393</v>
      </c>
      <c r="I42" s="6">
        <f t="shared" si="36"/>
        <v>186</v>
      </c>
      <c r="J42" s="6">
        <f t="shared" si="36"/>
        <v>15</v>
      </c>
      <c r="K42" s="6">
        <f t="shared" si="36"/>
        <v>0</v>
      </c>
      <c r="L42" s="6">
        <f t="shared" si="36"/>
        <v>0</v>
      </c>
      <c r="M42" s="6">
        <f t="shared" si="36"/>
        <v>192</v>
      </c>
      <c r="N42" s="6">
        <f t="shared" si="36"/>
        <v>0</v>
      </c>
      <c r="O42" s="6">
        <f t="shared" si="36"/>
        <v>0</v>
      </c>
      <c r="P42" s="7">
        <f t="shared" si="36"/>
        <v>31</v>
      </c>
      <c r="Q42" s="7">
        <f t="shared" si="36"/>
        <v>19</v>
      </c>
      <c r="R42" s="7">
        <f t="shared" si="36"/>
        <v>18.5</v>
      </c>
      <c r="S42" s="11">
        <f t="shared" si="36"/>
        <v>101</v>
      </c>
      <c r="T42" s="10">
        <f t="shared" si="36"/>
        <v>0</v>
      </c>
      <c r="U42" s="11">
        <f t="shared" si="36"/>
        <v>0</v>
      </c>
      <c r="V42" s="10">
        <f t="shared" si="36"/>
        <v>0</v>
      </c>
      <c r="W42" s="11">
        <f t="shared" si="36"/>
        <v>0</v>
      </c>
      <c r="X42" s="10">
        <f t="shared" si="36"/>
        <v>0</v>
      </c>
      <c r="Y42" s="11">
        <f t="shared" si="36"/>
        <v>0</v>
      </c>
      <c r="Z42" s="10">
        <f t="shared" si="36"/>
        <v>0</v>
      </c>
      <c r="AA42" s="7">
        <f t="shared" si="36"/>
        <v>5.5</v>
      </c>
      <c r="AB42" s="11">
        <f t="shared" si="36"/>
        <v>144</v>
      </c>
      <c r="AC42" s="10">
        <f t="shared" si="36"/>
        <v>0</v>
      </c>
      <c r="AD42" s="11">
        <f t="shared" si="36"/>
        <v>0</v>
      </c>
      <c r="AE42" s="10">
        <f t="shared" si="36"/>
        <v>0</v>
      </c>
      <c r="AF42" s="11">
        <f t="shared" si="36"/>
        <v>0</v>
      </c>
      <c r="AG42" s="10">
        <f t="shared" si="36"/>
        <v>0</v>
      </c>
      <c r="AH42" s="7">
        <f t="shared" si="36"/>
        <v>15.5</v>
      </c>
      <c r="AI42" s="7">
        <f t="shared" si="36"/>
        <v>21</v>
      </c>
      <c r="AJ42" s="11">
        <f t="shared" si="36"/>
        <v>75</v>
      </c>
      <c r="AK42" s="10">
        <f t="shared" si="36"/>
        <v>0</v>
      </c>
      <c r="AL42" s="11">
        <f t="shared" ref="AL42:BQ42" si="37">SUM(AL30:AL41)</f>
        <v>15</v>
      </c>
      <c r="AM42" s="10">
        <f t="shared" si="37"/>
        <v>0</v>
      </c>
      <c r="AN42" s="11">
        <f t="shared" si="37"/>
        <v>0</v>
      </c>
      <c r="AO42" s="10">
        <f t="shared" si="37"/>
        <v>0</v>
      </c>
      <c r="AP42" s="11">
        <f t="shared" si="37"/>
        <v>0</v>
      </c>
      <c r="AQ42" s="10">
        <f t="shared" si="37"/>
        <v>0</v>
      </c>
      <c r="AR42" s="7">
        <f t="shared" si="37"/>
        <v>5.5</v>
      </c>
      <c r="AS42" s="11">
        <f t="shared" si="37"/>
        <v>38</v>
      </c>
      <c r="AT42" s="10">
        <f t="shared" si="37"/>
        <v>0</v>
      </c>
      <c r="AU42" s="11">
        <f t="shared" si="37"/>
        <v>0</v>
      </c>
      <c r="AV42" s="10">
        <f t="shared" si="37"/>
        <v>0</v>
      </c>
      <c r="AW42" s="11">
        <f t="shared" si="37"/>
        <v>0</v>
      </c>
      <c r="AX42" s="10">
        <f t="shared" si="37"/>
        <v>0</v>
      </c>
      <c r="AY42" s="7">
        <f t="shared" si="37"/>
        <v>2.5</v>
      </c>
      <c r="AZ42" s="7">
        <f t="shared" si="37"/>
        <v>8</v>
      </c>
      <c r="BA42" s="11">
        <f t="shared" si="37"/>
        <v>10</v>
      </c>
      <c r="BB42" s="10">
        <f t="shared" si="37"/>
        <v>0</v>
      </c>
      <c r="BC42" s="11">
        <f t="shared" si="37"/>
        <v>0</v>
      </c>
      <c r="BD42" s="10">
        <f t="shared" si="37"/>
        <v>0</v>
      </c>
      <c r="BE42" s="11">
        <f t="shared" si="37"/>
        <v>0</v>
      </c>
      <c r="BF42" s="10">
        <f t="shared" si="37"/>
        <v>0</v>
      </c>
      <c r="BG42" s="11">
        <f t="shared" si="37"/>
        <v>0</v>
      </c>
      <c r="BH42" s="10">
        <f t="shared" si="37"/>
        <v>0</v>
      </c>
      <c r="BI42" s="7">
        <f t="shared" si="37"/>
        <v>1</v>
      </c>
      <c r="BJ42" s="11">
        <f t="shared" si="37"/>
        <v>10</v>
      </c>
      <c r="BK42" s="10">
        <f t="shared" si="37"/>
        <v>0</v>
      </c>
      <c r="BL42" s="11">
        <f t="shared" si="37"/>
        <v>0</v>
      </c>
      <c r="BM42" s="10">
        <f t="shared" si="37"/>
        <v>0</v>
      </c>
      <c r="BN42" s="11">
        <f t="shared" si="37"/>
        <v>0</v>
      </c>
      <c r="BO42" s="10">
        <f t="shared" si="37"/>
        <v>0</v>
      </c>
      <c r="BP42" s="7">
        <f t="shared" si="37"/>
        <v>1</v>
      </c>
      <c r="BQ42" s="7">
        <f t="shared" si="37"/>
        <v>2</v>
      </c>
      <c r="BR42" s="11">
        <f t="shared" ref="BR42:CW42" si="38">SUM(BR30:BR41)</f>
        <v>0</v>
      </c>
      <c r="BS42" s="10">
        <f t="shared" si="38"/>
        <v>0</v>
      </c>
      <c r="BT42" s="11">
        <f t="shared" si="38"/>
        <v>0</v>
      </c>
      <c r="BU42" s="10">
        <f t="shared" si="38"/>
        <v>0</v>
      </c>
      <c r="BV42" s="11">
        <f t="shared" si="38"/>
        <v>0</v>
      </c>
      <c r="BW42" s="10">
        <f t="shared" si="38"/>
        <v>0</v>
      </c>
      <c r="BX42" s="11">
        <f t="shared" si="38"/>
        <v>0</v>
      </c>
      <c r="BY42" s="10">
        <f t="shared" si="38"/>
        <v>0</v>
      </c>
      <c r="BZ42" s="7">
        <f t="shared" si="38"/>
        <v>0</v>
      </c>
      <c r="CA42" s="11">
        <f t="shared" si="38"/>
        <v>0</v>
      </c>
      <c r="CB42" s="10">
        <f t="shared" si="38"/>
        <v>0</v>
      </c>
      <c r="CC42" s="11">
        <f t="shared" si="38"/>
        <v>0</v>
      </c>
      <c r="CD42" s="10">
        <f t="shared" si="38"/>
        <v>0</v>
      </c>
      <c r="CE42" s="11">
        <f t="shared" si="38"/>
        <v>0</v>
      </c>
      <c r="CF42" s="10">
        <f t="shared" si="38"/>
        <v>0</v>
      </c>
      <c r="CG42" s="7">
        <f t="shared" si="38"/>
        <v>0</v>
      </c>
      <c r="CH42" s="7">
        <f t="shared" si="38"/>
        <v>0</v>
      </c>
    </row>
    <row r="43" spans="1:86" ht="20.100000000000001" customHeight="1" x14ac:dyDescent="0.25">
      <c r="A43" s="19" t="s">
        <v>77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9"/>
      <c r="CH43" s="15"/>
    </row>
    <row r="44" spans="1:86" x14ac:dyDescent="0.25">
      <c r="A44" s="6"/>
      <c r="B44" s="6"/>
      <c r="C44" s="6"/>
      <c r="D44" s="6" t="s">
        <v>78</v>
      </c>
      <c r="E44" s="3" t="s">
        <v>79</v>
      </c>
      <c r="F44" s="6">
        <f t="shared" ref="F44:F60" si="39">COUNTIF(S44:CF44,"e")</f>
        <v>0</v>
      </c>
      <c r="G44" s="6">
        <f t="shared" ref="G44:G60" si="40">COUNTIF(S44:CF44,"z")</f>
        <v>2</v>
      </c>
      <c r="H44" s="6">
        <f t="shared" ref="H44:H74" si="41">SUM(I44:O44)</f>
        <v>20</v>
      </c>
      <c r="I44" s="6">
        <f t="shared" ref="I44:I74" si="42">S44+AJ44+BA44+BR44</f>
        <v>10</v>
      </c>
      <c r="J44" s="6">
        <f t="shared" ref="J44:J74" si="43">U44+AL44+BC44+BT44</f>
        <v>0</v>
      </c>
      <c r="K44" s="6">
        <f t="shared" ref="K44:K74" si="44">W44+AN44+BE44+BV44</f>
        <v>0</v>
      </c>
      <c r="L44" s="6">
        <f t="shared" ref="L44:L74" si="45">Y44+AP44+BG44+BX44</f>
        <v>0</v>
      </c>
      <c r="M44" s="6">
        <f t="shared" ref="M44:M74" si="46">AB44+AS44+BJ44+CA44</f>
        <v>10</v>
      </c>
      <c r="N44" s="6">
        <f t="shared" ref="N44:N74" si="47">AD44+AU44+BL44+CC44</f>
        <v>0</v>
      </c>
      <c r="O44" s="6">
        <f t="shared" ref="O44:O74" si="48">AF44+AW44+BN44+CE44</f>
        <v>0</v>
      </c>
      <c r="P44" s="7">
        <f t="shared" ref="P44:P74" si="49">AI44+AZ44+BQ44+CH44</f>
        <v>1</v>
      </c>
      <c r="Q44" s="7">
        <f t="shared" ref="Q44:Q74" si="50">AH44+AY44+BP44+CG44</f>
        <v>0.5</v>
      </c>
      <c r="R44" s="7">
        <v>0.9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ref="AI44:AI74" si="51">AA44+AH44</f>
        <v>0</v>
      </c>
      <c r="AJ44" s="11">
        <v>10</v>
      </c>
      <c r="AK44" s="10" t="s">
        <v>53</v>
      </c>
      <c r="AL44" s="11"/>
      <c r="AM44" s="10"/>
      <c r="AN44" s="11"/>
      <c r="AO44" s="10"/>
      <c r="AP44" s="11"/>
      <c r="AQ44" s="10"/>
      <c r="AR44" s="7">
        <v>0.5</v>
      </c>
      <c r="AS44" s="11">
        <v>10</v>
      </c>
      <c r="AT44" s="10" t="s">
        <v>53</v>
      </c>
      <c r="AU44" s="11"/>
      <c r="AV44" s="10"/>
      <c r="AW44" s="11"/>
      <c r="AX44" s="10"/>
      <c r="AY44" s="7">
        <v>0.5</v>
      </c>
      <c r="AZ44" s="7">
        <f t="shared" ref="AZ44:AZ74" si="52">AR44+AY44</f>
        <v>1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ref="BQ44:BQ74" si="53">BI44+BP44</f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ref="CH44:CH74" si="54">BZ44+CG44</f>
        <v>0</v>
      </c>
    </row>
    <row r="45" spans="1:86" x14ac:dyDescent="0.25">
      <c r="A45" s="6"/>
      <c r="B45" s="6"/>
      <c r="C45" s="6"/>
      <c r="D45" s="6" t="s">
        <v>81</v>
      </c>
      <c r="E45" s="3" t="s">
        <v>82</v>
      </c>
      <c r="F45" s="6">
        <f t="shared" si="39"/>
        <v>1</v>
      </c>
      <c r="G45" s="6">
        <f t="shared" si="40"/>
        <v>1</v>
      </c>
      <c r="H45" s="6">
        <f t="shared" si="41"/>
        <v>40</v>
      </c>
      <c r="I45" s="6">
        <f t="shared" si="42"/>
        <v>20</v>
      </c>
      <c r="J45" s="6">
        <f t="shared" si="43"/>
        <v>20</v>
      </c>
      <c r="K45" s="6">
        <f t="shared" si="44"/>
        <v>0</v>
      </c>
      <c r="L45" s="6">
        <f t="shared" si="45"/>
        <v>0</v>
      </c>
      <c r="M45" s="6">
        <f t="shared" si="46"/>
        <v>0</v>
      </c>
      <c r="N45" s="6">
        <f t="shared" si="47"/>
        <v>0</v>
      </c>
      <c r="O45" s="6">
        <f t="shared" si="48"/>
        <v>0</v>
      </c>
      <c r="P45" s="7">
        <f t="shared" si="49"/>
        <v>2</v>
      </c>
      <c r="Q45" s="7">
        <f t="shared" si="50"/>
        <v>0</v>
      </c>
      <c r="R45" s="7">
        <v>1.66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51"/>
        <v>0</v>
      </c>
      <c r="AJ45" s="11">
        <v>20</v>
      </c>
      <c r="AK45" s="10" t="s">
        <v>80</v>
      </c>
      <c r="AL45" s="11">
        <v>20</v>
      </c>
      <c r="AM45" s="10" t="s">
        <v>53</v>
      </c>
      <c r="AN45" s="11"/>
      <c r="AO45" s="10"/>
      <c r="AP45" s="11"/>
      <c r="AQ45" s="10"/>
      <c r="AR45" s="7">
        <v>2</v>
      </c>
      <c r="AS45" s="11"/>
      <c r="AT45" s="10"/>
      <c r="AU45" s="11"/>
      <c r="AV45" s="10"/>
      <c r="AW45" s="11"/>
      <c r="AX45" s="10"/>
      <c r="AY45" s="7"/>
      <c r="AZ45" s="7">
        <f t="shared" si="52"/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53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54"/>
        <v>0</v>
      </c>
    </row>
    <row r="46" spans="1:86" x14ac:dyDescent="0.25">
      <c r="A46" s="6"/>
      <c r="B46" s="6"/>
      <c r="C46" s="6"/>
      <c r="D46" s="6" t="s">
        <v>83</v>
      </c>
      <c r="E46" s="3" t="s">
        <v>84</v>
      </c>
      <c r="F46" s="6">
        <f t="shared" si="39"/>
        <v>1</v>
      </c>
      <c r="G46" s="6">
        <f t="shared" si="40"/>
        <v>2</v>
      </c>
      <c r="H46" s="6">
        <f t="shared" si="41"/>
        <v>30</v>
      </c>
      <c r="I46" s="6">
        <f t="shared" si="42"/>
        <v>10</v>
      </c>
      <c r="J46" s="6">
        <f t="shared" si="43"/>
        <v>10</v>
      </c>
      <c r="K46" s="6">
        <f t="shared" si="44"/>
        <v>0</v>
      </c>
      <c r="L46" s="6">
        <f t="shared" si="45"/>
        <v>0</v>
      </c>
      <c r="M46" s="6">
        <f t="shared" si="46"/>
        <v>10</v>
      </c>
      <c r="N46" s="6">
        <f t="shared" si="47"/>
        <v>0</v>
      </c>
      <c r="O46" s="6">
        <f t="shared" si="48"/>
        <v>0</v>
      </c>
      <c r="P46" s="7">
        <f t="shared" si="49"/>
        <v>2</v>
      </c>
      <c r="Q46" s="7">
        <f t="shared" si="50"/>
        <v>0.5</v>
      </c>
      <c r="R46" s="7">
        <v>1.19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51"/>
        <v>0</v>
      </c>
      <c r="AJ46" s="11">
        <v>10</v>
      </c>
      <c r="AK46" s="10" t="s">
        <v>80</v>
      </c>
      <c r="AL46" s="11">
        <v>10</v>
      </c>
      <c r="AM46" s="10" t="s">
        <v>53</v>
      </c>
      <c r="AN46" s="11"/>
      <c r="AO46" s="10"/>
      <c r="AP46" s="11"/>
      <c r="AQ46" s="10"/>
      <c r="AR46" s="7">
        <v>1.5</v>
      </c>
      <c r="AS46" s="11">
        <v>10</v>
      </c>
      <c r="AT46" s="10" t="s">
        <v>53</v>
      </c>
      <c r="AU46" s="11"/>
      <c r="AV46" s="10"/>
      <c r="AW46" s="11"/>
      <c r="AX46" s="10"/>
      <c r="AY46" s="7">
        <v>0.5</v>
      </c>
      <c r="AZ46" s="7">
        <f t="shared" si="52"/>
        <v>2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53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54"/>
        <v>0</v>
      </c>
    </row>
    <row r="47" spans="1:86" x14ac:dyDescent="0.25">
      <c r="A47" s="6"/>
      <c r="B47" s="6"/>
      <c r="C47" s="6"/>
      <c r="D47" s="6" t="s">
        <v>85</v>
      </c>
      <c r="E47" s="3" t="s">
        <v>86</v>
      </c>
      <c r="F47" s="6">
        <f t="shared" si="39"/>
        <v>0</v>
      </c>
      <c r="G47" s="6">
        <f t="shared" si="40"/>
        <v>2</v>
      </c>
      <c r="H47" s="6">
        <f t="shared" si="41"/>
        <v>30</v>
      </c>
      <c r="I47" s="6">
        <f t="shared" si="42"/>
        <v>14</v>
      </c>
      <c r="J47" s="6">
        <f t="shared" si="43"/>
        <v>0</v>
      </c>
      <c r="K47" s="6">
        <f t="shared" si="44"/>
        <v>0</v>
      </c>
      <c r="L47" s="6">
        <f t="shared" si="45"/>
        <v>0</v>
      </c>
      <c r="M47" s="6">
        <f t="shared" si="46"/>
        <v>16</v>
      </c>
      <c r="N47" s="6">
        <f t="shared" si="47"/>
        <v>0</v>
      </c>
      <c r="O47" s="6">
        <f t="shared" si="48"/>
        <v>0</v>
      </c>
      <c r="P47" s="7">
        <f t="shared" si="49"/>
        <v>2</v>
      </c>
      <c r="Q47" s="7">
        <f t="shared" si="50"/>
        <v>1</v>
      </c>
      <c r="R47" s="7">
        <v>1.2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51"/>
        <v>0</v>
      </c>
      <c r="AJ47" s="11">
        <v>14</v>
      </c>
      <c r="AK47" s="10" t="s">
        <v>53</v>
      </c>
      <c r="AL47" s="11"/>
      <c r="AM47" s="10"/>
      <c r="AN47" s="11"/>
      <c r="AO47" s="10"/>
      <c r="AP47" s="11"/>
      <c r="AQ47" s="10"/>
      <c r="AR47" s="7">
        <v>1</v>
      </c>
      <c r="AS47" s="11">
        <v>16</v>
      </c>
      <c r="AT47" s="10" t="s">
        <v>53</v>
      </c>
      <c r="AU47" s="11"/>
      <c r="AV47" s="10"/>
      <c r="AW47" s="11"/>
      <c r="AX47" s="10"/>
      <c r="AY47" s="7">
        <v>1</v>
      </c>
      <c r="AZ47" s="7">
        <f t="shared" si="52"/>
        <v>2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53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54"/>
        <v>0</v>
      </c>
    </row>
    <row r="48" spans="1:86" x14ac:dyDescent="0.25">
      <c r="A48" s="6"/>
      <c r="B48" s="6"/>
      <c r="C48" s="6"/>
      <c r="D48" s="6" t="s">
        <v>87</v>
      </c>
      <c r="E48" s="3" t="s">
        <v>88</v>
      </c>
      <c r="F48" s="6">
        <f t="shared" si="39"/>
        <v>1</v>
      </c>
      <c r="G48" s="6">
        <f t="shared" si="40"/>
        <v>1</v>
      </c>
      <c r="H48" s="6">
        <f t="shared" si="41"/>
        <v>30</v>
      </c>
      <c r="I48" s="6">
        <f t="shared" si="42"/>
        <v>20</v>
      </c>
      <c r="J48" s="6">
        <f t="shared" si="43"/>
        <v>10</v>
      </c>
      <c r="K48" s="6">
        <f t="shared" si="44"/>
        <v>0</v>
      </c>
      <c r="L48" s="6">
        <f t="shared" si="45"/>
        <v>0</v>
      </c>
      <c r="M48" s="6">
        <f t="shared" si="46"/>
        <v>0</v>
      </c>
      <c r="N48" s="6">
        <f t="shared" si="47"/>
        <v>0</v>
      </c>
      <c r="O48" s="6">
        <f t="shared" si="48"/>
        <v>0</v>
      </c>
      <c r="P48" s="7">
        <f t="shared" si="49"/>
        <v>2</v>
      </c>
      <c r="Q48" s="7">
        <f t="shared" si="50"/>
        <v>0</v>
      </c>
      <c r="R48" s="7">
        <v>1.26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51"/>
        <v>0</v>
      </c>
      <c r="AJ48" s="11">
        <v>20</v>
      </c>
      <c r="AK48" s="10" t="s">
        <v>80</v>
      </c>
      <c r="AL48" s="11">
        <v>10</v>
      </c>
      <c r="AM48" s="10" t="s">
        <v>53</v>
      </c>
      <c r="AN48" s="11"/>
      <c r="AO48" s="10"/>
      <c r="AP48" s="11"/>
      <c r="AQ48" s="10"/>
      <c r="AR48" s="7">
        <v>2</v>
      </c>
      <c r="AS48" s="11"/>
      <c r="AT48" s="10"/>
      <c r="AU48" s="11"/>
      <c r="AV48" s="10"/>
      <c r="AW48" s="11"/>
      <c r="AX48" s="10"/>
      <c r="AY48" s="7"/>
      <c r="AZ48" s="7">
        <f t="shared" si="52"/>
        <v>2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53"/>
        <v>0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54"/>
        <v>0</v>
      </c>
    </row>
    <row r="49" spans="1:86" x14ac:dyDescent="0.25">
      <c r="A49" s="6"/>
      <c r="B49" s="6"/>
      <c r="C49" s="6"/>
      <c r="D49" s="6" t="s">
        <v>89</v>
      </c>
      <c r="E49" s="3" t="s">
        <v>90</v>
      </c>
      <c r="F49" s="6">
        <f t="shared" si="39"/>
        <v>0</v>
      </c>
      <c r="G49" s="6">
        <f t="shared" si="40"/>
        <v>1</v>
      </c>
      <c r="H49" s="6">
        <f t="shared" si="41"/>
        <v>16</v>
      </c>
      <c r="I49" s="6">
        <f t="shared" si="42"/>
        <v>16</v>
      </c>
      <c r="J49" s="6">
        <f t="shared" si="43"/>
        <v>0</v>
      </c>
      <c r="K49" s="6">
        <f t="shared" si="44"/>
        <v>0</v>
      </c>
      <c r="L49" s="6">
        <f t="shared" si="45"/>
        <v>0</v>
      </c>
      <c r="M49" s="6">
        <f t="shared" si="46"/>
        <v>0</v>
      </c>
      <c r="N49" s="6">
        <f t="shared" si="47"/>
        <v>0</v>
      </c>
      <c r="O49" s="6">
        <f t="shared" si="48"/>
        <v>0</v>
      </c>
      <c r="P49" s="7">
        <f t="shared" si="49"/>
        <v>1</v>
      </c>
      <c r="Q49" s="7">
        <f t="shared" si="50"/>
        <v>0</v>
      </c>
      <c r="R49" s="7">
        <v>0.56999999999999995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51"/>
        <v>0</v>
      </c>
      <c r="AJ49" s="11">
        <v>16</v>
      </c>
      <c r="AK49" s="10" t="s">
        <v>53</v>
      </c>
      <c r="AL49" s="11"/>
      <c r="AM49" s="10"/>
      <c r="AN49" s="11"/>
      <c r="AO49" s="10"/>
      <c r="AP49" s="11"/>
      <c r="AQ49" s="10"/>
      <c r="AR49" s="7">
        <v>1</v>
      </c>
      <c r="AS49" s="11"/>
      <c r="AT49" s="10"/>
      <c r="AU49" s="11"/>
      <c r="AV49" s="10"/>
      <c r="AW49" s="11"/>
      <c r="AX49" s="10"/>
      <c r="AY49" s="7"/>
      <c r="AZ49" s="7">
        <f t="shared" si="52"/>
        <v>1</v>
      </c>
      <c r="BA49" s="11"/>
      <c r="BB49" s="10"/>
      <c r="BC49" s="11"/>
      <c r="BD49" s="10"/>
      <c r="BE49" s="11"/>
      <c r="BF49" s="10"/>
      <c r="BG49" s="11"/>
      <c r="BH49" s="10"/>
      <c r="BI49" s="7"/>
      <c r="BJ49" s="11"/>
      <c r="BK49" s="10"/>
      <c r="BL49" s="11"/>
      <c r="BM49" s="10"/>
      <c r="BN49" s="11"/>
      <c r="BO49" s="10"/>
      <c r="BP49" s="7"/>
      <c r="BQ49" s="7">
        <f t="shared" si="53"/>
        <v>0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54"/>
        <v>0</v>
      </c>
    </row>
    <row r="50" spans="1:86" x14ac:dyDescent="0.25">
      <c r="A50" s="6"/>
      <c r="B50" s="6"/>
      <c r="C50" s="6"/>
      <c r="D50" s="6" t="s">
        <v>91</v>
      </c>
      <c r="E50" s="3" t="s">
        <v>92</v>
      </c>
      <c r="F50" s="6">
        <f t="shared" si="39"/>
        <v>0</v>
      </c>
      <c r="G50" s="6">
        <f t="shared" si="40"/>
        <v>1</v>
      </c>
      <c r="H50" s="6">
        <f t="shared" si="41"/>
        <v>20</v>
      </c>
      <c r="I50" s="6">
        <f t="shared" si="42"/>
        <v>0</v>
      </c>
      <c r="J50" s="6">
        <f t="shared" si="43"/>
        <v>0</v>
      </c>
      <c r="K50" s="6">
        <f t="shared" si="44"/>
        <v>0</v>
      </c>
      <c r="L50" s="6">
        <f t="shared" si="45"/>
        <v>0</v>
      </c>
      <c r="M50" s="6">
        <f t="shared" si="46"/>
        <v>20</v>
      </c>
      <c r="N50" s="6">
        <f t="shared" si="47"/>
        <v>0</v>
      </c>
      <c r="O50" s="6">
        <f t="shared" si="48"/>
        <v>0</v>
      </c>
      <c r="P50" s="7">
        <f t="shared" si="49"/>
        <v>2</v>
      </c>
      <c r="Q50" s="7">
        <f t="shared" si="50"/>
        <v>2</v>
      </c>
      <c r="R50" s="7">
        <v>0.73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51"/>
        <v>0</v>
      </c>
      <c r="AJ50" s="11"/>
      <c r="AK50" s="10"/>
      <c r="AL50" s="11"/>
      <c r="AM50" s="10"/>
      <c r="AN50" s="11"/>
      <c r="AO50" s="10"/>
      <c r="AP50" s="11"/>
      <c r="AQ50" s="10"/>
      <c r="AR50" s="7"/>
      <c r="AS50" s="11"/>
      <c r="AT50" s="10"/>
      <c r="AU50" s="11"/>
      <c r="AV50" s="10"/>
      <c r="AW50" s="11"/>
      <c r="AX50" s="10"/>
      <c r="AY50" s="7"/>
      <c r="AZ50" s="7">
        <f t="shared" si="52"/>
        <v>0</v>
      </c>
      <c r="BA50" s="11"/>
      <c r="BB50" s="10"/>
      <c r="BC50" s="11"/>
      <c r="BD50" s="10"/>
      <c r="BE50" s="11"/>
      <c r="BF50" s="10"/>
      <c r="BG50" s="11"/>
      <c r="BH50" s="10"/>
      <c r="BI50" s="7"/>
      <c r="BJ50" s="11">
        <v>20</v>
      </c>
      <c r="BK50" s="10" t="s">
        <v>53</v>
      </c>
      <c r="BL50" s="11"/>
      <c r="BM50" s="10"/>
      <c r="BN50" s="11"/>
      <c r="BO50" s="10"/>
      <c r="BP50" s="7">
        <v>2</v>
      </c>
      <c r="BQ50" s="7">
        <f t="shared" si="53"/>
        <v>2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54"/>
        <v>0</v>
      </c>
    </row>
    <row r="51" spans="1:86" x14ac:dyDescent="0.25">
      <c r="A51" s="6"/>
      <c r="B51" s="6"/>
      <c r="C51" s="6"/>
      <c r="D51" s="6" t="s">
        <v>93</v>
      </c>
      <c r="E51" s="3" t="s">
        <v>94</v>
      </c>
      <c r="F51" s="6">
        <f t="shared" si="39"/>
        <v>1</v>
      </c>
      <c r="G51" s="6">
        <f t="shared" si="40"/>
        <v>1</v>
      </c>
      <c r="H51" s="6">
        <f t="shared" si="41"/>
        <v>30</v>
      </c>
      <c r="I51" s="6">
        <f t="shared" si="42"/>
        <v>14</v>
      </c>
      <c r="J51" s="6">
        <f t="shared" si="43"/>
        <v>0</v>
      </c>
      <c r="K51" s="6">
        <f t="shared" si="44"/>
        <v>0</v>
      </c>
      <c r="L51" s="6">
        <f t="shared" si="45"/>
        <v>0</v>
      </c>
      <c r="M51" s="6">
        <f t="shared" si="46"/>
        <v>16</v>
      </c>
      <c r="N51" s="6">
        <f t="shared" si="47"/>
        <v>0</v>
      </c>
      <c r="O51" s="6">
        <f t="shared" si="48"/>
        <v>0</v>
      </c>
      <c r="P51" s="7">
        <f t="shared" si="49"/>
        <v>2</v>
      </c>
      <c r="Q51" s="7">
        <f t="shared" si="50"/>
        <v>1</v>
      </c>
      <c r="R51" s="7">
        <v>1.07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51"/>
        <v>0</v>
      </c>
      <c r="AJ51" s="11"/>
      <c r="AK51" s="10"/>
      <c r="AL51" s="11"/>
      <c r="AM51" s="10"/>
      <c r="AN51" s="11"/>
      <c r="AO51" s="10"/>
      <c r="AP51" s="11"/>
      <c r="AQ51" s="10"/>
      <c r="AR51" s="7"/>
      <c r="AS51" s="11"/>
      <c r="AT51" s="10"/>
      <c r="AU51" s="11"/>
      <c r="AV51" s="10"/>
      <c r="AW51" s="11"/>
      <c r="AX51" s="10"/>
      <c r="AY51" s="7"/>
      <c r="AZ51" s="7">
        <f t="shared" si="52"/>
        <v>0</v>
      </c>
      <c r="BA51" s="11">
        <v>14</v>
      </c>
      <c r="BB51" s="10" t="s">
        <v>80</v>
      </c>
      <c r="BC51" s="11"/>
      <c r="BD51" s="10"/>
      <c r="BE51" s="11"/>
      <c r="BF51" s="10"/>
      <c r="BG51" s="11"/>
      <c r="BH51" s="10"/>
      <c r="BI51" s="7">
        <v>1</v>
      </c>
      <c r="BJ51" s="11">
        <v>16</v>
      </c>
      <c r="BK51" s="10" t="s">
        <v>53</v>
      </c>
      <c r="BL51" s="11"/>
      <c r="BM51" s="10"/>
      <c r="BN51" s="11"/>
      <c r="BO51" s="10"/>
      <c r="BP51" s="7">
        <v>1</v>
      </c>
      <c r="BQ51" s="7">
        <f t="shared" si="53"/>
        <v>2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54"/>
        <v>0</v>
      </c>
    </row>
    <row r="52" spans="1:86" x14ac:dyDescent="0.25">
      <c r="A52" s="6"/>
      <c r="B52" s="6"/>
      <c r="C52" s="6"/>
      <c r="D52" s="6" t="s">
        <v>95</v>
      </c>
      <c r="E52" s="3" t="s">
        <v>96</v>
      </c>
      <c r="F52" s="6">
        <f t="shared" si="39"/>
        <v>0</v>
      </c>
      <c r="G52" s="6">
        <f t="shared" si="40"/>
        <v>2</v>
      </c>
      <c r="H52" s="6">
        <f t="shared" si="41"/>
        <v>24</v>
      </c>
      <c r="I52" s="6">
        <f t="shared" si="42"/>
        <v>12</v>
      </c>
      <c r="J52" s="6">
        <f t="shared" si="43"/>
        <v>0</v>
      </c>
      <c r="K52" s="6">
        <f t="shared" si="44"/>
        <v>0</v>
      </c>
      <c r="L52" s="6">
        <f t="shared" si="45"/>
        <v>0</v>
      </c>
      <c r="M52" s="6">
        <f t="shared" si="46"/>
        <v>12</v>
      </c>
      <c r="N52" s="6">
        <f t="shared" si="47"/>
        <v>0</v>
      </c>
      <c r="O52" s="6">
        <f t="shared" si="48"/>
        <v>0</v>
      </c>
      <c r="P52" s="7">
        <f t="shared" si="49"/>
        <v>1</v>
      </c>
      <c r="Q52" s="7">
        <f t="shared" si="50"/>
        <v>0.5</v>
      </c>
      <c r="R52" s="7">
        <v>0.87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51"/>
        <v>0</v>
      </c>
      <c r="AJ52" s="11"/>
      <c r="AK52" s="10"/>
      <c r="AL52" s="11"/>
      <c r="AM52" s="10"/>
      <c r="AN52" s="11"/>
      <c r="AO52" s="10"/>
      <c r="AP52" s="11"/>
      <c r="AQ52" s="10"/>
      <c r="AR52" s="7"/>
      <c r="AS52" s="11"/>
      <c r="AT52" s="10"/>
      <c r="AU52" s="11"/>
      <c r="AV52" s="10"/>
      <c r="AW52" s="11"/>
      <c r="AX52" s="10"/>
      <c r="AY52" s="7"/>
      <c r="AZ52" s="7">
        <f t="shared" si="52"/>
        <v>0</v>
      </c>
      <c r="BA52" s="11">
        <v>12</v>
      </c>
      <c r="BB52" s="10" t="s">
        <v>53</v>
      </c>
      <c r="BC52" s="11"/>
      <c r="BD52" s="10"/>
      <c r="BE52" s="11"/>
      <c r="BF52" s="10"/>
      <c r="BG52" s="11"/>
      <c r="BH52" s="10"/>
      <c r="BI52" s="7">
        <v>0.5</v>
      </c>
      <c r="BJ52" s="11">
        <v>12</v>
      </c>
      <c r="BK52" s="10" t="s">
        <v>53</v>
      </c>
      <c r="BL52" s="11"/>
      <c r="BM52" s="10"/>
      <c r="BN52" s="11"/>
      <c r="BO52" s="10"/>
      <c r="BP52" s="7">
        <v>0.5</v>
      </c>
      <c r="BQ52" s="7">
        <f t="shared" si="53"/>
        <v>1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54"/>
        <v>0</v>
      </c>
    </row>
    <row r="53" spans="1:86" x14ac:dyDescent="0.25">
      <c r="A53" s="6"/>
      <c r="B53" s="6"/>
      <c r="C53" s="6"/>
      <c r="D53" s="6" t="s">
        <v>97</v>
      </c>
      <c r="E53" s="3" t="s">
        <v>98</v>
      </c>
      <c r="F53" s="6">
        <f t="shared" si="39"/>
        <v>1</v>
      </c>
      <c r="G53" s="6">
        <f t="shared" si="40"/>
        <v>1</v>
      </c>
      <c r="H53" s="6">
        <f t="shared" si="41"/>
        <v>40</v>
      </c>
      <c r="I53" s="6">
        <f t="shared" si="42"/>
        <v>20</v>
      </c>
      <c r="J53" s="6">
        <f t="shared" si="43"/>
        <v>0</v>
      </c>
      <c r="K53" s="6">
        <f t="shared" si="44"/>
        <v>0</v>
      </c>
      <c r="L53" s="6">
        <f t="shared" si="45"/>
        <v>0</v>
      </c>
      <c r="M53" s="6">
        <f t="shared" si="46"/>
        <v>20</v>
      </c>
      <c r="N53" s="6">
        <f t="shared" si="47"/>
        <v>0</v>
      </c>
      <c r="O53" s="6">
        <f t="shared" si="48"/>
        <v>0</v>
      </c>
      <c r="P53" s="7">
        <f t="shared" si="49"/>
        <v>3</v>
      </c>
      <c r="Q53" s="7">
        <f t="shared" si="50"/>
        <v>1.5</v>
      </c>
      <c r="R53" s="7">
        <v>1.63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si="51"/>
        <v>0</v>
      </c>
      <c r="AJ53" s="11"/>
      <c r="AK53" s="10"/>
      <c r="AL53" s="11"/>
      <c r="AM53" s="10"/>
      <c r="AN53" s="11"/>
      <c r="AO53" s="10"/>
      <c r="AP53" s="11"/>
      <c r="AQ53" s="10"/>
      <c r="AR53" s="7"/>
      <c r="AS53" s="11"/>
      <c r="AT53" s="10"/>
      <c r="AU53" s="11"/>
      <c r="AV53" s="10"/>
      <c r="AW53" s="11"/>
      <c r="AX53" s="10"/>
      <c r="AY53" s="7"/>
      <c r="AZ53" s="7">
        <f t="shared" si="52"/>
        <v>0</v>
      </c>
      <c r="BA53" s="11">
        <v>20</v>
      </c>
      <c r="BB53" s="10" t="s">
        <v>80</v>
      </c>
      <c r="BC53" s="11"/>
      <c r="BD53" s="10"/>
      <c r="BE53" s="11"/>
      <c r="BF53" s="10"/>
      <c r="BG53" s="11"/>
      <c r="BH53" s="10"/>
      <c r="BI53" s="7">
        <v>1.5</v>
      </c>
      <c r="BJ53" s="11">
        <v>20</v>
      </c>
      <c r="BK53" s="10" t="s">
        <v>53</v>
      </c>
      <c r="BL53" s="11"/>
      <c r="BM53" s="10"/>
      <c r="BN53" s="11"/>
      <c r="BO53" s="10"/>
      <c r="BP53" s="7">
        <v>1.5</v>
      </c>
      <c r="BQ53" s="7">
        <f t="shared" si="53"/>
        <v>3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si="54"/>
        <v>0</v>
      </c>
    </row>
    <row r="54" spans="1:86" x14ac:dyDescent="0.25">
      <c r="A54" s="6"/>
      <c r="B54" s="6"/>
      <c r="C54" s="6"/>
      <c r="D54" s="6" t="s">
        <v>99</v>
      </c>
      <c r="E54" s="3" t="s">
        <v>100</v>
      </c>
      <c r="F54" s="6">
        <f t="shared" si="39"/>
        <v>1</v>
      </c>
      <c r="G54" s="6">
        <f t="shared" si="40"/>
        <v>1</v>
      </c>
      <c r="H54" s="6">
        <f t="shared" si="41"/>
        <v>40</v>
      </c>
      <c r="I54" s="6">
        <f t="shared" si="42"/>
        <v>20</v>
      </c>
      <c r="J54" s="6">
        <f t="shared" si="43"/>
        <v>0</v>
      </c>
      <c r="K54" s="6">
        <f t="shared" si="44"/>
        <v>0</v>
      </c>
      <c r="L54" s="6">
        <f t="shared" si="45"/>
        <v>0</v>
      </c>
      <c r="M54" s="6">
        <f t="shared" si="46"/>
        <v>20</v>
      </c>
      <c r="N54" s="6">
        <f t="shared" si="47"/>
        <v>0</v>
      </c>
      <c r="O54" s="6">
        <f t="shared" si="48"/>
        <v>0</v>
      </c>
      <c r="P54" s="7">
        <f t="shared" si="49"/>
        <v>3</v>
      </c>
      <c r="Q54" s="7">
        <f t="shared" si="50"/>
        <v>1.5</v>
      </c>
      <c r="R54" s="7">
        <v>1.6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t="shared" si="51"/>
        <v>0</v>
      </c>
      <c r="AJ54" s="11"/>
      <c r="AK54" s="10"/>
      <c r="AL54" s="11"/>
      <c r="AM54" s="10"/>
      <c r="AN54" s="11"/>
      <c r="AO54" s="10"/>
      <c r="AP54" s="11"/>
      <c r="AQ54" s="10"/>
      <c r="AR54" s="7"/>
      <c r="AS54" s="11"/>
      <c r="AT54" s="10"/>
      <c r="AU54" s="11"/>
      <c r="AV54" s="10"/>
      <c r="AW54" s="11"/>
      <c r="AX54" s="10"/>
      <c r="AY54" s="7"/>
      <c r="AZ54" s="7">
        <f t="shared" si="52"/>
        <v>0</v>
      </c>
      <c r="BA54" s="11">
        <v>20</v>
      </c>
      <c r="BB54" s="10" t="s">
        <v>80</v>
      </c>
      <c r="BC54" s="11"/>
      <c r="BD54" s="10"/>
      <c r="BE54" s="11"/>
      <c r="BF54" s="10"/>
      <c r="BG54" s="11"/>
      <c r="BH54" s="10"/>
      <c r="BI54" s="7">
        <v>1.5</v>
      </c>
      <c r="BJ54" s="11">
        <v>20</v>
      </c>
      <c r="BK54" s="10" t="s">
        <v>53</v>
      </c>
      <c r="BL54" s="11"/>
      <c r="BM54" s="10"/>
      <c r="BN54" s="11"/>
      <c r="BO54" s="10"/>
      <c r="BP54" s="7">
        <v>1.5</v>
      </c>
      <c r="BQ54" s="7">
        <f t="shared" si="53"/>
        <v>3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t="shared" si="54"/>
        <v>0</v>
      </c>
    </row>
    <row r="55" spans="1:86" x14ac:dyDescent="0.25">
      <c r="A55" s="6"/>
      <c r="B55" s="6"/>
      <c r="C55" s="6"/>
      <c r="D55" s="6" t="s">
        <v>101</v>
      </c>
      <c r="E55" s="3" t="s">
        <v>102</v>
      </c>
      <c r="F55" s="6">
        <f t="shared" si="39"/>
        <v>0</v>
      </c>
      <c r="G55" s="6">
        <f t="shared" si="40"/>
        <v>2</v>
      </c>
      <c r="H55" s="6">
        <f t="shared" si="41"/>
        <v>20</v>
      </c>
      <c r="I55" s="6">
        <f t="shared" si="42"/>
        <v>10</v>
      </c>
      <c r="J55" s="6">
        <f t="shared" si="43"/>
        <v>0</v>
      </c>
      <c r="K55" s="6">
        <f t="shared" si="44"/>
        <v>0</v>
      </c>
      <c r="L55" s="6">
        <f t="shared" si="45"/>
        <v>0</v>
      </c>
      <c r="M55" s="6">
        <f t="shared" si="46"/>
        <v>10</v>
      </c>
      <c r="N55" s="6">
        <f t="shared" si="47"/>
        <v>0</v>
      </c>
      <c r="O55" s="6">
        <f t="shared" si="48"/>
        <v>0</v>
      </c>
      <c r="P55" s="7">
        <f t="shared" si="49"/>
        <v>1</v>
      </c>
      <c r="Q55" s="7">
        <f t="shared" si="50"/>
        <v>0.5</v>
      </c>
      <c r="R55" s="7">
        <v>0.8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51"/>
        <v>0</v>
      </c>
      <c r="AJ55" s="11"/>
      <c r="AK55" s="10"/>
      <c r="AL55" s="11"/>
      <c r="AM55" s="10"/>
      <c r="AN55" s="11"/>
      <c r="AO55" s="10"/>
      <c r="AP55" s="11"/>
      <c r="AQ55" s="10"/>
      <c r="AR55" s="7"/>
      <c r="AS55" s="11"/>
      <c r="AT55" s="10"/>
      <c r="AU55" s="11"/>
      <c r="AV55" s="10"/>
      <c r="AW55" s="11"/>
      <c r="AX55" s="10"/>
      <c r="AY55" s="7"/>
      <c r="AZ55" s="7">
        <f t="shared" si="52"/>
        <v>0</v>
      </c>
      <c r="BA55" s="11">
        <v>10</v>
      </c>
      <c r="BB55" s="10" t="s">
        <v>53</v>
      </c>
      <c r="BC55" s="11"/>
      <c r="BD55" s="10"/>
      <c r="BE55" s="11"/>
      <c r="BF55" s="10"/>
      <c r="BG55" s="11"/>
      <c r="BH55" s="10"/>
      <c r="BI55" s="7">
        <v>0.5</v>
      </c>
      <c r="BJ55" s="11">
        <v>10</v>
      </c>
      <c r="BK55" s="10" t="s">
        <v>53</v>
      </c>
      <c r="BL55" s="11"/>
      <c r="BM55" s="10"/>
      <c r="BN55" s="11"/>
      <c r="BO55" s="10"/>
      <c r="BP55" s="7">
        <v>0.5</v>
      </c>
      <c r="BQ55" s="7">
        <f t="shared" si="53"/>
        <v>1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54"/>
        <v>0</v>
      </c>
    </row>
    <row r="56" spans="1:86" x14ac:dyDescent="0.25">
      <c r="A56" s="6"/>
      <c r="B56" s="6"/>
      <c r="C56" s="6"/>
      <c r="D56" s="6" t="s">
        <v>103</v>
      </c>
      <c r="E56" s="3" t="s">
        <v>104</v>
      </c>
      <c r="F56" s="6">
        <f t="shared" si="39"/>
        <v>0</v>
      </c>
      <c r="G56" s="6">
        <f t="shared" si="40"/>
        <v>2</v>
      </c>
      <c r="H56" s="6">
        <f t="shared" si="41"/>
        <v>20</v>
      </c>
      <c r="I56" s="6">
        <f t="shared" si="42"/>
        <v>10</v>
      </c>
      <c r="J56" s="6">
        <f t="shared" si="43"/>
        <v>0</v>
      </c>
      <c r="K56" s="6">
        <f t="shared" si="44"/>
        <v>0</v>
      </c>
      <c r="L56" s="6">
        <f t="shared" si="45"/>
        <v>0</v>
      </c>
      <c r="M56" s="6">
        <f t="shared" si="46"/>
        <v>10</v>
      </c>
      <c r="N56" s="6">
        <f t="shared" si="47"/>
        <v>0</v>
      </c>
      <c r="O56" s="6">
        <f t="shared" si="48"/>
        <v>0</v>
      </c>
      <c r="P56" s="7">
        <f t="shared" si="49"/>
        <v>1</v>
      </c>
      <c r="Q56" s="7">
        <f t="shared" si="50"/>
        <v>0.5</v>
      </c>
      <c r="R56" s="7">
        <v>0.73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51"/>
        <v>0</v>
      </c>
      <c r="AJ56" s="11"/>
      <c r="AK56" s="10"/>
      <c r="AL56" s="11"/>
      <c r="AM56" s="10"/>
      <c r="AN56" s="11"/>
      <c r="AO56" s="10"/>
      <c r="AP56" s="11"/>
      <c r="AQ56" s="10"/>
      <c r="AR56" s="7"/>
      <c r="AS56" s="11"/>
      <c r="AT56" s="10"/>
      <c r="AU56" s="11"/>
      <c r="AV56" s="10"/>
      <c r="AW56" s="11"/>
      <c r="AX56" s="10"/>
      <c r="AY56" s="7"/>
      <c r="AZ56" s="7">
        <f t="shared" si="52"/>
        <v>0</v>
      </c>
      <c r="BA56" s="11">
        <v>10</v>
      </c>
      <c r="BB56" s="10" t="s">
        <v>53</v>
      </c>
      <c r="BC56" s="11"/>
      <c r="BD56" s="10"/>
      <c r="BE56" s="11"/>
      <c r="BF56" s="10"/>
      <c r="BG56" s="11"/>
      <c r="BH56" s="10"/>
      <c r="BI56" s="7">
        <v>0.5</v>
      </c>
      <c r="BJ56" s="11">
        <v>10</v>
      </c>
      <c r="BK56" s="10" t="s">
        <v>53</v>
      </c>
      <c r="BL56" s="11"/>
      <c r="BM56" s="10"/>
      <c r="BN56" s="11"/>
      <c r="BO56" s="10"/>
      <c r="BP56" s="7">
        <v>0.5</v>
      </c>
      <c r="BQ56" s="7">
        <f t="shared" si="53"/>
        <v>1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54"/>
        <v>0</v>
      </c>
    </row>
    <row r="57" spans="1:86" x14ac:dyDescent="0.25">
      <c r="A57" s="6"/>
      <c r="B57" s="6"/>
      <c r="C57" s="6"/>
      <c r="D57" s="6" t="s">
        <v>105</v>
      </c>
      <c r="E57" s="3" t="s">
        <v>106</v>
      </c>
      <c r="F57" s="6">
        <f t="shared" si="39"/>
        <v>0</v>
      </c>
      <c r="G57" s="6">
        <f t="shared" si="40"/>
        <v>2</v>
      </c>
      <c r="H57" s="6">
        <f t="shared" si="41"/>
        <v>20</v>
      </c>
      <c r="I57" s="6">
        <f t="shared" si="42"/>
        <v>10</v>
      </c>
      <c r="J57" s="6">
        <f t="shared" si="43"/>
        <v>10</v>
      </c>
      <c r="K57" s="6">
        <f t="shared" si="44"/>
        <v>0</v>
      </c>
      <c r="L57" s="6">
        <f t="shared" si="45"/>
        <v>0</v>
      </c>
      <c r="M57" s="6">
        <f t="shared" si="46"/>
        <v>0</v>
      </c>
      <c r="N57" s="6">
        <f t="shared" si="47"/>
        <v>0</v>
      </c>
      <c r="O57" s="6">
        <f t="shared" si="48"/>
        <v>0</v>
      </c>
      <c r="P57" s="7">
        <f t="shared" si="49"/>
        <v>1</v>
      </c>
      <c r="Q57" s="7">
        <f t="shared" si="50"/>
        <v>0</v>
      </c>
      <c r="R57" s="7">
        <v>0.73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51"/>
        <v>0</v>
      </c>
      <c r="AJ57" s="11"/>
      <c r="AK57" s="10"/>
      <c r="AL57" s="11"/>
      <c r="AM57" s="10"/>
      <c r="AN57" s="11"/>
      <c r="AO57" s="10"/>
      <c r="AP57" s="11"/>
      <c r="AQ57" s="10"/>
      <c r="AR57" s="7"/>
      <c r="AS57" s="11"/>
      <c r="AT57" s="10"/>
      <c r="AU57" s="11"/>
      <c r="AV57" s="10"/>
      <c r="AW57" s="11"/>
      <c r="AX57" s="10"/>
      <c r="AY57" s="7"/>
      <c r="AZ57" s="7">
        <f t="shared" si="52"/>
        <v>0</v>
      </c>
      <c r="BA57" s="11">
        <v>10</v>
      </c>
      <c r="BB57" s="10" t="s">
        <v>53</v>
      </c>
      <c r="BC57" s="11">
        <v>10</v>
      </c>
      <c r="BD57" s="10" t="s">
        <v>53</v>
      </c>
      <c r="BE57" s="11"/>
      <c r="BF57" s="10"/>
      <c r="BG57" s="11"/>
      <c r="BH57" s="10"/>
      <c r="BI57" s="7">
        <v>1</v>
      </c>
      <c r="BJ57" s="11"/>
      <c r="BK57" s="10"/>
      <c r="BL57" s="11"/>
      <c r="BM57" s="10"/>
      <c r="BN57" s="11"/>
      <c r="BO57" s="10"/>
      <c r="BP57" s="7"/>
      <c r="BQ57" s="7">
        <f t="shared" si="53"/>
        <v>1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54"/>
        <v>0</v>
      </c>
    </row>
    <row r="58" spans="1:86" x14ac:dyDescent="0.25">
      <c r="A58" s="6"/>
      <c r="B58" s="6"/>
      <c r="C58" s="6"/>
      <c r="D58" s="6" t="s">
        <v>107</v>
      </c>
      <c r="E58" s="3" t="s">
        <v>108</v>
      </c>
      <c r="F58" s="6">
        <f t="shared" si="39"/>
        <v>0</v>
      </c>
      <c r="G58" s="6">
        <f t="shared" si="40"/>
        <v>2</v>
      </c>
      <c r="H58" s="6">
        <f t="shared" si="41"/>
        <v>20</v>
      </c>
      <c r="I58" s="6">
        <f t="shared" si="42"/>
        <v>10</v>
      </c>
      <c r="J58" s="6">
        <f t="shared" si="43"/>
        <v>10</v>
      </c>
      <c r="K58" s="6">
        <f t="shared" si="44"/>
        <v>0</v>
      </c>
      <c r="L58" s="6">
        <f t="shared" si="45"/>
        <v>0</v>
      </c>
      <c r="M58" s="6">
        <f t="shared" si="46"/>
        <v>0</v>
      </c>
      <c r="N58" s="6">
        <f t="shared" si="47"/>
        <v>0</v>
      </c>
      <c r="O58" s="6">
        <f t="shared" si="48"/>
        <v>0</v>
      </c>
      <c r="P58" s="7">
        <f t="shared" si="49"/>
        <v>1</v>
      </c>
      <c r="Q58" s="7">
        <f t="shared" si="50"/>
        <v>0</v>
      </c>
      <c r="R58" s="7">
        <v>1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51"/>
        <v>0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52"/>
        <v>0</v>
      </c>
      <c r="BA58" s="11">
        <v>10</v>
      </c>
      <c r="BB58" s="10" t="s">
        <v>53</v>
      </c>
      <c r="BC58" s="11">
        <v>10</v>
      </c>
      <c r="BD58" s="10" t="s">
        <v>53</v>
      </c>
      <c r="BE58" s="11"/>
      <c r="BF58" s="10"/>
      <c r="BG58" s="11"/>
      <c r="BH58" s="10"/>
      <c r="BI58" s="7">
        <v>1</v>
      </c>
      <c r="BJ58" s="11"/>
      <c r="BK58" s="10"/>
      <c r="BL58" s="11"/>
      <c r="BM58" s="10"/>
      <c r="BN58" s="11"/>
      <c r="BO58" s="10"/>
      <c r="BP58" s="7"/>
      <c r="BQ58" s="7">
        <f t="shared" si="53"/>
        <v>1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54"/>
        <v>0</v>
      </c>
    </row>
    <row r="59" spans="1:86" x14ac:dyDescent="0.25">
      <c r="A59" s="6"/>
      <c r="B59" s="6"/>
      <c r="C59" s="6"/>
      <c r="D59" s="6" t="s">
        <v>109</v>
      </c>
      <c r="E59" s="3" t="s">
        <v>110</v>
      </c>
      <c r="F59" s="6">
        <f t="shared" si="39"/>
        <v>0</v>
      </c>
      <c r="G59" s="6">
        <f t="shared" si="40"/>
        <v>2</v>
      </c>
      <c r="H59" s="6">
        <f t="shared" si="41"/>
        <v>16</v>
      </c>
      <c r="I59" s="6">
        <f t="shared" si="42"/>
        <v>10</v>
      </c>
      <c r="J59" s="6">
        <f t="shared" si="43"/>
        <v>6</v>
      </c>
      <c r="K59" s="6">
        <f t="shared" si="44"/>
        <v>0</v>
      </c>
      <c r="L59" s="6">
        <f t="shared" si="45"/>
        <v>0</v>
      </c>
      <c r="M59" s="6">
        <f t="shared" si="46"/>
        <v>0</v>
      </c>
      <c r="N59" s="6">
        <f t="shared" si="47"/>
        <v>0</v>
      </c>
      <c r="O59" s="6">
        <f t="shared" si="48"/>
        <v>0</v>
      </c>
      <c r="P59" s="7">
        <f t="shared" si="49"/>
        <v>1</v>
      </c>
      <c r="Q59" s="7">
        <f t="shared" si="50"/>
        <v>0</v>
      </c>
      <c r="R59" s="7">
        <v>0.76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51"/>
        <v>0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52"/>
        <v>0</v>
      </c>
      <c r="BA59" s="11">
        <v>10</v>
      </c>
      <c r="BB59" s="10" t="s">
        <v>53</v>
      </c>
      <c r="BC59" s="11">
        <v>6</v>
      </c>
      <c r="BD59" s="10" t="s">
        <v>53</v>
      </c>
      <c r="BE59" s="11"/>
      <c r="BF59" s="10"/>
      <c r="BG59" s="11"/>
      <c r="BH59" s="10"/>
      <c r="BI59" s="7">
        <v>1</v>
      </c>
      <c r="BJ59" s="11"/>
      <c r="BK59" s="10"/>
      <c r="BL59" s="11"/>
      <c r="BM59" s="10"/>
      <c r="BN59" s="11"/>
      <c r="BO59" s="10"/>
      <c r="BP59" s="7"/>
      <c r="BQ59" s="7">
        <f t="shared" si="53"/>
        <v>1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54"/>
        <v>0</v>
      </c>
    </row>
    <row r="60" spans="1:86" x14ac:dyDescent="0.25">
      <c r="A60" s="6"/>
      <c r="B60" s="6"/>
      <c r="C60" s="6"/>
      <c r="D60" s="6" t="s">
        <v>111</v>
      </c>
      <c r="E60" s="3" t="s">
        <v>112</v>
      </c>
      <c r="F60" s="6">
        <f t="shared" si="39"/>
        <v>0</v>
      </c>
      <c r="G60" s="6">
        <f t="shared" si="40"/>
        <v>3</v>
      </c>
      <c r="H60" s="6">
        <f t="shared" si="41"/>
        <v>30</v>
      </c>
      <c r="I60" s="6">
        <f t="shared" si="42"/>
        <v>10</v>
      </c>
      <c r="J60" s="6">
        <f t="shared" si="43"/>
        <v>10</v>
      </c>
      <c r="K60" s="6">
        <f t="shared" si="44"/>
        <v>0</v>
      </c>
      <c r="L60" s="6">
        <f t="shared" si="45"/>
        <v>0</v>
      </c>
      <c r="M60" s="6">
        <f t="shared" si="46"/>
        <v>10</v>
      </c>
      <c r="N60" s="6">
        <f t="shared" si="47"/>
        <v>0</v>
      </c>
      <c r="O60" s="6">
        <f t="shared" si="48"/>
        <v>0</v>
      </c>
      <c r="P60" s="7">
        <f t="shared" si="49"/>
        <v>2</v>
      </c>
      <c r="Q60" s="7">
        <f t="shared" si="50"/>
        <v>0.5</v>
      </c>
      <c r="R60" s="7">
        <v>1.19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51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52"/>
        <v>0</v>
      </c>
      <c r="BA60" s="11">
        <v>10</v>
      </c>
      <c r="BB60" s="10" t="s">
        <v>53</v>
      </c>
      <c r="BC60" s="11">
        <v>10</v>
      </c>
      <c r="BD60" s="10" t="s">
        <v>53</v>
      </c>
      <c r="BE60" s="11"/>
      <c r="BF60" s="10"/>
      <c r="BG60" s="11"/>
      <c r="BH60" s="10"/>
      <c r="BI60" s="7">
        <v>1.5</v>
      </c>
      <c r="BJ60" s="11">
        <v>10</v>
      </c>
      <c r="BK60" s="10" t="s">
        <v>53</v>
      </c>
      <c r="BL60" s="11"/>
      <c r="BM60" s="10"/>
      <c r="BN60" s="11"/>
      <c r="BO60" s="10"/>
      <c r="BP60" s="7">
        <v>0.5</v>
      </c>
      <c r="BQ60" s="7">
        <f t="shared" si="53"/>
        <v>2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54"/>
        <v>0</v>
      </c>
    </row>
    <row r="61" spans="1:86" x14ac:dyDescent="0.25">
      <c r="A61" s="6">
        <v>5</v>
      </c>
      <c r="B61" s="6">
        <v>1</v>
      </c>
      <c r="C61" s="6"/>
      <c r="D61" s="6"/>
      <c r="E61" s="3" t="s">
        <v>114</v>
      </c>
      <c r="F61" s="6">
        <f>$B$61*COUNTIF(S61:CF61,"e")</f>
        <v>0</v>
      </c>
      <c r="G61" s="6">
        <f>$B$61*COUNTIF(S61:CF61,"z")</f>
        <v>2</v>
      </c>
      <c r="H61" s="6">
        <f t="shared" si="41"/>
        <v>30</v>
      </c>
      <c r="I61" s="6">
        <f t="shared" si="42"/>
        <v>14</v>
      </c>
      <c r="J61" s="6">
        <f t="shared" si="43"/>
        <v>16</v>
      </c>
      <c r="K61" s="6">
        <f t="shared" si="44"/>
        <v>0</v>
      </c>
      <c r="L61" s="6">
        <f t="shared" si="45"/>
        <v>0</v>
      </c>
      <c r="M61" s="6">
        <f t="shared" si="46"/>
        <v>0</v>
      </c>
      <c r="N61" s="6">
        <f t="shared" si="47"/>
        <v>0</v>
      </c>
      <c r="O61" s="6">
        <f t="shared" si="48"/>
        <v>0</v>
      </c>
      <c r="P61" s="7">
        <f t="shared" si="49"/>
        <v>2</v>
      </c>
      <c r="Q61" s="7">
        <f t="shared" si="50"/>
        <v>0</v>
      </c>
      <c r="R61" s="7">
        <f>$B$61*1.1</f>
        <v>1.1000000000000001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51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52"/>
        <v>0</v>
      </c>
      <c r="BA61" s="11">
        <f>$B$61*14</f>
        <v>14</v>
      </c>
      <c r="BB61" s="10" t="s">
        <v>53</v>
      </c>
      <c r="BC61" s="11">
        <f>$B$61*16</f>
        <v>16</v>
      </c>
      <c r="BD61" s="10" t="s">
        <v>53</v>
      </c>
      <c r="BE61" s="11"/>
      <c r="BF61" s="10"/>
      <c r="BG61" s="11"/>
      <c r="BH61" s="10"/>
      <c r="BI61" s="7">
        <f>$B$61*2</f>
        <v>2</v>
      </c>
      <c r="BJ61" s="11"/>
      <c r="BK61" s="10"/>
      <c r="BL61" s="11"/>
      <c r="BM61" s="10"/>
      <c r="BN61" s="11"/>
      <c r="BO61" s="10"/>
      <c r="BP61" s="7"/>
      <c r="BQ61" s="7">
        <f t="shared" si="53"/>
        <v>2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54"/>
        <v>0</v>
      </c>
    </row>
    <row r="62" spans="1:86" x14ac:dyDescent="0.25">
      <c r="A62" s="6">
        <v>6</v>
      </c>
      <c r="B62" s="6">
        <v>1</v>
      </c>
      <c r="C62" s="6"/>
      <c r="D62" s="6"/>
      <c r="E62" s="3" t="s">
        <v>115</v>
      </c>
      <c r="F62" s="6">
        <f>$B$62*COUNTIF(S62:CF62,"e")</f>
        <v>0</v>
      </c>
      <c r="G62" s="6">
        <f>$B$62*COUNTIF(S62:CF62,"z")</f>
        <v>2</v>
      </c>
      <c r="H62" s="6">
        <f t="shared" si="41"/>
        <v>30</v>
      </c>
      <c r="I62" s="6">
        <f t="shared" si="42"/>
        <v>14</v>
      </c>
      <c r="J62" s="6">
        <f t="shared" si="43"/>
        <v>0</v>
      </c>
      <c r="K62" s="6">
        <f t="shared" si="44"/>
        <v>0</v>
      </c>
      <c r="L62" s="6">
        <f t="shared" si="45"/>
        <v>0</v>
      </c>
      <c r="M62" s="6">
        <f t="shared" si="46"/>
        <v>16</v>
      </c>
      <c r="N62" s="6">
        <f t="shared" si="47"/>
        <v>0</v>
      </c>
      <c r="O62" s="6">
        <f t="shared" si="48"/>
        <v>0</v>
      </c>
      <c r="P62" s="7">
        <f t="shared" si="49"/>
        <v>2</v>
      </c>
      <c r="Q62" s="7">
        <f t="shared" si="50"/>
        <v>1</v>
      </c>
      <c r="R62" s="7">
        <f>$B$62*1.14</f>
        <v>1.1399999999999999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51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52"/>
        <v>0</v>
      </c>
      <c r="BA62" s="11">
        <f>$B$62*14</f>
        <v>14</v>
      </c>
      <c r="BB62" s="10" t="s">
        <v>53</v>
      </c>
      <c r="BC62" s="11"/>
      <c r="BD62" s="10"/>
      <c r="BE62" s="11"/>
      <c r="BF62" s="10"/>
      <c r="BG62" s="11"/>
      <c r="BH62" s="10"/>
      <c r="BI62" s="7">
        <f>$B$62*1</f>
        <v>1</v>
      </c>
      <c r="BJ62" s="11">
        <f>$B$62*16</f>
        <v>16</v>
      </c>
      <c r="BK62" s="10" t="s">
        <v>53</v>
      </c>
      <c r="BL62" s="11"/>
      <c r="BM62" s="10"/>
      <c r="BN62" s="11"/>
      <c r="BO62" s="10"/>
      <c r="BP62" s="7">
        <f>$B$62*1</f>
        <v>1</v>
      </c>
      <c r="BQ62" s="7">
        <f t="shared" si="53"/>
        <v>2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54"/>
        <v>0</v>
      </c>
    </row>
    <row r="63" spans="1:86" x14ac:dyDescent="0.25">
      <c r="A63" s="6">
        <v>7</v>
      </c>
      <c r="B63" s="6">
        <v>1</v>
      </c>
      <c r="C63" s="6"/>
      <c r="D63" s="6"/>
      <c r="E63" s="3" t="s">
        <v>116</v>
      </c>
      <c r="F63" s="6">
        <f>$B$63*COUNTIF(S63:CF63,"e")</f>
        <v>0</v>
      </c>
      <c r="G63" s="6">
        <f>$B$63*COUNTIF(S63:CF63,"z")</f>
        <v>2</v>
      </c>
      <c r="H63" s="6">
        <f t="shared" si="41"/>
        <v>30</v>
      </c>
      <c r="I63" s="6">
        <f t="shared" si="42"/>
        <v>10</v>
      </c>
      <c r="J63" s="6">
        <f t="shared" si="43"/>
        <v>0</v>
      </c>
      <c r="K63" s="6">
        <f t="shared" si="44"/>
        <v>0</v>
      </c>
      <c r="L63" s="6">
        <f t="shared" si="45"/>
        <v>0</v>
      </c>
      <c r="M63" s="6">
        <f t="shared" si="46"/>
        <v>20</v>
      </c>
      <c r="N63" s="6">
        <f t="shared" si="47"/>
        <v>0</v>
      </c>
      <c r="O63" s="6">
        <f t="shared" si="48"/>
        <v>0</v>
      </c>
      <c r="P63" s="7">
        <f t="shared" si="49"/>
        <v>2</v>
      </c>
      <c r="Q63" s="7">
        <f t="shared" si="50"/>
        <v>1</v>
      </c>
      <c r="R63" s="7">
        <f>$B$63*1.2</f>
        <v>1.2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51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52"/>
        <v>0</v>
      </c>
      <c r="BA63" s="11">
        <f>$B$63*10</f>
        <v>10</v>
      </c>
      <c r="BB63" s="10" t="s">
        <v>53</v>
      </c>
      <c r="BC63" s="11"/>
      <c r="BD63" s="10"/>
      <c r="BE63" s="11"/>
      <c r="BF63" s="10"/>
      <c r="BG63" s="11"/>
      <c r="BH63" s="10"/>
      <c r="BI63" s="7">
        <f>$B$63*1</f>
        <v>1</v>
      </c>
      <c r="BJ63" s="11">
        <f>$B$63*20</f>
        <v>20</v>
      </c>
      <c r="BK63" s="10" t="s">
        <v>53</v>
      </c>
      <c r="BL63" s="11"/>
      <c r="BM63" s="10"/>
      <c r="BN63" s="11"/>
      <c r="BO63" s="10"/>
      <c r="BP63" s="7">
        <f>$B$63*1</f>
        <v>1</v>
      </c>
      <c r="BQ63" s="7">
        <f t="shared" si="53"/>
        <v>2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54"/>
        <v>0</v>
      </c>
    </row>
    <row r="64" spans="1:86" x14ac:dyDescent="0.25">
      <c r="A64" s="6">
        <v>8</v>
      </c>
      <c r="B64" s="6">
        <v>1</v>
      </c>
      <c r="C64" s="6"/>
      <c r="D64" s="6"/>
      <c r="E64" s="3" t="s">
        <v>135</v>
      </c>
      <c r="F64" s="6">
        <f>$B$64*COUNTIF(S64:CF64,"e")</f>
        <v>0</v>
      </c>
      <c r="G64" s="6">
        <f>$B$64*COUNTIF(S64:CF64,"z")</f>
        <v>2</v>
      </c>
      <c r="H64" s="6">
        <f t="shared" si="41"/>
        <v>30</v>
      </c>
      <c r="I64" s="6">
        <f t="shared" si="42"/>
        <v>14</v>
      </c>
      <c r="J64" s="6">
        <f t="shared" si="43"/>
        <v>16</v>
      </c>
      <c r="K64" s="6">
        <f t="shared" si="44"/>
        <v>0</v>
      </c>
      <c r="L64" s="6">
        <f t="shared" si="45"/>
        <v>0</v>
      </c>
      <c r="M64" s="6">
        <f t="shared" si="46"/>
        <v>0</v>
      </c>
      <c r="N64" s="6">
        <f t="shared" si="47"/>
        <v>0</v>
      </c>
      <c r="O64" s="6">
        <f t="shared" si="48"/>
        <v>0</v>
      </c>
      <c r="P64" s="7">
        <f t="shared" si="49"/>
        <v>2</v>
      </c>
      <c r="Q64" s="7">
        <f t="shared" si="50"/>
        <v>0</v>
      </c>
      <c r="R64" s="7">
        <f>$B$64*1.13</f>
        <v>1.1299999999999999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51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52"/>
        <v>0</v>
      </c>
      <c r="BA64" s="11">
        <f>$B$64*14</f>
        <v>14</v>
      </c>
      <c r="BB64" s="10" t="s">
        <v>53</v>
      </c>
      <c r="BC64" s="11">
        <f>$B$64*16</f>
        <v>16</v>
      </c>
      <c r="BD64" s="10" t="s">
        <v>53</v>
      </c>
      <c r="BE64" s="11"/>
      <c r="BF64" s="10"/>
      <c r="BG64" s="11"/>
      <c r="BH64" s="10"/>
      <c r="BI64" s="7">
        <f>$B$64*2</f>
        <v>2</v>
      </c>
      <c r="BJ64" s="11"/>
      <c r="BK64" s="10"/>
      <c r="BL64" s="11"/>
      <c r="BM64" s="10"/>
      <c r="BN64" s="11"/>
      <c r="BO64" s="10"/>
      <c r="BP64" s="7"/>
      <c r="BQ64" s="7">
        <f t="shared" si="53"/>
        <v>2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54"/>
        <v>0</v>
      </c>
    </row>
    <row r="65" spans="1:86" x14ac:dyDescent="0.25">
      <c r="A65" s="6"/>
      <c r="B65" s="6"/>
      <c r="C65" s="6"/>
      <c r="D65" s="6" t="s">
        <v>117</v>
      </c>
      <c r="E65" s="3" t="s">
        <v>118</v>
      </c>
      <c r="F65" s="6">
        <f t="shared" ref="F65:F73" si="55">COUNTIF(S65:CF65,"e")</f>
        <v>0</v>
      </c>
      <c r="G65" s="6">
        <f t="shared" ref="G65:G73" si="56">COUNTIF(S65:CF65,"z")</f>
        <v>2</v>
      </c>
      <c r="H65" s="6">
        <f t="shared" si="41"/>
        <v>40</v>
      </c>
      <c r="I65" s="6">
        <f t="shared" si="42"/>
        <v>0</v>
      </c>
      <c r="J65" s="6">
        <f t="shared" si="43"/>
        <v>0</v>
      </c>
      <c r="K65" s="6">
        <f t="shared" si="44"/>
        <v>0</v>
      </c>
      <c r="L65" s="6">
        <f t="shared" si="45"/>
        <v>40</v>
      </c>
      <c r="M65" s="6">
        <f t="shared" si="46"/>
        <v>0</v>
      </c>
      <c r="N65" s="6">
        <f t="shared" si="47"/>
        <v>0</v>
      </c>
      <c r="O65" s="6">
        <f t="shared" si="48"/>
        <v>0</v>
      </c>
      <c r="P65" s="7">
        <f t="shared" si="49"/>
        <v>3</v>
      </c>
      <c r="Q65" s="7">
        <f t="shared" si="50"/>
        <v>0</v>
      </c>
      <c r="R65" s="7">
        <v>2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51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52"/>
        <v>0</v>
      </c>
      <c r="BA65" s="11"/>
      <c r="BB65" s="10"/>
      <c r="BC65" s="11"/>
      <c r="BD65" s="10"/>
      <c r="BE65" s="11"/>
      <c r="BF65" s="10"/>
      <c r="BG65" s="11">
        <v>20</v>
      </c>
      <c r="BH65" s="10" t="s">
        <v>53</v>
      </c>
      <c r="BI65" s="7">
        <v>2</v>
      </c>
      <c r="BJ65" s="11"/>
      <c r="BK65" s="10"/>
      <c r="BL65" s="11"/>
      <c r="BM65" s="10"/>
      <c r="BN65" s="11"/>
      <c r="BO65" s="10"/>
      <c r="BP65" s="7"/>
      <c r="BQ65" s="7">
        <f t="shared" si="53"/>
        <v>2</v>
      </c>
      <c r="BR65" s="11"/>
      <c r="BS65" s="10"/>
      <c r="BT65" s="11"/>
      <c r="BU65" s="10"/>
      <c r="BV65" s="11"/>
      <c r="BW65" s="10"/>
      <c r="BX65" s="11">
        <v>20</v>
      </c>
      <c r="BY65" s="10" t="s">
        <v>53</v>
      </c>
      <c r="BZ65" s="7">
        <v>1</v>
      </c>
      <c r="CA65" s="11"/>
      <c r="CB65" s="10"/>
      <c r="CC65" s="11"/>
      <c r="CD65" s="10"/>
      <c r="CE65" s="11"/>
      <c r="CF65" s="10"/>
      <c r="CG65" s="7"/>
      <c r="CH65" s="7">
        <f t="shared" si="54"/>
        <v>1</v>
      </c>
    </row>
    <row r="66" spans="1:86" x14ac:dyDescent="0.25">
      <c r="A66" s="6"/>
      <c r="B66" s="6"/>
      <c r="C66" s="6"/>
      <c r="D66" s="6" t="s">
        <v>119</v>
      </c>
      <c r="E66" s="3" t="s">
        <v>120</v>
      </c>
      <c r="F66" s="6">
        <f t="shared" si="55"/>
        <v>0</v>
      </c>
      <c r="G66" s="6">
        <f t="shared" si="56"/>
        <v>2</v>
      </c>
      <c r="H66" s="6">
        <f t="shared" si="41"/>
        <v>22</v>
      </c>
      <c r="I66" s="6">
        <f t="shared" si="42"/>
        <v>10</v>
      </c>
      <c r="J66" s="6">
        <f t="shared" si="43"/>
        <v>0</v>
      </c>
      <c r="K66" s="6">
        <f t="shared" si="44"/>
        <v>0</v>
      </c>
      <c r="L66" s="6">
        <f t="shared" si="45"/>
        <v>0</v>
      </c>
      <c r="M66" s="6">
        <f t="shared" si="46"/>
        <v>12</v>
      </c>
      <c r="N66" s="6">
        <f t="shared" si="47"/>
        <v>0</v>
      </c>
      <c r="O66" s="6">
        <f t="shared" si="48"/>
        <v>0</v>
      </c>
      <c r="P66" s="7">
        <f t="shared" si="49"/>
        <v>1</v>
      </c>
      <c r="Q66" s="7">
        <f t="shared" si="50"/>
        <v>0.5</v>
      </c>
      <c r="R66" s="7">
        <v>0.8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51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52"/>
        <v>0</v>
      </c>
      <c r="BA66" s="11"/>
      <c r="BB66" s="10"/>
      <c r="BC66" s="11"/>
      <c r="BD66" s="10"/>
      <c r="BE66" s="11"/>
      <c r="BF66" s="10"/>
      <c r="BG66" s="11"/>
      <c r="BH66" s="10"/>
      <c r="BI66" s="7"/>
      <c r="BJ66" s="11"/>
      <c r="BK66" s="10"/>
      <c r="BL66" s="11"/>
      <c r="BM66" s="10"/>
      <c r="BN66" s="11"/>
      <c r="BO66" s="10"/>
      <c r="BP66" s="7"/>
      <c r="BQ66" s="7">
        <f t="shared" si="53"/>
        <v>0</v>
      </c>
      <c r="BR66" s="11">
        <v>10</v>
      </c>
      <c r="BS66" s="10" t="s">
        <v>53</v>
      </c>
      <c r="BT66" s="11"/>
      <c r="BU66" s="10"/>
      <c r="BV66" s="11"/>
      <c r="BW66" s="10"/>
      <c r="BX66" s="11"/>
      <c r="BY66" s="10"/>
      <c r="BZ66" s="7">
        <v>0.5</v>
      </c>
      <c r="CA66" s="11">
        <v>12</v>
      </c>
      <c r="CB66" s="10" t="s">
        <v>53</v>
      </c>
      <c r="CC66" s="11"/>
      <c r="CD66" s="10"/>
      <c r="CE66" s="11"/>
      <c r="CF66" s="10"/>
      <c r="CG66" s="7">
        <v>0.5</v>
      </c>
      <c r="CH66" s="7">
        <f t="shared" si="54"/>
        <v>1</v>
      </c>
    </row>
    <row r="67" spans="1:86" x14ac:dyDescent="0.25">
      <c r="A67" s="6"/>
      <c r="B67" s="6"/>
      <c r="C67" s="6"/>
      <c r="D67" s="6" t="s">
        <v>121</v>
      </c>
      <c r="E67" s="3" t="s">
        <v>122</v>
      </c>
      <c r="F67" s="6">
        <f t="shared" si="55"/>
        <v>0</v>
      </c>
      <c r="G67" s="6">
        <f t="shared" si="56"/>
        <v>2</v>
      </c>
      <c r="H67" s="6">
        <f t="shared" si="41"/>
        <v>24</v>
      </c>
      <c r="I67" s="6">
        <f t="shared" si="42"/>
        <v>10</v>
      </c>
      <c r="J67" s="6">
        <f t="shared" si="43"/>
        <v>0</v>
      </c>
      <c r="K67" s="6">
        <f t="shared" si="44"/>
        <v>0</v>
      </c>
      <c r="L67" s="6">
        <f t="shared" si="45"/>
        <v>0</v>
      </c>
      <c r="M67" s="6">
        <f t="shared" si="46"/>
        <v>14</v>
      </c>
      <c r="N67" s="6">
        <f t="shared" si="47"/>
        <v>0</v>
      </c>
      <c r="O67" s="6">
        <f t="shared" si="48"/>
        <v>0</v>
      </c>
      <c r="P67" s="7">
        <f t="shared" si="49"/>
        <v>1</v>
      </c>
      <c r="Q67" s="7">
        <f t="shared" si="50"/>
        <v>0.5</v>
      </c>
      <c r="R67" s="7">
        <v>0.87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51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52"/>
        <v>0</v>
      </c>
      <c r="BA67" s="11"/>
      <c r="BB67" s="10"/>
      <c r="BC67" s="11"/>
      <c r="BD67" s="10"/>
      <c r="BE67" s="11"/>
      <c r="BF67" s="10"/>
      <c r="BG67" s="11"/>
      <c r="BH67" s="10"/>
      <c r="BI67" s="7"/>
      <c r="BJ67" s="11"/>
      <c r="BK67" s="10"/>
      <c r="BL67" s="11"/>
      <c r="BM67" s="10"/>
      <c r="BN67" s="11"/>
      <c r="BO67" s="10"/>
      <c r="BP67" s="7"/>
      <c r="BQ67" s="7">
        <f t="shared" si="53"/>
        <v>0</v>
      </c>
      <c r="BR67" s="11">
        <v>10</v>
      </c>
      <c r="BS67" s="10" t="s">
        <v>53</v>
      </c>
      <c r="BT67" s="11"/>
      <c r="BU67" s="10"/>
      <c r="BV67" s="11"/>
      <c r="BW67" s="10"/>
      <c r="BX67" s="11"/>
      <c r="BY67" s="10"/>
      <c r="BZ67" s="7">
        <v>0.5</v>
      </c>
      <c r="CA67" s="11">
        <v>14</v>
      </c>
      <c r="CB67" s="10" t="s">
        <v>53</v>
      </c>
      <c r="CC67" s="11"/>
      <c r="CD67" s="10"/>
      <c r="CE67" s="11"/>
      <c r="CF67" s="10"/>
      <c r="CG67" s="7">
        <v>0.5</v>
      </c>
      <c r="CH67" s="7">
        <f t="shared" si="54"/>
        <v>1</v>
      </c>
    </row>
    <row r="68" spans="1:86" x14ac:dyDescent="0.25">
      <c r="A68" s="6"/>
      <c r="B68" s="6"/>
      <c r="C68" s="6"/>
      <c r="D68" s="6" t="s">
        <v>123</v>
      </c>
      <c r="E68" s="3" t="s">
        <v>124</v>
      </c>
      <c r="F68" s="6">
        <f t="shared" si="55"/>
        <v>0</v>
      </c>
      <c r="G68" s="6">
        <f t="shared" si="56"/>
        <v>2</v>
      </c>
      <c r="H68" s="6">
        <f t="shared" si="41"/>
        <v>26</v>
      </c>
      <c r="I68" s="6">
        <f t="shared" si="42"/>
        <v>12</v>
      </c>
      <c r="J68" s="6">
        <f t="shared" si="43"/>
        <v>0</v>
      </c>
      <c r="K68" s="6">
        <f t="shared" si="44"/>
        <v>0</v>
      </c>
      <c r="L68" s="6">
        <f t="shared" si="45"/>
        <v>0</v>
      </c>
      <c r="M68" s="6">
        <f t="shared" si="46"/>
        <v>14</v>
      </c>
      <c r="N68" s="6">
        <f t="shared" si="47"/>
        <v>0</v>
      </c>
      <c r="O68" s="6">
        <f t="shared" si="48"/>
        <v>0</v>
      </c>
      <c r="P68" s="7">
        <f t="shared" si="49"/>
        <v>1</v>
      </c>
      <c r="Q68" s="7">
        <f t="shared" si="50"/>
        <v>0.5</v>
      </c>
      <c r="R68" s="7">
        <v>1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51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52"/>
        <v>0</v>
      </c>
      <c r="BA68" s="11"/>
      <c r="BB68" s="10"/>
      <c r="BC68" s="11"/>
      <c r="BD68" s="10"/>
      <c r="BE68" s="11"/>
      <c r="BF68" s="10"/>
      <c r="BG68" s="11"/>
      <c r="BH68" s="10"/>
      <c r="BI68" s="7"/>
      <c r="BJ68" s="11"/>
      <c r="BK68" s="10"/>
      <c r="BL68" s="11"/>
      <c r="BM68" s="10"/>
      <c r="BN68" s="11"/>
      <c r="BO68" s="10"/>
      <c r="BP68" s="7"/>
      <c r="BQ68" s="7">
        <f t="shared" si="53"/>
        <v>0</v>
      </c>
      <c r="BR68" s="11">
        <v>12</v>
      </c>
      <c r="BS68" s="10" t="s">
        <v>53</v>
      </c>
      <c r="BT68" s="11"/>
      <c r="BU68" s="10"/>
      <c r="BV68" s="11"/>
      <c r="BW68" s="10"/>
      <c r="BX68" s="11"/>
      <c r="BY68" s="10"/>
      <c r="BZ68" s="7">
        <v>0.5</v>
      </c>
      <c r="CA68" s="11">
        <v>14</v>
      </c>
      <c r="CB68" s="10" t="s">
        <v>53</v>
      </c>
      <c r="CC68" s="11"/>
      <c r="CD68" s="10"/>
      <c r="CE68" s="11"/>
      <c r="CF68" s="10"/>
      <c r="CG68" s="7">
        <v>0.5</v>
      </c>
      <c r="CH68" s="7">
        <f t="shared" si="54"/>
        <v>1</v>
      </c>
    </row>
    <row r="69" spans="1:86" x14ac:dyDescent="0.25">
      <c r="A69" s="6"/>
      <c r="B69" s="6"/>
      <c r="C69" s="6"/>
      <c r="D69" s="6" t="s">
        <v>125</v>
      </c>
      <c r="E69" s="3" t="s">
        <v>126</v>
      </c>
      <c r="F69" s="6">
        <f t="shared" si="55"/>
        <v>0</v>
      </c>
      <c r="G69" s="6">
        <f t="shared" si="56"/>
        <v>2</v>
      </c>
      <c r="H69" s="6">
        <f t="shared" si="41"/>
        <v>20</v>
      </c>
      <c r="I69" s="6">
        <f t="shared" si="42"/>
        <v>10</v>
      </c>
      <c r="J69" s="6">
        <f t="shared" si="43"/>
        <v>10</v>
      </c>
      <c r="K69" s="6">
        <f t="shared" si="44"/>
        <v>0</v>
      </c>
      <c r="L69" s="6">
        <f t="shared" si="45"/>
        <v>0</v>
      </c>
      <c r="M69" s="6">
        <f t="shared" si="46"/>
        <v>0</v>
      </c>
      <c r="N69" s="6">
        <f t="shared" si="47"/>
        <v>0</v>
      </c>
      <c r="O69" s="6">
        <f t="shared" si="48"/>
        <v>0</v>
      </c>
      <c r="P69" s="7">
        <f t="shared" si="49"/>
        <v>1</v>
      </c>
      <c r="Q69" s="7">
        <f t="shared" si="50"/>
        <v>0</v>
      </c>
      <c r="R69" s="7">
        <v>0.73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51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52"/>
        <v>0</v>
      </c>
      <c r="BA69" s="11"/>
      <c r="BB69" s="10"/>
      <c r="BC69" s="11"/>
      <c r="BD69" s="10"/>
      <c r="BE69" s="11"/>
      <c r="BF69" s="10"/>
      <c r="BG69" s="11"/>
      <c r="BH69" s="10"/>
      <c r="BI69" s="7"/>
      <c r="BJ69" s="11"/>
      <c r="BK69" s="10"/>
      <c r="BL69" s="11"/>
      <c r="BM69" s="10"/>
      <c r="BN69" s="11"/>
      <c r="BO69" s="10"/>
      <c r="BP69" s="7"/>
      <c r="BQ69" s="7">
        <f t="shared" si="53"/>
        <v>0</v>
      </c>
      <c r="BR69" s="11">
        <v>10</v>
      </c>
      <c r="BS69" s="10" t="s">
        <v>53</v>
      </c>
      <c r="BT69" s="11">
        <v>10</v>
      </c>
      <c r="BU69" s="10" t="s">
        <v>53</v>
      </c>
      <c r="BV69" s="11"/>
      <c r="BW69" s="10"/>
      <c r="BX69" s="11"/>
      <c r="BY69" s="10"/>
      <c r="BZ69" s="7">
        <v>1</v>
      </c>
      <c r="CA69" s="11"/>
      <c r="CB69" s="10"/>
      <c r="CC69" s="11"/>
      <c r="CD69" s="10"/>
      <c r="CE69" s="11"/>
      <c r="CF69" s="10"/>
      <c r="CG69" s="7"/>
      <c r="CH69" s="7">
        <f t="shared" si="54"/>
        <v>1</v>
      </c>
    </row>
    <row r="70" spans="1:86" x14ac:dyDescent="0.25">
      <c r="A70" s="6"/>
      <c r="B70" s="6"/>
      <c r="C70" s="6"/>
      <c r="D70" s="6" t="s">
        <v>127</v>
      </c>
      <c r="E70" s="3" t="s">
        <v>128</v>
      </c>
      <c r="F70" s="6">
        <f t="shared" si="55"/>
        <v>0</v>
      </c>
      <c r="G70" s="6">
        <f t="shared" si="56"/>
        <v>2</v>
      </c>
      <c r="H70" s="6">
        <f t="shared" si="41"/>
        <v>20</v>
      </c>
      <c r="I70" s="6">
        <f t="shared" si="42"/>
        <v>10</v>
      </c>
      <c r="J70" s="6">
        <f t="shared" si="43"/>
        <v>10</v>
      </c>
      <c r="K70" s="6">
        <f t="shared" si="44"/>
        <v>0</v>
      </c>
      <c r="L70" s="6">
        <f t="shared" si="45"/>
        <v>0</v>
      </c>
      <c r="M70" s="6">
        <f t="shared" si="46"/>
        <v>0</v>
      </c>
      <c r="N70" s="6">
        <f t="shared" si="47"/>
        <v>0</v>
      </c>
      <c r="O70" s="6">
        <f t="shared" si="48"/>
        <v>0</v>
      </c>
      <c r="P70" s="7">
        <f t="shared" si="49"/>
        <v>1</v>
      </c>
      <c r="Q70" s="7">
        <f t="shared" si="50"/>
        <v>0</v>
      </c>
      <c r="R70" s="7">
        <v>0.87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51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52"/>
        <v>0</v>
      </c>
      <c r="BA70" s="11"/>
      <c r="BB70" s="10"/>
      <c r="BC70" s="11"/>
      <c r="BD70" s="10"/>
      <c r="BE70" s="11"/>
      <c r="BF70" s="10"/>
      <c r="BG70" s="11"/>
      <c r="BH70" s="10"/>
      <c r="BI70" s="7"/>
      <c r="BJ70" s="11"/>
      <c r="BK70" s="10"/>
      <c r="BL70" s="11"/>
      <c r="BM70" s="10"/>
      <c r="BN70" s="11"/>
      <c r="BO70" s="10"/>
      <c r="BP70" s="7"/>
      <c r="BQ70" s="7">
        <f t="shared" si="53"/>
        <v>0</v>
      </c>
      <c r="BR70" s="11">
        <v>10</v>
      </c>
      <c r="BS70" s="10" t="s">
        <v>53</v>
      </c>
      <c r="BT70" s="11">
        <v>10</v>
      </c>
      <c r="BU70" s="10" t="s">
        <v>53</v>
      </c>
      <c r="BV70" s="11"/>
      <c r="BW70" s="10"/>
      <c r="BX70" s="11"/>
      <c r="BY70" s="10"/>
      <c r="BZ70" s="7">
        <v>1</v>
      </c>
      <c r="CA70" s="11"/>
      <c r="CB70" s="10"/>
      <c r="CC70" s="11"/>
      <c r="CD70" s="10"/>
      <c r="CE70" s="11"/>
      <c r="CF70" s="10"/>
      <c r="CG70" s="7"/>
      <c r="CH70" s="7">
        <f t="shared" si="54"/>
        <v>1</v>
      </c>
    </row>
    <row r="71" spans="1:86" x14ac:dyDescent="0.25">
      <c r="A71" s="6"/>
      <c r="B71" s="6"/>
      <c r="C71" s="6"/>
      <c r="D71" s="6" t="s">
        <v>129</v>
      </c>
      <c r="E71" s="3" t="s">
        <v>130</v>
      </c>
      <c r="F71" s="6">
        <f t="shared" si="55"/>
        <v>0</v>
      </c>
      <c r="G71" s="6">
        <f t="shared" si="56"/>
        <v>2</v>
      </c>
      <c r="H71" s="6">
        <f t="shared" si="41"/>
        <v>30</v>
      </c>
      <c r="I71" s="6">
        <f t="shared" si="42"/>
        <v>14</v>
      </c>
      <c r="J71" s="6">
        <f t="shared" si="43"/>
        <v>0</v>
      </c>
      <c r="K71" s="6">
        <f t="shared" si="44"/>
        <v>0</v>
      </c>
      <c r="L71" s="6">
        <f t="shared" si="45"/>
        <v>0</v>
      </c>
      <c r="M71" s="6">
        <f t="shared" si="46"/>
        <v>16</v>
      </c>
      <c r="N71" s="6">
        <f t="shared" si="47"/>
        <v>0</v>
      </c>
      <c r="O71" s="6">
        <f t="shared" si="48"/>
        <v>0</v>
      </c>
      <c r="P71" s="7">
        <f t="shared" si="49"/>
        <v>2</v>
      </c>
      <c r="Q71" s="7">
        <f t="shared" si="50"/>
        <v>1</v>
      </c>
      <c r="R71" s="7">
        <v>1.07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51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52"/>
        <v>0</v>
      </c>
      <c r="BA71" s="11"/>
      <c r="BB71" s="10"/>
      <c r="BC71" s="11"/>
      <c r="BD71" s="10"/>
      <c r="BE71" s="11"/>
      <c r="BF71" s="10"/>
      <c r="BG71" s="11"/>
      <c r="BH71" s="10"/>
      <c r="BI71" s="7"/>
      <c r="BJ71" s="11"/>
      <c r="BK71" s="10"/>
      <c r="BL71" s="11"/>
      <c r="BM71" s="10"/>
      <c r="BN71" s="11"/>
      <c r="BO71" s="10"/>
      <c r="BP71" s="7"/>
      <c r="BQ71" s="7">
        <f t="shared" si="53"/>
        <v>0</v>
      </c>
      <c r="BR71" s="11">
        <v>14</v>
      </c>
      <c r="BS71" s="10" t="s">
        <v>53</v>
      </c>
      <c r="BT71" s="11"/>
      <c r="BU71" s="10"/>
      <c r="BV71" s="11"/>
      <c r="BW71" s="10"/>
      <c r="BX71" s="11"/>
      <c r="BY71" s="10"/>
      <c r="BZ71" s="7">
        <v>1</v>
      </c>
      <c r="CA71" s="11">
        <v>16</v>
      </c>
      <c r="CB71" s="10" t="s">
        <v>53</v>
      </c>
      <c r="CC71" s="11"/>
      <c r="CD71" s="10"/>
      <c r="CE71" s="11"/>
      <c r="CF71" s="10"/>
      <c r="CG71" s="7">
        <v>1</v>
      </c>
      <c r="CH71" s="7">
        <f t="shared" si="54"/>
        <v>2</v>
      </c>
    </row>
    <row r="72" spans="1:86" x14ac:dyDescent="0.25">
      <c r="A72" s="6"/>
      <c r="B72" s="6"/>
      <c r="C72" s="6"/>
      <c r="D72" s="6" t="s">
        <v>131</v>
      </c>
      <c r="E72" s="3" t="s">
        <v>132</v>
      </c>
      <c r="F72" s="6">
        <f t="shared" si="55"/>
        <v>0</v>
      </c>
      <c r="G72" s="6">
        <f t="shared" si="56"/>
        <v>2</v>
      </c>
      <c r="H72" s="6">
        <f t="shared" si="41"/>
        <v>20</v>
      </c>
      <c r="I72" s="6">
        <f t="shared" si="42"/>
        <v>10</v>
      </c>
      <c r="J72" s="6">
        <f t="shared" si="43"/>
        <v>10</v>
      </c>
      <c r="K72" s="6">
        <f t="shared" si="44"/>
        <v>0</v>
      </c>
      <c r="L72" s="6">
        <f t="shared" si="45"/>
        <v>0</v>
      </c>
      <c r="M72" s="6">
        <f t="shared" si="46"/>
        <v>0</v>
      </c>
      <c r="N72" s="6">
        <f t="shared" si="47"/>
        <v>0</v>
      </c>
      <c r="O72" s="6">
        <f t="shared" si="48"/>
        <v>0</v>
      </c>
      <c r="P72" s="7">
        <f t="shared" si="49"/>
        <v>1</v>
      </c>
      <c r="Q72" s="7">
        <f t="shared" si="50"/>
        <v>0</v>
      </c>
      <c r="R72" s="7">
        <v>0.84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51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52"/>
        <v>0</v>
      </c>
      <c r="BA72" s="11"/>
      <c r="BB72" s="10"/>
      <c r="BC72" s="11"/>
      <c r="BD72" s="10"/>
      <c r="BE72" s="11"/>
      <c r="BF72" s="10"/>
      <c r="BG72" s="11"/>
      <c r="BH72" s="10"/>
      <c r="BI72" s="7"/>
      <c r="BJ72" s="11"/>
      <c r="BK72" s="10"/>
      <c r="BL72" s="11"/>
      <c r="BM72" s="10"/>
      <c r="BN72" s="11"/>
      <c r="BO72" s="10"/>
      <c r="BP72" s="7"/>
      <c r="BQ72" s="7">
        <f t="shared" si="53"/>
        <v>0</v>
      </c>
      <c r="BR72" s="11">
        <v>10</v>
      </c>
      <c r="BS72" s="10" t="s">
        <v>53</v>
      </c>
      <c r="BT72" s="11">
        <v>10</v>
      </c>
      <c r="BU72" s="10" t="s">
        <v>53</v>
      </c>
      <c r="BV72" s="11"/>
      <c r="BW72" s="10"/>
      <c r="BX72" s="11"/>
      <c r="BY72" s="10"/>
      <c r="BZ72" s="7">
        <v>1</v>
      </c>
      <c r="CA72" s="11"/>
      <c r="CB72" s="10"/>
      <c r="CC72" s="11"/>
      <c r="CD72" s="10"/>
      <c r="CE72" s="11"/>
      <c r="CF72" s="10"/>
      <c r="CG72" s="7"/>
      <c r="CH72" s="7">
        <f t="shared" si="54"/>
        <v>1</v>
      </c>
    </row>
    <row r="73" spans="1:86" x14ac:dyDescent="0.25">
      <c r="A73" s="6"/>
      <c r="B73" s="6"/>
      <c r="C73" s="6"/>
      <c r="D73" s="6" t="s">
        <v>133</v>
      </c>
      <c r="E73" s="3" t="s">
        <v>134</v>
      </c>
      <c r="F73" s="6">
        <f t="shared" si="55"/>
        <v>0</v>
      </c>
      <c r="G73" s="6">
        <f t="shared" si="56"/>
        <v>2</v>
      </c>
      <c r="H73" s="6">
        <f t="shared" si="41"/>
        <v>16</v>
      </c>
      <c r="I73" s="6">
        <f t="shared" si="42"/>
        <v>8</v>
      </c>
      <c r="J73" s="6">
        <f t="shared" si="43"/>
        <v>8</v>
      </c>
      <c r="K73" s="6">
        <f t="shared" si="44"/>
        <v>0</v>
      </c>
      <c r="L73" s="6">
        <f t="shared" si="45"/>
        <v>0</v>
      </c>
      <c r="M73" s="6">
        <f t="shared" si="46"/>
        <v>0</v>
      </c>
      <c r="N73" s="6">
        <f t="shared" si="47"/>
        <v>0</v>
      </c>
      <c r="O73" s="6">
        <f t="shared" si="48"/>
        <v>0</v>
      </c>
      <c r="P73" s="7">
        <f t="shared" si="49"/>
        <v>1</v>
      </c>
      <c r="Q73" s="7">
        <f t="shared" si="50"/>
        <v>0</v>
      </c>
      <c r="R73" s="7">
        <v>0.7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51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52"/>
        <v>0</v>
      </c>
      <c r="BA73" s="11"/>
      <c r="BB73" s="10"/>
      <c r="BC73" s="11"/>
      <c r="BD73" s="10"/>
      <c r="BE73" s="11"/>
      <c r="BF73" s="10"/>
      <c r="BG73" s="11"/>
      <c r="BH73" s="10"/>
      <c r="BI73" s="7"/>
      <c r="BJ73" s="11"/>
      <c r="BK73" s="10"/>
      <c r="BL73" s="11"/>
      <c r="BM73" s="10"/>
      <c r="BN73" s="11"/>
      <c r="BO73" s="10"/>
      <c r="BP73" s="7"/>
      <c r="BQ73" s="7">
        <f t="shared" si="53"/>
        <v>0</v>
      </c>
      <c r="BR73" s="11">
        <v>8</v>
      </c>
      <c r="BS73" s="10" t="s">
        <v>53</v>
      </c>
      <c r="BT73" s="11">
        <v>8</v>
      </c>
      <c r="BU73" s="10" t="s">
        <v>53</v>
      </c>
      <c r="BV73" s="11"/>
      <c r="BW73" s="10"/>
      <c r="BX73" s="11"/>
      <c r="BY73" s="10"/>
      <c r="BZ73" s="7">
        <v>1</v>
      </c>
      <c r="CA73" s="11"/>
      <c r="CB73" s="10"/>
      <c r="CC73" s="11"/>
      <c r="CD73" s="10"/>
      <c r="CE73" s="11"/>
      <c r="CF73" s="10"/>
      <c r="CG73" s="7"/>
      <c r="CH73" s="7">
        <f t="shared" si="54"/>
        <v>1</v>
      </c>
    </row>
    <row r="74" spans="1:86" x14ac:dyDescent="0.25">
      <c r="A74" s="6">
        <v>9</v>
      </c>
      <c r="B74" s="6">
        <v>1</v>
      </c>
      <c r="C74" s="6"/>
      <c r="D74" s="6"/>
      <c r="E74" s="3" t="s">
        <v>218</v>
      </c>
      <c r="F74" s="6">
        <f>$B$74*COUNTIF(S74:CF74,"e")</f>
        <v>0</v>
      </c>
      <c r="G74" s="6">
        <f>$B$74*COUNTIF(S74:CF74,"z")</f>
        <v>1</v>
      </c>
      <c r="H74" s="6">
        <f t="shared" si="41"/>
        <v>0</v>
      </c>
      <c r="I74" s="6">
        <f t="shared" si="42"/>
        <v>0</v>
      </c>
      <c r="J74" s="6">
        <f t="shared" si="43"/>
        <v>0</v>
      </c>
      <c r="K74" s="6">
        <f t="shared" si="44"/>
        <v>0</v>
      </c>
      <c r="L74" s="6">
        <f t="shared" si="45"/>
        <v>0</v>
      </c>
      <c r="M74" s="6">
        <f t="shared" si="46"/>
        <v>0</v>
      </c>
      <c r="N74" s="6">
        <f t="shared" si="47"/>
        <v>0</v>
      </c>
      <c r="O74" s="6">
        <f t="shared" si="48"/>
        <v>0</v>
      </c>
      <c r="P74" s="7">
        <f t="shared" si="49"/>
        <v>20</v>
      </c>
      <c r="Q74" s="7">
        <f t="shared" si="50"/>
        <v>0</v>
      </c>
      <c r="R74" s="7">
        <f>$B$74*4.4</f>
        <v>4.4000000000000004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51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52"/>
        <v>0</v>
      </c>
      <c r="BA74" s="11"/>
      <c r="BB74" s="10"/>
      <c r="BC74" s="11"/>
      <c r="BD74" s="10"/>
      <c r="BE74" s="11"/>
      <c r="BF74" s="10"/>
      <c r="BG74" s="11"/>
      <c r="BH74" s="10"/>
      <c r="BI74" s="7"/>
      <c r="BJ74" s="11"/>
      <c r="BK74" s="10"/>
      <c r="BL74" s="11"/>
      <c r="BM74" s="10"/>
      <c r="BN74" s="11"/>
      <c r="BO74" s="10"/>
      <c r="BP74" s="7"/>
      <c r="BQ74" s="7">
        <f t="shared" si="53"/>
        <v>0</v>
      </c>
      <c r="BR74" s="11"/>
      <c r="BS74" s="10"/>
      <c r="BT74" s="11"/>
      <c r="BU74" s="10"/>
      <c r="BV74" s="11">
        <f>$B$74*0</f>
        <v>0</v>
      </c>
      <c r="BW74" s="10" t="s">
        <v>53</v>
      </c>
      <c r="BX74" s="11"/>
      <c r="BY74" s="10"/>
      <c r="BZ74" s="7">
        <f>$B$74*20</f>
        <v>20</v>
      </c>
      <c r="CA74" s="11"/>
      <c r="CB74" s="10"/>
      <c r="CC74" s="11"/>
      <c r="CD74" s="10"/>
      <c r="CE74" s="11"/>
      <c r="CF74" s="10"/>
      <c r="CG74" s="7"/>
      <c r="CH74" s="7">
        <f t="shared" si="54"/>
        <v>20</v>
      </c>
    </row>
    <row r="75" spans="1:86" ht="16.05" customHeight="1" x14ac:dyDescent="0.25">
      <c r="A75" s="6"/>
      <c r="B75" s="6"/>
      <c r="C75" s="6"/>
      <c r="D75" s="6"/>
      <c r="E75" s="6" t="s">
        <v>64</v>
      </c>
      <c r="F75" s="6">
        <f t="shared" ref="F75:AK75" si="57">SUM(F44:F74)</f>
        <v>6</v>
      </c>
      <c r="G75" s="6">
        <f t="shared" si="57"/>
        <v>55</v>
      </c>
      <c r="H75" s="6">
        <f t="shared" si="57"/>
        <v>784</v>
      </c>
      <c r="I75" s="6">
        <f t="shared" si="57"/>
        <v>352</v>
      </c>
      <c r="J75" s="6">
        <f t="shared" si="57"/>
        <v>146</v>
      </c>
      <c r="K75" s="6">
        <f t="shared" si="57"/>
        <v>0</v>
      </c>
      <c r="L75" s="6">
        <f t="shared" si="57"/>
        <v>40</v>
      </c>
      <c r="M75" s="6">
        <f t="shared" si="57"/>
        <v>246</v>
      </c>
      <c r="N75" s="6">
        <f t="shared" si="57"/>
        <v>0</v>
      </c>
      <c r="O75" s="6">
        <f t="shared" si="57"/>
        <v>0</v>
      </c>
      <c r="P75" s="7">
        <f t="shared" si="57"/>
        <v>68</v>
      </c>
      <c r="Q75" s="7">
        <f t="shared" si="57"/>
        <v>14.5</v>
      </c>
      <c r="R75" s="7">
        <f t="shared" si="57"/>
        <v>35.74</v>
      </c>
      <c r="S75" s="11">
        <f t="shared" si="57"/>
        <v>0</v>
      </c>
      <c r="T75" s="10">
        <f t="shared" si="57"/>
        <v>0</v>
      </c>
      <c r="U75" s="11">
        <f t="shared" si="57"/>
        <v>0</v>
      </c>
      <c r="V75" s="10">
        <f t="shared" si="57"/>
        <v>0</v>
      </c>
      <c r="W75" s="11">
        <f t="shared" si="57"/>
        <v>0</v>
      </c>
      <c r="X75" s="10">
        <f t="shared" si="57"/>
        <v>0</v>
      </c>
      <c r="Y75" s="11">
        <f t="shared" si="57"/>
        <v>0</v>
      </c>
      <c r="Z75" s="10">
        <f t="shared" si="57"/>
        <v>0</v>
      </c>
      <c r="AA75" s="7">
        <f t="shared" si="57"/>
        <v>0</v>
      </c>
      <c r="AB75" s="11">
        <f t="shared" si="57"/>
        <v>0</v>
      </c>
      <c r="AC75" s="10">
        <f t="shared" si="57"/>
        <v>0</v>
      </c>
      <c r="AD75" s="11">
        <f t="shared" si="57"/>
        <v>0</v>
      </c>
      <c r="AE75" s="10">
        <f t="shared" si="57"/>
        <v>0</v>
      </c>
      <c r="AF75" s="11">
        <f t="shared" si="57"/>
        <v>0</v>
      </c>
      <c r="AG75" s="10">
        <f t="shared" si="57"/>
        <v>0</v>
      </c>
      <c r="AH75" s="7">
        <f t="shared" si="57"/>
        <v>0</v>
      </c>
      <c r="AI75" s="7">
        <f t="shared" si="57"/>
        <v>0</v>
      </c>
      <c r="AJ75" s="11">
        <f t="shared" si="57"/>
        <v>90</v>
      </c>
      <c r="AK75" s="10">
        <f t="shared" si="57"/>
        <v>0</v>
      </c>
      <c r="AL75" s="11">
        <f t="shared" ref="AL75:BQ75" si="58">SUM(AL44:AL74)</f>
        <v>40</v>
      </c>
      <c r="AM75" s="10">
        <f t="shared" si="58"/>
        <v>0</v>
      </c>
      <c r="AN75" s="11">
        <f t="shared" si="58"/>
        <v>0</v>
      </c>
      <c r="AO75" s="10">
        <f t="shared" si="58"/>
        <v>0</v>
      </c>
      <c r="AP75" s="11">
        <f t="shared" si="58"/>
        <v>0</v>
      </c>
      <c r="AQ75" s="10">
        <f t="shared" si="58"/>
        <v>0</v>
      </c>
      <c r="AR75" s="7">
        <f t="shared" si="58"/>
        <v>8</v>
      </c>
      <c r="AS75" s="11">
        <f t="shared" si="58"/>
        <v>36</v>
      </c>
      <c r="AT75" s="10">
        <f t="shared" si="58"/>
        <v>0</v>
      </c>
      <c r="AU75" s="11">
        <f t="shared" si="58"/>
        <v>0</v>
      </c>
      <c r="AV75" s="10">
        <f t="shared" si="58"/>
        <v>0</v>
      </c>
      <c r="AW75" s="11">
        <f t="shared" si="58"/>
        <v>0</v>
      </c>
      <c r="AX75" s="10">
        <f t="shared" si="58"/>
        <v>0</v>
      </c>
      <c r="AY75" s="7">
        <f t="shared" si="58"/>
        <v>2</v>
      </c>
      <c r="AZ75" s="7">
        <f t="shared" si="58"/>
        <v>10</v>
      </c>
      <c r="BA75" s="11">
        <f t="shared" si="58"/>
        <v>178</v>
      </c>
      <c r="BB75" s="10">
        <f t="shared" si="58"/>
        <v>0</v>
      </c>
      <c r="BC75" s="11">
        <f t="shared" si="58"/>
        <v>68</v>
      </c>
      <c r="BD75" s="10">
        <f t="shared" si="58"/>
        <v>0</v>
      </c>
      <c r="BE75" s="11">
        <f t="shared" si="58"/>
        <v>0</v>
      </c>
      <c r="BF75" s="10">
        <f t="shared" si="58"/>
        <v>0</v>
      </c>
      <c r="BG75" s="11">
        <f t="shared" si="58"/>
        <v>20</v>
      </c>
      <c r="BH75" s="10">
        <f t="shared" si="58"/>
        <v>0</v>
      </c>
      <c r="BI75" s="7">
        <f t="shared" si="58"/>
        <v>18</v>
      </c>
      <c r="BJ75" s="11">
        <f t="shared" si="58"/>
        <v>154</v>
      </c>
      <c r="BK75" s="10">
        <f t="shared" si="58"/>
        <v>0</v>
      </c>
      <c r="BL75" s="11">
        <f t="shared" si="58"/>
        <v>0</v>
      </c>
      <c r="BM75" s="10">
        <f t="shared" si="58"/>
        <v>0</v>
      </c>
      <c r="BN75" s="11">
        <f t="shared" si="58"/>
        <v>0</v>
      </c>
      <c r="BO75" s="10">
        <f t="shared" si="58"/>
        <v>0</v>
      </c>
      <c r="BP75" s="7">
        <f t="shared" si="58"/>
        <v>10</v>
      </c>
      <c r="BQ75" s="7">
        <f t="shared" si="58"/>
        <v>28</v>
      </c>
      <c r="BR75" s="11">
        <f t="shared" ref="BR75:CW75" si="59">SUM(BR44:BR74)</f>
        <v>84</v>
      </c>
      <c r="BS75" s="10">
        <f t="shared" si="59"/>
        <v>0</v>
      </c>
      <c r="BT75" s="11">
        <f t="shared" si="59"/>
        <v>38</v>
      </c>
      <c r="BU75" s="10">
        <f t="shared" si="59"/>
        <v>0</v>
      </c>
      <c r="BV75" s="11">
        <f t="shared" si="59"/>
        <v>0</v>
      </c>
      <c r="BW75" s="10">
        <f t="shared" si="59"/>
        <v>0</v>
      </c>
      <c r="BX75" s="11">
        <f t="shared" si="59"/>
        <v>20</v>
      </c>
      <c r="BY75" s="10">
        <f t="shared" si="59"/>
        <v>0</v>
      </c>
      <c r="BZ75" s="7">
        <f t="shared" si="59"/>
        <v>27.5</v>
      </c>
      <c r="CA75" s="11">
        <f t="shared" si="59"/>
        <v>56</v>
      </c>
      <c r="CB75" s="10">
        <f t="shared" si="59"/>
        <v>0</v>
      </c>
      <c r="CC75" s="11">
        <f t="shared" si="59"/>
        <v>0</v>
      </c>
      <c r="CD75" s="10">
        <f t="shared" si="59"/>
        <v>0</v>
      </c>
      <c r="CE75" s="11">
        <f t="shared" si="59"/>
        <v>0</v>
      </c>
      <c r="CF75" s="10">
        <f t="shared" si="59"/>
        <v>0</v>
      </c>
      <c r="CG75" s="7">
        <f t="shared" si="59"/>
        <v>2.5</v>
      </c>
      <c r="CH75" s="7">
        <f t="shared" si="59"/>
        <v>30</v>
      </c>
    </row>
    <row r="76" spans="1:86" ht="20.100000000000001" customHeight="1" x14ac:dyDescent="0.25">
      <c r="A76" s="19" t="s">
        <v>136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9"/>
      <c r="CH76" s="15"/>
    </row>
    <row r="77" spans="1:86" x14ac:dyDescent="0.25">
      <c r="A77" s="20">
        <v>2</v>
      </c>
      <c r="B77" s="20">
        <v>1</v>
      </c>
      <c r="C77" s="20"/>
      <c r="D77" s="6" t="s">
        <v>137</v>
      </c>
      <c r="E77" s="3" t="s">
        <v>138</v>
      </c>
      <c r="F77" s="6">
        <f t="shared" ref="F77:F110" si="60">COUNTIF(S77:CF77,"e")</f>
        <v>0</v>
      </c>
      <c r="G77" s="6">
        <f t="shared" ref="G77:G110" si="61">COUNTIF(S77:CF77,"z")</f>
        <v>1</v>
      </c>
      <c r="H77" s="6">
        <f t="shared" ref="H77:H110" si="62">SUM(I77:O77)</f>
        <v>30</v>
      </c>
      <c r="I77" s="6">
        <f t="shared" ref="I77:I110" si="63">S77+AJ77+BA77+BR77</f>
        <v>0</v>
      </c>
      <c r="J77" s="6">
        <f t="shared" ref="J77:J110" si="64">U77+AL77+BC77+BT77</f>
        <v>0</v>
      </c>
      <c r="K77" s="6">
        <f t="shared" ref="K77:K110" si="65">W77+AN77+BE77+BV77</f>
        <v>0</v>
      </c>
      <c r="L77" s="6">
        <f t="shared" ref="L77:L110" si="66">Y77+AP77+BG77+BX77</f>
        <v>0</v>
      </c>
      <c r="M77" s="6">
        <f t="shared" ref="M77:M110" si="67">AB77+AS77+BJ77+CA77</f>
        <v>0</v>
      </c>
      <c r="N77" s="6">
        <f t="shared" ref="N77:N110" si="68">AD77+AU77+BL77+CC77</f>
        <v>30</v>
      </c>
      <c r="O77" s="6">
        <f t="shared" ref="O77:O110" si="69">AF77+AW77+BN77+CE77</f>
        <v>0</v>
      </c>
      <c r="P77" s="7">
        <f t="shared" ref="P77:P110" si="70">AI77+AZ77+BQ77+CH77</f>
        <v>3</v>
      </c>
      <c r="Q77" s="7">
        <f t="shared" ref="Q77:Q110" si="71">AH77+AY77+BP77+CG77</f>
        <v>3</v>
      </c>
      <c r="R77" s="7">
        <v>1.2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ref="AI77:AI110" si="72">AA77+AH77</f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>
        <v>30</v>
      </c>
      <c r="AV77" s="10" t="s">
        <v>53</v>
      </c>
      <c r="AW77" s="11"/>
      <c r="AX77" s="10"/>
      <c r="AY77" s="7">
        <v>3</v>
      </c>
      <c r="AZ77" s="7">
        <f t="shared" ref="AZ77:AZ110" si="73">AR77+AY77</f>
        <v>3</v>
      </c>
      <c r="BA77" s="11"/>
      <c r="BB77" s="10"/>
      <c r="BC77" s="11"/>
      <c r="BD77" s="10"/>
      <c r="BE77" s="11"/>
      <c r="BF77" s="10"/>
      <c r="BG77" s="11"/>
      <c r="BH77" s="10"/>
      <c r="BI77" s="7"/>
      <c r="BJ77" s="11"/>
      <c r="BK77" s="10"/>
      <c r="BL77" s="11"/>
      <c r="BM77" s="10"/>
      <c r="BN77" s="11"/>
      <c r="BO77" s="10"/>
      <c r="BP77" s="7"/>
      <c r="BQ77" s="7">
        <f t="shared" ref="BQ77:BQ110" si="74">BI77+BP77</f>
        <v>0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ref="CH77:CH110" si="75">BZ77+CG77</f>
        <v>0</v>
      </c>
    </row>
    <row r="78" spans="1:86" x14ac:dyDescent="0.25">
      <c r="A78" s="20">
        <v>2</v>
      </c>
      <c r="B78" s="20">
        <v>1</v>
      </c>
      <c r="C78" s="20"/>
      <c r="D78" s="6" t="s">
        <v>139</v>
      </c>
      <c r="E78" s="3" t="s">
        <v>140</v>
      </c>
      <c r="F78" s="6">
        <f t="shared" si="60"/>
        <v>0</v>
      </c>
      <c r="G78" s="6">
        <f t="shared" si="61"/>
        <v>1</v>
      </c>
      <c r="H78" s="6">
        <f t="shared" si="62"/>
        <v>30</v>
      </c>
      <c r="I78" s="6">
        <f t="shared" si="63"/>
        <v>0</v>
      </c>
      <c r="J78" s="6">
        <f t="shared" si="64"/>
        <v>0</v>
      </c>
      <c r="K78" s="6">
        <f t="shared" si="65"/>
        <v>0</v>
      </c>
      <c r="L78" s="6">
        <f t="shared" si="66"/>
        <v>0</v>
      </c>
      <c r="M78" s="6">
        <f t="shared" si="67"/>
        <v>0</v>
      </c>
      <c r="N78" s="6">
        <f t="shared" si="68"/>
        <v>30</v>
      </c>
      <c r="O78" s="6">
        <f t="shared" si="69"/>
        <v>0</v>
      </c>
      <c r="P78" s="7">
        <f t="shared" si="70"/>
        <v>3</v>
      </c>
      <c r="Q78" s="7">
        <f t="shared" si="71"/>
        <v>3</v>
      </c>
      <c r="R78" s="7">
        <v>1.2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72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>
        <v>30</v>
      </c>
      <c r="AV78" s="10" t="s">
        <v>53</v>
      </c>
      <c r="AW78" s="11"/>
      <c r="AX78" s="10"/>
      <c r="AY78" s="7">
        <v>3</v>
      </c>
      <c r="AZ78" s="7">
        <f t="shared" si="73"/>
        <v>3</v>
      </c>
      <c r="BA78" s="11"/>
      <c r="BB78" s="10"/>
      <c r="BC78" s="11"/>
      <c r="BD78" s="10"/>
      <c r="BE78" s="11"/>
      <c r="BF78" s="10"/>
      <c r="BG78" s="11"/>
      <c r="BH78" s="10"/>
      <c r="BI78" s="7"/>
      <c r="BJ78" s="11"/>
      <c r="BK78" s="10"/>
      <c r="BL78" s="11"/>
      <c r="BM78" s="10"/>
      <c r="BN78" s="11"/>
      <c r="BO78" s="10"/>
      <c r="BP78" s="7"/>
      <c r="BQ78" s="7">
        <f t="shared" si="74"/>
        <v>0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75"/>
        <v>0</v>
      </c>
    </row>
    <row r="79" spans="1:86" x14ac:dyDescent="0.25">
      <c r="A79" s="20">
        <v>3</v>
      </c>
      <c r="B79" s="20">
        <v>3</v>
      </c>
      <c r="C79" s="20"/>
      <c r="D79" s="6" t="s">
        <v>141</v>
      </c>
      <c r="E79" s="3" t="s">
        <v>142</v>
      </c>
      <c r="F79" s="6">
        <f t="shared" si="60"/>
        <v>0</v>
      </c>
      <c r="G79" s="6">
        <f t="shared" si="61"/>
        <v>1</v>
      </c>
      <c r="H79" s="6">
        <f t="shared" si="62"/>
        <v>15</v>
      </c>
      <c r="I79" s="6">
        <f t="shared" si="63"/>
        <v>15</v>
      </c>
      <c r="J79" s="6">
        <f t="shared" si="64"/>
        <v>0</v>
      </c>
      <c r="K79" s="6">
        <f t="shared" si="65"/>
        <v>0</v>
      </c>
      <c r="L79" s="6">
        <f t="shared" si="66"/>
        <v>0</v>
      </c>
      <c r="M79" s="6">
        <f t="shared" si="67"/>
        <v>0</v>
      </c>
      <c r="N79" s="6">
        <f t="shared" si="68"/>
        <v>0</v>
      </c>
      <c r="O79" s="6">
        <f t="shared" si="69"/>
        <v>0</v>
      </c>
      <c r="P79" s="7">
        <f t="shared" si="70"/>
        <v>1</v>
      </c>
      <c r="Q79" s="7">
        <f t="shared" si="71"/>
        <v>0</v>
      </c>
      <c r="R79" s="7">
        <v>0.56999999999999995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72"/>
        <v>0</v>
      </c>
      <c r="AJ79" s="11">
        <v>15</v>
      </c>
      <c r="AK79" s="10" t="s">
        <v>53</v>
      </c>
      <c r="AL79" s="11"/>
      <c r="AM79" s="10"/>
      <c r="AN79" s="11"/>
      <c r="AO79" s="10"/>
      <c r="AP79" s="11"/>
      <c r="AQ79" s="10"/>
      <c r="AR79" s="7">
        <v>1</v>
      </c>
      <c r="AS79" s="11"/>
      <c r="AT79" s="10"/>
      <c r="AU79" s="11"/>
      <c r="AV79" s="10"/>
      <c r="AW79" s="11"/>
      <c r="AX79" s="10"/>
      <c r="AY79" s="7"/>
      <c r="AZ79" s="7">
        <f t="shared" si="73"/>
        <v>1</v>
      </c>
      <c r="BA79" s="11"/>
      <c r="BB79" s="10"/>
      <c r="BC79" s="11"/>
      <c r="BD79" s="10"/>
      <c r="BE79" s="11"/>
      <c r="BF79" s="10"/>
      <c r="BG79" s="11"/>
      <c r="BH79" s="10"/>
      <c r="BI79" s="7"/>
      <c r="BJ79" s="11"/>
      <c r="BK79" s="10"/>
      <c r="BL79" s="11"/>
      <c r="BM79" s="10"/>
      <c r="BN79" s="11"/>
      <c r="BO79" s="10"/>
      <c r="BP79" s="7"/>
      <c r="BQ79" s="7">
        <f t="shared" si="74"/>
        <v>0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75"/>
        <v>0</v>
      </c>
    </row>
    <row r="80" spans="1:86" x14ac:dyDescent="0.25">
      <c r="A80" s="20">
        <v>3</v>
      </c>
      <c r="B80" s="20">
        <v>3</v>
      </c>
      <c r="C80" s="20"/>
      <c r="D80" s="6" t="s">
        <v>143</v>
      </c>
      <c r="E80" s="3" t="s">
        <v>144</v>
      </c>
      <c r="F80" s="6">
        <f t="shared" si="60"/>
        <v>0</v>
      </c>
      <c r="G80" s="6">
        <f t="shared" si="61"/>
        <v>1</v>
      </c>
      <c r="H80" s="6">
        <f t="shared" si="62"/>
        <v>15</v>
      </c>
      <c r="I80" s="6">
        <f t="shared" si="63"/>
        <v>15</v>
      </c>
      <c r="J80" s="6">
        <f t="shared" si="64"/>
        <v>0</v>
      </c>
      <c r="K80" s="6">
        <f t="shared" si="65"/>
        <v>0</v>
      </c>
      <c r="L80" s="6">
        <f t="shared" si="66"/>
        <v>0</v>
      </c>
      <c r="M80" s="6">
        <f t="shared" si="67"/>
        <v>0</v>
      </c>
      <c r="N80" s="6">
        <f t="shared" si="68"/>
        <v>0</v>
      </c>
      <c r="O80" s="6">
        <f t="shared" si="69"/>
        <v>0</v>
      </c>
      <c r="P80" s="7">
        <f t="shared" si="70"/>
        <v>1</v>
      </c>
      <c r="Q80" s="7">
        <f t="shared" si="71"/>
        <v>0</v>
      </c>
      <c r="R80" s="7">
        <v>0.73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72"/>
        <v>0</v>
      </c>
      <c r="AJ80" s="11">
        <v>15</v>
      </c>
      <c r="AK80" s="10" t="s">
        <v>53</v>
      </c>
      <c r="AL80" s="11"/>
      <c r="AM80" s="10"/>
      <c r="AN80" s="11"/>
      <c r="AO80" s="10"/>
      <c r="AP80" s="11"/>
      <c r="AQ80" s="10"/>
      <c r="AR80" s="7">
        <v>1</v>
      </c>
      <c r="AS80" s="11"/>
      <c r="AT80" s="10"/>
      <c r="AU80" s="11"/>
      <c r="AV80" s="10"/>
      <c r="AW80" s="11"/>
      <c r="AX80" s="10"/>
      <c r="AY80" s="7"/>
      <c r="AZ80" s="7">
        <f t="shared" si="73"/>
        <v>1</v>
      </c>
      <c r="BA80" s="11"/>
      <c r="BB80" s="10"/>
      <c r="BC80" s="11"/>
      <c r="BD80" s="10"/>
      <c r="BE80" s="11"/>
      <c r="BF80" s="10"/>
      <c r="BG80" s="11"/>
      <c r="BH80" s="10"/>
      <c r="BI80" s="7"/>
      <c r="BJ80" s="11"/>
      <c r="BK80" s="10"/>
      <c r="BL80" s="11"/>
      <c r="BM80" s="10"/>
      <c r="BN80" s="11"/>
      <c r="BO80" s="10"/>
      <c r="BP80" s="7"/>
      <c r="BQ80" s="7">
        <f t="shared" si="74"/>
        <v>0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75"/>
        <v>0</v>
      </c>
    </row>
    <row r="81" spans="1:86" x14ac:dyDescent="0.25">
      <c r="A81" s="20">
        <v>3</v>
      </c>
      <c r="B81" s="20">
        <v>3</v>
      </c>
      <c r="C81" s="20"/>
      <c r="D81" s="6" t="s">
        <v>145</v>
      </c>
      <c r="E81" s="3" t="s">
        <v>146</v>
      </c>
      <c r="F81" s="6">
        <f t="shared" si="60"/>
        <v>0</v>
      </c>
      <c r="G81" s="6">
        <f t="shared" si="61"/>
        <v>1</v>
      </c>
      <c r="H81" s="6">
        <f t="shared" si="62"/>
        <v>15</v>
      </c>
      <c r="I81" s="6">
        <f t="shared" si="63"/>
        <v>15</v>
      </c>
      <c r="J81" s="6">
        <f t="shared" si="64"/>
        <v>0</v>
      </c>
      <c r="K81" s="6">
        <f t="shared" si="65"/>
        <v>0</v>
      </c>
      <c r="L81" s="6">
        <f t="shared" si="66"/>
        <v>0</v>
      </c>
      <c r="M81" s="6">
        <f t="shared" si="67"/>
        <v>0</v>
      </c>
      <c r="N81" s="6">
        <f t="shared" si="68"/>
        <v>0</v>
      </c>
      <c r="O81" s="6">
        <f t="shared" si="69"/>
        <v>0</v>
      </c>
      <c r="P81" s="7">
        <f t="shared" si="70"/>
        <v>1</v>
      </c>
      <c r="Q81" s="7">
        <f t="shared" si="71"/>
        <v>0</v>
      </c>
      <c r="R81" s="7">
        <v>0.73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72"/>
        <v>0</v>
      </c>
      <c r="AJ81" s="11">
        <v>15</v>
      </c>
      <c r="AK81" s="10" t="s">
        <v>53</v>
      </c>
      <c r="AL81" s="11"/>
      <c r="AM81" s="10"/>
      <c r="AN81" s="11"/>
      <c r="AO81" s="10"/>
      <c r="AP81" s="11"/>
      <c r="AQ81" s="10"/>
      <c r="AR81" s="7">
        <v>1</v>
      </c>
      <c r="AS81" s="11"/>
      <c r="AT81" s="10"/>
      <c r="AU81" s="11"/>
      <c r="AV81" s="10"/>
      <c r="AW81" s="11"/>
      <c r="AX81" s="10"/>
      <c r="AY81" s="7"/>
      <c r="AZ81" s="7">
        <f t="shared" si="73"/>
        <v>1</v>
      </c>
      <c r="BA81" s="11"/>
      <c r="BB81" s="10"/>
      <c r="BC81" s="11"/>
      <c r="BD81" s="10"/>
      <c r="BE81" s="11"/>
      <c r="BF81" s="10"/>
      <c r="BG81" s="11"/>
      <c r="BH81" s="10"/>
      <c r="BI81" s="7"/>
      <c r="BJ81" s="11"/>
      <c r="BK81" s="10"/>
      <c r="BL81" s="11"/>
      <c r="BM81" s="10"/>
      <c r="BN81" s="11"/>
      <c r="BO81" s="10"/>
      <c r="BP81" s="7"/>
      <c r="BQ81" s="7">
        <f t="shared" si="74"/>
        <v>0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75"/>
        <v>0</v>
      </c>
    </row>
    <row r="82" spans="1:86" x14ac:dyDescent="0.25">
      <c r="A82" s="20">
        <v>3</v>
      </c>
      <c r="B82" s="20">
        <v>3</v>
      </c>
      <c r="C82" s="20"/>
      <c r="D82" s="6" t="s">
        <v>147</v>
      </c>
      <c r="E82" s="3" t="s">
        <v>148</v>
      </c>
      <c r="F82" s="6">
        <f t="shared" si="60"/>
        <v>0</v>
      </c>
      <c r="G82" s="6">
        <f t="shared" si="61"/>
        <v>1</v>
      </c>
      <c r="H82" s="6">
        <f t="shared" si="62"/>
        <v>15</v>
      </c>
      <c r="I82" s="6">
        <f t="shared" si="63"/>
        <v>15</v>
      </c>
      <c r="J82" s="6">
        <f t="shared" si="64"/>
        <v>0</v>
      </c>
      <c r="K82" s="6">
        <f t="shared" si="65"/>
        <v>0</v>
      </c>
      <c r="L82" s="6">
        <f t="shared" si="66"/>
        <v>0</v>
      </c>
      <c r="M82" s="6">
        <f t="shared" si="67"/>
        <v>0</v>
      </c>
      <c r="N82" s="6">
        <f t="shared" si="68"/>
        <v>0</v>
      </c>
      <c r="O82" s="6">
        <f t="shared" si="69"/>
        <v>0</v>
      </c>
      <c r="P82" s="7">
        <f t="shared" si="70"/>
        <v>1</v>
      </c>
      <c r="Q82" s="7">
        <f t="shared" si="71"/>
        <v>0</v>
      </c>
      <c r="R82" s="7">
        <v>0.56999999999999995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72"/>
        <v>0</v>
      </c>
      <c r="AJ82" s="11">
        <v>15</v>
      </c>
      <c r="AK82" s="10" t="s">
        <v>53</v>
      </c>
      <c r="AL82" s="11"/>
      <c r="AM82" s="10"/>
      <c r="AN82" s="11"/>
      <c r="AO82" s="10"/>
      <c r="AP82" s="11"/>
      <c r="AQ82" s="10"/>
      <c r="AR82" s="7">
        <v>1</v>
      </c>
      <c r="AS82" s="11"/>
      <c r="AT82" s="10"/>
      <c r="AU82" s="11"/>
      <c r="AV82" s="10"/>
      <c r="AW82" s="11"/>
      <c r="AX82" s="10"/>
      <c r="AY82" s="7"/>
      <c r="AZ82" s="7">
        <f t="shared" si="73"/>
        <v>1</v>
      </c>
      <c r="BA82" s="11"/>
      <c r="BB82" s="10"/>
      <c r="BC82" s="11"/>
      <c r="BD82" s="10"/>
      <c r="BE82" s="11"/>
      <c r="BF82" s="10"/>
      <c r="BG82" s="11"/>
      <c r="BH82" s="10"/>
      <c r="BI82" s="7"/>
      <c r="BJ82" s="11"/>
      <c r="BK82" s="10"/>
      <c r="BL82" s="11"/>
      <c r="BM82" s="10"/>
      <c r="BN82" s="11"/>
      <c r="BO82" s="10"/>
      <c r="BP82" s="7"/>
      <c r="BQ82" s="7">
        <f t="shared" si="74"/>
        <v>0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75"/>
        <v>0</v>
      </c>
    </row>
    <row r="83" spans="1:86" x14ac:dyDescent="0.25">
      <c r="A83" s="20">
        <v>3</v>
      </c>
      <c r="B83" s="20">
        <v>3</v>
      </c>
      <c r="C83" s="20"/>
      <c r="D83" s="6" t="s">
        <v>149</v>
      </c>
      <c r="E83" s="3" t="s">
        <v>150</v>
      </c>
      <c r="F83" s="6">
        <f t="shared" si="60"/>
        <v>0</v>
      </c>
      <c r="G83" s="6">
        <f t="shared" si="61"/>
        <v>1</v>
      </c>
      <c r="H83" s="6">
        <f t="shared" si="62"/>
        <v>15</v>
      </c>
      <c r="I83" s="6">
        <f t="shared" si="63"/>
        <v>15</v>
      </c>
      <c r="J83" s="6">
        <f t="shared" si="64"/>
        <v>0</v>
      </c>
      <c r="K83" s="6">
        <f t="shared" si="65"/>
        <v>0</v>
      </c>
      <c r="L83" s="6">
        <f t="shared" si="66"/>
        <v>0</v>
      </c>
      <c r="M83" s="6">
        <f t="shared" si="67"/>
        <v>0</v>
      </c>
      <c r="N83" s="6">
        <f t="shared" si="68"/>
        <v>0</v>
      </c>
      <c r="O83" s="6">
        <f t="shared" si="69"/>
        <v>0</v>
      </c>
      <c r="P83" s="7">
        <f t="shared" si="70"/>
        <v>1</v>
      </c>
      <c r="Q83" s="7">
        <f t="shared" si="71"/>
        <v>0</v>
      </c>
      <c r="R83" s="7">
        <v>0.56999999999999995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72"/>
        <v>0</v>
      </c>
      <c r="AJ83" s="11">
        <v>15</v>
      </c>
      <c r="AK83" s="10" t="s">
        <v>53</v>
      </c>
      <c r="AL83" s="11"/>
      <c r="AM83" s="10"/>
      <c r="AN83" s="11"/>
      <c r="AO83" s="10"/>
      <c r="AP83" s="11"/>
      <c r="AQ83" s="10"/>
      <c r="AR83" s="7">
        <v>1</v>
      </c>
      <c r="AS83" s="11"/>
      <c r="AT83" s="10"/>
      <c r="AU83" s="11"/>
      <c r="AV83" s="10"/>
      <c r="AW83" s="11"/>
      <c r="AX83" s="10"/>
      <c r="AY83" s="7"/>
      <c r="AZ83" s="7">
        <f t="shared" si="73"/>
        <v>1</v>
      </c>
      <c r="BA83" s="11"/>
      <c r="BB83" s="10"/>
      <c r="BC83" s="11"/>
      <c r="BD83" s="10"/>
      <c r="BE83" s="11"/>
      <c r="BF83" s="10"/>
      <c r="BG83" s="11"/>
      <c r="BH83" s="10"/>
      <c r="BI83" s="7"/>
      <c r="BJ83" s="11"/>
      <c r="BK83" s="10"/>
      <c r="BL83" s="11"/>
      <c r="BM83" s="10"/>
      <c r="BN83" s="11"/>
      <c r="BO83" s="10"/>
      <c r="BP83" s="7"/>
      <c r="BQ83" s="7">
        <f t="shared" si="74"/>
        <v>0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75"/>
        <v>0</v>
      </c>
    </row>
    <row r="84" spans="1:86" x14ac:dyDescent="0.25">
      <c r="A84" s="20">
        <v>3</v>
      </c>
      <c r="B84" s="20">
        <v>3</v>
      </c>
      <c r="C84" s="20"/>
      <c r="D84" s="6" t="s">
        <v>151</v>
      </c>
      <c r="E84" s="3" t="s">
        <v>152</v>
      </c>
      <c r="F84" s="6">
        <f t="shared" si="60"/>
        <v>0</v>
      </c>
      <c r="G84" s="6">
        <f t="shared" si="61"/>
        <v>1</v>
      </c>
      <c r="H84" s="6">
        <f t="shared" si="62"/>
        <v>15</v>
      </c>
      <c r="I84" s="6">
        <f t="shared" si="63"/>
        <v>15</v>
      </c>
      <c r="J84" s="6">
        <f t="shared" si="64"/>
        <v>0</v>
      </c>
      <c r="K84" s="6">
        <f t="shared" si="65"/>
        <v>0</v>
      </c>
      <c r="L84" s="6">
        <f t="shared" si="66"/>
        <v>0</v>
      </c>
      <c r="M84" s="6">
        <f t="shared" si="67"/>
        <v>0</v>
      </c>
      <c r="N84" s="6">
        <f t="shared" si="68"/>
        <v>0</v>
      </c>
      <c r="O84" s="6">
        <f t="shared" si="69"/>
        <v>0</v>
      </c>
      <c r="P84" s="7">
        <f t="shared" si="70"/>
        <v>1</v>
      </c>
      <c r="Q84" s="7">
        <f t="shared" si="71"/>
        <v>0</v>
      </c>
      <c r="R84" s="7">
        <v>0.56999999999999995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72"/>
        <v>0</v>
      </c>
      <c r="AJ84" s="11">
        <v>15</v>
      </c>
      <c r="AK84" s="10" t="s">
        <v>53</v>
      </c>
      <c r="AL84" s="11"/>
      <c r="AM84" s="10"/>
      <c r="AN84" s="11"/>
      <c r="AO84" s="10"/>
      <c r="AP84" s="11"/>
      <c r="AQ84" s="10"/>
      <c r="AR84" s="7">
        <v>1</v>
      </c>
      <c r="AS84" s="11"/>
      <c r="AT84" s="10"/>
      <c r="AU84" s="11"/>
      <c r="AV84" s="10"/>
      <c r="AW84" s="11"/>
      <c r="AX84" s="10"/>
      <c r="AY84" s="7"/>
      <c r="AZ84" s="7">
        <f t="shared" si="73"/>
        <v>1</v>
      </c>
      <c r="BA84" s="11"/>
      <c r="BB84" s="10"/>
      <c r="BC84" s="11"/>
      <c r="BD84" s="10"/>
      <c r="BE84" s="11"/>
      <c r="BF84" s="10"/>
      <c r="BG84" s="11"/>
      <c r="BH84" s="10"/>
      <c r="BI84" s="7"/>
      <c r="BJ84" s="11"/>
      <c r="BK84" s="10"/>
      <c r="BL84" s="11"/>
      <c r="BM84" s="10"/>
      <c r="BN84" s="11"/>
      <c r="BO84" s="10"/>
      <c r="BP84" s="7"/>
      <c r="BQ84" s="7">
        <f t="shared" si="74"/>
        <v>0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75"/>
        <v>0</v>
      </c>
    </row>
    <row r="85" spans="1:86" x14ac:dyDescent="0.25">
      <c r="A85" s="20">
        <v>4</v>
      </c>
      <c r="B85" s="20">
        <v>1</v>
      </c>
      <c r="C85" s="20"/>
      <c r="D85" s="6" t="s">
        <v>153</v>
      </c>
      <c r="E85" s="3" t="s">
        <v>154</v>
      </c>
      <c r="F85" s="6">
        <f t="shared" si="60"/>
        <v>0</v>
      </c>
      <c r="G85" s="6">
        <f t="shared" si="61"/>
        <v>2</v>
      </c>
      <c r="H85" s="6">
        <f t="shared" si="62"/>
        <v>30</v>
      </c>
      <c r="I85" s="6">
        <f t="shared" si="63"/>
        <v>15</v>
      </c>
      <c r="J85" s="6">
        <f t="shared" si="64"/>
        <v>15</v>
      </c>
      <c r="K85" s="6">
        <f t="shared" si="65"/>
        <v>0</v>
      </c>
      <c r="L85" s="6">
        <f t="shared" si="66"/>
        <v>0</v>
      </c>
      <c r="M85" s="6">
        <f t="shared" si="67"/>
        <v>0</v>
      </c>
      <c r="N85" s="6">
        <f t="shared" si="68"/>
        <v>0</v>
      </c>
      <c r="O85" s="6">
        <f t="shared" si="69"/>
        <v>0</v>
      </c>
      <c r="P85" s="7">
        <f t="shared" si="70"/>
        <v>2</v>
      </c>
      <c r="Q85" s="7">
        <f t="shared" si="71"/>
        <v>0</v>
      </c>
      <c r="R85" s="7">
        <v>1.17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72"/>
        <v>0</v>
      </c>
      <c r="AJ85" s="11">
        <v>15</v>
      </c>
      <c r="AK85" s="10" t="s">
        <v>53</v>
      </c>
      <c r="AL85" s="11">
        <v>15</v>
      </c>
      <c r="AM85" s="10" t="s">
        <v>53</v>
      </c>
      <c r="AN85" s="11"/>
      <c r="AO85" s="10"/>
      <c r="AP85" s="11"/>
      <c r="AQ85" s="10"/>
      <c r="AR85" s="7">
        <v>2</v>
      </c>
      <c r="AS85" s="11"/>
      <c r="AT85" s="10"/>
      <c r="AU85" s="11"/>
      <c r="AV85" s="10"/>
      <c r="AW85" s="11"/>
      <c r="AX85" s="10"/>
      <c r="AY85" s="7"/>
      <c r="AZ85" s="7">
        <f t="shared" si="73"/>
        <v>2</v>
      </c>
      <c r="BA85" s="11"/>
      <c r="BB85" s="10"/>
      <c r="BC85" s="11"/>
      <c r="BD85" s="10"/>
      <c r="BE85" s="11"/>
      <c r="BF85" s="10"/>
      <c r="BG85" s="11"/>
      <c r="BH85" s="10"/>
      <c r="BI85" s="7"/>
      <c r="BJ85" s="11"/>
      <c r="BK85" s="10"/>
      <c r="BL85" s="11"/>
      <c r="BM85" s="10"/>
      <c r="BN85" s="11"/>
      <c r="BO85" s="10"/>
      <c r="BP85" s="7"/>
      <c r="BQ85" s="7">
        <f t="shared" si="74"/>
        <v>0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75"/>
        <v>0</v>
      </c>
    </row>
    <row r="86" spans="1:86" x14ac:dyDescent="0.25">
      <c r="A86" s="20">
        <v>4</v>
      </c>
      <c r="B86" s="20">
        <v>1</v>
      </c>
      <c r="C86" s="20"/>
      <c r="D86" s="6" t="s">
        <v>155</v>
      </c>
      <c r="E86" s="3" t="s">
        <v>156</v>
      </c>
      <c r="F86" s="6">
        <f t="shared" si="60"/>
        <v>0</v>
      </c>
      <c r="G86" s="6">
        <f t="shared" si="61"/>
        <v>2</v>
      </c>
      <c r="H86" s="6">
        <f t="shared" si="62"/>
        <v>30</v>
      </c>
      <c r="I86" s="6">
        <f t="shared" si="63"/>
        <v>15</v>
      </c>
      <c r="J86" s="6">
        <f t="shared" si="64"/>
        <v>15</v>
      </c>
      <c r="K86" s="6">
        <f t="shared" si="65"/>
        <v>0</v>
      </c>
      <c r="L86" s="6">
        <f t="shared" si="66"/>
        <v>0</v>
      </c>
      <c r="M86" s="6">
        <f t="shared" si="67"/>
        <v>0</v>
      </c>
      <c r="N86" s="6">
        <f t="shared" si="68"/>
        <v>0</v>
      </c>
      <c r="O86" s="6">
        <f t="shared" si="69"/>
        <v>0</v>
      </c>
      <c r="P86" s="7">
        <f t="shared" si="70"/>
        <v>2</v>
      </c>
      <c r="Q86" s="7">
        <f t="shared" si="71"/>
        <v>0</v>
      </c>
      <c r="R86" s="7">
        <v>1.17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72"/>
        <v>0</v>
      </c>
      <c r="AJ86" s="11">
        <v>15</v>
      </c>
      <c r="AK86" s="10" t="s">
        <v>53</v>
      </c>
      <c r="AL86" s="11">
        <v>15</v>
      </c>
      <c r="AM86" s="10" t="s">
        <v>53</v>
      </c>
      <c r="AN86" s="11"/>
      <c r="AO86" s="10"/>
      <c r="AP86" s="11"/>
      <c r="AQ86" s="10"/>
      <c r="AR86" s="7">
        <v>2</v>
      </c>
      <c r="AS86" s="11"/>
      <c r="AT86" s="10"/>
      <c r="AU86" s="11"/>
      <c r="AV86" s="10"/>
      <c r="AW86" s="11"/>
      <c r="AX86" s="10"/>
      <c r="AY86" s="7"/>
      <c r="AZ86" s="7">
        <f t="shared" si="73"/>
        <v>2</v>
      </c>
      <c r="BA86" s="11"/>
      <c r="BB86" s="10"/>
      <c r="BC86" s="11"/>
      <c r="BD86" s="10"/>
      <c r="BE86" s="11"/>
      <c r="BF86" s="10"/>
      <c r="BG86" s="11"/>
      <c r="BH86" s="10"/>
      <c r="BI86" s="7"/>
      <c r="BJ86" s="11"/>
      <c r="BK86" s="10"/>
      <c r="BL86" s="11"/>
      <c r="BM86" s="10"/>
      <c r="BN86" s="11"/>
      <c r="BO86" s="10"/>
      <c r="BP86" s="7"/>
      <c r="BQ86" s="7">
        <f t="shared" si="74"/>
        <v>0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75"/>
        <v>0</v>
      </c>
    </row>
    <row r="87" spans="1:86" x14ac:dyDescent="0.25">
      <c r="A87" s="20">
        <v>4</v>
      </c>
      <c r="B87" s="20">
        <v>1</v>
      </c>
      <c r="C87" s="20"/>
      <c r="D87" s="6" t="s">
        <v>157</v>
      </c>
      <c r="E87" s="3" t="s">
        <v>158</v>
      </c>
      <c r="F87" s="6">
        <f t="shared" si="60"/>
        <v>0</v>
      </c>
      <c r="G87" s="6">
        <f t="shared" si="61"/>
        <v>2</v>
      </c>
      <c r="H87" s="6">
        <f t="shared" si="62"/>
        <v>30</v>
      </c>
      <c r="I87" s="6">
        <f t="shared" si="63"/>
        <v>15</v>
      </c>
      <c r="J87" s="6">
        <f t="shared" si="64"/>
        <v>15</v>
      </c>
      <c r="K87" s="6">
        <f t="shared" si="65"/>
        <v>0</v>
      </c>
      <c r="L87" s="6">
        <f t="shared" si="66"/>
        <v>0</v>
      </c>
      <c r="M87" s="6">
        <f t="shared" si="67"/>
        <v>0</v>
      </c>
      <c r="N87" s="6">
        <f t="shared" si="68"/>
        <v>0</v>
      </c>
      <c r="O87" s="6">
        <f t="shared" si="69"/>
        <v>0</v>
      </c>
      <c r="P87" s="7">
        <f t="shared" si="70"/>
        <v>2</v>
      </c>
      <c r="Q87" s="7">
        <f t="shared" si="71"/>
        <v>0</v>
      </c>
      <c r="R87" s="7">
        <v>1.1299999999999999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72"/>
        <v>0</v>
      </c>
      <c r="AJ87" s="11">
        <v>15</v>
      </c>
      <c r="AK87" s="10" t="s">
        <v>53</v>
      </c>
      <c r="AL87" s="11">
        <v>15</v>
      </c>
      <c r="AM87" s="10" t="s">
        <v>53</v>
      </c>
      <c r="AN87" s="11"/>
      <c r="AO87" s="10"/>
      <c r="AP87" s="11"/>
      <c r="AQ87" s="10"/>
      <c r="AR87" s="7">
        <v>2</v>
      </c>
      <c r="AS87" s="11"/>
      <c r="AT87" s="10"/>
      <c r="AU87" s="11"/>
      <c r="AV87" s="10"/>
      <c r="AW87" s="11"/>
      <c r="AX87" s="10"/>
      <c r="AY87" s="7"/>
      <c r="AZ87" s="7">
        <f t="shared" si="73"/>
        <v>2</v>
      </c>
      <c r="BA87" s="11"/>
      <c r="BB87" s="10"/>
      <c r="BC87" s="11"/>
      <c r="BD87" s="10"/>
      <c r="BE87" s="11"/>
      <c r="BF87" s="10"/>
      <c r="BG87" s="11"/>
      <c r="BH87" s="10"/>
      <c r="BI87" s="7"/>
      <c r="BJ87" s="11"/>
      <c r="BK87" s="10"/>
      <c r="BL87" s="11"/>
      <c r="BM87" s="10"/>
      <c r="BN87" s="11"/>
      <c r="BO87" s="10"/>
      <c r="BP87" s="7"/>
      <c r="BQ87" s="7">
        <f t="shared" si="74"/>
        <v>0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75"/>
        <v>0</v>
      </c>
    </row>
    <row r="88" spans="1:86" x14ac:dyDescent="0.25">
      <c r="A88" s="20">
        <v>4</v>
      </c>
      <c r="B88" s="20">
        <v>1</v>
      </c>
      <c r="C88" s="20"/>
      <c r="D88" s="6" t="s">
        <v>159</v>
      </c>
      <c r="E88" s="3" t="s">
        <v>160</v>
      </c>
      <c r="F88" s="6">
        <f t="shared" si="60"/>
        <v>0</v>
      </c>
      <c r="G88" s="6">
        <f t="shared" si="61"/>
        <v>2</v>
      </c>
      <c r="H88" s="6">
        <f t="shared" si="62"/>
        <v>30</v>
      </c>
      <c r="I88" s="6">
        <f t="shared" si="63"/>
        <v>15</v>
      </c>
      <c r="J88" s="6">
        <f t="shared" si="64"/>
        <v>15</v>
      </c>
      <c r="K88" s="6">
        <f t="shared" si="65"/>
        <v>0</v>
      </c>
      <c r="L88" s="6">
        <f t="shared" si="66"/>
        <v>0</v>
      </c>
      <c r="M88" s="6">
        <f t="shared" si="67"/>
        <v>0</v>
      </c>
      <c r="N88" s="6">
        <f t="shared" si="68"/>
        <v>0</v>
      </c>
      <c r="O88" s="6">
        <f t="shared" si="69"/>
        <v>0</v>
      </c>
      <c r="P88" s="7">
        <f t="shared" si="70"/>
        <v>2</v>
      </c>
      <c r="Q88" s="7">
        <f t="shared" si="71"/>
        <v>0</v>
      </c>
      <c r="R88" s="7">
        <v>1.3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72"/>
        <v>0</v>
      </c>
      <c r="AJ88" s="11">
        <v>15</v>
      </c>
      <c r="AK88" s="10" t="s">
        <v>53</v>
      </c>
      <c r="AL88" s="11">
        <v>15</v>
      </c>
      <c r="AM88" s="10" t="s">
        <v>53</v>
      </c>
      <c r="AN88" s="11"/>
      <c r="AO88" s="10"/>
      <c r="AP88" s="11"/>
      <c r="AQ88" s="10"/>
      <c r="AR88" s="7">
        <v>2</v>
      </c>
      <c r="AS88" s="11"/>
      <c r="AT88" s="10"/>
      <c r="AU88" s="11"/>
      <c r="AV88" s="10"/>
      <c r="AW88" s="11"/>
      <c r="AX88" s="10"/>
      <c r="AY88" s="7"/>
      <c r="AZ88" s="7">
        <f t="shared" si="73"/>
        <v>2</v>
      </c>
      <c r="BA88" s="11"/>
      <c r="BB88" s="10"/>
      <c r="BC88" s="11"/>
      <c r="BD88" s="10"/>
      <c r="BE88" s="11"/>
      <c r="BF88" s="10"/>
      <c r="BG88" s="11"/>
      <c r="BH88" s="10"/>
      <c r="BI88" s="7"/>
      <c r="BJ88" s="11"/>
      <c r="BK88" s="10"/>
      <c r="BL88" s="11"/>
      <c r="BM88" s="10"/>
      <c r="BN88" s="11"/>
      <c r="BO88" s="10"/>
      <c r="BP88" s="7"/>
      <c r="BQ88" s="7">
        <f t="shared" si="74"/>
        <v>0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75"/>
        <v>0</v>
      </c>
    </row>
    <row r="89" spans="1:86" x14ac:dyDescent="0.25">
      <c r="A89" s="20">
        <v>1</v>
      </c>
      <c r="B89" s="20">
        <v>2</v>
      </c>
      <c r="C89" s="20"/>
      <c r="D89" s="6" t="s">
        <v>217</v>
      </c>
      <c r="E89" s="3" t="s">
        <v>216</v>
      </c>
      <c r="F89" s="6">
        <f t="shared" si="60"/>
        <v>0</v>
      </c>
      <c r="G89" s="6">
        <f t="shared" si="61"/>
        <v>2</v>
      </c>
      <c r="H89" s="6">
        <f t="shared" si="62"/>
        <v>30</v>
      </c>
      <c r="I89" s="6">
        <f t="shared" si="63"/>
        <v>15</v>
      </c>
      <c r="J89" s="6">
        <f t="shared" si="64"/>
        <v>0</v>
      </c>
      <c r="K89" s="6">
        <f t="shared" si="65"/>
        <v>0</v>
      </c>
      <c r="L89" s="6">
        <f t="shared" si="66"/>
        <v>0</v>
      </c>
      <c r="M89" s="6">
        <f t="shared" si="67"/>
        <v>15</v>
      </c>
      <c r="N89" s="6">
        <f t="shared" si="68"/>
        <v>0</v>
      </c>
      <c r="O89" s="6">
        <f t="shared" si="69"/>
        <v>0</v>
      </c>
      <c r="P89" s="7">
        <f t="shared" si="70"/>
        <v>2</v>
      </c>
      <c r="Q89" s="7">
        <f t="shared" si="71"/>
        <v>1.5</v>
      </c>
      <c r="R89" s="7">
        <v>2</v>
      </c>
      <c r="S89" s="11">
        <v>15</v>
      </c>
      <c r="T89" s="10" t="s">
        <v>53</v>
      </c>
      <c r="U89" s="11"/>
      <c r="V89" s="10"/>
      <c r="W89" s="11"/>
      <c r="X89" s="10"/>
      <c r="Y89" s="11"/>
      <c r="Z89" s="10"/>
      <c r="AA89" s="7">
        <v>0.5</v>
      </c>
      <c r="AB89" s="11">
        <v>15</v>
      </c>
      <c r="AC89" s="10" t="s">
        <v>53</v>
      </c>
      <c r="AD89" s="11"/>
      <c r="AE89" s="10"/>
      <c r="AF89" s="11"/>
      <c r="AG89" s="10"/>
      <c r="AH89" s="7">
        <v>1.5</v>
      </c>
      <c r="AI89" s="7">
        <f t="shared" si="72"/>
        <v>2</v>
      </c>
      <c r="AJ89" s="11"/>
      <c r="AK89" s="10"/>
      <c r="AL89" s="11"/>
      <c r="AM89" s="10"/>
      <c r="AN89" s="11"/>
      <c r="AO89" s="10"/>
      <c r="AP89" s="11"/>
      <c r="AQ89" s="10"/>
      <c r="AR89" s="7"/>
      <c r="AS89" s="11"/>
      <c r="AT89" s="10"/>
      <c r="AU89" s="11"/>
      <c r="AV89" s="10"/>
      <c r="AW89" s="11"/>
      <c r="AX89" s="10"/>
      <c r="AY89" s="7"/>
      <c r="AZ89" s="7">
        <f t="shared" si="73"/>
        <v>0</v>
      </c>
      <c r="BA89" s="11"/>
      <c r="BB89" s="10"/>
      <c r="BC89" s="11"/>
      <c r="BD89" s="10"/>
      <c r="BE89" s="11"/>
      <c r="BF89" s="10"/>
      <c r="BG89" s="11"/>
      <c r="BH89" s="10"/>
      <c r="BI89" s="7"/>
      <c r="BJ89" s="11"/>
      <c r="BK89" s="10"/>
      <c r="BL89" s="11"/>
      <c r="BM89" s="10"/>
      <c r="BN89" s="11"/>
      <c r="BO89" s="10"/>
      <c r="BP89" s="7"/>
      <c r="BQ89" s="7">
        <f t="shared" si="74"/>
        <v>0</v>
      </c>
      <c r="BR89" s="11"/>
      <c r="BS89" s="10"/>
      <c r="BT89" s="11"/>
      <c r="BU89" s="10"/>
      <c r="BV89" s="11"/>
      <c r="BW89" s="10"/>
      <c r="BX89" s="11"/>
      <c r="BY89" s="10"/>
      <c r="BZ89" s="7"/>
      <c r="CA89" s="11"/>
      <c r="CB89" s="10"/>
      <c r="CC89" s="11"/>
      <c r="CD89" s="10"/>
      <c r="CE89" s="11"/>
      <c r="CF89" s="10"/>
      <c r="CG89" s="7"/>
      <c r="CH89" s="7">
        <f t="shared" si="75"/>
        <v>0</v>
      </c>
    </row>
    <row r="90" spans="1:86" x14ac:dyDescent="0.25">
      <c r="A90" s="20">
        <v>1</v>
      </c>
      <c r="B90" s="20">
        <v>2</v>
      </c>
      <c r="C90" s="20"/>
      <c r="D90" s="6" t="s">
        <v>215</v>
      </c>
      <c r="E90" s="3" t="s">
        <v>214</v>
      </c>
      <c r="F90" s="6">
        <f t="shared" si="60"/>
        <v>0</v>
      </c>
      <c r="G90" s="6">
        <f t="shared" si="61"/>
        <v>2</v>
      </c>
      <c r="H90" s="6">
        <f t="shared" si="62"/>
        <v>30</v>
      </c>
      <c r="I90" s="6">
        <f t="shared" si="63"/>
        <v>15</v>
      </c>
      <c r="J90" s="6">
        <f t="shared" si="64"/>
        <v>0</v>
      </c>
      <c r="K90" s="6">
        <f t="shared" si="65"/>
        <v>0</v>
      </c>
      <c r="L90" s="6">
        <f t="shared" si="66"/>
        <v>0</v>
      </c>
      <c r="M90" s="6">
        <f t="shared" si="67"/>
        <v>15</v>
      </c>
      <c r="N90" s="6">
        <f t="shared" si="68"/>
        <v>0</v>
      </c>
      <c r="O90" s="6">
        <f t="shared" si="69"/>
        <v>0</v>
      </c>
      <c r="P90" s="7">
        <f t="shared" si="70"/>
        <v>2</v>
      </c>
      <c r="Q90" s="7">
        <f t="shared" si="71"/>
        <v>1.5</v>
      </c>
      <c r="R90" s="7">
        <v>1.07</v>
      </c>
      <c r="S90" s="11">
        <v>15</v>
      </c>
      <c r="T90" s="10" t="s">
        <v>53</v>
      </c>
      <c r="U90" s="11"/>
      <c r="V90" s="10"/>
      <c r="W90" s="11"/>
      <c r="X90" s="10"/>
      <c r="Y90" s="11"/>
      <c r="Z90" s="10"/>
      <c r="AA90" s="7">
        <v>0.5</v>
      </c>
      <c r="AB90" s="11">
        <v>15</v>
      </c>
      <c r="AC90" s="10" t="s">
        <v>53</v>
      </c>
      <c r="AD90" s="11"/>
      <c r="AE90" s="10"/>
      <c r="AF90" s="11"/>
      <c r="AG90" s="10"/>
      <c r="AH90" s="7">
        <v>1.5</v>
      </c>
      <c r="AI90" s="7">
        <f t="shared" si="72"/>
        <v>2</v>
      </c>
      <c r="AJ90" s="11"/>
      <c r="AK90" s="10"/>
      <c r="AL90" s="11"/>
      <c r="AM90" s="10"/>
      <c r="AN90" s="11"/>
      <c r="AO90" s="10"/>
      <c r="AP90" s="11"/>
      <c r="AQ90" s="10"/>
      <c r="AR90" s="7"/>
      <c r="AS90" s="11"/>
      <c r="AT90" s="10"/>
      <c r="AU90" s="11"/>
      <c r="AV90" s="10"/>
      <c r="AW90" s="11"/>
      <c r="AX90" s="10"/>
      <c r="AY90" s="7"/>
      <c r="AZ90" s="7">
        <f t="shared" si="73"/>
        <v>0</v>
      </c>
      <c r="BA90" s="11"/>
      <c r="BB90" s="10"/>
      <c r="BC90" s="11"/>
      <c r="BD90" s="10"/>
      <c r="BE90" s="11"/>
      <c r="BF90" s="10"/>
      <c r="BG90" s="11"/>
      <c r="BH90" s="10"/>
      <c r="BI90" s="7"/>
      <c r="BJ90" s="11"/>
      <c r="BK90" s="10"/>
      <c r="BL90" s="11"/>
      <c r="BM90" s="10"/>
      <c r="BN90" s="11"/>
      <c r="BO90" s="10"/>
      <c r="BP90" s="7"/>
      <c r="BQ90" s="7">
        <f t="shared" si="74"/>
        <v>0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 t="shared" si="75"/>
        <v>0</v>
      </c>
    </row>
    <row r="91" spans="1:86" x14ac:dyDescent="0.25">
      <c r="A91" s="20">
        <v>1</v>
      </c>
      <c r="B91" s="20">
        <v>2</v>
      </c>
      <c r="C91" s="20"/>
      <c r="D91" s="6" t="s">
        <v>213</v>
      </c>
      <c r="E91" s="3" t="s">
        <v>212</v>
      </c>
      <c r="F91" s="6">
        <f t="shared" si="60"/>
        <v>0</v>
      </c>
      <c r="G91" s="6">
        <f t="shared" si="61"/>
        <v>2</v>
      </c>
      <c r="H91" s="6">
        <f t="shared" si="62"/>
        <v>30</v>
      </c>
      <c r="I91" s="6">
        <f t="shared" si="63"/>
        <v>15</v>
      </c>
      <c r="J91" s="6">
        <f t="shared" si="64"/>
        <v>0</v>
      </c>
      <c r="K91" s="6">
        <f t="shared" si="65"/>
        <v>0</v>
      </c>
      <c r="L91" s="6">
        <f t="shared" si="66"/>
        <v>0</v>
      </c>
      <c r="M91" s="6">
        <f t="shared" si="67"/>
        <v>15</v>
      </c>
      <c r="N91" s="6">
        <f t="shared" si="68"/>
        <v>0</v>
      </c>
      <c r="O91" s="6">
        <f t="shared" si="69"/>
        <v>0</v>
      </c>
      <c r="P91" s="7">
        <f t="shared" si="70"/>
        <v>2</v>
      </c>
      <c r="Q91" s="7">
        <f t="shared" si="71"/>
        <v>1.5</v>
      </c>
      <c r="R91" s="7">
        <v>2</v>
      </c>
      <c r="S91" s="11">
        <v>15</v>
      </c>
      <c r="T91" s="10" t="s">
        <v>53</v>
      </c>
      <c r="U91" s="11"/>
      <c r="V91" s="10"/>
      <c r="W91" s="11"/>
      <c r="X91" s="10"/>
      <c r="Y91" s="11"/>
      <c r="Z91" s="10"/>
      <c r="AA91" s="7">
        <v>0.5</v>
      </c>
      <c r="AB91" s="11">
        <v>15</v>
      </c>
      <c r="AC91" s="10" t="s">
        <v>53</v>
      </c>
      <c r="AD91" s="11"/>
      <c r="AE91" s="10"/>
      <c r="AF91" s="11"/>
      <c r="AG91" s="10"/>
      <c r="AH91" s="7">
        <v>1.5</v>
      </c>
      <c r="AI91" s="7">
        <f t="shared" si="72"/>
        <v>2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 t="shared" si="73"/>
        <v>0</v>
      </c>
      <c r="BA91" s="11"/>
      <c r="BB91" s="10"/>
      <c r="BC91" s="11"/>
      <c r="BD91" s="10"/>
      <c r="BE91" s="11"/>
      <c r="BF91" s="10"/>
      <c r="BG91" s="11"/>
      <c r="BH91" s="10"/>
      <c r="BI91" s="7"/>
      <c r="BJ91" s="11"/>
      <c r="BK91" s="10"/>
      <c r="BL91" s="11"/>
      <c r="BM91" s="10"/>
      <c r="BN91" s="11"/>
      <c r="BO91" s="10"/>
      <c r="BP91" s="7"/>
      <c r="BQ91" s="7">
        <f t="shared" si="74"/>
        <v>0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 t="shared" si="75"/>
        <v>0</v>
      </c>
    </row>
    <row r="92" spans="1:86" x14ac:dyDescent="0.25">
      <c r="A92" s="20">
        <v>1</v>
      </c>
      <c r="B92" s="20">
        <v>2</v>
      </c>
      <c r="C92" s="20"/>
      <c r="D92" s="6" t="s">
        <v>211</v>
      </c>
      <c r="E92" s="3" t="s">
        <v>210</v>
      </c>
      <c r="F92" s="6">
        <f t="shared" si="60"/>
        <v>0</v>
      </c>
      <c r="G92" s="6">
        <f t="shared" si="61"/>
        <v>2</v>
      </c>
      <c r="H92" s="6">
        <f t="shared" si="62"/>
        <v>30</v>
      </c>
      <c r="I92" s="6">
        <f t="shared" si="63"/>
        <v>15</v>
      </c>
      <c r="J92" s="6">
        <f t="shared" si="64"/>
        <v>0</v>
      </c>
      <c r="K92" s="6">
        <f t="shared" si="65"/>
        <v>0</v>
      </c>
      <c r="L92" s="6">
        <f t="shared" si="66"/>
        <v>0</v>
      </c>
      <c r="M92" s="6">
        <f t="shared" si="67"/>
        <v>15</v>
      </c>
      <c r="N92" s="6">
        <f t="shared" si="68"/>
        <v>0</v>
      </c>
      <c r="O92" s="6">
        <f t="shared" si="69"/>
        <v>0</v>
      </c>
      <c r="P92" s="7">
        <f t="shared" si="70"/>
        <v>2</v>
      </c>
      <c r="Q92" s="7">
        <f t="shared" si="71"/>
        <v>1.5</v>
      </c>
      <c r="R92" s="7">
        <v>1.23</v>
      </c>
      <c r="S92" s="11">
        <v>15</v>
      </c>
      <c r="T92" s="10" t="s">
        <v>53</v>
      </c>
      <c r="U92" s="11"/>
      <c r="V92" s="10"/>
      <c r="W92" s="11"/>
      <c r="X92" s="10"/>
      <c r="Y92" s="11"/>
      <c r="Z92" s="10"/>
      <c r="AA92" s="7">
        <v>0.5</v>
      </c>
      <c r="AB92" s="11">
        <v>15</v>
      </c>
      <c r="AC92" s="10" t="s">
        <v>53</v>
      </c>
      <c r="AD92" s="11"/>
      <c r="AE92" s="10"/>
      <c r="AF92" s="11"/>
      <c r="AG92" s="10"/>
      <c r="AH92" s="7">
        <v>1.5</v>
      </c>
      <c r="AI92" s="7">
        <f t="shared" si="72"/>
        <v>2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 t="shared" si="73"/>
        <v>0</v>
      </c>
      <c r="BA92" s="11"/>
      <c r="BB92" s="10"/>
      <c r="BC92" s="11"/>
      <c r="BD92" s="10"/>
      <c r="BE92" s="11"/>
      <c r="BF92" s="10"/>
      <c r="BG92" s="11"/>
      <c r="BH92" s="10"/>
      <c r="BI92" s="7"/>
      <c r="BJ92" s="11"/>
      <c r="BK92" s="10"/>
      <c r="BL92" s="11"/>
      <c r="BM92" s="10"/>
      <c r="BN92" s="11"/>
      <c r="BO92" s="10"/>
      <c r="BP92" s="7"/>
      <c r="BQ92" s="7">
        <f t="shared" si="74"/>
        <v>0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 t="shared" si="75"/>
        <v>0</v>
      </c>
    </row>
    <row r="93" spans="1:86" x14ac:dyDescent="0.25">
      <c r="A93" s="20">
        <v>1</v>
      </c>
      <c r="B93" s="20">
        <v>2</v>
      </c>
      <c r="C93" s="20"/>
      <c r="D93" s="6" t="s">
        <v>209</v>
      </c>
      <c r="E93" s="3" t="s">
        <v>208</v>
      </c>
      <c r="F93" s="6">
        <f t="shared" si="60"/>
        <v>0</v>
      </c>
      <c r="G93" s="6">
        <f t="shared" si="61"/>
        <v>2</v>
      </c>
      <c r="H93" s="6">
        <f t="shared" si="62"/>
        <v>30</v>
      </c>
      <c r="I93" s="6">
        <f t="shared" si="63"/>
        <v>15</v>
      </c>
      <c r="J93" s="6">
        <f t="shared" si="64"/>
        <v>0</v>
      </c>
      <c r="K93" s="6">
        <f t="shared" si="65"/>
        <v>0</v>
      </c>
      <c r="L93" s="6">
        <f t="shared" si="66"/>
        <v>0</v>
      </c>
      <c r="M93" s="6">
        <f t="shared" si="67"/>
        <v>15</v>
      </c>
      <c r="N93" s="6">
        <f t="shared" si="68"/>
        <v>0</v>
      </c>
      <c r="O93" s="6">
        <f t="shared" si="69"/>
        <v>0</v>
      </c>
      <c r="P93" s="7">
        <f t="shared" si="70"/>
        <v>2</v>
      </c>
      <c r="Q93" s="7">
        <f t="shared" si="71"/>
        <v>1.5</v>
      </c>
      <c r="R93" s="7">
        <v>1.07</v>
      </c>
      <c r="S93" s="11">
        <v>15</v>
      </c>
      <c r="T93" s="10" t="s">
        <v>53</v>
      </c>
      <c r="U93" s="11"/>
      <c r="V93" s="10"/>
      <c r="W93" s="11"/>
      <c r="X93" s="10"/>
      <c r="Y93" s="11"/>
      <c r="Z93" s="10"/>
      <c r="AA93" s="7">
        <v>0.5</v>
      </c>
      <c r="AB93" s="11">
        <v>15</v>
      </c>
      <c r="AC93" s="10" t="s">
        <v>53</v>
      </c>
      <c r="AD93" s="11"/>
      <c r="AE93" s="10"/>
      <c r="AF93" s="11"/>
      <c r="AG93" s="10"/>
      <c r="AH93" s="7">
        <v>1.5</v>
      </c>
      <c r="AI93" s="7">
        <f t="shared" si="72"/>
        <v>2</v>
      </c>
      <c r="AJ93" s="11"/>
      <c r="AK93" s="10"/>
      <c r="AL93" s="11"/>
      <c r="AM93" s="10"/>
      <c r="AN93" s="11"/>
      <c r="AO93" s="10"/>
      <c r="AP93" s="11"/>
      <c r="AQ93" s="10"/>
      <c r="AR93" s="7"/>
      <c r="AS93" s="11"/>
      <c r="AT93" s="10"/>
      <c r="AU93" s="11"/>
      <c r="AV93" s="10"/>
      <c r="AW93" s="11"/>
      <c r="AX93" s="10"/>
      <c r="AY93" s="7"/>
      <c r="AZ93" s="7">
        <f t="shared" si="73"/>
        <v>0</v>
      </c>
      <c r="BA93" s="11"/>
      <c r="BB93" s="10"/>
      <c r="BC93" s="11"/>
      <c r="BD93" s="10"/>
      <c r="BE93" s="11"/>
      <c r="BF93" s="10"/>
      <c r="BG93" s="11"/>
      <c r="BH93" s="10"/>
      <c r="BI93" s="7"/>
      <c r="BJ93" s="11"/>
      <c r="BK93" s="10"/>
      <c r="BL93" s="11"/>
      <c r="BM93" s="10"/>
      <c r="BN93" s="11"/>
      <c r="BO93" s="10"/>
      <c r="BP93" s="7"/>
      <c r="BQ93" s="7">
        <f t="shared" si="74"/>
        <v>0</v>
      </c>
      <c r="BR93" s="11"/>
      <c r="BS93" s="10"/>
      <c r="BT93" s="11"/>
      <c r="BU93" s="10"/>
      <c r="BV93" s="11"/>
      <c r="BW93" s="10"/>
      <c r="BX93" s="11"/>
      <c r="BY93" s="10"/>
      <c r="BZ93" s="7"/>
      <c r="CA93" s="11"/>
      <c r="CB93" s="10"/>
      <c r="CC93" s="11"/>
      <c r="CD93" s="10"/>
      <c r="CE93" s="11"/>
      <c r="CF93" s="10"/>
      <c r="CG93" s="7"/>
      <c r="CH93" s="7">
        <f t="shared" si="75"/>
        <v>0</v>
      </c>
    </row>
    <row r="94" spans="1:86" x14ac:dyDescent="0.25">
      <c r="A94" s="20">
        <v>1</v>
      </c>
      <c r="B94" s="20">
        <v>2</v>
      </c>
      <c r="C94" s="20"/>
      <c r="D94" s="6" t="s">
        <v>207</v>
      </c>
      <c r="E94" s="3" t="s">
        <v>206</v>
      </c>
      <c r="F94" s="6">
        <f t="shared" si="60"/>
        <v>0</v>
      </c>
      <c r="G94" s="6">
        <f t="shared" si="61"/>
        <v>2</v>
      </c>
      <c r="H94" s="6">
        <f t="shared" si="62"/>
        <v>30</v>
      </c>
      <c r="I94" s="6">
        <f t="shared" si="63"/>
        <v>15</v>
      </c>
      <c r="J94" s="6">
        <f t="shared" si="64"/>
        <v>0</v>
      </c>
      <c r="K94" s="6">
        <f t="shared" si="65"/>
        <v>0</v>
      </c>
      <c r="L94" s="6">
        <f t="shared" si="66"/>
        <v>0</v>
      </c>
      <c r="M94" s="6">
        <f t="shared" si="67"/>
        <v>15</v>
      </c>
      <c r="N94" s="6">
        <f t="shared" si="68"/>
        <v>0</v>
      </c>
      <c r="O94" s="6">
        <f t="shared" si="69"/>
        <v>0</v>
      </c>
      <c r="P94" s="7">
        <f t="shared" si="70"/>
        <v>2</v>
      </c>
      <c r="Q94" s="7">
        <f t="shared" si="71"/>
        <v>1.5</v>
      </c>
      <c r="R94" s="7">
        <v>2</v>
      </c>
      <c r="S94" s="11">
        <v>15</v>
      </c>
      <c r="T94" s="10" t="s">
        <v>53</v>
      </c>
      <c r="U94" s="11"/>
      <c r="V94" s="10"/>
      <c r="W94" s="11"/>
      <c r="X94" s="10"/>
      <c r="Y94" s="11"/>
      <c r="Z94" s="10"/>
      <c r="AA94" s="7">
        <v>0.5</v>
      </c>
      <c r="AB94" s="11">
        <v>15</v>
      </c>
      <c r="AC94" s="10" t="s">
        <v>53</v>
      </c>
      <c r="AD94" s="11"/>
      <c r="AE94" s="10"/>
      <c r="AF94" s="11"/>
      <c r="AG94" s="10"/>
      <c r="AH94" s="7">
        <v>1.5</v>
      </c>
      <c r="AI94" s="7">
        <f t="shared" si="72"/>
        <v>2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 t="shared" si="73"/>
        <v>0</v>
      </c>
      <c r="BA94" s="11"/>
      <c r="BB94" s="10"/>
      <c r="BC94" s="11"/>
      <c r="BD94" s="10"/>
      <c r="BE94" s="11"/>
      <c r="BF94" s="10"/>
      <c r="BG94" s="11"/>
      <c r="BH94" s="10"/>
      <c r="BI94" s="7"/>
      <c r="BJ94" s="11"/>
      <c r="BK94" s="10"/>
      <c r="BL94" s="11"/>
      <c r="BM94" s="10"/>
      <c r="BN94" s="11"/>
      <c r="BO94" s="10"/>
      <c r="BP94" s="7"/>
      <c r="BQ94" s="7">
        <f t="shared" si="74"/>
        <v>0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 t="shared" si="75"/>
        <v>0</v>
      </c>
    </row>
    <row r="95" spans="1:86" x14ac:dyDescent="0.25">
      <c r="A95" s="20">
        <v>1</v>
      </c>
      <c r="B95" s="20">
        <v>2</v>
      </c>
      <c r="C95" s="20"/>
      <c r="D95" s="6" t="s">
        <v>205</v>
      </c>
      <c r="E95" s="3" t="s">
        <v>204</v>
      </c>
      <c r="F95" s="6">
        <f t="shared" si="60"/>
        <v>0</v>
      </c>
      <c r="G95" s="6">
        <f t="shared" si="61"/>
        <v>2</v>
      </c>
      <c r="H95" s="6">
        <f t="shared" si="62"/>
        <v>30</v>
      </c>
      <c r="I95" s="6">
        <f t="shared" si="63"/>
        <v>15</v>
      </c>
      <c r="J95" s="6">
        <f t="shared" si="64"/>
        <v>0</v>
      </c>
      <c r="K95" s="6">
        <f t="shared" si="65"/>
        <v>0</v>
      </c>
      <c r="L95" s="6">
        <f t="shared" si="66"/>
        <v>0</v>
      </c>
      <c r="M95" s="6">
        <f t="shared" si="67"/>
        <v>15</v>
      </c>
      <c r="N95" s="6">
        <f t="shared" si="68"/>
        <v>0</v>
      </c>
      <c r="O95" s="6">
        <f t="shared" si="69"/>
        <v>0</v>
      </c>
      <c r="P95" s="7">
        <f t="shared" si="70"/>
        <v>2</v>
      </c>
      <c r="Q95" s="7">
        <f t="shared" si="71"/>
        <v>1.5</v>
      </c>
      <c r="R95" s="7">
        <v>1.07</v>
      </c>
      <c r="S95" s="11">
        <v>15</v>
      </c>
      <c r="T95" s="10" t="s">
        <v>53</v>
      </c>
      <c r="U95" s="11"/>
      <c r="V95" s="10"/>
      <c r="W95" s="11"/>
      <c r="X95" s="10"/>
      <c r="Y95" s="11"/>
      <c r="Z95" s="10"/>
      <c r="AA95" s="7">
        <v>0.5</v>
      </c>
      <c r="AB95" s="11">
        <v>15</v>
      </c>
      <c r="AC95" s="10" t="s">
        <v>53</v>
      </c>
      <c r="AD95" s="11"/>
      <c r="AE95" s="10"/>
      <c r="AF95" s="11"/>
      <c r="AG95" s="10"/>
      <c r="AH95" s="7">
        <v>1.5</v>
      </c>
      <c r="AI95" s="7">
        <f t="shared" si="72"/>
        <v>2</v>
      </c>
      <c r="AJ95" s="11"/>
      <c r="AK95" s="10"/>
      <c r="AL95" s="11"/>
      <c r="AM95" s="10"/>
      <c r="AN95" s="11"/>
      <c r="AO95" s="10"/>
      <c r="AP95" s="11"/>
      <c r="AQ95" s="10"/>
      <c r="AR95" s="7"/>
      <c r="AS95" s="11"/>
      <c r="AT95" s="10"/>
      <c r="AU95" s="11"/>
      <c r="AV95" s="10"/>
      <c r="AW95" s="11"/>
      <c r="AX95" s="10"/>
      <c r="AY95" s="7"/>
      <c r="AZ95" s="7">
        <f t="shared" si="73"/>
        <v>0</v>
      </c>
      <c r="BA95" s="11"/>
      <c r="BB95" s="10"/>
      <c r="BC95" s="11"/>
      <c r="BD95" s="10"/>
      <c r="BE95" s="11"/>
      <c r="BF95" s="10"/>
      <c r="BG95" s="11"/>
      <c r="BH95" s="10"/>
      <c r="BI95" s="7"/>
      <c r="BJ95" s="11"/>
      <c r="BK95" s="10"/>
      <c r="BL95" s="11"/>
      <c r="BM95" s="10"/>
      <c r="BN95" s="11"/>
      <c r="BO95" s="10"/>
      <c r="BP95" s="7"/>
      <c r="BQ95" s="7">
        <f t="shared" si="74"/>
        <v>0</v>
      </c>
      <c r="BR95" s="11"/>
      <c r="BS95" s="10"/>
      <c r="BT95" s="11"/>
      <c r="BU95" s="10"/>
      <c r="BV95" s="11"/>
      <c r="BW95" s="10"/>
      <c r="BX95" s="11"/>
      <c r="BY95" s="10"/>
      <c r="BZ95" s="7"/>
      <c r="CA95" s="11"/>
      <c r="CB95" s="10"/>
      <c r="CC95" s="11"/>
      <c r="CD95" s="10"/>
      <c r="CE95" s="11"/>
      <c r="CF95" s="10"/>
      <c r="CG95" s="7"/>
      <c r="CH95" s="7">
        <f t="shared" si="75"/>
        <v>0</v>
      </c>
    </row>
    <row r="96" spans="1:86" x14ac:dyDescent="0.25">
      <c r="A96" s="20">
        <v>5</v>
      </c>
      <c r="B96" s="20">
        <v>1</v>
      </c>
      <c r="C96" s="20"/>
      <c r="D96" s="6" t="s">
        <v>161</v>
      </c>
      <c r="E96" s="3" t="s">
        <v>162</v>
      </c>
      <c r="F96" s="6">
        <f t="shared" si="60"/>
        <v>0</v>
      </c>
      <c r="G96" s="6">
        <f t="shared" si="61"/>
        <v>2</v>
      </c>
      <c r="H96" s="6">
        <f t="shared" si="62"/>
        <v>30</v>
      </c>
      <c r="I96" s="6">
        <f t="shared" si="63"/>
        <v>14</v>
      </c>
      <c r="J96" s="6">
        <f t="shared" si="64"/>
        <v>16</v>
      </c>
      <c r="K96" s="6">
        <f t="shared" si="65"/>
        <v>0</v>
      </c>
      <c r="L96" s="6">
        <f t="shared" si="66"/>
        <v>0</v>
      </c>
      <c r="M96" s="6">
        <f t="shared" si="67"/>
        <v>0</v>
      </c>
      <c r="N96" s="6">
        <f t="shared" si="68"/>
        <v>0</v>
      </c>
      <c r="O96" s="6">
        <f t="shared" si="69"/>
        <v>0</v>
      </c>
      <c r="P96" s="7">
        <f t="shared" si="70"/>
        <v>2</v>
      </c>
      <c r="Q96" s="7">
        <f t="shared" si="71"/>
        <v>0</v>
      </c>
      <c r="R96" s="7">
        <v>1.1000000000000001</v>
      </c>
      <c r="S96" s="11"/>
      <c r="T96" s="10"/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7"/>
      <c r="AI96" s="7">
        <f t="shared" si="72"/>
        <v>0</v>
      </c>
      <c r="AJ96" s="11"/>
      <c r="AK96" s="10"/>
      <c r="AL96" s="11"/>
      <c r="AM96" s="10"/>
      <c r="AN96" s="11"/>
      <c r="AO96" s="10"/>
      <c r="AP96" s="11"/>
      <c r="AQ96" s="10"/>
      <c r="AR96" s="7"/>
      <c r="AS96" s="11"/>
      <c r="AT96" s="10"/>
      <c r="AU96" s="11"/>
      <c r="AV96" s="10"/>
      <c r="AW96" s="11"/>
      <c r="AX96" s="10"/>
      <c r="AY96" s="7"/>
      <c r="AZ96" s="7">
        <f t="shared" si="73"/>
        <v>0</v>
      </c>
      <c r="BA96" s="11">
        <v>14</v>
      </c>
      <c r="BB96" s="10" t="s">
        <v>53</v>
      </c>
      <c r="BC96" s="11">
        <v>16</v>
      </c>
      <c r="BD96" s="10" t="s">
        <v>53</v>
      </c>
      <c r="BE96" s="11"/>
      <c r="BF96" s="10"/>
      <c r="BG96" s="11"/>
      <c r="BH96" s="10"/>
      <c r="BI96" s="7">
        <v>2</v>
      </c>
      <c r="BJ96" s="11"/>
      <c r="BK96" s="10"/>
      <c r="BL96" s="11"/>
      <c r="BM96" s="10"/>
      <c r="BN96" s="11"/>
      <c r="BO96" s="10"/>
      <c r="BP96" s="7"/>
      <c r="BQ96" s="7">
        <f t="shared" si="74"/>
        <v>2</v>
      </c>
      <c r="BR96" s="11"/>
      <c r="BS96" s="10"/>
      <c r="BT96" s="11"/>
      <c r="BU96" s="10"/>
      <c r="BV96" s="11"/>
      <c r="BW96" s="10"/>
      <c r="BX96" s="11"/>
      <c r="BY96" s="10"/>
      <c r="BZ96" s="7"/>
      <c r="CA96" s="11"/>
      <c r="CB96" s="10"/>
      <c r="CC96" s="11"/>
      <c r="CD96" s="10"/>
      <c r="CE96" s="11"/>
      <c r="CF96" s="10"/>
      <c r="CG96" s="7"/>
      <c r="CH96" s="7">
        <f t="shared" si="75"/>
        <v>0</v>
      </c>
    </row>
    <row r="97" spans="1:86" x14ac:dyDescent="0.25">
      <c r="A97" s="20">
        <v>5</v>
      </c>
      <c r="B97" s="20">
        <v>1</v>
      </c>
      <c r="C97" s="20"/>
      <c r="D97" s="6" t="s">
        <v>163</v>
      </c>
      <c r="E97" s="3" t="s">
        <v>164</v>
      </c>
      <c r="F97" s="6">
        <f t="shared" si="60"/>
        <v>0</v>
      </c>
      <c r="G97" s="6">
        <f t="shared" si="61"/>
        <v>2</v>
      </c>
      <c r="H97" s="6">
        <f t="shared" si="62"/>
        <v>30</v>
      </c>
      <c r="I97" s="6">
        <f t="shared" si="63"/>
        <v>14</v>
      </c>
      <c r="J97" s="6">
        <f t="shared" si="64"/>
        <v>16</v>
      </c>
      <c r="K97" s="6">
        <f t="shared" si="65"/>
        <v>0</v>
      </c>
      <c r="L97" s="6">
        <f t="shared" si="66"/>
        <v>0</v>
      </c>
      <c r="M97" s="6">
        <f t="shared" si="67"/>
        <v>0</v>
      </c>
      <c r="N97" s="6">
        <f t="shared" si="68"/>
        <v>0</v>
      </c>
      <c r="O97" s="6">
        <f t="shared" si="69"/>
        <v>0</v>
      </c>
      <c r="P97" s="7">
        <f t="shared" si="70"/>
        <v>2</v>
      </c>
      <c r="Q97" s="7">
        <f t="shared" si="71"/>
        <v>0</v>
      </c>
      <c r="R97" s="7">
        <v>1.07</v>
      </c>
      <c r="S97" s="11"/>
      <c r="T97" s="10"/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7"/>
      <c r="AI97" s="7">
        <f t="shared" si="72"/>
        <v>0</v>
      </c>
      <c r="AJ97" s="11"/>
      <c r="AK97" s="10"/>
      <c r="AL97" s="11"/>
      <c r="AM97" s="10"/>
      <c r="AN97" s="11"/>
      <c r="AO97" s="10"/>
      <c r="AP97" s="11"/>
      <c r="AQ97" s="10"/>
      <c r="AR97" s="7"/>
      <c r="AS97" s="11"/>
      <c r="AT97" s="10"/>
      <c r="AU97" s="11"/>
      <c r="AV97" s="10"/>
      <c r="AW97" s="11"/>
      <c r="AX97" s="10"/>
      <c r="AY97" s="7"/>
      <c r="AZ97" s="7">
        <f t="shared" si="73"/>
        <v>0</v>
      </c>
      <c r="BA97" s="11">
        <v>14</v>
      </c>
      <c r="BB97" s="10" t="s">
        <v>53</v>
      </c>
      <c r="BC97" s="11">
        <v>16</v>
      </c>
      <c r="BD97" s="10" t="s">
        <v>53</v>
      </c>
      <c r="BE97" s="11"/>
      <c r="BF97" s="10"/>
      <c r="BG97" s="11"/>
      <c r="BH97" s="10"/>
      <c r="BI97" s="7">
        <v>2</v>
      </c>
      <c r="BJ97" s="11"/>
      <c r="BK97" s="10"/>
      <c r="BL97" s="11"/>
      <c r="BM97" s="10"/>
      <c r="BN97" s="11"/>
      <c r="BO97" s="10"/>
      <c r="BP97" s="7"/>
      <c r="BQ97" s="7">
        <f t="shared" si="74"/>
        <v>2</v>
      </c>
      <c r="BR97" s="11"/>
      <c r="BS97" s="10"/>
      <c r="BT97" s="11"/>
      <c r="BU97" s="10"/>
      <c r="BV97" s="11"/>
      <c r="BW97" s="10"/>
      <c r="BX97" s="11"/>
      <c r="BY97" s="10"/>
      <c r="BZ97" s="7"/>
      <c r="CA97" s="11"/>
      <c r="CB97" s="10"/>
      <c r="CC97" s="11"/>
      <c r="CD97" s="10"/>
      <c r="CE97" s="11"/>
      <c r="CF97" s="10"/>
      <c r="CG97" s="7"/>
      <c r="CH97" s="7">
        <f t="shared" si="75"/>
        <v>0</v>
      </c>
    </row>
    <row r="98" spans="1:86" x14ac:dyDescent="0.25">
      <c r="A98" s="20">
        <v>6</v>
      </c>
      <c r="B98" s="20">
        <v>1</v>
      </c>
      <c r="C98" s="20"/>
      <c r="D98" s="6" t="s">
        <v>165</v>
      </c>
      <c r="E98" s="3" t="s">
        <v>166</v>
      </c>
      <c r="F98" s="6">
        <f t="shared" si="60"/>
        <v>0</v>
      </c>
      <c r="G98" s="6">
        <f t="shared" si="61"/>
        <v>2</v>
      </c>
      <c r="H98" s="6">
        <f t="shared" si="62"/>
        <v>30</v>
      </c>
      <c r="I98" s="6">
        <f t="shared" si="63"/>
        <v>14</v>
      </c>
      <c r="J98" s="6">
        <f t="shared" si="64"/>
        <v>0</v>
      </c>
      <c r="K98" s="6">
        <f t="shared" si="65"/>
        <v>0</v>
      </c>
      <c r="L98" s="6">
        <f t="shared" si="66"/>
        <v>0</v>
      </c>
      <c r="M98" s="6">
        <f t="shared" si="67"/>
        <v>16</v>
      </c>
      <c r="N98" s="6">
        <f t="shared" si="68"/>
        <v>0</v>
      </c>
      <c r="O98" s="6">
        <f t="shared" si="69"/>
        <v>0</v>
      </c>
      <c r="P98" s="7">
        <f t="shared" si="70"/>
        <v>2</v>
      </c>
      <c r="Q98" s="7">
        <f t="shared" si="71"/>
        <v>1</v>
      </c>
      <c r="R98" s="7">
        <v>1.1399999999999999</v>
      </c>
      <c r="S98" s="11"/>
      <c r="T98" s="10"/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7"/>
      <c r="AI98" s="7">
        <f t="shared" si="72"/>
        <v>0</v>
      </c>
      <c r="AJ98" s="11"/>
      <c r="AK98" s="10"/>
      <c r="AL98" s="11"/>
      <c r="AM98" s="10"/>
      <c r="AN98" s="11"/>
      <c r="AO98" s="10"/>
      <c r="AP98" s="11"/>
      <c r="AQ98" s="10"/>
      <c r="AR98" s="7"/>
      <c r="AS98" s="11"/>
      <c r="AT98" s="10"/>
      <c r="AU98" s="11"/>
      <c r="AV98" s="10"/>
      <c r="AW98" s="11"/>
      <c r="AX98" s="10"/>
      <c r="AY98" s="7"/>
      <c r="AZ98" s="7">
        <f t="shared" si="73"/>
        <v>0</v>
      </c>
      <c r="BA98" s="11">
        <v>14</v>
      </c>
      <c r="BB98" s="10" t="s">
        <v>53</v>
      </c>
      <c r="BC98" s="11"/>
      <c r="BD98" s="10"/>
      <c r="BE98" s="11"/>
      <c r="BF98" s="10"/>
      <c r="BG98" s="11"/>
      <c r="BH98" s="10"/>
      <c r="BI98" s="7">
        <v>1</v>
      </c>
      <c r="BJ98" s="11">
        <v>16</v>
      </c>
      <c r="BK98" s="10" t="s">
        <v>53</v>
      </c>
      <c r="BL98" s="11"/>
      <c r="BM98" s="10"/>
      <c r="BN98" s="11"/>
      <c r="BO98" s="10"/>
      <c r="BP98" s="7">
        <v>1</v>
      </c>
      <c r="BQ98" s="7">
        <f t="shared" si="74"/>
        <v>2</v>
      </c>
      <c r="BR98" s="11"/>
      <c r="BS98" s="10"/>
      <c r="BT98" s="11"/>
      <c r="BU98" s="10"/>
      <c r="BV98" s="11"/>
      <c r="BW98" s="10"/>
      <c r="BX98" s="11"/>
      <c r="BY98" s="10"/>
      <c r="BZ98" s="7"/>
      <c r="CA98" s="11"/>
      <c r="CB98" s="10"/>
      <c r="CC98" s="11"/>
      <c r="CD98" s="10"/>
      <c r="CE98" s="11"/>
      <c r="CF98" s="10"/>
      <c r="CG98" s="7"/>
      <c r="CH98" s="7">
        <f t="shared" si="75"/>
        <v>0</v>
      </c>
    </row>
    <row r="99" spans="1:86" x14ac:dyDescent="0.25">
      <c r="A99" s="20">
        <v>6</v>
      </c>
      <c r="B99" s="20">
        <v>1</v>
      </c>
      <c r="C99" s="20"/>
      <c r="D99" s="6" t="s">
        <v>167</v>
      </c>
      <c r="E99" s="3" t="s">
        <v>168</v>
      </c>
      <c r="F99" s="6">
        <f t="shared" si="60"/>
        <v>0</v>
      </c>
      <c r="G99" s="6">
        <f t="shared" si="61"/>
        <v>2</v>
      </c>
      <c r="H99" s="6">
        <f t="shared" si="62"/>
        <v>30</v>
      </c>
      <c r="I99" s="6">
        <f t="shared" si="63"/>
        <v>14</v>
      </c>
      <c r="J99" s="6">
        <f t="shared" si="64"/>
        <v>0</v>
      </c>
      <c r="K99" s="6">
        <f t="shared" si="65"/>
        <v>0</v>
      </c>
      <c r="L99" s="6">
        <f t="shared" si="66"/>
        <v>0</v>
      </c>
      <c r="M99" s="6">
        <f t="shared" si="67"/>
        <v>16</v>
      </c>
      <c r="N99" s="6">
        <f t="shared" si="68"/>
        <v>0</v>
      </c>
      <c r="O99" s="6">
        <f t="shared" si="69"/>
        <v>0</v>
      </c>
      <c r="P99" s="7">
        <f t="shared" si="70"/>
        <v>2</v>
      </c>
      <c r="Q99" s="7">
        <f t="shared" si="71"/>
        <v>1</v>
      </c>
      <c r="R99" s="7">
        <v>1.1399999999999999</v>
      </c>
      <c r="S99" s="11"/>
      <c r="T99" s="10"/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7"/>
      <c r="AI99" s="7">
        <f t="shared" si="72"/>
        <v>0</v>
      </c>
      <c r="AJ99" s="11"/>
      <c r="AK99" s="10"/>
      <c r="AL99" s="11"/>
      <c r="AM99" s="10"/>
      <c r="AN99" s="11"/>
      <c r="AO99" s="10"/>
      <c r="AP99" s="11"/>
      <c r="AQ99" s="10"/>
      <c r="AR99" s="7"/>
      <c r="AS99" s="11"/>
      <c r="AT99" s="10"/>
      <c r="AU99" s="11"/>
      <c r="AV99" s="10"/>
      <c r="AW99" s="11"/>
      <c r="AX99" s="10"/>
      <c r="AY99" s="7"/>
      <c r="AZ99" s="7">
        <f t="shared" si="73"/>
        <v>0</v>
      </c>
      <c r="BA99" s="11">
        <v>14</v>
      </c>
      <c r="BB99" s="10" t="s">
        <v>53</v>
      </c>
      <c r="BC99" s="11"/>
      <c r="BD99" s="10"/>
      <c r="BE99" s="11"/>
      <c r="BF99" s="10"/>
      <c r="BG99" s="11"/>
      <c r="BH99" s="10"/>
      <c r="BI99" s="7">
        <v>1</v>
      </c>
      <c r="BJ99" s="11">
        <v>16</v>
      </c>
      <c r="BK99" s="10" t="s">
        <v>53</v>
      </c>
      <c r="BL99" s="11"/>
      <c r="BM99" s="10"/>
      <c r="BN99" s="11"/>
      <c r="BO99" s="10"/>
      <c r="BP99" s="7">
        <v>1</v>
      </c>
      <c r="BQ99" s="7">
        <f t="shared" si="74"/>
        <v>2</v>
      </c>
      <c r="BR99" s="11"/>
      <c r="BS99" s="10"/>
      <c r="BT99" s="11"/>
      <c r="BU99" s="10"/>
      <c r="BV99" s="11"/>
      <c r="BW99" s="10"/>
      <c r="BX99" s="11"/>
      <c r="BY99" s="10"/>
      <c r="BZ99" s="7"/>
      <c r="CA99" s="11"/>
      <c r="CB99" s="10"/>
      <c r="CC99" s="11"/>
      <c r="CD99" s="10"/>
      <c r="CE99" s="11"/>
      <c r="CF99" s="10"/>
      <c r="CG99" s="7"/>
      <c r="CH99" s="7">
        <f t="shared" si="75"/>
        <v>0</v>
      </c>
    </row>
    <row r="100" spans="1:86" x14ac:dyDescent="0.25">
      <c r="A100" s="20">
        <v>6</v>
      </c>
      <c r="B100" s="20">
        <v>1</v>
      </c>
      <c r="C100" s="20"/>
      <c r="D100" s="6" t="s">
        <v>169</v>
      </c>
      <c r="E100" s="3" t="s">
        <v>170</v>
      </c>
      <c r="F100" s="6">
        <f t="shared" si="60"/>
        <v>0</v>
      </c>
      <c r="G100" s="6">
        <f t="shared" si="61"/>
        <v>2</v>
      </c>
      <c r="H100" s="6">
        <f t="shared" si="62"/>
        <v>30</v>
      </c>
      <c r="I100" s="6">
        <f t="shared" si="63"/>
        <v>14</v>
      </c>
      <c r="J100" s="6">
        <f t="shared" si="64"/>
        <v>0</v>
      </c>
      <c r="K100" s="6">
        <f t="shared" si="65"/>
        <v>0</v>
      </c>
      <c r="L100" s="6">
        <f t="shared" si="66"/>
        <v>0</v>
      </c>
      <c r="M100" s="6">
        <f t="shared" si="67"/>
        <v>16</v>
      </c>
      <c r="N100" s="6">
        <f t="shared" si="68"/>
        <v>0</v>
      </c>
      <c r="O100" s="6">
        <f t="shared" si="69"/>
        <v>0</v>
      </c>
      <c r="P100" s="7">
        <f t="shared" si="70"/>
        <v>2</v>
      </c>
      <c r="Q100" s="7">
        <f t="shared" si="71"/>
        <v>1</v>
      </c>
      <c r="R100" s="7">
        <v>1.1399999999999999</v>
      </c>
      <c r="S100" s="11"/>
      <c r="T100" s="10"/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7"/>
      <c r="AI100" s="7">
        <f t="shared" si="72"/>
        <v>0</v>
      </c>
      <c r="AJ100" s="11"/>
      <c r="AK100" s="10"/>
      <c r="AL100" s="11"/>
      <c r="AM100" s="10"/>
      <c r="AN100" s="11"/>
      <c r="AO100" s="10"/>
      <c r="AP100" s="11"/>
      <c r="AQ100" s="10"/>
      <c r="AR100" s="7"/>
      <c r="AS100" s="11"/>
      <c r="AT100" s="10"/>
      <c r="AU100" s="11"/>
      <c r="AV100" s="10"/>
      <c r="AW100" s="11"/>
      <c r="AX100" s="10"/>
      <c r="AY100" s="7"/>
      <c r="AZ100" s="7">
        <f t="shared" si="73"/>
        <v>0</v>
      </c>
      <c r="BA100" s="11">
        <v>14</v>
      </c>
      <c r="BB100" s="10" t="s">
        <v>53</v>
      </c>
      <c r="BC100" s="11"/>
      <c r="BD100" s="10"/>
      <c r="BE100" s="11"/>
      <c r="BF100" s="10"/>
      <c r="BG100" s="11"/>
      <c r="BH100" s="10"/>
      <c r="BI100" s="7">
        <v>1</v>
      </c>
      <c r="BJ100" s="11">
        <v>16</v>
      </c>
      <c r="BK100" s="10" t="s">
        <v>53</v>
      </c>
      <c r="BL100" s="11"/>
      <c r="BM100" s="10"/>
      <c r="BN100" s="11"/>
      <c r="BO100" s="10"/>
      <c r="BP100" s="7">
        <v>1</v>
      </c>
      <c r="BQ100" s="7">
        <f t="shared" si="74"/>
        <v>2</v>
      </c>
      <c r="BR100" s="11"/>
      <c r="BS100" s="10"/>
      <c r="BT100" s="11"/>
      <c r="BU100" s="10"/>
      <c r="BV100" s="11"/>
      <c r="BW100" s="10"/>
      <c r="BX100" s="11"/>
      <c r="BY100" s="10"/>
      <c r="BZ100" s="7"/>
      <c r="CA100" s="11"/>
      <c r="CB100" s="10"/>
      <c r="CC100" s="11"/>
      <c r="CD100" s="10"/>
      <c r="CE100" s="11"/>
      <c r="CF100" s="10"/>
      <c r="CG100" s="7"/>
      <c r="CH100" s="7">
        <f t="shared" si="75"/>
        <v>0</v>
      </c>
    </row>
    <row r="101" spans="1:86" x14ac:dyDescent="0.25">
      <c r="A101" s="20">
        <v>6</v>
      </c>
      <c r="B101" s="20">
        <v>1</v>
      </c>
      <c r="C101" s="20"/>
      <c r="D101" s="6" t="s">
        <v>171</v>
      </c>
      <c r="E101" s="3" t="s">
        <v>172</v>
      </c>
      <c r="F101" s="6">
        <f t="shared" si="60"/>
        <v>0</v>
      </c>
      <c r="G101" s="6">
        <f t="shared" si="61"/>
        <v>2</v>
      </c>
      <c r="H101" s="6">
        <f t="shared" si="62"/>
        <v>30</v>
      </c>
      <c r="I101" s="6">
        <f t="shared" si="63"/>
        <v>14</v>
      </c>
      <c r="J101" s="6">
        <f t="shared" si="64"/>
        <v>0</v>
      </c>
      <c r="K101" s="6">
        <f t="shared" si="65"/>
        <v>0</v>
      </c>
      <c r="L101" s="6">
        <f t="shared" si="66"/>
        <v>0</v>
      </c>
      <c r="M101" s="6">
        <f t="shared" si="67"/>
        <v>16</v>
      </c>
      <c r="N101" s="6">
        <f t="shared" si="68"/>
        <v>0</v>
      </c>
      <c r="O101" s="6">
        <f t="shared" si="69"/>
        <v>0</v>
      </c>
      <c r="P101" s="7">
        <f t="shared" si="70"/>
        <v>2</v>
      </c>
      <c r="Q101" s="7">
        <f t="shared" si="71"/>
        <v>1</v>
      </c>
      <c r="R101" s="7">
        <v>1.07</v>
      </c>
      <c r="S101" s="11"/>
      <c r="T101" s="10"/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7"/>
      <c r="AI101" s="7">
        <f t="shared" si="72"/>
        <v>0</v>
      </c>
      <c r="AJ101" s="11"/>
      <c r="AK101" s="10"/>
      <c r="AL101" s="11"/>
      <c r="AM101" s="10"/>
      <c r="AN101" s="11"/>
      <c r="AO101" s="10"/>
      <c r="AP101" s="11"/>
      <c r="AQ101" s="10"/>
      <c r="AR101" s="7"/>
      <c r="AS101" s="11"/>
      <c r="AT101" s="10"/>
      <c r="AU101" s="11"/>
      <c r="AV101" s="10"/>
      <c r="AW101" s="11"/>
      <c r="AX101" s="10"/>
      <c r="AY101" s="7"/>
      <c r="AZ101" s="7">
        <f t="shared" si="73"/>
        <v>0</v>
      </c>
      <c r="BA101" s="11">
        <v>14</v>
      </c>
      <c r="BB101" s="10" t="s">
        <v>53</v>
      </c>
      <c r="BC101" s="11"/>
      <c r="BD101" s="10"/>
      <c r="BE101" s="11"/>
      <c r="BF101" s="10"/>
      <c r="BG101" s="11"/>
      <c r="BH101" s="10"/>
      <c r="BI101" s="7">
        <v>1</v>
      </c>
      <c r="BJ101" s="11">
        <v>16</v>
      </c>
      <c r="BK101" s="10" t="s">
        <v>53</v>
      </c>
      <c r="BL101" s="11"/>
      <c r="BM101" s="10"/>
      <c r="BN101" s="11"/>
      <c r="BO101" s="10"/>
      <c r="BP101" s="7">
        <v>1</v>
      </c>
      <c r="BQ101" s="7">
        <f t="shared" si="74"/>
        <v>2</v>
      </c>
      <c r="BR101" s="11"/>
      <c r="BS101" s="10"/>
      <c r="BT101" s="11"/>
      <c r="BU101" s="10"/>
      <c r="BV101" s="11"/>
      <c r="BW101" s="10"/>
      <c r="BX101" s="11"/>
      <c r="BY101" s="10"/>
      <c r="BZ101" s="7"/>
      <c r="CA101" s="11"/>
      <c r="CB101" s="10"/>
      <c r="CC101" s="11"/>
      <c r="CD101" s="10"/>
      <c r="CE101" s="11"/>
      <c r="CF101" s="10"/>
      <c r="CG101" s="7"/>
      <c r="CH101" s="7">
        <f t="shared" si="75"/>
        <v>0</v>
      </c>
    </row>
    <row r="102" spans="1:86" x14ac:dyDescent="0.25">
      <c r="A102" s="20">
        <v>7</v>
      </c>
      <c r="B102" s="20">
        <v>1</v>
      </c>
      <c r="C102" s="20"/>
      <c r="D102" s="6" t="s">
        <v>173</v>
      </c>
      <c r="E102" s="3" t="s">
        <v>174</v>
      </c>
      <c r="F102" s="6">
        <f t="shared" si="60"/>
        <v>0</v>
      </c>
      <c r="G102" s="6">
        <f t="shared" si="61"/>
        <v>2</v>
      </c>
      <c r="H102" s="6">
        <f t="shared" si="62"/>
        <v>30</v>
      </c>
      <c r="I102" s="6">
        <f t="shared" si="63"/>
        <v>10</v>
      </c>
      <c r="J102" s="6">
        <f t="shared" si="64"/>
        <v>0</v>
      </c>
      <c r="K102" s="6">
        <f t="shared" si="65"/>
        <v>0</v>
      </c>
      <c r="L102" s="6">
        <f t="shared" si="66"/>
        <v>0</v>
      </c>
      <c r="M102" s="6">
        <f t="shared" si="67"/>
        <v>20</v>
      </c>
      <c r="N102" s="6">
        <f t="shared" si="68"/>
        <v>0</v>
      </c>
      <c r="O102" s="6">
        <f t="shared" si="69"/>
        <v>0</v>
      </c>
      <c r="P102" s="7">
        <f t="shared" si="70"/>
        <v>2</v>
      </c>
      <c r="Q102" s="7">
        <f t="shared" si="71"/>
        <v>1</v>
      </c>
      <c r="R102" s="7">
        <v>1.2</v>
      </c>
      <c r="S102" s="11"/>
      <c r="T102" s="10"/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7"/>
      <c r="AI102" s="7">
        <f t="shared" si="72"/>
        <v>0</v>
      </c>
      <c r="AJ102" s="11"/>
      <c r="AK102" s="10"/>
      <c r="AL102" s="11"/>
      <c r="AM102" s="10"/>
      <c r="AN102" s="11"/>
      <c r="AO102" s="10"/>
      <c r="AP102" s="11"/>
      <c r="AQ102" s="10"/>
      <c r="AR102" s="7"/>
      <c r="AS102" s="11"/>
      <c r="AT102" s="10"/>
      <c r="AU102" s="11"/>
      <c r="AV102" s="10"/>
      <c r="AW102" s="11"/>
      <c r="AX102" s="10"/>
      <c r="AY102" s="7"/>
      <c r="AZ102" s="7">
        <f t="shared" si="73"/>
        <v>0</v>
      </c>
      <c r="BA102" s="11">
        <v>10</v>
      </c>
      <c r="BB102" s="10" t="s">
        <v>53</v>
      </c>
      <c r="BC102" s="11"/>
      <c r="BD102" s="10"/>
      <c r="BE102" s="11"/>
      <c r="BF102" s="10"/>
      <c r="BG102" s="11"/>
      <c r="BH102" s="10"/>
      <c r="BI102" s="7">
        <v>1</v>
      </c>
      <c r="BJ102" s="11">
        <v>20</v>
      </c>
      <c r="BK102" s="10" t="s">
        <v>53</v>
      </c>
      <c r="BL102" s="11"/>
      <c r="BM102" s="10"/>
      <c r="BN102" s="11"/>
      <c r="BO102" s="10"/>
      <c r="BP102" s="7">
        <v>1</v>
      </c>
      <c r="BQ102" s="7">
        <f t="shared" si="74"/>
        <v>2</v>
      </c>
      <c r="BR102" s="11"/>
      <c r="BS102" s="10"/>
      <c r="BT102" s="11"/>
      <c r="BU102" s="10"/>
      <c r="BV102" s="11"/>
      <c r="BW102" s="10"/>
      <c r="BX102" s="11"/>
      <c r="BY102" s="10"/>
      <c r="BZ102" s="7"/>
      <c r="CA102" s="11"/>
      <c r="CB102" s="10"/>
      <c r="CC102" s="11"/>
      <c r="CD102" s="10"/>
      <c r="CE102" s="11"/>
      <c r="CF102" s="10"/>
      <c r="CG102" s="7"/>
      <c r="CH102" s="7">
        <f t="shared" si="75"/>
        <v>0</v>
      </c>
    </row>
    <row r="103" spans="1:86" x14ac:dyDescent="0.25">
      <c r="A103" s="20">
        <v>7</v>
      </c>
      <c r="B103" s="20">
        <v>1</v>
      </c>
      <c r="C103" s="20"/>
      <c r="D103" s="6" t="s">
        <v>175</v>
      </c>
      <c r="E103" s="3" t="s">
        <v>176</v>
      </c>
      <c r="F103" s="6">
        <f t="shared" si="60"/>
        <v>0</v>
      </c>
      <c r="G103" s="6">
        <f t="shared" si="61"/>
        <v>2</v>
      </c>
      <c r="H103" s="6">
        <f t="shared" si="62"/>
        <v>30</v>
      </c>
      <c r="I103" s="6">
        <f t="shared" si="63"/>
        <v>10</v>
      </c>
      <c r="J103" s="6">
        <f t="shared" si="64"/>
        <v>0</v>
      </c>
      <c r="K103" s="6">
        <f t="shared" si="65"/>
        <v>0</v>
      </c>
      <c r="L103" s="6">
        <f t="shared" si="66"/>
        <v>0</v>
      </c>
      <c r="M103" s="6">
        <f t="shared" si="67"/>
        <v>20</v>
      </c>
      <c r="N103" s="6">
        <f t="shared" si="68"/>
        <v>0</v>
      </c>
      <c r="O103" s="6">
        <f t="shared" si="69"/>
        <v>0</v>
      </c>
      <c r="P103" s="7">
        <f t="shared" si="70"/>
        <v>2</v>
      </c>
      <c r="Q103" s="7">
        <f t="shared" si="71"/>
        <v>1</v>
      </c>
      <c r="R103" s="7">
        <v>1.06</v>
      </c>
      <c r="S103" s="11"/>
      <c r="T103" s="10"/>
      <c r="U103" s="11"/>
      <c r="V103" s="10"/>
      <c r="W103" s="11"/>
      <c r="X103" s="10"/>
      <c r="Y103" s="11"/>
      <c r="Z103" s="10"/>
      <c r="AA103" s="7"/>
      <c r="AB103" s="11"/>
      <c r="AC103" s="10"/>
      <c r="AD103" s="11"/>
      <c r="AE103" s="10"/>
      <c r="AF103" s="11"/>
      <c r="AG103" s="10"/>
      <c r="AH103" s="7"/>
      <c r="AI103" s="7">
        <f t="shared" si="72"/>
        <v>0</v>
      </c>
      <c r="AJ103" s="11"/>
      <c r="AK103" s="10"/>
      <c r="AL103" s="11"/>
      <c r="AM103" s="10"/>
      <c r="AN103" s="11"/>
      <c r="AO103" s="10"/>
      <c r="AP103" s="11"/>
      <c r="AQ103" s="10"/>
      <c r="AR103" s="7"/>
      <c r="AS103" s="11"/>
      <c r="AT103" s="10"/>
      <c r="AU103" s="11"/>
      <c r="AV103" s="10"/>
      <c r="AW103" s="11"/>
      <c r="AX103" s="10"/>
      <c r="AY103" s="7"/>
      <c r="AZ103" s="7">
        <f t="shared" si="73"/>
        <v>0</v>
      </c>
      <c r="BA103" s="11">
        <v>10</v>
      </c>
      <c r="BB103" s="10" t="s">
        <v>53</v>
      </c>
      <c r="BC103" s="11"/>
      <c r="BD103" s="10"/>
      <c r="BE103" s="11"/>
      <c r="BF103" s="10"/>
      <c r="BG103" s="11"/>
      <c r="BH103" s="10"/>
      <c r="BI103" s="7">
        <v>1</v>
      </c>
      <c r="BJ103" s="11">
        <v>20</v>
      </c>
      <c r="BK103" s="10" t="s">
        <v>53</v>
      </c>
      <c r="BL103" s="11"/>
      <c r="BM103" s="10"/>
      <c r="BN103" s="11"/>
      <c r="BO103" s="10"/>
      <c r="BP103" s="7">
        <v>1</v>
      </c>
      <c r="BQ103" s="7">
        <f t="shared" si="74"/>
        <v>2</v>
      </c>
      <c r="BR103" s="11"/>
      <c r="BS103" s="10"/>
      <c r="BT103" s="11"/>
      <c r="BU103" s="10"/>
      <c r="BV103" s="11"/>
      <c r="BW103" s="10"/>
      <c r="BX103" s="11"/>
      <c r="BY103" s="10"/>
      <c r="BZ103" s="7"/>
      <c r="CA103" s="11"/>
      <c r="CB103" s="10"/>
      <c r="CC103" s="11"/>
      <c r="CD103" s="10"/>
      <c r="CE103" s="11"/>
      <c r="CF103" s="10"/>
      <c r="CG103" s="7"/>
      <c r="CH103" s="7">
        <f t="shared" si="75"/>
        <v>0</v>
      </c>
    </row>
    <row r="104" spans="1:86" x14ac:dyDescent="0.25">
      <c r="A104" s="20">
        <v>7</v>
      </c>
      <c r="B104" s="20">
        <v>1</v>
      </c>
      <c r="C104" s="20"/>
      <c r="D104" s="6" t="s">
        <v>177</v>
      </c>
      <c r="E104" s="3" t="s">
        <v>178</v>
      </c>
      <c r="F104" s="6">
        <f t="shared" si="60"/>
        <v>0</v>
      </c>
      <c r="G104" s="6">
        <f t="shared" si="61"/>
        <v>2</v>
      </c>
      <c r="H104" s="6">
        <f t="shared" si="62"/>
        <v>30</v>
      </c>
      <c r="I104" s="6">
        <f t="shared" si="63"/>
        <v>10</v>
      </c>
      <c r="J104" s="6">
        <f t="shared" si="64"/>
        <v>0</v>
      </c>
      <c r="K104" s="6">
        <f t="shared" si="65"/>
        <v>0</v>
      </c>
      <c r="L104" s="6">
        <f t="shared" si="66"/>
        <v>0</v>
      </c>
      <c r="M104" s="6">
        <f t="shared" si="67"/>
        <v>20</v>
      </c>
      <c r="N104" s="6">
        <f t="shared" si="68"/>
        <v>0</v>
      </c>
      <c r="O104" s="6">
        <f t="shared" si="69"/>
        <v>0</v>
      </c>
      <c r="P104" s="7">
        <f t="shared" si="70"/>
        <v>2</v>
      </c>
      <c r="Q104" s="7">
        <f t="shared" si="71"/>
        <v>1</v>
      </c>
      <c r="R104" s="7">
        <v>1.06</v>
      </c>
      <c r="S104" s="11"/>
      <c r="T104" s="10"/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7"/>
      <c r="AI104" s="7">
        <f t="shared" si="72"/>
        <v>0</v>
      </c>
      <c r="AJ104" s="11"/>
      <c r="AK104" s="10"/>
      <c r="AL104" s="11"/>
      <c r="AM104" s="10"/>
      <c r="AN104" s="11"/>
      <c r="AO104" s="10"/>
      <c r="AP104" s="11"/>
      <c r="AQ104" s="10"/>
      <c r="AR104" s="7"/>
      <c r="AS104" s="11"/>
      <c r="AT104" s="10"/>
      <c r="AU104" s="11"/>
      <c r="AV104" s="10"/>
      <c r="AW104" s="11"/>
      <c r="AX104" s="10"/>
      <c r="AY104" s="7"/>
      <c r="AZ104" s="7">
        <f t="shared" si="73"/>
        <v>0</v>
      </c>
      <c r="BA104" s="11">
        <v>10</v>
      </c>
      <c r="BB104" s="10" t="s">
        <v>53</v>
      </c>
      <c r="BC104" s="11"/>
      <c r="BD104" s="10"/>
      <c r="BE104" s="11"/>
      <c r="BF104" s="10"/>
      <c r="BG104" s="11"/>
      <c r="BH104" s="10"/>
      <c r="BI104" s="7">
        <v>1</v>
      </c>
      <c r="BJ104" s="11">
        <v>20</v>
      </c>
      <c r="BK104" s="10" t="s">
        <v>53</v>
      </c>
      <c r="BL104" s="11"/>
      <c r="BM104" s="10"/>
      <c r="BN104" s="11"/>
      <c r="BO104" s="10"/>
      <c r="BP104" s="7">
        <v>1</v>
      </c>
      <c r="BQ104" s="7">
        <f t="shared" si="74"/>
        <v>2</v>
      </c>
      <c r="BR104" s="11"/>
      <c r="BS104" s="10"/>
      <c r="BT104" s="11"/>
      <c r="BU104" s="10"/>
      <c r="BV104" s="11"/>
      <c r="BW104" s="10"/>
      <c r="BX104" s="11"/>
      <c r="BY104" s="10"/>
      <c r="BZ104" s="7"/>
      <c r="CA104" s="11"/>
      <c r="CB104" s="10"/>
      <c r="CC104" s="11"/>
      <c r="CD104" s="10"/>
      <c r="CE104" s="11"/>
      <c r="CF104" s="10"/>
      <c r="CG104" s="7"/>
      <c r="CH104" s="7">
        <f t="shared" si="75"/>
        <v>0</v>
      </c>
    </row>
    <row r="105" spans="1:86" x14ac:dyDescent="0.25">
      <c r="A105" s="20">
        <v>7</v>
      </c>
      <c r="B105" s="20">
        <v>1</v>
      </c>
      <c r="C105" s="20"/>
      <c r="D105" s="6" t="s">
        <v>179</v>
      </c>
      <c r="E105" s="3" t="s">
        <v>180</v>
      </c>
      <c r="F105" s="6">
        <f t="shared" si="60"/>
        <v>0</v>
      </c>
      <c r="G105" s="6">
        <f t="shared" si="61"/>
        <v>2</v>
      </c>
      <c r="H105" s="6">
        <f t="shared" si="62"/>
        <v>30</v>
      </c>
      <c r="I105" s="6">
        <f t="shared" si="63"/>
        <v>10</v>
      </c>
      <c r="J105" s="6">
        <f t="shared" si="64"/>
        <v>0</v>
      </c>
      <c r="K105" s="6">
        <f t="shared" si="65"/>
        <v>0</v>
      </c>
      <c r="L105" s="6">
        <f t="shared" si="66"/>
        <v>0</v>
      </c>
      <c r="M105" s="6">
        <f t="shared" si="67"/>
        <v>20</v>
      </c>
      <c r="N105" s="6">
        <f t="shared" si="68"/>
        <v>0</v>
      </c>
      <c r="O105" s="6">
        <f t="shared" si="69"/>
        <v>0</v>
      </c>
      <c r="P105" s="7">
        <f t="shared" si="70"/>
        <v>2</v>
      </c>
      <c r="Q105" s="7">
        <f t="shared" si="71"/>
        <v>1</v>
      </c>
      <c r="R105" s="7">
        <v>1.34</v>
      </c>
      <c r="S105" s="11"/>
      <c r="T105" s="10"/>
      <c r="U105" s="11"/>
      <c r="V105" s="10"/>
      <c r="W105" s="11"/>
      <c r="X105" s="10"/>
      <c r="Y105" s="11"/>
      <c r="Z105" s="10"/>
      <c r="AA105" s="7"/>
      <c r="AB105" s="11"/>
      <c r="AC105" s="10"/>
      <c r="AD105" s="11"/>
      <c r="AE105" s="10"/>
      <c r="AF105" s="11"/>
      <c r="AG105" s="10"/>
      <c r="AH105" s="7"/>
      <c r="AI105" s="7">
        <f t="shared" si="72"/>
        <v>0</v>
      </c>
      <c r="AJ105" s="11"/>
      <c r="AK105" s="10"/>
      <c r="AL105" s="11"/>
      <c r="AM105" s="10"/>
      <c r="AN105" s="11"/>
      <c r="AO105" s="10"/>
      <c r="AP105" s="11"/>
      <c r="AQ105" s="10"/>
      <c r="AR105" s="7"/>
      <c r="AS105" s="11"/>
      <c r="AT105" s="10"/>
      <c r="AU105" s="11"/>
      <c r="AV105" s="10"/>
      <c r="AW105" s="11"/>
      <c r="AX105" s="10"/>
      <c r="AY105" s="7"/>
      <c r="AZ105" s="7">
        <f t="shared" si="73"/>
        <v>0</v>
      </c>
      <c r="BA105" s="11">
        <v>10</v>
      </c>
      <c r="BB105" s="10" t="s">
        <v>53</v>
      </c>
      <c r="BC105" s="11"/>
      <c r="BD105" s="10"/>
      <c r="BE105" s="11"/>
      <c r="BF105" s="10"/>
      <c r="BG105" s="11"/>
      <c r="BH105" s="10"/>
      <c r="BI105" s="7">
        <v>1</v>
      </c>
      <c r="BJ105" s="11">
        <v>20</v>
      </c>
      <c r="BK105" s="10" t="s">
        <v>53</v>
      </c>
      <c r="BL105" s="11"/>
      <c r="BM105" s="10"/>
      <c r="BN105" s="11"/>
      <c r="BO105" s="10"/>
      <c r="BP105" s="7">
        <v>1</v>
      </c>
      <c r="BQ105" s="7">
        <f t="shared" si="74"/>
        <v>2</v>
      </c>
      <c r="BR105" s="11"/>
      <c r="BS105" s="10"/>
      <c r="BT105" s="11"/>
      <c r="BU105" s="10"/>
      <c r="BV105" s="11"/>
      <c r="BW105" s="10"/>
      <c r="BX105" s="11"/>
      <c r="BY105" s="10"/>
      <c r="BZ105" s="7"/>
      <c r="CA105" s="11"/>
      <c r="CB105" s="10"/>
      <c r="CC105" s="11"/>
      <c r="CD105" s="10"/>
      <c r="CE105" s="11"/>
      <c r="CF105" s="10"/>
      <c r="CG105" s="7"/>
      <c r="CH105" s="7">
        <f t="shared" si="75"/>
        <v>0</v>
      </c>
    </row>
    <row r="106" spans="1:86" x14ac:dyDescent="0.25">
      <c r="A106" s="20">
        <v>8</v>
      </c>
      <c r="B106" s="20">
        <v>1</v>
      </c>
      <c r="C106" s="20"/>
      <c r="D106" s="6" t="s">
        <v>181</v>
      </c>
      <c r="E106" s="3" t="s">
        <v>182</v>
      </c>
      <c r="F106" s="6">
        <f t="shared" si="60"/>
        <v>0</v>
      </c>
      <c r="G106" s="6">
        <f t="shared" si="61"/>
        <v>2</v>
      </c>
      <c r="H106" s="6">
        <f t="shared" si="62"/>
        <v>30</v>
      </c>
      <c r="I106" s="6">
        <f t="shared" si="63"/>
        <v>14</v>
      </c>
      <c r="J106" s="6">
        <f t="shared" si="64"/>
        <v>16</v>
      </c>
      <c r="K106" s="6">
        <f t="shared" si="65"/>
        <v>0</v>
      </c>
      <c r="L106" s="6">
        <f t="shared" si="66"/>
        <v>0</v>
      </c>
      <c r="M106" s="6">
        <f t="shared" si="67"/>
        <v>0</v>
      </c>
      <c r="N106" s="6">
        <f t="shared" si="68"/>
        <v>0</v>
      </c>
      <c r="O106" s="6">
        <f t="shared" si="69"/>
        <v>0</v>
      </c>
      <c r="P106" s="7">
        <f t="shared" si="70"/>
        <v>2</v>
      </c>
      <c r="Q106" s="7">
        <f t="shared" si="71"/>
        <v>0</v>
      </c>
      <c r="R106" s="7">
        <v>1.1299999999999999</v>
      </c>
      <c r="S106" s="11"/>
      <c r="T106" s="10"/>
      <c r="U106" s="11"/>
      <c r="V106" s="10"/>
      <c r="W106" s="11"/>
      <c r="X106" s="10"/>
      <c r="Y106" s="11"/>
      <c r="Z106" s="10"/>
      <c r="AA106" s="7"/>
      <c r="AB106" s="11"/>
      <c r="AC106" s="10"/>
      <c r="AD106" s="11"/>
      <c r="AE106" s="10"/>
      <c r="AF106" s="11"/>
      <c r="AG106" s="10"/>
      <c r="AH106" s="7"/>
      <c r="AI106" s="7">
        <f t="shared" si="72"/>
        <v>0</v>
      </c>
      <c r="AJ106" s="11"/>
      <c r="AK106" s="10"/>
      <c r="AL106" s="11"/>
      <c r="AM106" s="10"/>
      <c r="AN106" s="11"/>
      <c r="AO106" s="10"/>
      <c r="AP106" s="11"/>
      <c r="AQ106" s="10"/>
      <c r="AR106" s="7"/>
      <c r="AS106" s="11"/>
      <c r="AT106" s="10"/>
      <c r="AU106" s="11"/>
      <c r="AV106" s="10"/>
      <c r="AW106" s="11"/>
      <c r="AX106" s="10"/>
      <c r="AY106" s="7"/>
      <c r="AZ106" s="7">
        <f t="shared" si="73"/>
        <v>0</v>
      </c>
      <c r="BA106" s="11">
        <v>14</v>
      </c>
      <c r="BB106" s="10" t="s">
        <v>53</v>
      </c>
      <c r="BC106" s="11">
        <v>16</v>
      </c>
      <c r="BD106" s="10" t="s">
        <v>53</v>
      </c>
      <c r="BE106" s="11"/>
      <c r="BF106" s="10"/>
      <c r="BG106" s="11"/>
      <c r="BH106" s="10"/>
      <c r="BI106" s="7">
        <v>2</v>
      </c>
      <c r="BJ106" s="11"/>
      <c r="BK106" s="10"/>
      <c r="BL106" s="11"/>
      <c r="BM106" s="10"/>
      <c r="BN106" s="11"/>
      <c r="BO106" s="10"/>
      <c r="BP106" s="7"/>
      <c r="BQ106" s="7">
        <f t="shared" si="74"/>
        <v>2</v>
      </c>
      <c r="BR106" s="11"/>
      <c r="BS106" s="10"/>
      <c r="BT106" s="11"/>
      <c r="BU106" s="10"/>
      <c r="BV106" s="11"/>
      <c r="BW106" s="10"/>
      <c r="BX106" s="11"/>
      <c r="BY106" s="10"/>
      <c r="BZ106" s="7"/>
      <c r="CA106" s="11"/>
      <c r="CB106" s="10"/>
      <c r="CC106" s="11"/>
      <c r="CD106" s="10"/>
      <c r="CE106" s="11"/>
      <c r="CF106" s="10"/>
      <c r="CG106" s="7"/>
      <c r="CH106" s="7">
        <f t="shared" si="75"/>
        <v>0</v>
      </c>
    </row>
    <row r="107" spans="1:86" x14ac:dyDescent="0.25">
      <c r="A107" s="20">
        <v>8</v>
      </c>
      <c r="B107" s="20">
        <v>1</v>
      </c>
      <c r="C107" s="20"/>
      <c r="D107" s="6" t="s">
        <v>183</v>
      </c>
      <c r="E107" s="3" t="s">
        <v>184</v>
      </c>
      <c r="F107" s="6">
        <f t="shared" si="60"/>
        <v>0</v>
      </c>
      <c r="G107" s="6">
        <f t="shared" si="61"/>
        <v>2</v>
      </c>
      <c r="H107" s="6">
        <f t="shared" si="62"/>
        <v>30</v>
      </c>
      <c r="I107" s="6">
        <f t="shared" si="63"/>
        <v>14</v>
      </c>
      <c r="J107" s="6">
        <f t="shared" si="64"/>
        <v>16</v>
      </c>
      <c r="K107" s="6">
        <f t="shared" si="65"/>
        <v>0</v>
      </c>
      <c r="L107" s="6">
        <f t="shared" si="66"/>
        <v>0</v>
      </c>
      <c r="M107" s="6">
        <f t="shared" si="67"/>
        <v>0</v>
      </c>
      <c r="N107" s="6">
        <f t="shared" si="68"/>
        <v>0</v>
      </c>
      <c r="O107" s="6">
        <f t="shared" si="69"/>
        <v>0</v>
      </c>
      <c r="P107" s="7">
        <f t="shared" si="70"/>
        <v>2</v>
      </c>
      <c r="Q107" s="7">
        <f t="shared" si="71"/>
        <v>0</v>
      </c>
      <c r="R107" s="7">
        <v>1.07</v>
      </c>
      <c r="S107" s="11"/>
      <c r="T107" s="10"/>
      <c r="U107" s="11"/>
      <c r="V107" s="10"/>
      <c r="W107" s="11"/>
      <c r="X107" s="10"/>
      <c r="Y107" s="11"/>
      <c r="Z107" s="10"/>
      <c r="AA107" s="7"/>
      <c r="AB107" s="11"/>
      <c r="AC107" s="10"/>
      <c r="AD107" s="11"/>
      <c r="AE107" s="10"/>
      <c r="AF107" s="11"/>
      <c r="AG107" s="10"/>
      <c r="AH107" s="7"/>
      <c r="AI107" s="7">
        <f t="shared" si="72"/>
        <v>0</v>
      </c>
      <c r="AJ107" s="11"/>
      <c r="AK107" s="10"/>
      <c r="AL107" s="11"/>
      <c r="AM107" s="10"/>
      <c r="AN107" s="11"/>
      <c r="AO107" s="10"/>
      <c r="AP107" s="11"/>
      <c r="AQ107" s="10"/>
      <c r="AR107" s="7"/>
      <c r="AS107" s="11"/>
      <c r="AT107" s="10"/>
      <c r="AU107" s="11"/>
      <c r="AV107" s="10"/>
      <c r="AW107" s="11"/>
      <c r="AX107" s="10"/>
      <c r="AY107" s="7"/>
      <c r="AZ107" s="7">
        <f t="shared" si="73"/>
        <v>0</v>
      </c>
      <c r="BA107" s="11">
        <v>14</v>
      </c>
      <c r="BB107" s="10" t="s">
        <v>53</v>
      </c>
      <c r="BC107" s="11">
        <v>16</v>
      </c>
      <c r="BD107" s="10" t="s">
        <v>53</v>
      </c>
      <c r="BE107" s="11"/>
      <c r="BF107" s="10"/>
      <c r="BG107" s="11"/>
      <c r="BH107" s="10"/>
      <c r="BI107" s="7">
        <v>2</v>
      </c>
      <c r="BJ107" s="11"/>
      <c r="BK107" s="10"/>
      <c r="BL107" s="11"/>
      <c r="BM107" s="10"/>
      <c r="BN107" s="11"/>
      <c r="BO107" s="10"/>
      <c r="BP107" s="7"/>
      <c r="BQ107" s="7">
        <f t="shared" si="74"/>
        <v>2</v>
      </c>
      <c r="BR107" s="11"/>
      <c r="BS107" s="10"/>
      <c r="BT107" s="11"/>
      <c r="BU107" s="10"/>
      <c r="BV107" s="11"/>
      <c r="BW107" s="10"/>
      <c r="BX107" s="11"/>
      <c r="BY107" s="10"/>
      <c r="BZ107" s="7"/>
      <c r="CA107" s="11"/>
      <c r="CB107" s="10"/>
      <c r="CC107" s="11"/>
      <c r="CD107" s="10"/>
      <c r="CE107" s="11"/>
      <c r="CF107" s="10"/>
      <c r="CG107" s="7"/>
      <c r="CH107" s="7">
        <f t="shared" si="75"/>
        <v>0</v>
      </c>
    </row>
    <row r="108" spans="1:86" x14ac:dyDescent="0.25">
      <c r="A108" s="20">
        <v>8</v>
      </c>
      <c r="B108" s="20">
        <v>1</v>
      </c>
      <c r="C108" s="20"/>
      <c r="D108" s="6" t="s">
        <v>185</v>
      </c>
      <c r="E108" s="3" t="s">
        <v>186</v>
      </c>
      <c r="F108" s="6">
        <f t="shared" si="60"/>
        <v>0</v>
      </c>
      <c r="G108" s="6">
        <f t="shared" si="61"/>
        <v>2</v>
      </c>
      <c r="H108" s="6">
        <f t="shared" si="62"/>
        <v>30</v>
      </c>
      <c r="I108" s="6">
        <f t="shared" si="63"/>
        <v>14</v>
      </c>
      <c r="J108" s="6">
        <f t="shared" si="64"/>
        <v>16</v>
      </c>
      <c r="K108" s="6">
        <f t="shared" si="65"/>
        <v>0</v>
      </c>
      <c r="L108" s="6">
        <f t="shared" si="66"/>
        <v>0</v>
      </c>
      <c r="M108" s="6">
        <f t="shared" si="67"/>
        <v>0</v>
      </c>
      <c r="N108" s="6">
        <f t="shared" si="68"/>
        <v>0</v>
      </c>
      <c r="O108" s="6">
        <f t="shared" si="69"/>
        <v>0</v>
      </c>
      <c r="P108" s="7">
        <f t="shared" si="70"/>
        <v>2</v>
      </c>
      <c r="Q108" s="7">
        <f t="shared" si="71"/>
        <v>0</v>
      </c>
      <c r="R108" s="7">
        <v>1.07</v>
      </c>
      <c r="S108" s="11"/>
      <c r="T108" s="10"/>
      <c r="U108" s="11"/>
      <c r="V108" s="10"/>
      <c r="W108" s="11"/>
      <c r="X108" s="10"/>
      <c r="Y108" s="11"/>
      <c r="Z108" s="10"/>
      <c r="AA108" s="7"/>
      <c r="AB108" s="11"/>
      <c r="AC108" s="10"/>
      <c r="AD108" s="11"/>
      <c r="AE108" s="10"/>
      <c r="AF108" s="11"/>
      <c r="AG108" s="10"/>
      <c r="AH108" s="7"/>
      <c r="AI108" s="7">
        <f t="shared" si="72"/>
        <v>0</v>
      </c>
      <c r="AJ108" s="11"/>
      <c r="AK108" s="10"/>
      <c r="AL108" s="11"/>
      <c r="AM108" s="10"/>
      <c r="AN108" s="11"/>
      <c r="AO108" s="10"/>
      <c r="AP108" s="11"/>
      <c r="AQ108" s="10"/>
      <c r="AR108" s="7"/>
      <c r="AS108" s="11"/>
      <c r="AT108" s="10"/>
      <c r="AU108" s="11"/>
      <c r="AV108" s="10"/>
      <c r="AW108" s="11"/>
      <c r="AX108" s="10"/>
      <c r="AY108" s="7"/>
      <c r="AZ108" s="7">
        <f t="shared" si="73"/>
        <v>0</v>
      </c>
      <c r="BA108" s="11">
        <v>14</v>
      </c>
      <c r="BB108" s="10" t="s">
        <v>53</v>
      </c>
      <c r="BC108" s="11">
        <v>16</v>
      </c>
      <c r="BD108" s="10" t="s">
        <v>53</v>
      </c>
      <c r="BE108" s="11"/>
      <c r="BF108" s="10"/>
      <c r="BG108" s="11"/>
      <c r="BH108" s="10"/>
      <c r="BI108" s="7">
        <v>2</v>
      </c>
      <c r="BJ108" s="11"/>
      <c r="BK108" s="10"/>
      <c r="BL108" s="11"/>
      <c r="BM108" s="10"/>
      <c r="BN108" s="11"/>
      <c r="BO108" s="10"/>
      <c r="BP108" s="7"/>
      <c r="BQ108" s="7">
        <f t="shared" si="74"/>
        <v>2</v>
      </c>
      <c r="BR108" s="11"/>
      <c r="BS108" s="10"/>
      <c r="BT108" s="11"/>
      <c r="BU108" s="10"/>
      <c r="BV108" s="11"/>
      <c r="BW108" s="10"/>
      <c r="BX108" s="11"/>
      <c r="BY108" s="10"/>
      <c r="BZ108" s="7"/>
      <c r="CA108" s="11"/>
      <c r="CB108" s="10"/>
      <c r="CC108" s="11"/>
      <c r="CD108" s="10"/>
      <c r="CE108" s="11"/>
      <c r="CF108" s="10"/>
      <c r="CG108" s="7"/>
      <c r="CH108" s="7">
        <f t="shared" si="75"/>
        <v>0</v>
      </c>
    </row>
    <row r="109" spans="1:86" x14ac:dyDescent="0.25">
      <c r="A109" s="20">
        <v>8</v>
      </c>
      <c r="B109" s="20">
        <v>1</v>
      </c>
      <c r="C109" s="20"/>
      <c r="D109" s="6" t="s">
        <v>187</v>
      </c>
      <c r="E109" s="3" t="s">
        <v>188</v>
      </c>
      <c r="F109" s="6">
        <f t="shared" si="60"/>
        <v>0</v>
      </c>
      <c r="G109" s="6">
        <f t="shared" si="61"/>
        <v>2</v>
      </c>
      <c r="H109" s="6">
        <f t="shared" si="62"/>
        <v>30</v>
      </c>
      <c r="I109" s="6">
        <f t="shared" si="63"/>
        <v>14</v>
      </c>
      <c r="J109" s="6">
        <f t="shared" si="64"/>
        <v>16</v>
      </c>
      <c r="K109" s="6">
        <f t="shared" si="65"/>
        <v>0</v>
      </c>
      <c r="L109" s="6">
        <f t="shared" si="66"/>
        <v>0</v>
      </c>
      <c r="M109" s="6">
        <f t="shared" si="67"/>
        <v>0</v>
      </c>
      <c r="N109" s="6">
        <f t="shared" si="68"/>
        <v>0</v>
      </c>
      <c r="O109" s="6">
        <f t="shared" si="69"/>
        <v>0</v>
      </c>
      <c r="P109" s="7">
        <f t="shared" si="70"/>
        <v>2</v>
      </c>
      <c r="Q109" s="7">
        <f t="shared" si="71"/>
        <v>0</v>
      </c>
      <c r="R109" s="7">
        <v>1.1299999999999999</v>
      </c>
      <c r="S109" s="11"/>
      <c r="T109" s="10"/>
      <c r="U109" s="11"/>
      <c r="V109" s="10"/>
      <c r="W109" s="11"/>
      <c r="X109" s="10"/>
      <c r="Y109" s="11"/>
      <c r="Z109" s="10"/>
      <c r="AA109" s="7"/>
      <c r="AB109" s="11"/>
      <c r="AC109" s="10"/>
      <c r="AD109" s="11"/>
      <c r="AE109" s="10"/>
      <c r="AF109" s="11"/>
      <c r="AG109" s="10"/>
      <c r="AH109" s="7"/>
      <c r="AI109" s="7">
        <f t="shared" si="72"/>
        <v>0</v>
      </c>
      <c r="AJ109" s="11"/>
      <c r="AK109" s="10"/>
      <c r="AL109" s="11"/>
      <c r="AM109" s="10"/>
      <c r="AN109" s="11"/>
      <c r="AO109" s="10"/>
      <c r="AP109" s="11"/>
      <c r="AQ109" s="10"/>
      <c r="AR109" s="7"/>
      <c r="AS109" s="11"/>
      <c r="AT109" s="10"/>
      <c r="AU109" s="11"/>
      <c r="AV109" s="10"/>
      <c r="AW109" s="11"/>
      <c r="AX109" s="10"/>
      <c r="AY109" s="7"/>
      <c r="AZ109" s="7">
        <f t="shared" si="73"/>
        <v>0</v>
      </c>
      <c r="BA109" s="11">
        <v>14</v>
      </c>
      <c r="BB109" s="10" t="s">
        <v>53</v>
      </c>
      <c r="BC109" s="11">
        <v>16</v>
      </c>
      <c r="BD109" s="10" t="s">
        <v>53</v>
      </c>
      <c r="BE109" s="11"/>
      <c r="BF109" s="10"/>
      <c r="BG109" s="11"/>
      <c r="BH109" s="10"/>
      <c r="BI109" s="7">
        <v>2</v>
      </c>
      <c r="BJ109" s="11"/>
      <c r="BK109" s="10"/>
      <c r="BL109" s="11"/>
      <c r="BM109" s="10"/>
      <c r="BN109" s="11"/>
      <c r="BO109" s="10"/>
      <c r="BP109" s="7"/>
      <c r="BQ109" s="7">
        <f t="shared" si="74"/>
        <v>2</v>
      </c>
      <c r="BR109" s="11"/>
      <c r="BS109" s="10"/>
      <c r="BT109" s="11"/>
      <c r="BU109" s="10"/>
      <c r="BV109" s="11"/>
      <c r="BW109" s="10"/>
      <c r="BX109" s="11"/>
      <c r="BY109" s="10"/>
      <c r="BZ109" s="7"/>
      <c r="CA109" s="11"/>
      <c r="CB109" s="10"/>
      <c r="CC109" s="11"/>
      <c r="CD109" s="10"/>
      <c r="CE109" s="11"/>
      <c r="CF109" s="10"/>
      <c r="CG109" s="7"/>
      <c r="CH109" s="7">
        <f t="shared" si="75"/>
        <v>0</v>
      </c>
    </row>
    <row r="110" spans="1:86" x14ac:dyDescent="0.25">
      <c r="A110" s="6">
        <v>9</v>
      </c>
      <c r="B110" s="6">
        <v>1</v>
      </c>
      <c r="C110" s="6"/>
      <c r="D110" s="6" t="s">
        <v>189</v>
      </c>
      <c r="E110" s="3" t="s">
        <v>190</v>
      </c>
      <c r="F110" s="6">
        <f t="shared" si="60"/>
        <v>0</v>
      </c>
      <c r="G110" s="6">
        <f t="shared" si="61"/>
        <v>1</v>
      </c>
      <c r="H110" s="6">
        <f t="shared" si="62"/>
        <v>0</v>
      </c>
      <c r="I110" s="6">
        <f t="shared" si="63"/>
        <v>0</v>
      </c>
      <c r="J110" s="6">
        <f t="shared" si="64"/>
        <v>0</v>
      </c>
      <c r="K110" s="6">
        <f t="shared" si="65"/>
        <v>0</v>
      </c>
      <c r="L110" s="6">
        <f t="shared" si="66"/>
        <v>0</v>
      </c>
      <c r="M110" s="6">
        <f t="shared" si="67"/>
        <v>0</v>
      </c>
      <c r="N110" s="6">
        <f t="shared" si="68"/>
        <v>0</v>
      </c>
      <c r="O110" s="6">
        <f t="shared" si="69"/>
        <v>0</v>
      </c>
      <c r="P110" s="7">
        <f t="shared" si="70"/>
        <v>20</v>
      </c>
      <c r="Q110" s="7">
        <f t="shared" si="71"/>
        <v>0</v>
      </c>
      <c r="R110" s="7">
        <v>4.4000000000000004</v>
      </c>
      <c r="S110" s="11"/>
      <c r="T110" s="10"/>
      <c r="U110" s="11"/>
      <c r="V110" s="10"/>
      <c r="W110" s="11"/>
      <c r="X110" s="10"/>
      <c r="Y110" s="11"/>
      <c r="Z110" s="10"/>
      <c r="AA110" s="7"/>
      <c r="AB110" s="11"/>
      <c r="AC110" s="10"/>
      <c r="AD110" s="11"/>
      <c r="AE110" s="10"/>
      <c r="AF110" s="11"/>
      <c r="AG110" s="10"/>
      <c r="AH110" s="7"/>
      <c r="AI110" s="7">
        <f t="shared" si="72"/>
        <v>0</v>
      </c>
      <c r="AJ110" s="11"/>
      <c r="AK110" s="10"/>
      <c r="AL110" s="11"/>
      <c r="AM110" s="10"/>
      <c r="AN110" s="11"/>
      <c r="AO110" s="10"/>
      <c r="AP110" s="11"/>
      <c r="AQ110" s="10"/>
      <c r="AR110" s="7"/>
      <c r="AS110" s="11"/>
      <c r="AT110" s="10"/>
      <c r="AU110" s="11"/>
      <c r="AV110" s="10"/>
      <c r="AW110" s="11"/>
      <c r="AX110" s="10"/>
      <c r="AY110" s="7"/>
      <c r="AZ110" s="7">
        <f t="shared" si="73"/>
        <v>0</v>
      </c>
      <c r="BA110" s="11"/>
      <c r="BB110" s="10"/>
      <c r="BC110" s="11"/>
      <c r="BD110" s="10"/>
      <c r="BE110" s="11"/>
      <c r="BF110" s="10"/>
      <c r="BG110" s="11"/>
      <c r="BH110" s="10"/>
      <c r="BI110" s="7"/>
      <c r="BJ110" s="11"/>
      <c r="BK110" s="10"/>
      <c r="BL110" s="11"/>
      <c r="BM110" s="10"/>
      <c r="BN110" s="11"/>
      <c r="BO110" s="10"/>
      <c r="BP110" s="7"/>
      <c r="BQ110" s="7">
        <f t="shared" si="74"/>
        <v>0</v>
      </c>
      <c r="BR110" s="11"/>
      <c r="BS110" s="10"/>
      <c r="BT110" s="11"/>
      <c r="BU110" s="10"/>
      <c r="BV110" s="11">
        <v>0</v>
      </c>
      <c r="BW110" s="10" t="s">
        <v>53</v>
      </c>
      <c r="BX110" s="11"/>
      <c r="BY110" s="10"/>
      <c r="BZ110" s="7">
        <v>20</v>
      </c>
      <c r="CA110" s="11"/>
      <c r="CB110" s="10"/>
      <c r="CC110" s="11"/>
      <c r="CD110" s="10"/>
      <c r="CE110" s="11"/>
      <c r="CF110" s="10"/>
      <c r="CG110" s="7"/>
      <c r="CH110" s="7">
        <f t="shared" si="75"/>
        <v>20</v>
      </c>
    </row>
    <row r="111" spans="1:86" ht="20.100000000000001" customHeight="1" x14ac:dyDescent="0.25">
      <c r="A111" s="19" t="s">
        <v>191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9"/>
      <c r="CH111" s="15"/>
    </row>
    <row r="112" spans="1:86" x14ac:dyDescent="0.25">
      <c r="A112" s="6"/>
      <c r="B112" s="6"/>
      <c r="C112" s="6"/>
      <c r="D112" s="6" t="s">
        <v>192</v>
      </c>
      <c r="E112" s="3" t="s">
        <v>193</v>
      </c>
      <c r="F112" s="6">
        <f>COUNTIF(S112:CF112,"e")</f>
        <v>1</v>
      </c>
      <c r="G112" s="6">
        <f>COUNTIF(S112:CF112,"z")</f>
        <v>0</v>
      </c>
      <c r="H112" s="6">
        <f>SUM(I112:O112)</f>
        <v>4</v>
      </c>
      <c r="I112" s="6">
        <f>S112+AJ112+BA112+BR112</f>
        <v>0</v>
      </c>
      <c r="J112" s="6">
        <f>U112+AL112+BC112+BT112</f>
        <v>0</v>
      </c>
      <c r="K112" s="6">
        <f>W112+AN112+BE112+BV112</f>
        <v>0</v>
      </c>
      <c r="L112" s="6">
        <f>Y112+AP112+BG112+BX112</f>
        <v>0</v>
      </c>
      <c r="M112" s="6">
        <f>AB112+AS112+BJ112+CA112</f>
        <v>0</v>
      </c>
      <c r="N112" s="6">
        <f>AD112+AU112+BL112+CC112</f>
        <v>0</v>
      </c>
      <c r="O112" s="6">
        <f>AF112+AW112+BN112+CE112</f>
        <v>4</v>
      </c>
      <c r="P112" s="7">
        <f>AI112+AZ112+BQ112+CH112</f>
        <v>4</v>
      </c>
      <c r="Q112" s="7">
        <f>AH112+AY112+BP112+CG112</f>
        <v>4</v>
      </c>
      <c r="R112" s="7">
        <v>0</v>
      </c>
      <c r="S112" s="11"/>
      <c r="T112" s="10"/>
      <c r="U112" s="11"/>
      <c r="V112" s="10"/>
      <c r="W112" s="11"/>
      <c r="X112" s="10"/>
      <c r="Y112" s="11"/>
      <c r="Z112" s="10"/>
      <c r="AA112" s="7"/>
      <c r="AB112" s="11"/>
      <c r="AC112" s="10"/>
      <c r="AD112" s="11"/>
      <c r="AE112" s="10"/>
      <c r="AF112" s="11"/>
      <c r="AG112" s="10"/>
      <c r="AH112" s="7"/>
      <c r="AI112" s="7">
        <f>AA112+AH112</f>
        <v>0</v>
      </c>
      <c r="AJ112" s="11"/>
      <c r="AK112" s="10"/>
      <c r="AL112" s="11"/>
      <c r="AM112" s="10"/>
      <c r="AN112" s="11"/>
      <c r="AO112" s="10"/>
      <c r="AP112" s="11"/>
      <c r="AQ112" s="10"/>
      <c r="AR112" s="7"/>
      <c r="AS112" s="11"/>
      <c r="AT112" s="10"/>
      <c r="AU112" s="11"/>
      <c r="AV112" s="10"/>
      <c r="AW112" s="11">
        <v>4</v>
      </c>
      <c r="AX112" s="10" t="s">
        <v>80</v>
      </c>
      <c r="AY112" s="7">
        <v>4</v>
      </c>
      <c r="AZ112" s="7">
        <f>AR112+AY112</f>
        <v>4</v>
      </c>
      <c r="BA112" s="11"/>
      <c r="BB112" s="10"/>
      <c r="BC112" s="11"/>
      <c r="BD112" s="10"/>
      <c r="BE112" s="11"/>
      <c r="BF112" s="10"/>
      <c r="BG112" s="11"/>
      <c r="BH112" s="10"/>
      <c r="BI112" s="7"/>
      <c r="BJ112" s="11"/>
      <c r="BK112" s="10"/>
      <c r="BL112" s="11"/>
      <c r="BM112" s="10"/>
      <c r="BN112" s="11"/>
      <c r="BO112" s="10"/>
      <c r="BP112" s="7"/>
      <c r="BQ112" s="7">
        <f>BI112+BP112</f>
        <v>0</v>
      </c>
      <c r="BR112" s="11"/>
      <c r="BS112" s="10"/>
      <c r="BT112" s="11"/>
      <c r="BU112" s="10"/>
      <c r="BV112" s="11"/>
      <c r="BW112" s="10"/>
      <c r="BX112" s="11"/>
      <c r="BY112" s="10"/>
      <c r="BZ112" s="7"/>
      <c r="CA112" s="11"/>
      <c r="CB112" s="10"/>
      <c r="CC112" s="11"/>
      <c r="CD112" s="10"/>
      <c r="CE112" s="11"/>
      <c r="CF112" s="10"/>
      <c r="CG112" s="7"/>
      <c r="CH112" s="7">
        <f>BZ112+CG112</f>
        <v>0</v>
      </c>
    </row>
    <row r="113" spans="1:86" ht="16.05" customHeight="1" x14ac:dyDescent="0.25">
      <c r="A113" s="6"/>
      <c r="B113" s="6"/>
      <c r="C113" s="6"/>
      <c r="D113" s="6"/>
      <c r="E113" s="6" t="s">
        <v>64</v>
      </c>
      <c r="F113" s="6">
        <f t="shared" ref="F113:AK113" si="76">SUM(F112:F112)</f>
        <v>1</v>
      </c>
      <c r="G113" s="6">
        <f t="shared" si="76"/>
        <v>0</v>
      </c>
      <c r="H113" s="6">
        <f t="shared" si="76"/>
        <v>4</v>
      </c>
      <c r="I113" s="6">
        <f t="shared" si="76"/>
        <v>0</v>
      </c>
      <c r="J113" s="6">
        <f t="shared" si="76"/>
        <v>0</v>
      </c>
      <c r="K113" s="6">
        <f t="shared" si="76"/>
        <v>0</v>
      </c>
      <c r="L113" s="6">
        <f t="shared" si="76"/>
        <v>0</v>
      </c>
      <c r="M113" s="6">
        <f t="shared" si="76"/>
        <v>0</v>
      </c>
      <c r="N113" s="6">
        <f t="shared" si="76"/>
        <v>0</v>
      </c>
      <c r="O113" s="6">
        <f t="shared" si="76"/>
        <v>4</v>
      </c>
      <c r="P113" s="7">
        <f t="shared" si="76"/>
        <v>4</v>
      </c>
      <c r="Q113" s="7">
        <f t="shared" si="76"/>
        <v>4</v>
      </c>
      <c r="R113" s="7">
        <f t="shared" si="76"/>
        <v>0</v>
      </c>
      <c r="S113" s="11">
        <f t="shared" si="76"/>
        <v>0</v>
      </c>
      <c r="T113" s="10">
        <f t="shared" si="76"/>
        <v>0</v>
      </c>
      <c r="U113" s="11">
        <f t="shared" si="76"/>
        <v>0</v>
      </c>
      <c r="V113" s="10">
        <f t="shared" si="76"/>
        <v>0</v>
      </c>
      <c r="W113" s="11">
        <f t="shared" si="76"/>
        <v>0</v>
      </c>
      <c r="X113" s="10">
        <f t="shared" si="76"/>
        <v>0</v>
      </c>
      <c r="Y113" s="11">
        <f t="shared" si="76"/>
        <v>0</v>
      </c>
      <c r="Z113" s="10">
        <f t="shared" si="76"/>
        <v>0</v>
      </c>
      <c r="AA113" s="7">
        <f t="shared" si="76"/>
        <v>0</v>
      </c>
      <c r="AB113" s="11">
        <f t="shared" si="76"/>
        <v>0</v>
      </c>
      <c r="AC113" s="10">
        <f t="shared" si="76"/>
        <v>0</v>
      </c>
      <c r="AD113" s="11">
        <f t="shared" si="76"/>
        <v>0</v>
      </c>
      <c r="AE113" s="10">
        <f t="shared" si="76"/>
        <v>0</v>
      </c>
      <c r="AF113" s="11">
        <f t="shared" si="76"/>
        <v>0</v>
      </c>
      <c r="AG113" s="10">
        <f t="shared" si="76"/>
        <v>0</v>
      </c>
      <c r="AH113" s="7">
        <f t="shared" si="76"/>
        <v>0</v>
      </c>
      <c r="AI113" s="7">
        <f t="shared" si="76"/>
        <v>0</v>
      </c>
      <c r="AJ113" s="11">
        <f t="shared" si="76"/>
        <v>0</v>
      </c>
      <c r="AK113" s="10">
        <f t="shared" si="76"/>
        <v>0</v>
      </c>
      <c r="AL113" s="11">
        <f t="shared" ref="AL113:BQ113" si="77">SUM(AL112:AL112)</f>
        <v>0</v>
      </c>
      <c r="AM113" s="10">
        <f t="shared" si="77"/>
        <v>0</v>
      </c>
      <c r="AN113" s="11">
        <f t="shared" si="77"/>
        <v>0</v>
      </c>
      <c r="AO113" s="10">
        <f t="shared" si="77"/>
        <v>0</v>
      </c>
      <c r="AP113" s="11">
        <f t="shared" si="77"/>
        <v>0</v>
      </c>
      <c r="AQ113" s="10">
        <f t="shared" si="77"/>
        <v>0</v>
      </c>
      <c r="AR113" s="7">
        <f t="shared" si="77"/>
        <v>0</v>
      </c>
      <c r="AS113" s="11">
        <f t="shared" si="77"/>
        <v>0</v>
      </c>
      <c r="AT113" s="10">
        <f t="shared" si="77"/>
        <v>0</v>
      </c>
      <c r="AU113" s="11">
        <f t="shared" si="77"/>
        <v>0</v>
      </c>
      <c r="AV113" s="10">
        <f t="shared" si="77"/>
        <v>0</v>
      </c>
      <c r="AW113" s="11">
        <f t="shared" si="77"/>
        <v>4</v>
      </c>
      <c r="AX113" s="10">
        <f t="shared" si="77"/>
        <v>0</v>
      </c>
      <c r="AY113" s="7">
        <f t="shared" si="77"/>
        <v>4</v>
      </c>
      <c r="AZ113" s="7">
        <f t="shared" si="77"/>
        <v>4</v>
      </c>
      <c r="BA113" s="11">
        <f t="shared" si="77"/>
        <v>0</v>
      </c>
      <c r="BB113" s="10">
        <f t="shared" si="77"/>
        <v>0</v>
      </c>
      <c r="BC113" s="11">
        <f t="shared" si="77"/>
        <v>0</v>
      </c>
      <c r="BD113" s="10">
        <f t="shared" si="77"/>
        <v>0</v>
      </c>
      <c r="BE113" s="11">
        <f t="shared" si="77"/>
        <v>0</v>
      </c>
      <c r="BF113" s="10">
        <f t="shared" si="77"/>
        <v>0</v>
      </c>
      <c r="BG113" s="11">
        <f t="shared" si="77"/>
        <v>0</v>
      </c>
      <c r="BH113" s="10">
        <f t="shared" si="77"/>
        <v>0</v>
      </c>
      <c r="BI113" s="7">
        <f t="shared" si="77"/>
        <v>0</v>
      </c>
      <c r="BJ113" s="11">
        <f t="shared" si="77"/>
        <v>0</v>
      </c>
      <c r="BK113" s="10">
        <f t="shared" si="77"/>
        <v>0</v>
      </c>
      <c r="BL113" s="11">
        <f t="shared" si="77"/>
        <v>0</v>
      </c>
      <c r="BM113" s="10">
        <f t="shared" si="77"/>
        <v>0</v>
      </c>
      <c r="BN113" s="11">
        <f t="shared" si="77"/>
        <v>0</v>
      </c>
      <c r="BO113" s="10">
        <f t="shared" si="77"/>
        <v>0</v>
      </c>
      <c r="BP113" s="7">
        <f t="shared" si="77"/>
        <v>0</v>
      </c>
      <c r="BQ113" s="7">
        <f t="shared" si="77"/>
        <v>0</v>
      </c>
      <c r="BR113" s="11">
        <f t="shared" ref="BR113:CW113" si="78">SUM(BR112:BR112)</f>
        <v>0</v>
      </c>
      <c r="BS113" s="10">
        <f t="shared" si="78"/>
        <v>0</v>
      </c>
      <c r="BT113" s="11">
        <f t="shared" si="78"/>
        <v>0</v>
      </c>
      <c r="BU113" s="10">
        <f t="shared" si="78"/>
        <v>0</v>
      </c>
      <c r="BV113" s="11">
        <f t="shared" si="78"/>
        <v>0</v>
      </c>
      <c r="BW113" s="10">
        <f t="shared" si="78"/>
        <v>0</v>
      </c>
      <c r="BX113" s="11">
        <f t="shared" si="78"/>
        <v>0</v>
      </c>
      <c r="BY113" s="10">
        <f t="shared" si="78"/>
        <v>0</v>
      </c>
      <c r="BZ113" s="7">
        <f t="shared" si="78"/>
        <v>0</v>
      </c>
      <c r="CA113" s="11">
        <f t="shared" si="78"/>
        <v>0</v>
      </c>
      <c r="CB113" s="10">
        <f t="shared" si="78"/>
        <v>0</v>
      </c>
      <c r="CC113" s="11">
        <f t="shared" si="78"/>
        <v>0</v>
      </c>
      <c r="CD113" s="10">
        <f t="shared" si="78"/>
        <v>0</v>
      </c>
      <c r="CE113" s="11">
        <f t="shared" si="78"/>
        <v>0</v>
      </c>
      <c r="CF113" s="10">
        <f t="shared" si="78"/>
        <v>0</v>
      </c>
      <c r="CG113" s="7">
        <f t="shared" si="78"/>
        <v>0</v>
      </c>
      <c r="CH113" s="7">
        <f t="shared" si="78"/>
        <v>0</v>
      </c>
    </row>
    <row r="114" spans="1:86" ht="20.100000000000001" customHeight="1" x14ac:dyDescent="0.25">
      <c r="A114" s="6"/>
      <c r="B114" s="6"/>
      <c r="C114" s="6"/>
      <c r="D114" s="6"/>
      <c r="E114" s="8" t="s">
        <v>194</v>
      </c>
      <c r="F114" s="6">
        <f>F24+F28+F42+F75+F113</f>
        <v>8</v>
      </c>
      <c r="G114" s="6">
        <f>G24+G28+G42+G75+G113</f>
        <v>94</v>
      </c>
      <c r="H114" s="6">
        <f t="shared" ref="H114:O114" si="79">H24+H28+H42+H75</f>
        <v>1404</v>
      </c>
      <c r="I114" s="6">
        <f t="shared" si="79"/>
        <v>665</v>
      </c>
      <c r="J114" s="6">
        <f t="shared" si="79"/>
        <v>181</v>
      </c>
      <c r="K114" s="6">
        <f t="shared" si="79"/>
        <v>0</v>
      </c>
      <c r="L114" s="6">
        <f t="shared" si="79"/>
        <v>40</v>
      </c>
      <c r="M114" s="6">
        <f t="shared" si="79"/>
        <v>488</v>
      </c>
      <c r="N114" s="6">
        <f t="shared" si="79"/>
        <v>30</v>
      </c>
      <c r="O114" s="6">
        <f t="shared" si="79"/>
        <v>0</v>
      </c>
      <c r="P114" s="7">
        <f>P24+P28+P42+P75+P113</f>
        <v>120</v>
      </c>
      <c r="Q114" s="7">
        <f>Q24+Q28+Q42+Q75+Q113</f>
        <v>45.5</v>
      </c>
      <c r="R114" s="7">
        <f>R24+R28+R42+R75+R113</f>
        <v>63.260000000000005</v>
      </c>
      <c r="S114" s="11">
        <f t="shared" ref="S114:Z114" si="80">S24+S28+S42+S75</f>
        <v>141</v>
      </c>
      <c r="T114" s="10">
        <f t="shared" si="80"/>
        <v>0</v>
      </c>
      <c r="U114" s="11">
        <f t="shared" si="80"/>
        <v>10</v>
      </c>
      <c r="V114" s="10">
        <f t="shared" si="80"/>
        <v>0</v>
      </c>
      <c r="W114" s="11">
        <f t="shared" si="80"/>
        <v>0</v>
      </c>
      <c r="X114" s="10">
        <f t="shared" si="80"/>
        <v>0</v>
      </c>
      <c r="Y114" s="11">
        <f t="shared" si="80"/>
        <v>0</v>
      </c>
      <c r="Z114" s="10">
        <f t="shared" si="80"/>
        <v>0</v>
      </c>
      <c r="AA114" s="7">
        <f>AA24+AA28+AA42+AA75+AA113</f>
        <v>9.5</v>
      </c>
      <c r="AB114" s="11">
        <f t="shared" ref="AB114:AG114" si="81">AB24+AB28+AB42+AB75</f>
        <v>194</v>
      </c>
      <c r="AC114" s="10">
        <f t="shared" si="81"/>
        <v>0</v>
      </c>
      <c r="AD114" s="11">
        <f t="shared" si="81"/>
        <v>0</v>
      </c>
      <c r="AE114" s="10">
        <f t="shared" si="81"/>
        <v>0</v>
      </c>
      <c r="AF114" s="11">
        <f t="shared" si="81"/>
        <v>0</v>
      </c>
      <c r="AG114" s="10">
        <f t="shared" si="81"/>
        <v>0</v>
      </c>
      <c r="AH114" s="7">
        <f>AH24+AH28+AH42+AH75+AH113</f>
        <v>20.5</v>
      </c>
      <c r="AI114" s="7">
        <f>AI24+AI28+AI42+AI75+AI113</f>
        <v>30</v>
      </c>
      <c r="AJ114" s="11">
        <f t="shared" ref="AJ114:AQ114" si="82">AJ24+AJ28+AJ42+AJ75</f>
        <v>252</v>
      </c>
      <c r="AK114" s="10">
        <f t="shared" si="82"/>
        <v>0</v>
      </c>
      <c r="AL114" s="11">
        <f t="shared" si="82"/>
        <v>65</v>
      </c>
      <c r="AM114" s="10">
        <f t="shared" si="82"/>
        <v>0</v>
      </c>
      <c r="AN114" s="11">
        <f t="shared" si="82"/>
        <v>0</v>
      </c>
      <c r="AO114" s="10">
        <f t="shared" si="82"/>
        <v>0</v>
      </c>
      <c r="AP114" s="11">
        <f t="shared" si="82"/>
        <v>0</v>
      </c>
      <c r="AQ114" s="10">
        <f t="shared" si="82"/>
        <v>0</v>
      </c>
      <c r="AR114" s="7">
        <f>AR24+AR28+AR42+AR75+AR113</f>
        <v>18.5</v>
      </c>
      <c r="AS114" s="11">
        <f t="shared" ref="AS114:AX114" si="83">AS24+AS28+AS42+AS75</f>
        <v>74</v>
      </c>
      <c r="AT114" s="10">
        <f t="shared" si="83"/>
        <v>0</v>
      </c>
      <c r="AU114" s="11">
        <f t="shared" si="83"/>
        <v>30</v>
      </c>
      <c r="AV114" s="10">
        <f t="shared" si="83"/>
        <v>0</v>
      </c>
      <c r="AW114" s="11">
        <f t="shared" si="83"/>
        <v>0</v>
      </c>
      <c r="AX114" s="10">
        <f t="shared" si="83"/>
        <v>0</v>
      </c>
      <c r="AY114" s="7">
        <f>AY24+AY28+AY42+AY75+AY113</f>
        <v>11.5</v>
      </c>
      <c r="AZ114" s="7">
        <f>AZ24+AZ28+AZ42+AZ75+AZ113</f>
        <v>30</v>
      </c>
      <c r="BA114" s="11">
        <f t="shared" ref="BA114:BH114" si="84">BA24+BA28+BA42+BA75</f>
        <v>188</v>
      </c>
      <c r="BB114" s="10">
        <f t="shared" si="84"/>
        <v>0</v>
      </c>
      <c r="BC114" s="11">
        <f t="shared" si="84"/>
        <v>68</v>
      </c>
      <c r="BD114" s="10">
        <f t="shared" si="84"/>
        <v>0</v>
      </c>
      <c r="BE114" s="11">
        <f t="shared" si="84"/>
        <v>0</v>
      </c>
      <c r="BF114" s="10">
        <f t="shared" si="84"/>
        <v>0</v>
      </c>
      <c r="BG114" s="11">
        <f t="shared" si="84"/>
        <v>20</v>
      </c>
      <c r="BH114" s="10">
        <f t="shared" si="84"/>
        <v>0</v>
      </c>
      <c r="BI114" s="7">
        <f>BI24+BI28+BI42+BI75+BI113</f>
        <v>19</v>
      </c>
      <c r="BJ114" s="11">
        <f t="shared" ref="BJ114:BO114" si="85">BJ24+BJ28+BJ42+BJ75</f>
        <v>164</v>
      </c>
      <c r="BK114" s="10">
        <f t="shared" si="85"/>
        <v>0</v>
      </c>
      <c r="BL114" s="11">
        <f t="shared" si="85"/>
        <v>0</v>
      </c>
      <c r="BM114" s="10">
        <f t="shared" si="85"/>
        <v>0</v>
      </c>
      <c r="BN114" s="11">
        <f t="shared" si="85"/>
        <v>0</v>
      </c>
      <c r="BO114" s="10">
        <f t="shared" si="85"/>
        <v>0</v>
      </c>
      <c r="BP114" s="7">
        <f>BP24+BP28+BP42+BP75+BP113</f>
        <v>11</v>
      </c>
      <c r="BQ114" s="7">
        <f>BQ24+BQ28+BQ42+BQ75+BQ113</f>
        <v>30</v>
      </c>
      <c r="BR114" s="11">
        <f t="shared" ref="BR114:BY114" si="86">BR24+BR28+BR42+BR75</f>
        <v>84</v>
      </c>
      <c r="BS114" s="10">
        <f t="shared" si="86"/>
        <v>0</v>
      </c>
      <c r="BT114" s="11">
        <f t="shared" si="86"/>
        <v>38</v>
      </c>
      <c r="BU114" s="10">
        <f t="shared" si="86"/>
        <v>0</v>
      </c>
      <c r="BV114" s="11">
        <f t="shared" si="86"/>
        <v>0</v>
      </c>
      <c r="BW114" s="10">
        <f t="shared" si="86"/>
        <v>0</v>
      </c>
      <c r="BX114" s="11">
        <f t="shared" si="86"/>
        <v>20</v>
      </c>
      <c r="BY114" s="10">
        <f t="shared" si="86"/>
        <v>0</v>
      </c>
      <c r="BZ114" s="7">
        <f>BZ24+BZ28+BZ42+BZ75+BZ113</f>
        <v>27.5</v>
      </c>
      <c r="CA114" s="11">
        <f t="shared" ref="CA114:CF114" si="87">CA24+CA28+CA42+CA75</f>
        <v>56</v>
      </c>
      <c r="CB114" s="10">
        <f t="shared" si="87"/>
        <v>0</v>
      </c>
      <c r="CC114" s="11">
        <f t="shared" si="87"/>
        <v>0</v>
      </c>
      <c r="CD114" s="10">
        <f t="shared" si="87"/>
        <v>0</v>
      </c>
      <c r="CE114" s="11">
        <f t="shared" si="87"/>
        <v>0</v>
      </c>
      <c r="CF114" s="10">
        <f t="shared" si="87"/>
        <v>0</v>
      </c>
      <c r="CG114" s="7">
        <f>CG24+CG28+CG42+CG75+CG113</f>
        <v>2.5</v>
      </c>
      <c r="CH114" s="7">
        <f>CH24+CH28+CH42+CH75+CH113</f>
        <v>30</v>
      </c>
    </row>
    <row r="116" spans="1:86" x14ac:dyDescent="0.25">
      <c r="D116" s="3" t="s">
        <v>22</v>
      </c>
      <c r="E116" s="3" t="s">
        <v>195</v>
      </c>
    </row>
    <row r="117" spans="1:86" x14ac:dyDescent="0.25">
      <c r="D117" s="3" t="s">
        <v>26</v>
      </c>
      <c r="E117" s="3" t="s">
        <v>196</v>
      </c>
    </row>
    <row r="118" spans="1:86" x14ac:dyDescent="0.25">
      <c r="D118" s="21" t="s">
        <v>32</v>
      </c>
      <c r="E118" s="21"/>
    </row>
    <row r="119" spans="1:86" x14ac:dyDescent="0.25">
      <c r="D119" s="3" t="s">
        <v>34</v>
      </c>
      <c r="E119" s="3" t="s">
        <v>197</v>
      </c>
    </row>
    <row r="120" spans="1:86" x14ac:dyDescent="0.25">
      <c r="D120" s="3" t="s">
        <v>35</v>
      </c>
      <c r="E120" s="3" t="s">
        <v>198</v>
      </c>
    </row>
    <row r="121" spans="1:86" x14ac:dyDescent="0.25">
      <c r="D121" s="3" t="s">
        <v>36</v>
      </c>
      <c r="E121" s="3" t="s">
        <v>199</v>
      </c>
    </row>
    <row r="122" spans="1:86" x14ac:dyDescent="0.25">
      <c r="D122" s="3" t="s">
        <v>37</v>
      </c>
      <c r="E122" s="3" t="s">
        <v>200</v>
      </c>
      <c r="M122" s="9"/>
      <c r="U122" s="9"/>
      <c r="AC122" s="9"/>
    </row>
    <row r="123" spans="1:86" x14ac:dyDescent="0.25">
      <c r="D123" s="21" t="s">
        <v>33</v>
      </c>
      <c r="E123" s="21"/>
    </row>
    <row r="124" spans="1:86" x14ac:dyDescent="0.25">
      <c r="D124" s="3" t="s">
        <v>38</v>
      </c>
      <c r="E124" s="3" t="s">
        <v>201</v>
      </c>
    </row>
    <row r="125" spans="1:86" x14ac:dyDescent="0.25">
      <c r="D125" s="3" t="s">
        <v>39</v>
      </c>
      <c r="E125" s="3" t="s">
        <v>202</v>
      </c>
    </row>
    <row r="126" spans="1:86" x14ac:dyDescent="0.25">
      <c r="D126" s="3" t="s">
        <v>40</v>
      </c>
      <c r="E126" s="3" t="s">
        <v>203</v>
      </c>
    </row>
  </sheetData>
  <mergeCells count="101">
    <mergeCell ref="A11:CG11"/>
    <mergeCell ref="A12:C14"/>
    <mergeCell ref="D12:D15"/>
    <mergeCell ref="E12:E15"/>
    <mergeCell ref="F12:G12"/>
    <mergeCell ref="F13:F15"/>
    <mergeCell ref="P12:P15"/>
    <mergeCell ref="Q12:Q15"/>
    <mergeCell ref="R12:R15"/>
    <mergeCell ref="S12:AZ12"/>
    <mergeCell ref="H13:H15"/>
    <mergeCell ref="I13:O13"/>
    <mergeCell ref="S15:T15"/>
    <mergeCell ref="U15:V15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W15:X15"/>
    <mergeCell ref="Y15:Z15"/>
    <mergeCell ref="AA14:AA15"/>
    <mergeCell ref="AB14:AG14"/>
    <mergeCell ref="AB15:AC15"/>
    <mergeCell ref="S13:AI13"/>
    <mergeCell ref="S14:Z14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AS14:AX14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I14:BI15"/>
    <mergeCell ref="BJ14:BO14"/>
    <mergeCell ref="A25:CH25"/>
    <mergeCell ref="A29:CH29"/>
    <mergeCell ref="A43:CH43"/>
    <mergeCell ref="A76:CH76"/>
    <mergeCell ref="C77:C78"/>
    <mergeCell ref="A77:A78"/>
    <mergeCell ref="B77:B78"/>
    <mergeCell ref="C79:C84"/>
    <mergeCell ref="A79:A84"/>
    <mergeCell ref="B79:B84"/>
    <mergeCell ref="C85:C88"/>
    <mergeCell ref="A85:A88"/>
    <mergeCell ref="B85:B88"/>
    <mergeCell ref="C89:C95"/>
    <mergeCell ref="A89:A95"/>
    <mergeCell ref="B89:B95"/>
    <mergeCell ref="C96:C97"/>
    <mergeCell ref="A96:A97"/>
    <mergeCell ref="B96:B97"/>
    <mergeCell ref="C98:C101"/>
    <mergeCell ref="A98:A101"/>
    <mergeCell ref="B98:B101"/>
    <mergeCell ref="C102:C105"/>
    <mergeCell ref="A102:A105"/>
    <mergeCell ref="B102:B105"/>
    <mergeCell ref="C106:C109"/>
    <mergeCell ref="A106:A109"/>
    <mergeCell ref="B106:B109"/>
    <mergeCell ref="A111:CH111"/>
    <mergeCell ref="D118:E118"/>
    <mergeCell ref="D123:E12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Żywienie psów i profilaktyka zd</vt:lpstr>
      <vt:lpstr>Żywienie psów i profilaktyk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2021-06-01T18:24:30Z</dcterms:created>
  <dcterms:modified xsi:type="dcterms:W3CDTF">2021-06-01T18:24:31Z</dcterms:modified>
</cp:coreProperties>
</file>