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3B1041F0-467D-4F56-9202-808AF026AF8E}" xr6:coauthVersionLast="45" xr6:coauthVersionMax="45" xr10:uidLastSave="{00000000-0000-0000-0000-000000000000}"/>
  <bookViews>
    <workbookView xWindow="-108" yWindow="-108" windowWidth="23256" windowHeight="12576" firstSheet="3" activeTab="5"/>
  </bookViews>
  <sheets>
    <sheet name="Ekologiczne i amatorskie użytko" sheetId="1" r:id="rId1"/>
    <sheet name="Hodowla zwierząt gospodarskich" sheetId="2" r:id="rId2"/>
    <sheet name="Pielęgnacja i podstawy rehabili" sheetId="3" r:id="rId3"/>
    <sheet name="Ekologiczne i amatorskie uż (2)" sheetId="4" r:id="rId4"/>
    <sheet name="Hodowla zwierząt gospodarsk (2)" sheetId="5" r:id="rId5"/>
    <sheet name="Pielęgnacja i podstawy reha (2)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6" l="1"/>
  <c r="G17" i="6"/>
  <c r="I17" i="6"/>
  <c r="J17" i="6"/>
  <c r="J29" i="6"/>
  <c r="K17" i="6"/>
  <c r="L17" i="6"/>
  <c r="M17" i="6"/>
  <c r="N17" i="6"/>
  <c r="N29" i="6"/>
  <c r="O17" i="6"/>
  <c r="Q17" i="6"/>
  <c r="AI17" i="6"/>
  <c r="P17" i="6"/>
  <c r="AZ17" i="6"/>
  <c r="BQ17" i="6"/>
  <c r="CH17" i="6"/>
  <c r="CH29" i="6"/>
  <c r="F18" i="6"/>
  <c r="G18" i="6"/>
  <c r="I18" i="6"/>
  <c r="J18" i="6"/>
  <c r="K18" i="6"/>
  <c r="L18" i="6"/>
  <c r="M18" i="6"/>
  <c r="N18" i="6"/>
  <c r="O18" i="6"/>
  <c r="Q18" i="6"/>
  <c r="AI18" i="6"/>
  <c r="P18" i="6"/>
  <c r="AZ18" i="6"/>
  <c r="BQ18" i="6"/>
  <c r="CH18" i="6"/>
  <c r="F19" i="6"/>
  <c r="G19" i="6"/>
  <c r="I19" i="6"/>
  <c r="H19" i="6"/>
  <c r="J19" i="6"/>
  <c r="K19" i="6"/>
  <c r="L19" i="6"/>
  <c r="M19" i="6"/>
  <c r="N19" i="6"/>
  <c r="O19" i="6"/>
  <c r="Q19" i="6"/>
  <c r="AI19" i="6"/>
  <c r="P19" i="6"/>
  <c r="AZ19" i="6"/>
  <c r="BQ19" i="6"/>
  <c r="CH19" i="6"/>
  <c r="F20" i="6"/>
  <c r="G20" i="6"/>
  <c r="I20" i="6"/>
  <c r="H20" i="6"/>
  <c r="J20" i="6"/>
  <c r="K20" i="6"/>
  <c r="L20" i="6"/>
  <c r="M20" i="6"/>
  <c r="N20" i="6"/>
  <c r="O20" i="6"/>
  <c r="Q20" i="6"/>
  <c r="AI20" i="6"/>
  <c r="P20" i="6"/>
  <c r="AZ20" i="6"/>
  <c r="BQ20" i="6"/>
  <c r="CH20" i="6"/>
  <c r="F21" i="6"/>
  <c r="G21" i="6"/>
  <c r="I21" i="6"/>
  <c r="J21" i="6"/>
  <c r="K21" i="6"/>
  <c r="L21" i="6"/>
  <c r="M21" i="6"/>
  <c r="N21" i="6"/>
  <c r="O21" i="6"/>
  <c r="Q21" i="6"/>
  <c r="AI21" i="6"/>
  <c r="P21" i="6"/>
  <c r="AZ21" i="6"/>
  <c r="BQ21" i="6"/>
  <c r="CH21" i="6"/>
  <c r="F22" i="6"/>
  <c r="G22" i="6"/>
  <c r="I22" i="6"/>
  <c r="J22" i="6"/>
  <c r="K22" i="6"/>
  <c r="L22" i="6"/>
  <c r="M22" i="6"/>
  <c r="N22" i="6"/>
  <c r="O22" i="6"/>
  <c r="Q22" i="6"/>
  <c r="AI22" i="6"/>
  <c r="P22" i="6"/>
  <c r="AZ22" i="6"/>
  <c r="BQ22" i="6"/>
  <c r="CH22" i="6"/>
  <c r="F23" i="6"/>
  <c r="G23" i="6"/>
  <c r="I23" i="6"/>
  <c r="H23" i="6"/>
  <c r="J23" i="6"/>
  <c r="K23" i="6"/>
  <c r="L23" i="6"/>
  <c r="M23" i="6"/>
  <c r="N23" i="6"/>
  <c r="O23" i="6"/>
  <c r="Q23" i="6"/>
  <c r="AI23" i="6"/>
  <c r="P23" i="6"/>
  <c r="AZ23" i="6"/>
  <c r="BQ23" i="6"/>
  <c r="CH23" i="6"/>
  <c r="F24" i="6"/>
  <c r="G24" i="6"/>
  <c r="I24" i="6"/>
  <c r="H24" i="6"/>
  <c r="J24" i="6"/>
  <c r="K24" i="6"/>
  <c r="L24" i="6"/>
  <c r="M24" i="6"/>
  <c r="N24" i="6"/>
  <c r="O24" i="6"/>
  <c r="Q24" i="6"/>
  <c r="AI24" i="6"/>
  <c r="P24" i="6"/>
  <c r="AZ24" i="6"/>
  <c r="BQ24" i="6"/>
  <c r="CH24" i="6"/>
  <c r="F25" i="6"/>
  <c r="G25" i="6"/>
  <c r="I25" i="6"/>
  <c r="J25" i="6"/>
  <c r="K25" i="6"/>
  <c r="L25" i="6"/>
  <c r="M25" i="6"/>
  <c r="N25" i="6"/>
  <c r="O25" i="6"/>
  <c r="Q25" i="6"/>
  <c r="AI25" i="6"/>
  <c r="P25" i="6"/>
  <c r="AZ25" i="6"/>
  <c r="BQ25" i="6"/>
  <c r="CH25" i="6"/>
  <c r="G26" i="6"/>
  <c r="I26" i="6"/>
  <c r="H26" i="6"/>
  <c r="J26" i="6"/>
  <c r="K26" i="6"/>
  <c r="M26" i="6"/>
  <c r="N26" i="6"/>
  <c r="O26" i="6"/>
  <c r="Q26" i="6"/>
  <c r="R26" i="6"/>
  <c r="R29" i="6"/>
  <c r="AI26" i="6"/>
  <c r="P26" i="6"/>
  <c r="AQ26" i="6"/>
  <c r="L26" i="6"/>
  <c r="AY26" i="6"/>
  <c r="AZ26" i="6"/>
  <c r="BQ26" i="6"/>
  <c r="CH26" i="6"/>
  <c r="I27" i="6"/>
  <c r="J27" i="6"/>
  <c r="K27" i="6"/>
  <c r="H27" i="6"/>
  <c r="L27" i="6"/>
  <c r="M27" i="6"/>
  <c r="N27" i="6"/>
  <c r="O27" i="6"/>
  <c r="Q27" i="6"/>
  <c r="AI27" i="6"/>
  <c r="AZ27" i="6"/>
  <c r="BQ27" i="6"/>
  <c r="F27" i="6"/>
  <c r="CH27" i="6"/>
  <c r="J28" i="6"/>
  <c r="K28" i="6"/>
  <c r="L28" i="6"/>
  <c r="M28" i="6"/>
  <c r="N28" i="6"/>
  <c r="O28" i="6"/>
  <c r="Q28" i="6"/>
  <c r="R28" i="6"/>
  <c r="AI28" i="6"/>
  <c r="AJ28" i="6"/>
  <c r="AP28" i="6"/>
  <c r="AZ28" i="6"/>
  <c r="F28" i="6"/>
  <c r="BQ28" i="6"/>
  <c r="CH28" i="6"/>
  <c r="K29" i="6"/>
  <c r="M29" i="6"/>
  <c r="Q29" i="6"/>
  <c r="S29" i="6"/>
  <c r="T29" i="6"/>
  <c r="U29" i="6"/>
  <c r="V29" i="6"/>
  <c r="W29" i="6"/>
  <c r="X29" i="6"/>
  <c r="X110" i="6"/>
  <c r="Y29" i="6"/>
  <c r="Z29" i="6"/>
  <c r="AA29" i="6"/>
  <c r="AB29" i="6"/>
  <c r="AC29" i="6"/>
  <c r="AD29" i="6"/>
  <c r="AE29" i="6"/>
  <c r="AF29" i="6"/>
  <c r="AF110" i="6"/>
  <c r="AG29" i="6"/>
  <c r="AH29" i="6"/>
  <c r="AI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BA29" i="6"/>
  <c r="BB29" i="6"/>
  <c r="BC29" i="6"/>
  <c r="BD29" i="6"/>
  <c r="BD110" i="6"/>
  <c r="BE29" i="6"/>
  <c r="BF29" i="6"/>
  <c r="BG29" i="6"/>
  <c r="BH29" i="6"/>
  <c r="BI29" i="6"/>
  <c r="BJ29" i="6"/>
  <c r="BK29" i="6"/>
  <c r="BL29" i="6"/>
  <c r="BL110" i="6"/>
  <c r="BM29" i="6"/>
  <c r="BN29" i="6"/>
  <c r="BO29" i="6"/>
  <c r="BP29" i="6"/>
  <c r="BR29" i="6"/>
  <c r="BS29" i="6"/>
  <c r="BT29" i="6"/>
  <c r="BU29" i="6"/>
  <c r="BU110" i="6"/>
  <c r="BV29" i="6"/>
  <c r="BW29" i="6"/>
  <c r="BX29" i="6"/>
  <c r="BY29" i="6"/>
  <c r="BZ29" i="6"/>
  <c r="CA29" i="6"/>
  <c r="CB29" i="6"/>
  <c r="CC29" i="6"/>
  <c r="CC110" i="6"/>
  <c r="CD29" i="6"/>
  <c r="CE29" i="6"/>
  <c r="CF29" i="6"/>
  <c r="CG29" i="6"/>
  <c r="I31" i="6"/>
  <c r="J31" i="6"/>
  <c r="J33" i="6"/>
  <c r="K31" i="6"/>
  <c r="L31" i="6"/>
  <c r="M31" i="6"/>
  <c r="N31" i="6"/>
  <c r="O31" i="6"/>
  <c r="Q31" i="6"/>
  <c r="AI31" i="6"/>
  <c r="AZ31" i="6"/>
  <c r="AZ33" i="6"/>
  <c r="BQ31" i="6"/>
  <c r="BQ33" i="6"/>
  <c r="CH31" i="6"/>
  <c r="H32" i="6"/>
  <c r="I32" i="6"/>
  <c r="J32" i="6"/>
  <c r="K32" i="6"/>
  <c r="L32" i="6"/>
  <c r="M32" i="6"/>
  <c r="N32" i="6"/>
  <c r="O32" i="6"/>
  <c r="P32" i="6"/>
  <c r="Q32" i="6"/>
  <c r="AI32" i="6"/>
  <c r="AZ32" i="6"/>
  <c r="BQ32" i="6"/>
  <c r="CH32" i="6"/>
  <c r="I33" i="6"/>
  <c r="K33" i="6"/>
  <c r="L33" i="6"/>
  <c r="M33" i="6"/>
  <c r="N33" i="6"/>
  <c r="O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F35" i="6"/>
  <c r="G35" i="6"/>
  <c r="I35" i="6"/>
  <c r="H35" i="6"/>
  <c r="J35" i="6"/>
  <c r="K35" i="6"/>
  <c r="L35" i="6"/>
  <c r="M35" i="6"/>
  <c r="N35" i="6"/>
  <c r="O35" i="6"/>
  <c r="Q35" i="6"/>
  <c r="AI35" i="6"/>
  <c r="P35" i="6"/>
  <c r="AZ35" i="6"/>
  <c r="AZ53" i="6"/>
  <c r="BQ35" i="6"/>
  <c r="CH35" i="6"/>
  <c r="F36" i="6"/>
  <c r="G36" i="6"/>
  <c r="I36" i="6"/>
  <c r="J36" i="6"/>
  <c r="K36" i="6"/>
  <c r="L36" i="6"/>
  <c r="M36" i="6"/>
  <c r="N36" i="6"/>
  <c r="O36" i="6"/>
  <c r="Q36" i="6"/>
  <c r="AI36" i="6"/>
  <c r="P36" i="6"/>
  <c r="AZ36" i="6"/>
  <c r="BQ36" i="6"/>
  <c r="CH36" i="6"/>
  <c r="F37" i="6"/>
  <c r="G37" i="6"/>
  <c r="I37" i="6"/>
  <c r="H37" i="6"/>
  <c r="J37" i="6"/>
  <c r="K37" i="6"/>
  <c r="L37" i="6"/>
  <c r="M37" i="6"/>
  <c r="N37" i="6"/>
  <c r="O37" i="6"/>
  <c r="Q37" i="6"/>
  <c r="AI37" i="6"/>
  <c r="P37" i="6"/>
  <c r="AZ37" i="6"/>
  <c r="BQ37" i="6"/>
  <c r="CH37" i="6"/>
  <c r="F38" i="6"/>
  <c r="G38" i="6"/>
  <c r="I38" i="6"/>
  <c r="J38" i="6"/>
  <c r="K38" i="6"/>
  <c r="L38" i="6"/>
  <c r="M38" i="6"/>
  <c r="N38" i="6"/>
  <c r="O38" i="6"/>
  <c r="O53" i="6"/>
  <c r="Q38" i="6"/>
  <c r="AI38" i="6"/>
  <c r="P38" i="6"/>
  <c r="AZ38" i="6"/>
  <c r="BQ38" i="6"/>
  <c r="CH38" i="6"/>
  <c r="F39" i="6"/>
  <c r="G39" i="6"/>
  <c r="I39" i="6"/>
  <c r="H39" i="6"/>
  <c r="J39" i="6"/>
  <c r="K39" i="6"/>
  <c r="L39" i="6"/>
  <c r="M39" i="6"/>
  <c r="N39" i="6"/>
  <c r="O39" i="6"/>
  <c r="Q39" i="6"/>
  <c r="AI39" i="6"/>
  <c r="P39" i="6"/>
  <c r="AZ39" i="6"/>
  <c r="BQ39" i="6"/>
  <c r="CH39" i="6"/>
  <c r="F40" i="6"/>
  <c r="G40" i="6"/>
  <c r="I40" i="6"/>
  <c r="J40" i="6"/>
  <c r="K40" i="6"/>
  <c r="L40" i="6"/>
  <c r="M40" i="6"/>
  <c r="N40" i="6"/>
  <c r="O40" i="6"/>
  <c r="Q40" i="6"/>
  <c r="AI40" i="6"/>
  <c r="P40" i="6"/>
  <c r="AZ40" i="6"/>
  <c r="BQ40" i="6"/>
  <c r="CH40" i="6"/>
  <c r="F41" i="6"/>
  <c r="G41" i="6"/>
  <c r="I41" i="6"/>
  <c r="H41" i="6"/>
  <c r="J41" i="6"/>
  <c r="K41" i="6"/>
  <c r="L41" i="6"/>
  <c r="M41" i="6"/>
  <c r="N41" i="6"/>
  <c r="O41" i="6"/>
  <c r="Q41" i="6"/>
  <c r="AI41" i="6"/>
  <c r="P41" i="6"/>
  <c r="AZ41" i="6"/>
  <c r="BQ41" i="6"/>
  <c r="CH41" i="6"/>
  <c r="F42" i="6"/>
  <c r="G42" i="6"/>
  <c r="I42" i="6"/>
  <c r="J42" i="6"/>
  <c r="K42" i="6"/>
  <c r="L42" i="6"/>
  <c r="M42" i="6"/>
  <c r="N42" i="6"/>
  <c r="O42" i="6"/>
  <c r="Q42" i="6"/>
  <c r="AI42" i="6"/>
  <c r="P42" i="6"/>
  <c r="AZ42" i="6"/>
  <c r="BQ42" i="6"/>
  <c r="CH42" i="6"/>
  <c r="F43" i="6"/>
  <c r="G43" i="6"/>
  <c r="I43" i="6"/>
  <c r="H43" i="6"/>
  <c r="J43" i="6"/>
  <c r="K43" i="6"/>
  <c r="L43" i="6"/>
  <c r="M43" i="6"/>
  <c r="N43" i="6"/>
  <c r="O43" i="6"/>
  <c r="Q43" i="6"/>
  <c r="AI43" i="6"/>
  <c r="P43" i="6"/>
  <c r="AZ43" i="6"/>
  <c r="BQ43" i="6"/>
  <c r="CH43" i="6"/>
  <c r="F44" i="6"/>
  <c r="G44" i="6"/>
  <c r="I44" i="6"/>
  <c r="J44" i="6"/>
  <c r="K44" i="6"/>
  <c r="L44" i="6"/>
  <c r="M44" i="6"/>
  <c r="N44" i="6"/>
  <c r="O44" i="6"/>
  <c r="Q44" i="6"/>
  <c r="AI44" i="6"/>
  <c r="P44" i="6"/>
  <c r="AZ44" i="6"/>
  <c r="BQ44" i="6"/>
  <c r="CH44" i="6"/>
  <c r="F45" i="6"/>
  <c r="G45" i="6"/>
  <c r="I45" i="6"/>
  <c r="H45" i="6"/>
  <c r="J45" i="6"/>
  <c r="K45" i="6"/>
  <c r="L45" i="6"/>
  <c r="M45" i="6"/>
  <c r="N45" i="6"/>
  <c r="O45" i="6"/>
  <c r="Q45" i="6"/>
  <c r="AI45" i="6"/>
  <c r="P45" i="6"/>
  <c r="AZ45" i="6"/>
  <c r="BQ45" i="6"/>
  <c r="CH45" i="6"/>
  <c r="F46" i="6"/>
  <c r="G46" i="6"/>
  <c r="I46" i="6"/>
  <c r="J46" i="6"/>
  <c r="K46" i="6"/>
  <c r="L46" i="6"/>
  <c r="M46" i="6"/>
  <c r="N46" i="6"/>
  <c r="O46" i="6"/>
  <c r="Q46" i="6"/>
  <c r="AI46" i="6"/>
  <c r="P46" i="6"/>
  <c r="AZ46" i="6"/>
  <c r="BQ46" i="6"/>
  <c r="CH46" i="6"/>
  <c r="F47" i="6"/>
  <c r="G47" i="6"/>
  <c r="I47" i="6"/>
  <c r="H47" i="6"/>
  <c r="J47" i="6"/>
  <c r="K47" i="6"/>
  <c r="L47" i="6"/>
  <c r="M47" i="6"/>
  <c r="N47" i="6"/>
  <c r="O47" i="6"/>
  <c r="Q47" i="6"/>
  <c r="AI47" i="6"/>
  <c r="P47" i="6"/>
  <c r="AZ47" i="6"/>
  <c r="BQ47" i="6"/>
  <c r="CH47" i="6"/>
  <c r="F48" i="6"/>
  <c r="G48" i="6"/>
  <c r="I48" i="6"/>
  <c r="J48" i="6"/>
  <c r="K48" i="6"/>
  <c r="L48" i="6"/>
  <c r="M48" i="6"/>
  <c r="N48" i="6"/>
  <c r="O48" i="6"/>
  <c r="Q48" i="6"/>
  <c r="AI48" i="6"/>
  <c r="P48" i="6"/>
  <c r="AZ48" i="6"/>
  <c r="BQ48" i="6"/>
  <c r="CH48" i="6"/>
  <c r="F49" i="6"/>
  <c r="G49" i="6"/>
  <c r="I49" i="6"/>
  <c r="H49" i="6"/>
  <c r="J49" i="6"/>
  <c r="K49" i="6"/>
  <c r="L49" i="6"/>
  <c r="M49" i="6"/>
  <c r="N49" i="6"/>
  <c r="O49" i="6"/>
  <c r="Q49" i="6"/>
  <c r="AI49" i="6"/>
  <c r="P49" i="6"/>
  <c r="AZ49" i="6"/>
  <c r="BQ49" i="6"/>
  <c r="CH49" i="6"/>
  <c r="F50" i="6"/>
  <c r="G50" i="6"/>
  <c r="I50" i="6"/>
  <c r="J50" i="6"/>
  <c r="K50" i="6"/>
  <c r="L50" i="6"/>
  <c r="M50" i="6"/>
  <c r="N50" i="6"/>
  <c r="O50" i="6"/>
  <c r="Q50" i="6"/>
  <c r="AI50" i="6"/>
  <c r="P50" i="6"/>
  <c r="AZ50" i="6"/>
  <c r="BQ50" i="6"/>
  <c r="CH50" i="6"/>
  <c r="F51" i="6"/>
  <c r="G51" i="6"/>
  <c r="I51" i="6"/>
  <c r="H51" i="6"/>
  <c r="J51" i="6"/>
  <c r="K51" i="6"/>
  <c r="L51" i="6"/>
  <c r="M51" i="6"/>
  <c r="N51" i="6"/>
  <c r="O51" i="6"/>
  <c r="Q51" i="6"/>
  <c r="AI51" i="6"/>
  <c r="P51" i="6"/>
  <c r="AZ51" i="6"/>
  <c r="BQ51" i="6"/>
  <c r="CH51" i="6"/>
  <c r="F52" i="6"/>
  <c r="G52" i="6"/>
  <c r="I52" i="6"/>
  <c r="J52" i="6"/>
  <c r="K52" i="6"/>
  <c r="L52" i="6"/>
  <c r="M52" i="6"/>
  <c r="N52" i="6"/>
  <c r="O52" i="6"/>
  <c r="Q52" i="6"/>
  <c r="AI52" i="6"/>
  <c r="P52" i="6"/>
  <c r="AZ52" i="6"/>
  <c r="BQ52" i="6"/>
  <c r="CH52" i="6"/>
  <c r="F53" i="6"/>
  <c r="J53" i="6"/>
  <c r="K53" i="6"/>
  <c r="L53" i="6"/>
  <c r="M53" i="6"/>
  <c r="N53" i="6"/>
  <c r="R53" i="6"/>
  <c r="S53" i="6"/>
  <c r="T53" i="6"/>
  <c r="U53" i="6"/>
  <c r="V53" i="6"/>
  <c r="W53" i="6"/>
  <c r="W110" i="6"/>
  <c r="X53" i="6"/>
  <c r="Y53" i="6"/>
  <c r="Z53" i="6"/>
  <c r="AA53" i="6"/>
  <c r="AB53" i="6"/>
  <c r="AC53" i="6"/>
  <c r="AD53" i="6"/>
  <c r="AE53" i="6"/>
  <c r="AE110" i="6"/>
  <c r="AF53" i="6"/>
  <c r="AG53" i="6"/>
  <c r="AH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BA53" i="6"/>
  <c r="BB53" i="6"/>
  <c r="BC53" i="6"/>
  <c r="BD53" i="6"/>
  <c r="BE53" i="6"/>
  <c r="BE110" i="6"/>
  <c r="BF53" i="6"/>
  <c r="BG53" i="6"/>
  <c r="BH53" i="6"/>
  <c r="BI53" i="6"/>
  <c r="BJ53" i="6"/>
  <c r="BK53" i="6"/>
  <c r="BK110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Z53" i="6"/>
  <c r="CA53" i="6"/>
  <c r="CB53" i="6"/>
  <c r="CC53" i="6"/>
  <c r="CD53" i="6"/>
  <c r="CE53" i="6"/>
  <c r="CF53" i="6"/>
  <c r="CG53" i="6"/>
  <c r="CH53" i="6"/>
  <c r="J55" i="6"/>
  <c r="K55" i="6"/>
  <c r="M55" i="6"/>
  <c r="M66" i="6"/>
  <c r="N55" i="6"/>
  <c r="O55" i="6"/>
  <c r="R55" i="6"/>
  <c r="AI55" i="6"/>
  <c r="AZ55" i="6"/>
  <c r="BA55" i="6"/>
  <c r="BG55" i="6"/>
  <c r="BH55" i="6"/>
  <c r="L55" i="6"/>
  <c r="BP55" i="6"/>
  <c r="Q55" i="6"/>
  <c r="CH55" i="6"/>
  <c r="I56" i="6"/>
  <c r="H56" i="6"/>
  <c r="K56" i="6"/>
  <c r="L56" i="6"/>
  <c r="M56" i="6"/>
  <c r="N56" i="6"/>
  <c r="O56" i="6"/>
  <c r="Q56" i="6"/>
  <c r="R56" i="6"/>
  <c r="AI56" i="6"/>
  <c r="AZ56" i="6"/>
  <c r="BA56" i="6"/>
  <c r="BC56" i="6"/>
  <c r="J56" i="6"/>
  <c r="BG56" i="6"/>
  <c r="BQ56" i="6"/>
  <c r="CH56" i="6"/>
  <c r="J57" i="6"/>
  <c r="K57" i="6"/>
  <c r="L57" i="6"/>
  <c r="M57" i="6"/>
  <c r="N57" i="6"/>
  <c r="O57" i="6"/>
  <c r="Q57" i="6"/>
  <c r="R57" i="6"/>
  <c r="AI57" i="6"/>
  <c r="P57" i="6"/>
  <c r="AJ57" i="6"/>
  <c r="AL57" i="6"/>
  <c r="AP57" i="6"/>
  <c r="AP66" i="6"/>
  <c r="AZ57" i="6"/>
  <c r="BQ57" i="6"/>
  <c r="CH57" i="6"/>
  <c r="I58" i="6"/>
  <c r="H58" i="6"/>
  <c r="K58" i="6"/>
  <c r="L58" i="6"/>
  <c r="M58" i="6"/>
  <c r="N58" i="6"/>
  <c r="O58" i="6"/>
  <c r="Q58" i="6"/>
  <c r="R58" i="6"/>
  <c r="AI58" i="6"/>
  <c r="AZ58" i="6"/>
  <c r="BA58" i="6"/>
  <c r="BC58" i="6"/>
  <c r="J58" i="6"/>
  <c r="BG58" i="6"/>
  <c r="BQ58" i="6"/>
  <c r="CH58" i="6"/>
  <c r="J59" i="6"/>
  <c r="K59" i="6"/>
  <c r="L59" i="6"/>
  <c r="M59" i="6"/>
  <c r="N59" i="6"/>
  <c r="O59" i="6"/>
  <c r="Q59" i="6"/>
  <c r="R59" i="6"/>
  <c r="AI59" i="6"/>
  <c r="P59" i="6"/>
  <c r="AZ59" i="6"/>
  <c r="BA59" i="6"/>
  <c r="BC59" i="6"/>
  <c r="BG59" i="6"/>
  <c r="BQ59" i="6"/>
  <c r="CH59" i="6"/>
  <c r="I60" i="6"/>
  <c r="J60" i="6"/>
  <c r="K60" i="6"/>
  <c r="M60" i="6"/>
  <c r="N60" i="6"/>
  <c r="O60" i="6"/>
  <c r="Q60" i="6"/>
  <c r="R60" i="6"/>
  <c r="AI60" i="6"/>
  <c r="AZ60" i="6"/>
  <c r="BA60" i="6"/>
  <c r="BG60" i="6"/>
  <c r="BH60" i="6"/>
  <c r="L60" i="6"/>
  <c r="BP60" i="6"/>
  <c r="CH60" i="6"/>
  <c r="I61" i="6"/>
  <c r="H61" i="6"/>
  <c r="J61" i="6"/>
  <c r="K61" i="6"/>
  <c r="L61" i="6"/>
  <c r="M61" i="6"/>
  <c r="N61" i="6"/>
  <c r="O61" i="6"/>
  <c r="Q61" i="6"/>
  <c r="AI61" i="6"/>
  <c r="AZ61" i="6"/>
  <c r="BQ61" i="6"/>
  <c r="F61" i="6"/>
  <c r="CH61" i="6"/>
  <c r="F62" i="6"/>
  <c r="I62" i="6"/>
  <c r="J62" i="6"/>
  <c r="K62" i="6"/>
  <c r="L62" i="6"/>
  <c r="L66" i="6"/>
  <c r="M62" i="6"/>
  <c r="N62" i="6"/>
  <c r="O62" i="6"/>
  <c r="Q62" i="6"/>
  <c r="AI62" i="6"/>
  <c r="G62" i="6"/>
  <c r="AZ62" i="6"/>
  <c r="BQ62" i="6"/>
  <c r="CH62" i="6"/>
  <c r="I63" i="6"/>
  <c r="H63" i="6"/>
  <c r="J63" i="6"/>
  <c r="K63" i="6"/>
  <c r="L63" i="6"/>
  <c r="M63" i="6"/>
  <c r="N63" i="6"/>
  <c r="O63" i="6"/>
  <c r="Q63" i="6"/>
  <c r="R63" i="6"/>
  <c r="AI63" i="6"/>
  <c r="AZ63" i="6"/>
  <c r="F63" i="6"/>
  <c r="BA63" i="6"/>
  <c r="BG63" i="6"/>
  <c r="BH63" i="6"/>
  <c r="BP63" i="6"/>
  <c r="BQ63" i="6"/>
  <c r="CH63" i="6"/>
  <c r="G64" i="6"/>
  <c r="I64" i="6"/>
  <c r="J64" i="6"/>
  <c r="K64" i="6"/>
  <c r="L64" i="6"/>
  <c r="M64" i="6"/>
  <c r="N64" i="6"/>
  <c r="O64" i="6"/>
  <c r="Q64" i="6"/>
  <c r="AI64" i="6"/>
  <c r="AZ64" i="6"/>
  <c r="BQ64" i="6"/>
  <c r="CH64" i="6"/>
  <c r="G65" i="6"/>
  <c r="I65" i="6"/>
  <c r="J65" i="6"/>
  <c r="K65" i="6"/>
  <c r="L65" i="6"/>
  <c r="M65" i="6"/>
  <c r="N65" i="6"/>
  <c r="O65" i="6"/>
  <c r="Q65" i="6"/>
  <c r="Q66" i="6"/>
  <c r="AI65" i="6"/>
  <c r="AZ65" i="6"/>
  <c r="BQ65" i="6"/>
  <c r="CH65" i="6"/>
  <c r="O66" i="6"/>
  <c r="S66" i="6"/>
  <c r="T66" i="6"/>
  <c r="U66" i="6"/>
  <c r="V66" i="6"/>
  <c r="W66" i="6"/>
  <c r="X66" i="6"/>
  <c r="Y66" i="6"/>
  <c r="Y110" i="6"/>
  <c r="Z66" i="6"/>
  <c r="AA66" i="6"/>
  <c r="AB66" i="6"/>
  <c r="AC66" i="6"/>
  <c r="AD66" i="6"/>
  <c r="AE66" i="6"/>
  <c r="AF66" i="6"/>
  <c r="AG66" i="6"/>
  <c r="AG110" i="6"/>
  <c r="AH66" i="6"/>
  <c r="AJ66" i="6"/>
  <c r="AK66" i="6"/>
  <c r="AM66" i="6"/>
  <c r="AN66" i="6"/>
  <c r="AO66" i="6"/>
  <c r="AQ66" i="6"/>
  <c r="AR66" i="6"/>
  <c r="AR110" i="6"/>
  <c r="AS66" i="6"/>
  <c r="AT66" i="6"/>
  <c r="AU66" i="6"/>
  <c r="AV66" i="6"/>
  <c r="AW66" i="6"/>
  <c r="AX66" i="6"/>
  <c r="AY66" i="6"/>
  <c r="AZ66" i="6"/>
  <c r="BB66" i="6"/>
  <c r="BC66" i="6"/>
  <c r="BD66" i="6"/>
  <c r="BE66" i="6"/>
  <c r="BF66" i="6"/>
  <c r="BH66" i="6"/>
  <c r="BI66" i="6"/>
  <c r="BJ66" i="6"/>
  <c r="BK66" i="6"/>
  <c r="BL66" i="6"/>
  <c r="BM66" i="6"/>
  <c r="BN66" i="6"/>
  <c r="BO66" i="6"/>
  <c r="BP66" i="6"/>
  <c r="BR66" i="6"/>
  <c r="BS66" i="6"/>
  <c r="BT66" i="6"/>
  <c r="BU66" i="6"/>
  <c r="BV66" i="6"/>
  <c r="BW66" i="6"/>
  <c r="BX66" i="6"/>
  <c r="BY66" i="6"/>
  <c r="BZ66" i="6"/>
  <c r="CA66" i="6"/>
  <c r="CB66" i="6"/>
  <c r="CC66" i="6"/>
  <c r="CD66" i="6"/>
  <c r="CE66" i="6"/>
  <c r="CF66" i="6"/>
  <c r="CG66" i="6"/>
  <c r="H68" i="6"/>
  <c r="I68" i="6"/>
  <c r="J68" i="6"/>
  <c r="K68" i="6"/>
  <c r="L68" i="6"/>
  <c r="M68" i="6"/>
  <c r="N68" i="6"/>
  <c r="O68" i="6"/>
  <c r="P68" i="6"/>
  <c r="Q68" i="6"/>
  <c r="AI68" i="6"/>
  <c r="AZ68" i="6"/>
  <c r="G68" i="6"/>
  <c r="BQ68" i="6"/>
  <c r="CH68" i="6"/>
  <c r="I69" i="6"/>
  <c r="J69" i="6"/>
  <c r="K69" i="6"/>
  <c r="H69" i="6"/>
  <c r="L69" i="6"/>
  <c r="M69" i="6"/>
  <c r="N69" i="6"/>
  <c r="O69" i="6"/>
  <c r="Q69" i="6"/>
  <c r="AI69" i="6"/>
  <c r="AZ69" i="6"/>
  <c r="BQ69" i="6"/>
  <c r="CH69" i="6"/>
  <c r="I70" i="6"/>
  <c r="J70" i="6"/>
  <c r="K70" i="6"/>
  <c r="H70" i="6"/>
  <c r="L70" i="6"/>
  <c r="M70" i="6"/>
  <c r="N70" i="6"/>
  <c r="O70" i="6"/>
  <c r="Q70" i="6"/>
  <c r="AI70" i="6"/>
  <c r="AZ70" i="6"/>
  <c r="G70" i="6"/>
  <c r="BQ70" i="6"/>
  <c r="CH70" i="6"/>
  <c r="I71" i="6"/>
  <c r="J71" i="6"/>
  <c r="K71" i="6"/>
  <c r="H71" i="6"/>
  <c r="L71" i="6"/>
  <c r="M71" i="6"/>
  <c r="N71" i="6"/>
  <c r="O71" i="6"/>
  <c r="Q71" i="6"/>
  <c r="AI71" i="6"/>
  <c r="AZ71" i="6"/>
  <c r="BQ71" i="6"/>
  <c r="CH71" i="6"/>
  <c r="F72" i="6"/>
  <c r="I72" i="6"/>
  <c r="J72" i="6"/>
  <c r="K72" i="6"/>
  <c r="L72" i="6"/>
  <c r="M72" i="6"/>
  <c r="N72" i="6"/>
  <c r="H72" i="6"/>
  <c r="O72" i="6"/>
  <c r="P72" i="6"/>
  <c r="Q72" i="6"/>
  <c r="AI72" i="6"/>
  <c r="AZ72" i="6"/>
  <c r="G72" i="6"/>
  <c r="BQ72" i="6"/>
  <c r="CH72" i="6"/>
  <c r="F73" i="6"/>
  <c r="I73" i="6"/>
  <c r="J73" i="6"/>
  <c r="K73" i="6"/>
  <c r="L73" i="6"/>
  <c r="M73" i="6"/>
  <c r="N73" i="6"/>
  <c r="H73" i="6"/>
  <c r="O73" i="6"/>
  <c r="P73" i="6"/>
  <c r="Q73" i="6"/>
  <c r="AI73" i="6"/>
  <c r="AZ73" i="6"/>
  <c r="G73" i="6"/>
  <c r="BQ73" i="6"/>
  <c r="CH73" i="6"/>
  <c r="F74" i="6"/>
  <c r="I74" i="6"/>
  <c r="J74" i="6"/>
  <c r="K74" i="6"/>
  <c r="L74" i="6"/>
  <c r="M74" i="6"/>
  <c r="N74" i="6"/>
  <c r="H74" i="6"/>
  <c r="O74" i="6"/>
  <c r="P74" i="6"/>
  <c r="Q74" i="6"/>
  <c r="AI74" i="6"/>
  <c r="AZ74" i="6"/>
  <c r="G74" i="6"/>
  <c r="BQ74" i="6"/>
  <c r="CH74" i="6"/>
  <c r="F75" i="6"/>
  <c r="H75" i="6"/>
  <c r="I75" i="6"/>
  <c r="J75" i="6"/>
  <c r="K75" i="6"/>
  <c r="L75" i="6"/>
  <c r="M75" i="6"/>
  <c r="N75" i="6"/>
  <c r="O75" i="6"/>
  <c r="P75" i="6"/>
  <c r="Q75" i="6"/>
  <c r="AI75" i="6"/>
  <c r="AZ75" i="6"/>
  <c r="G75" i="6"/>
  <c r="BQ75" i="6"/>
  <c r="CH75" i="6"/>
  <c r="H76" i="6"/>
  <c r="I76" i="6"/>
  <c r="J76" i="6"/>
  <c r="K76" i="6"/>
  <c r="L76" i="6"/>
  <c r="M76" i="6"/>
  <c r="N76" i="6"/>
  <c r="O76" i="6"/>
  <c r="P76" i="6"/>
  <c r="Q76" i="6"/>
  <c r="AI76" i="6"/>
  <c r="AZ76" i="6"/>
  <c r="G76" i="6"/>
  <c r="BQ76" i="6"/>
  <c r="CH76" i="6"/>
  <c r="I77" i="6"/>
  <c r="J77" i="6"/>
  <c r="K77" i="6"/>
  <c r="H77" i="6"/>
  <c r="L77" i="6"/>
  <c r="M77" i="6"/>
  <c r="N77" i="6"/>
  <c r="O77" i="6"/>
  <c r="Q77" i="6"/>
  <c r="AI77" i="6"/>
  <c r="AZ77" i="6"/>
  <c r="BQ77" i="6"/>
  <c r="CH77" i="6"/>
  <c r="I78" i="6"/>
  <c r="J78" i="6"/>
  <c r="K78" i="6"/>
  <c r="H78" i="6"/>
  <c r="L78" i="6"/>
  <c r="M78" i="6"/>
  <c r="N78" i="6"/>
  <c r="O78" i="6"/>
  <c r="Q78" i="6"/>
  <c r="AI78" i="6"/>
  <c r="AZ78" i="6"/>
  <c r="G78" i="6"/>
  <c r="BQ78" i="6"/>
  <c r="CH78" i="6"/>
  <c r="I79" i="6"/>
  <c r="J79" i="6"/>
  <c r="K79" i="6"/>
  <c r="H79" i="6"/>
  <c r="L79" i="6"/>
  <c r="M79" i="6"/>
  <c r="N79" i="6"/>
  <c r="O79" i="6"/>
  <c r="Q79" i="6"/>
  <c r="AI79" i="6"/>
  <c r="AZ79" i="6"/>
  <c r="BQ79" i="6"/>
  <c r="CH79" i="6"/>
  <c r="F80" i="6"/>
  <c r="I80" i="6"/>
  <c r="J80" i="6"/>
  <c r="K80" i="6"/>
  <c r="L80" i="6"/>
  <c r="M80" i="6"/>
  <c r="N80" i="6"/>
  <c r="H80" i="6"/>
  <c r="O80" i="6"/>
  <c r="P80" i="6"/>
  <c r="Q80" i="6"/>
  <c r="AI80" i="6"/>
  <c r="AZ80" i="6"/>
  <c r="G80" i="6"/>
  <c r="BQ80" i="6"/>
  <c r="CH80" i="6"/>
  <c r="F81" i="6"/>
  <c r="I81" i="6"/>
  <c r="J81" i="6"/>
  <c r="K81" i="6"/>
  <c r="L81" i="6"/>
  <c r="M81" i="6"/>
  <c r="N81" i="6"/>
  <c r="O81" i="6"/>
  <c r="P81" i="6"/>
  <c r="Q81" i="6"/>
  <c r="AI81" i="6"/>
  <c r="AZ81" i="6"/>
  <c r="G81" i="6"/>
  <c r="BQ81" i="6"/>
  <c r="CH81" i="6"/>
  <c r="G82" i="6"/>
  <c r="I82" i="6"/>
  <c r="J82" i="6"/>
  <c r="K82" i="6"/>
  <c r="L82" i="6"/>
  <c r="M82" i="6"/>
  <c r="N82" i="6"/>
  <c r="O82" i="6"/>
  <c r="Q82" i="6"/>
  <c r="AI82" i="6"/>
  <c r="AZ82" i="6"/>
  <c r="P82" i="6"/>
  <c r="BQ82" i="6"/>
  <c r="CH82" i="6"/>
  <c r="F83" i="6"/>
  <c r="G83" i="6"/>
  <c r="I83" i="6"/>
  <c r="J83" i="6"/>
  <c r="K83" i="6"/>
  <c r="H83" i="6"/>
  <c r="L83" i="6"/>
  <c r="M83" i="6"/>
  <c r="N83" i="6"/>
  <c r="O83" i="6"/>
  <c r="Q83" i="6"/>
  <c r="AI83" i="6"/>
  <c r="AZ83" i="6"/>
  <c r="P83" i="6"/>
  <c r="BQ83" i="6"/>
  <c r="CH83" i="6"/>
  <c r="F84" i="6"/>
  <c r="G84" i="6"/>
  <c r="I84" i="6"/>
  <c r="J84" i="6"/>
  <c r="K84" i="6"/>
  <c r="H84" i="6"/>
  <c r="L84" i="6"/>
  <c r="M84" i="6"/>
  <c r="N84" i="6"/>
  <c r="O84" i="6"/>
  <c r="Q84" i="6"/>
  <c r="AI84" i="6"/>
  <c r="AZ84" i="6"/>
  <c r="P84" i="6"/>
  <c r="BQ84" i="6"/>
  <c r="CH84" i="6"/>
  <c r="F85" i="6"/>
  <c r="G85" i="6"/>
  <c r="I85" i="6"/>
  <c r="J85" i="6"/>
  <c r="K85" i="6"/>
  <c r="L85" i="6"/>
  <c r="M85" i="6"/>
  <c r="N85" i="6"/>
  <c r="O85" i="6"/>
  <c r="Q85" i="6"/>
  <c r="AI85" i="6"/>
  <c r="AZ85" i="6"/>
  <c r="BQ85" i="6"/>
  <c r="CH85" i="6"/>
  <c r="F86" i="6"/>
  <c r="G86" i="6"/>
  <c r="I86" i="6"/>
  <c r="J86" i="6"/>
  <c r="K86" i="6"/>
  <c r="L86" i="6"/>
  <c r="M86" i="6"/>
  <c r="N86" i="6"/>
  <c r="O86" i="6"/>
  <c r="Q86" i="6"/>
  <c r="AI86" i="6"/>
  <c r="AZ86" i="6"/>
  <c r="P86" i="6"/>
  <c r="BQ86" i="6"/>
  <c r="CH86" i="6"/>
  <c r="F87" i="6"/>
  <c r="G87" i="6"/>
  <c r="I87" i="6"/>
  <c r="J87" i="6"/>
  <c r="K87" i="6"/>
  <c r="H87" i="6"/>
  <c r="L87" i="6"/>
  <c r="M87" i="6"/>
  <c r="N87" i="6"/>
  <c r="O87" i="6"/>
  <c r="Q87" i="6"/>
  <c r="AI87" i="6"/>
  <c r="AZ87" i="6"/>
  <c r="P87" i="6"/>
  <c r="BQ87" i="6"/>
  <c r="CH87" i="6"/>
  <c r="F88" i="6"/>
  <c r="G88" i="6"/>
  <c r="I88" i="6"/>
  <c r="J88" i="6"/>
  <c r="K88" i="6"/>
  <c r="L88" i="6"/>
  <c r="M88" i="6"/>
  <c r="N88" i="6"/>
  <c r="O88" i="6"/>
  <c r="Q88" i="6"/>
  <c r="AI88" i="6"/>
  <c r="AZ88" i="6"/>
  <c r="BQ88" i="6"/>
  <c r="CH88" i="6"/>
  <c r="F89" i="6"/>
  <c r="G89" i="6"/>
  <c r="I89" i="6"/>
  <c r="J89" i="6"/>
  <c r="K89" i="6"/>
  <c r="L89" i="6"/>
  <c r="M89" i="6"/>
  <c r="N89" i="6"/>
  <c r="O89" i="6"/>
  <c r="Q89" i="6"/>
  <c r="AI89" i="6"/>
  <c r="AZ89" i="6"/>
  <c r="BQ89" i="6"/>
  <c r="CH89" i="6"/>
  <c r="F90" i="6"/>
  <c r="G90" i="6"/>
  <c r="I90" i="6"/>
  <c r="J90" i="6"/>
  <c r="K90" i="6"/>
  <c r="L90" i="6"/>
  <c r="M90" i="6"/>
  <c r="N90" i="6"/>
  <c r="O90" i="6"/>
  <c r="Q90" i="6"/>
  <c r="AI90" i="6"/>
  <c r="AZ90" i="6"/>
  <c r="P90" i="6"/>
  <c r="BQ90" i="6"/>
  <c r="CH90" i="6"/>
  <c r="F91" i="6"/>
  <c r="G91" i="6"/>
  <c r="I91" i="6"/>
  <c r="J91" i="6"/>
  <c r="K91" i="6"/>
  <c r="H91" i="6"/>
  <c r="L91" i="6"/>
  <c r="M91" i="6"/>
  <c r="N91" i="6"/>
  <c r="O91" i="6"/>
  <c r="Q91" i="6"/>
  <c r="AI91" i="6"/>
  <c r="AZ91" i="6"/>
  <c r="P91" i="6"/>
  <c r="BQ91" i="6"/>
  <c r="CH91" i="6"/>
  <c r="F92" i="6"/>
  <c r="G92" i="6"/>
  <c r="I92" i="6"/>
  <c r="J92" i="6"/>
  <c r="K92" i="6"/>
  <c r="L92" i="6"/>
  <c r="M92" i="6"/>
  <c r="N92" i="6"/>
  <c r="O92" i="6"/>
  <c r="Q92" i="6"/>
  <c r="AI92" i="6"/>
  <c r="AZ92" i="6"/>
  <c r="BQ92" i="6"/>
  <c r="CH92" i="6"/>
  <c r="F93" i="6"/>
  <c r="G93" i="6"/>
  <c r="I93" i="6"/>
  <c r="J93" i="6"/>
  <c r="K93" i="6"/>
  <c r="L93" i="6"/>
  <c r="M93" i="6"/>
  <c r="N93" i="6"/>
  <c r="O93" i="6"/>
  <c r="Q93" i="6"/>
  <c r="AI93" i="6"/>
  <c r="AZ93" i="6"/>
  <c r="BQ93" i="6"/>
  <c r="CH93" i="6"/>
  <c r="F94" i="6"/>
  <c r="G94" i="6"/>
  <c r="I94" i="6"/>
  <c r="J94" i="6"/>
  <c r="K94" i="6"/>
  <c r="L94" i="6"/>
  <c r="M94" i="6"/>
  <c r="N94" i="6"/>
  <c r="O94" i="6"/>
  <c r="Q94" i="6"/>
  <c r="AI94" i="6"/>
  <c r="AZ94" i="6"/>
  <c r="P94" i="6"/>
  <c r="BQ94" i="6"/>
  <c r="CH94" i="6"/>
  <c r="F95" i="6"/>
  <c r="G95" i="6"/>
  <c r="I95" i="6"/>
  <c r="J95" i="6"/>
  <c r="K95" i="6"/>
  <c r="H95" i="6"/>
  <c r="L95" i="6"/>
  <c r="M95" i="6"/>
  <c r="N95" i="6"/>
  <c r="O95" i="6"/>
  <c r="Q95" i="6"/>
  <c r="AI95" i="6"/>
  <c r="AZ95" i="6"/>
  <c r="P95" i="6"/>
  <c r="BQ95" i="6"/>
  <c r="CH95" i="6"/>
  <c r="F96" i="6"/>
  <c r="G96" i="6"/>
  <c r="I96" i="6"/>
  <c r="J96" i="6"/>
  <c r="K96" i="6"/>
  <c r="L96" i="6"/>
  <c r="M96" i="6"/>
  <c r="N96" i="6"/>
  <c r="O96" i="6"/>
  <c r="Q96" i="6"/>
  <c r="AI96" i="6"/>
  <c r="AZ96" i="6"/>
  <c r="BQ96" i="6"/>
  <c r="CH96" i="6"/>
  <c r="F97" i="6"/>
  <c r="G97" i="6"/>
  <c r="I97" i="6"/>
  <c r="J97" i="6"/>
  <c r="K97" i="6"/>
  <c r="L97" i="6"/>
  <c r="M97" i="6"/>
  <c r="N97" i="6"/>
  <c r="O97" i="6"/>
  <c r="Q97" i="6"/>
  <c r="AI97" i="6"/>
  <c r="AZ97" i="6"/>
  <c r="BQ97" i="6"/>
  <c r="CH97" i="6"/>
  <c r="F98" i="6"/>
  <c r="G98" i="6"/>
  <c r="I98" i="6"/>
  <c r="J98" i="6"/>
  <c r="K98" i="6"/>
  <c r="L98" i="6"/>
  <c r="M98" i="6"/>
  <c r="N98" i="6"/>
  <c r="O98" i="6"/>
  <c r="Q98" i="6"/>
  <c r="AI98" i="6"/>
  <c r="AZ98" i="6"/>
  <c r="P98" i="6"/>
  <c r="BQ98" i="6"/>
  <c r="CH98" i="6"/>
  <c r="F99" i="6"/>
  <c r="G99" i="6"/>
  <c r="I99" i="6"/>
  <c r="J99" i="6"/>
  <c r="K99" i="6"/>
  <c r="H99" i="6"/>
  <c r="L99" i="6"/>
  <c r="M99" i="6"/>
  <c r="N99" i="6"/>
  <c r="O99" i="6"/>
  <c r="Q99" i="6"/>
  <c r="AI99" i="6"/>
  <c r="AZ99" i="6"/>
  <c r="P99" i="6"/>
  <c r="BQ99" i="6"/>
  <c r="CH99" i="6"/>
  <c r="F100" i="6"/>
  <c r="G100" i="6"/>
  <c r="I100" i="6"/>
  <c r="J100" i="6"/>
  <c r="K100" i="6"/>
  <c r="L100" i="6"/>
  <c r="M100" i="6"/>
  <c r="N100" i="6"/>
  <c r="O100" i="6"/>
  <c r="Q100" i="6"/>
  <c r="AI100" i="6"/>
  <c r="AZ100" i="6"/>
  <c r="BQ100" i="6"/>
  <c r="CH100" i="6"/>
  <c r="F101" i="6"/>
  <c r="G101" i="6"/>
  <c r="I101" i="6"/>
  <c r="J101" i="6"/>
  <c r="K101" i="6"/>
  <c r="L101" i="6"/>
  <c r="M101" i="6"/>
  <c r="N101" i="6"/>
  <c r="O101" i="6"/>
  <c r="Q101" i="6"/>
  <c r="AI101" i="6"/>
  <c r="AZ101" i="6"/>
  <c r="BQ101" i="6"/>
  <c r="CH101" i="6"/>
  <c r="F102" i="6"/>
  <c r="G102" i="6"/>
  <c r="I102" i="6"/>
  <c r="J102" i="6"/>
  <c r="K102" i="6"/>
  <c r="L102" i="6"/>
  <c r="M102" i="6"/>
  <c r="N102" i="6"/>
  <c r="O102" i="6"/>
  <c r="Q102" i="6"/>
  <c r="AI102" i="6"/>
  <c r="AZ102" i="6"/>
  <c r="P102" i="6"/>
  <c r="BQ102" i="6"/>
  <c r="CH102" i="6"/>
  <c r="F103" i="6"/>
  <c r="G103" i="6"/>
  <c r="I103" i="6"/>
  <c r="J103" i="6"/>
  <c r="K103" i="6"/>
  <c r="H103" i="6"/>
  <c r="L103" i="6"/>
  <c r="M103" i="6"/>
  <c r="N103" i="6"/>
  <c r="O103" i="6"/>
  <c r="Q103" i="6"/>
  <c r="AI103" i="6"/>
  <c r="AZ103" i="6"/>
  <c r="P103" i="6"/>
  <c r="BQ103" i="6"/>
  <c r="CH103" i="6"/>
  <c r="F105" i="6"/>
  <c r="G105" i="6"/>
  <c r="I105" i="6"/>
  <c r="J105" i="6"/>
  <c r="K105" i="6"/>
  <c r="L105" i="6"/>
  <c r="M105" i="6"/>
  <c r="M106" i="6"/>
  <c r="N105" i="6"/>
  <c r="O105" i="6"/>
  <c r="Q105" i="6"/>
  <c r="AI105" i="6"/>
  <c r="AZ105" i="6"/>
  <c r="AZ106" i="6"/>
  <c r="BQ105" i="6"/>
  <c r="CH105" i="6"/>
  <c r="CH106" i="6"/>
  <c r="F106" i="6"/>
  <c r="G106" i="6"/>
  <c r="I106" i="6"/>
  <c r="J106" i="6"/>
  <c r="K106" i="6"/>
  <c r="L106" i="6"/>
  <c r="N106" i="6"/>
  <c r="O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AJ106" i="6"/>
  <c r="AK106" i="6"/>
  <c r="AL106" i="6"/>
  <c r="AM106" i="6"/>
  <c r="AN106" i="6"/>
  <c r="AO106" i="6"/>
  <c r="AP106" i="6"/>
  <c r="AQ106" i="6"/>
  <c r="AR106" i="6"/>
  <c r="AS106" i="6"/>
  <c r="AT106" i="6"/>
  <c r="AU106" i="6"/>
  <c r="AV106" i="6"/>
  <c r="AW106" i="6"/>
  <c r="AX106" i="6"/>
  <c r="AY106" i="6"/>
  <c r="BA106" i="6"/>
  <c r="BB106" i="6"/>
  <c r="BC106" i="6"/>
  <c r="BD106" i="6"/>
  <c r="BE106" i="6"/>
  <c r="BF106" i="6"/>
  <c r="BG106" i="6"/>
  <c r="BH106" i="6"/>
  <c r="BI106" i="6"/>
  <c r="BJ106" i="6"/>
  <c r="BK106" i="6"/>
  <c r="BL106" i="6"/>
  <c r="BM106" i="6"/>
  <c r="BN106" i="6"/>
  <c r="BO106" i="6"/>
  <c r="BP106" i="6"/>
  <c r="BQ106" i="6"/>
  <c r="BR106" i="6"/>
  <c r="BS106" i="6"/>
  <c r="BT106" i="6"/>
  <c r="BU106" i="6"/>
  <c r="BV106" i="6"/>
  <c r="BW106" i="6"/>
  <c r="BX106" i="6"/>
  <c r="BY106" i="6"/>
  <c r="BZ106" i="6"/>
  <c r="CA106" i="6"/>
  <c r="CB106" i="6"/>
  <c r="CC106" i="6"/>
  <c r="CD106" i="6"/>
  <c r="CE106" i="6"/>
  <c r="CF106" i="6"/>
  <c r="CG106" i="6"/>
  <c r="F108" i="6"/>
  <c r="F109" i="6"/>
  <c r="G108" i="6"/>
  <c r="G109" i="6"/>
  <c r="I108" i="6"/>
  <c r="J108" i="6"/>
  <c r="K108" i="6"/>
  <c r="L108" i="6"/>
  <c r="L109" i="6"/>
  <c r="M108" i="6"/>
  <c r="M109" i="6"/>
  <c r="N108" i="6"/>
  <c r="N109" i="6"/>
  <c r="O108" i="6"/>
  <c r="O109" i="6"/>
  <c r="Q108" i="6"/>
  <c r="AI108" i="6"/>
  <c r="AZ108" i="6"/>
  <c r="BQ108" i="6"/>
  <c r="CH108" i="6"/>
  <c r="CH109" i="6"/>
  <c r="I109" i="6"/>
  <c r="J109" i="6"/>
  <c r="K109" i="6"/>
  <c r="Q109" i="6"/>
  <c r="R109" i="6"/>
  <c r="S109" i="6"/>
  <c r="T109" i="6"/>
  <c r="T110" i="6"/>
  <c r="U109" i="6"/>
  <c r="V109" i="6"/>
  <c r="W109" i="6"/>
  <c r="X109" i="6"/>
  <c r="Y109" i="6"/>
  <c r="Z109" i="6"/>
  <c r="AA109" i="6"/>
  <c r="AB109" i="6"/>
  <c r="AC109" i="6"/>
  <c r="AD109" i="6"/>
  <c r="AE109" i="6"/>
  <c r="AF109" i="6"/>
  <c r="AG109" i="6"/>
  <c r="AH109" i="6"/>
  <c r="AJ109" i="6"/>
  <c r="AK109" i="6"/>
  <c r="AL109" i="6"/>
  <c r="AM109" i="6"/>
  <c r="AN109" i="6"/>
  <c r="AO109" i="6"/>
  <c r="AP109" i="6"/>
  <c r="AQ109" i="6"/>
  <c r="AR109" i="6"/>
  <c r="AS109" i="6"/>
  <c r="AS110" i="6"/>
  <c r="AT109" i="6"/>
  <c r="AU109" i="6"/>
  <c r="AV109" i="6"/>
  <c r="AW109" i="6"/>
  <c r="AX109" i="6"/>
  <c r="AY109" i="6"/>
  <c r="AZ109" i="6"/>
  <c r="BA109" i="6"/>
  <c r="BB109" i="6"/>
  <c r="BC109" i="6"/>
  <c r="BD109" i="6"/>
  <c r="BE109" i="6"/>
  <c r="BF109" i="6"/>
  <c r="BG109" i="6"/>
  <c r="BH109" i="6"/>
  <c r="BH110" i="6"/>
  <c r="BI109" i="6"/>
  <c r="BI110" i="6"/>
  <c r="BJ109" i="6"/>
  <c r="BK109" i="6"/>
  <c r="BL109" i="6"/>
  <c r="BM109" i="6"/>
  <c r="BN109" i="6"/>
  <c r="BO109" i="6"/>
  <c r="BP109" i="6"/>
  <c r="BP110" i="6"/>
  <c r="BQ109" i="6"/>
  <c r="BR109" i="6"/>
  <c r="BS109" i="6"/>
  <c r="BT109" i="6"/>
  <c r="BU109" i="6"/>
  <c r="BV109" i="6"/>
  <c r="BW109" i="6"/>
  <c r="BX109" i="6"/>
  <c r="BY109" i="6"/>
  <c r="BZ109" i="6"/>
  <c r="CA109" i="6"/>
  <c r="CB109" i="6"/>
  <c r="CC109" i="6"/>
  <c r="CD109" i="6"/>
  <c r="CE109" i="6"/>
  <c r="CF109" i="6"/>
  <c r="CF110" i="6"/>
  <c r="CG109" i="6"/>
  <c r="M110" i="6"/>
  <c r="S110" i="6"/>
  <c r="U110" i="6"/>
  <c r="V110" i="6"/>
  <c r="AA110" i="6"/>
  <c r="AB110" i="6"/>
  <c r="AC110" i="6"/>
  <c r="AD110" i="6"/>
  <c r="AK110" i="6"/>
  <c r="AO110" i="6"/>
  <c r="AQ110" i="6"/>
  <c r="AT110" i="6"/>
  <c r="AW110" i="6"/>
  <c r="AY110" i="6"/>
  <c r="BB110" i="6"/>
  <c r="BJ110" i="6"/>
  <c r="BM110" i="6"/>
  <c r="BO110" i="6"/>
  <c r="BR110" i="6"/>
  <c r="BW110" i="6"/>
  <c r="BX110" i="6"/>
  <c r="BY110" i="6"/>
  <c r="BZ110" i="6"/>
  <c r="CE110" i="6"/>
  <c r="CG110" i="6"/>
  <c r="I17" i="5"/>
  <c r="J17" i="5"/>
  <c r="H17" i="5"/>
  <c r="K17" i="5"/>
  <c r="L17" i="5"/>
  <c r="M17" i="5"/>
  <c r="N17" i="5"/>
  <c r="O17" i="5"/>
  <c r="Q17" i="5"/>
  <c r="AI17" i="5"/>
  <c r="AZ17" i="5"/>
  <c r="BQ17" i="5"/>
  <c r="CH17" i="5"/>
  <c r="I18" i="5"/>
  <c r="J18" i="5"/>
  <c r="K18" i="5"/>
  <c r="L18" i="5"/>
  <c r="M18" i="5"/>
  <c r="N18" i="5"/>
  <c r="O18" i="5"/>
  <c r="Q18" i="5"/>
  <c r="AI18" i="5"/>
  <c r="AZ18" i="5"/>
  <c r="BQ18" i="5"/>
  <c r="BQ29" i="5"/>
  <c r="CH18" i="5"/>
  <c r="I19" i="5"/>
  <c r="J19" i="5"/>
  <c r="H19" i="5"/>
  <c r="K19" i="5"/>
  <c r="L19" i="5"/>
  <c r="M19" i="5"/>
  <c r="N19" i="5"/>
  <c r="O19" i="5"/>
  <c r="Q19" i="5"/>
  <c r="AI19" i="5"/>
  <c r="AZ19" i="5"/>
  <c r="BQ19" i="5"/>
  <c r="CH19" i="5"/>
  <c r="H20" i="5"/>
  <c r="I20" i="5"/>
  <c r="J20" i="5"/>
  <c r="K20" i="5"/>
  <c r="L20" i="5"/>
  <c r="M20" i="5"/>
  <c r="N20" i="5"/>
  <c r="O20" i="5"/>
  <c r="P20" i="5"/>
  <c r="Q20" i="5"/>
  <c r="AI20" i="5"/>
  <c r="AZ20" i="5"/>
  <c r="BQ20" i="5"/>
  <c r="CH20" i="5"/>
  <c r="H21" i="5"/>
  <c r="I21" i="5"/>
  <c r="J21" i="5"/>
  <c r="K21" i="5"/>
  <c r="L21" i="5"/>
  <c r="M21" i="5"/>
  <c r="N21" i="5"/>
  <c r="O21" i="5"/>
  <c r="P21" i="5"/>
  <c r="Q21" i="5"/>
  <c r="AI21" i="5"/>
  <c r="AZ21" i="5"/>
  <c r="BQ21" i="5"/>
  <c r="CH21" i="5"/>
  <c r="I22" i="5"/>
  <c r="J22" i="5"/>
  <c r="H22" i="5"/>
  <c r="K22" i="5"/>
  <c r="L22" i="5"/>
  <c r="M22" i="5"/>
  <c r="N22" i="5"/>
  <c r="O22" i="5"/>
  <c r="Q22" i="5"/>
  <c r="AI22" i="5"/>
  <c r="AZ22" i="5"/>
  <c r="AZ29" i="5"/>
  <c r="BQ22" i="5"/>
  <c r="CH22" i="5"/>
  <c r="I23" i="5"/>
  <c r="J23" i="5"/>
  <c r="K23" i="5"/>
  <c r="L23" i="5"/>
  <c r="M23" i="5"/>
  <c r="N23" i="5"/>
  <c r="N29" i="5"/>
  <c r="O23" i="5"/>
  <c r="Q23" i="5"/>
  <c r="AI23" i="5"/>
  <c r="AZ23" i="5"/>
  <c r="BQ23" i="5"/>
  <c r="CH23" i="5"/>
  <c r="F24" i="5"/>
  <c r="I24" i="5"/>
  <c r="J24" i="5"/>
  <c r="K24" i="5"/>
  <c r="H24" i="5"/>
  <c r="L24" i="5"/>
  <c r="M24" i="5"/>
  <c r="N24" i="5"/>
  <c r="O24" i="5"/>
  <c r="Q24" i="5"/>
  <c r="AI24" i="5"/>
  <c r="AZ24" i="5"/>
  <c r="P24" i="5"/>
  <c r="BQ24" i="5"/>
  <c r="CH24" i="5"/>
  <c r="F25" i="5"/>
  <c r="I25" i="5"/>
  <c r="J25" i="5"/>
  <c r="K25" i="5"/>
  <c r="L25" i="5"/>
  <c r="M25" i="5"/>
  <c r="N25" i="5"/>
  <c r="H25" i="5"/>
  <c r="O25" i="5"/>
  <c r="P25" i="5"/>
  <c r="Q25" i="5"/>
  <c r="AI25" i="5"/>
  <c r="AZ25" i="5"/>
  <c r="BQ25" i="5"/>
  <c r="CH25" i="5"/>
  <c r="I26" i="5"/>
  <c r="H26" i="5"/>
  <c r="J26" i="5"/>
  <c r="K26" i="5"/>
  <c r="M26" i="5"/>
  <c r="N26" i="5"/>
  <c r="O26" i="5"/>
  <c r="Q26" i="5"/>
  <c r="R26" i="5"/>
  <c r="R29" i="5"/>
  <c r="AI26" i="5"/>
  <c r="AQ26" i="5"/>
  <c r="L26" i="5"/>
  <c r="AY26" i="5"/>
  <c r="AZ26" i="5"/>
  <c r="BQ26" i="5"/>
  <c r="CH26" i="5"/>
  <c r="F27" i="5"/>
  <c r="I27" i="5"/>
  <c r="J27" i="5"/>
  <c r="K27" i="5"/>
  <c r="L27" i="5"/>
  <c r="M27" i="5"/>
  <c r="N27" i="5"/>
  <c r="O27" i="5"/>
  <c r="O29" i="5"/>
  <c r="Q27" i="5"/>
  <c r="AI27" i="5"/>
  <c r="G27" i="5"/>
  <c r="AZ27" i="5"/>
  <c r="BQ27" i="5"/>
  <c r="CH27" i="5"/>
  <c r="F28" i="5"/>
  <c r="I28" i="5"/>
  <c r="J28" i="5"/>
  <c r="H28" i="5"/>
  <c r="K28" i="5"/>
  <c r="L28" i="5"/>
  <c r="M28" i="5"/>
  <c r="N28" i="5"/>
  <c r="O28" i="5"/>
  <c r="Q28" i="5"/>
  <c r="R28" i="5"/>
  <c r="AI28" i="5"/>
  <c r="AJ28" i="5"/>
  <c r="AP28" i="5"/>
  <c r="AZ28" i="5"/>
  <c r="P28" i="5"/>
  <c r="BQ28" i="5"/>
  <c r="CH28" i="5"/>
  <c r="K29" i="5"/>
  <c r="L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Q29" i="5"/>
  <c r="AR29" i="5"/>
  <c r="AS29" i="5"/>
  <c r="AT29" i="5"/>
  <c r="AU29" i="5"/>
  <c r="AV29" i="5"/>
  <c r="AW29" i="5"/>
  <c r="AX29" i="5"/>
  <c r="AY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I31" i="5"/>
  <c r="J31" i="5"/>
  <c r="K31" i="5"/>
  <c r="K33" i="5"/>
  <c r="L31" i="5"/>
  <c r="L33" i="5"/>
  <c r="M31" i="5"/>
  <c r="N31" i="5"/>
  <c r="O31" i="5"/>
  <c r="Q31" i="5"/>
  <c r="AI31" i="5"/>
  <c r="AZ31" i="5"/>
  <c r="BQ31" i="5"/>
  <c r="BQ33" i="5"/>
  <c r="CH31" i="5"/>
  <c r="CH33" i="5"/>
  <c r="F32" i="5"/>
  <c r="G32" i="5"/>
  <c r="I32" i="5"/>
  <c r="J32" i="5"/>
  <c r="K32" i="5"/>
  <c r="L32" i="5"/>
  <c r="M32" i="5"/>
  <c r="N32" i="5"/>
  <c r="O32" i="5"/>
  <c r="O33" i="5"/>
  <c r="O110" i="5"/>
  <c r="Q32" i="5"/>
  <c r="AI32" i="5"/>
  <c r="AZ32" i="5"/>
  <c r="BQ32" i="5"/>
  <c r="CH32" i="5"/>
  <c r="I33" i="5"/>
  <c r="J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H35" i="5"/>
  <c r="I35" i="5"/>
  <c r="J35" i="5"/>
  <c r="J53" i="5"/>
  <c r="K35" i="5"/>
  <c r="L35" i="5"/>
  <c r="M35" i="5"/>
  <c r="N35" i="5"/>
  <c r="O35" i="5"/>
  <c r="P35" i="5"/>
  <c r="Q35" i="5"/>
  <c r="AI35" i="5"/>
  <c r="AZ35" i="5"/>
  <c r="BQ35" i="5"/>
  <c r="CH35" i="5"/>
  <c r="I36" i="5"/>
  <c r="J36" i="5"/>
  <c r="K36" i="5"/>
  <c r="L36" i="5"/>
  <c r="M36" i="5"/>
  <c r="N36" i="5"/>
  <c r="O36" i="5"/>
  <c r="Q36" i="5"/>
  <c r="AI36" i="5"/>
  <c r="AZ36" i="5"/>
  <c r="BQ36" i="5"/>
  <c r="CH36" i="5"/>
  <c r="I37" i="5"/>
  <c r="J37" i="5"/>
  <c r="H37" i="5"/>
  <c r="K37" i="5"/>
  <c r="L37" i="5"/>
  <c r="M37" i="5"/>
  <c r="N37" i="5"/>
  <c r="O37" i="5"/>
  <c r="Q37" i="5"/>
  <c r="AI37" i="5"/>
  <c r="AZ37" i="5"/>
  <c r="BQ37" i="5"/>
  <c r="CH37" i="5"/>
  <c r="I38" i="5"/>
  <c r="J38" i="5"/>
  <c r="K38" i="5"/>
  <c r="L38" i="5"/>
  <c r="M38" i="5"/>
  <c r="N38" i="5"/>
  <c r="O38" i="5"/>
  <c r="Q38" i="5"/>
  <c r="AI38" i="5"/>
  <c r="AZ38" i="5"/>
  <c r="BQ38" i="5"/>
  <c r="BQ53" i="5"/>
  <c r="CH38" i="5"/>
  <c r="I39" i="5"/>
  <c r="J39" i="5"/>
  <c r="K39" i="5"/>
  <c r="L39" i="5"/>
  <c r="M39" i="5"/>
  <c r="N39" i="5"/>
  <c r="O39" i="5"/>
  <c r="Q39" i="5"/>
  <c r="AI39" i="5"/>
  <c r="AZ39" i="5"/>
  <c r="BQ39" i="5"/>
  <c r="F39" i="5"/>
  <c r="CH39" i="5"/>
  <c r="F40" i="5"/>
  <c r="I40" i="5"/>
  <c r="J40" i="5"/>
  <c r="K40" i="5"/>
  <c r="L40" i="5"/>
  <c r="M40" i="5"/>
  <c r="H40" i="5"/>
  <c r="N40" i="5"/>
  <c r="O40" i="5"/>
  <c r="Q40" i="5"/>
  <c r="AI40" i="5"/>
  <c r="AZ40" i="5"/>
  <c r="BQ40" i="5"/>
  <c r="CH40" i="5"/>
  <c r="P40" i="5"/>
  <c r="F41" i="5"/>
  <c r="I41" i="5"/>
  <c r="J41" i="5"/>
  <c r="K41" i="5"/>
  <c r="L41" i="5"/>
  <c r="M41" i="5"/>
  <c r="N41" i="5"/>
  <c r="H41" i="5"/>
  <c r="O41" i="5"/>
  <c r="P41" i="5"/>
  <c r="Q41" i="5"/>
  <c r="AI41" i="5"/>
  <c r="AZ41" i="5"/>
  <c r="BQ41" i="5"/>
  <c r="CH41" i="5"/>
  <c r="F42" i="5"/>
  <c r="H42" i="5"/>
  <c r="I42" i="5"/>
  <c r="J42" i="5"/>
  <c r="K42" i="5"/>
  <c r="L42" i="5"/>
  <c r="M42" i="5"/>
  <c r="N42" i="5"/>
  <c r="O42" i="5"/>
  <c r="P42" i="5"/>
  <c r="Q42" i="5"/>
  <c r="AI42" i="5"/>
  <c r="G42" i="5"/>
  <c r="AZ42" i="5"/>
  <c r="BQ42" i="5"/>
  <c r="CH42" i="5"/>
  <c r="I43" i="5"/>
  <c r="H43" i="5"/>
  <c r="J43" i="5"/>
  <c r="K43" i="5"/>
  <c r="L43" i="5"/>
  <c r="M43" i="5"/>
  <c r="N43" i="5"/>
  <c r="O43" i="5"/>
  <c r="Q43" i="5"/>
  <c r="AI43" i="5"/>
  <c r="P43" i="5"/>
  <c r="AZ43" i="5"/>
  <c r="BQ43" i="5"/>
  <c r="CH43" i="5"/>
  <c r="I44" i="5"/>
  <c r="J44" i="5"/>
  <c r="K44" i="5"/>
  <c r="L44" i="5"/>
  <c r="M44" i="5"/>
  <c r="N44" i="5"/>
  <c r="O44" i="5"/>
  <c r="Q44" i="5"/>
  <c r="AI44" i="5"/>
  <c r="AZ44" i="5"/>
  <c r="BQ44" i="5"/>
  <c r="CH44" i="5"/>
  <c r="I45" i="5"/>
  <c r="J45" i="5"/>
  <c r="K45" i="5"/>
  <c r="L45" i="5"/>
  <c r="M45" i="5"/>
  <c r="N45" i="5"/>
  <c r="O45" i="5"/>
  <c r="Q45" i="5"/>
  <c r="AI45" i="5"/>
  <c r="AZ45" i="5"/>
  <c r="BQ45" i="5"/>
  <c r="CH45" i="5"/>
  <c r="I46" i="5"/>
  <c r="J46" i="5"/>
  <c r="K46" i="5"/>
  <c r="L46" i="5"/>
  <c r="M46" i="5"/>
  <c r="N46" i="5"/>
  <c r="O46" i="5"/>
  <c r="Q46" i="5"/>
  <c r="AI46" i="5"/>
  <c r="AZ46" i="5"/>
  <c r="BQ46" i="5"/>
  <c r="CH46" i="5"/>
  <c r="I47" i="5"/>
  <c r="J47" i="5"/>
  <c r="K47" i="5"/>
  <c r="L47" i="5"/>
  <c r="M47" i="5"/>
  <c r="N47" i="5"/>
  <c r="O47" i="5"/>
  <c r="Q47" i="5"/>
  <c r="AI47" i="5"/>
  <c r="AZ47" i="5"/>
  <c r="BQ47" i="5"/>
  <c r="F47" i="5"/>
  <c r="CH47" i="5"/>
  <c r="I48" i="5"/>
  <c r="J48" i="5"/>
  <c r="K48" i="5"/>
  <c r="H48" i="5"/>
  <c r="L48" i="5"/>
  <c r="M48" i="5"/>
  <c r="N48" i="5"/>
  <c r="O48" i="5"/>
  <c r="Q48" i="5"/>
  <c r="AI48" i="5"/>
  <c r="AZ48" i="5"/>
  <c r="BQ48" i="5"/>
  <c r="CH48" i="5"/>
  <c r="I49" i="5"/>
  <c r="J49" i="5"/>
  <c r="K49" i="5"/>
  <c r="L49" i="5"/>
  <c r="M49" i="5"/>
  <c r="N49" i="5"/>
  <c r="O49" i="5"/>
  <c r="Q49" i="5"/>
  <c r="AI49" i="5"/>
  <c r="AZ49" i="5"/>
  <c r="BQ49" i="5"/>
  <c r="CH49" i="5"/>
  <c r="I50" i="5"/>
  <c r="J50" i="5"/>
  <c r="K50" i="5"/>
  <c r="L50" i="5"/>
  <c r="M50" i="5"/>
  <c r="N50" i="5"/>
  <c r="O50" i="5"/>
  <c r="Q50" i="5"/>
  <c r="AI50" i="5"/>
  <c r="G50" i="5"/>
  <c r="AZ50" i="5"/>
  <c r="BQ50" i="5"/>
  <c r="CH50" i="5"/>
  <c r="H51" i="5"/>
  <c r="I51" i="5"/>
  <c r="J51" i="5"/>
  <c r="K51" i="5"/>
  <c r="L51" i="5"/>
  <c r="M51" i="5"/>
  <c r="N51" i="5"/>
  <c r="O51" i="5"/>
  <c r="P51" i="5"/>
  <c r="Q51" i="5"/>
  <c r="AI51" i="5"/>
  <c r="AZ51" i="5"/>
  <c r="BQ51" i="5"/>
  <c r="CH51" i="5"/>
  <c r="I52" i="5"/>
  <c r="H52" i="5"/>
  <c r="J52" i="5"/>
  <c r="K52" i="5"/>
  <c r="L52" i="5"/>
  <c r="M52" i="5"/>
  <c r="N52" i="5"/>
  <c r="O52" i="5"/>
  <c r="Q52" i="5"/>
  <c r="AI52" i="5"/>
  <c r="AZ52" i="5"/>
  <c r="BQ52" i="5"/>
  <c r="CH52" i="5"/>
  <c r="K53" i="5"/>
  <c r="M53" i="5"/>
  <c r="O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I55" i="5"/>
  <c r="J55" i="5"/>
  <c r="K55" i="5"/>
  <c r="L55" i="5"/>
  <c r="M55" i="5"/>
  <c r="N55" i="5"/>
  <c r="O55" i="5"/>
  <c r="Q55" i="5"/>
  <c r="AI55" i="5"/>
  <c r="AI66" i="5"/>
  <c r="AZ55" i="5"/>
  <c r="BQ55" i="5"/>
  <c r="CH55" i="5"/>
  <c r="I56" i="5"/>
  <c r="J56" i="5"/>
  <c r="K56" i="5"/>
  <c r="H56" i="5"/>
  <c r="L56" i="5"/>
  <c r="M56" i="5"/>
  <c r="N56" i="5"/>
  <c r="O56" i="5"/>
  <c r="Q56" i="5"/>
  <c r="AI56" i="5"/>
  <c r="AZ56" i="5"/>
  <c r="P56" i="5"/>
  <c r="BQ56" i="5"/>
  <c r="CH56" i="5"/>
  <c r="I57" i="5"/>
  <c r="J57" i="5"/>
  <c r="K57" i="5"/>
  <c r="L57" i="5"/>
  <c r="M57" i="5"/>
  <c r="N57" i="5"/>
  <c r="O57" i="5"/>
  <c r="Q57" i="5"/>
  <c r="AI57" i="5"/>
  <c r="AZ57" i="5"/>
  <c r="BQ57" i="5"/>
  <c r="CH57" i="5"/>
  <c r="I58" i="5"/>
  <c r="J58" i="5"/>
  <c r="K58" i="5"/>
  <c r="L58" i="5"/>
  <c r="M58" i="5"/>
  <c r="N58" i="5"/>
  <c r="O58" i="5"/>
  <c r="Q58" i="5"/>
  <c r="AI58" i="5"/>
  <c r="AZ58" i="5"/>
  <c r="F58" i="5"/>
  <c r="BQ58" i="5"/>
  <c r="CH58" i="5"/>
  <c r="K59" i="5"/>
  <c r="L59" i="5"/>
  <c r="L66" i="5"/>
  <c r="M59" i="5"/>
  <c r="N59" i="5"/>
  <c r="O59" i="5"/>
  <c r="Q59" i="5"/>
  <c r="R59" i="5"/>
  <c r="AI59" i="5"/>
  <c r="AJ59" i="5"/>
  <c r="I59" i="5"/>
  <c r="AL59" i="5"/>
  <c r="J59" i="5"/>
  <c r="AP59" i="5"/>
  <c r="BQ59" i="5"/>
  <c r="CH59" i="5"/>
  <c r="I60" i="5"/>
  <c r="J60" i="5"/>
  <c r="H60" i="5"/>
  <c r="K60" i="5"/>
  <c r="L60" i="5"/>
  <c r="M60" i="5"/>
  <c r="N60" i="5"/>
  <c r="O60" i="5"/>
  <c r="Q60" i="5"/>
  <c r="R60" i="5"/>
  <c r="AI60" i="5"/>
  <c r="F60" i="5"/>
  <c r="AZ60" i="5"/>
  <c r="BA60" i="5"/>
  <c r="BC60" i="5"/>
  <c r="BG60" i="5"/>
  <c r="BQ60" i="5"/>
  <c r="P60" i="5"/>
  <c r="CH60" i="5"/>
  <c r="K61" i="5"/>
  <c r="L61" i="5"/>
  <c r="M61" i="5"/>
  <c r="N61" i="5"/>
  <c r="O61" i="5"/>
  <c r="Q61" i="5"/>
  <c r="R61" i="5"/>
  <c r="AI61" i="5"/>
  <c r="AZ61" i="5"/>
  <c r="F61" i="5"/>
  <c r="BA61" i="5"/>
  <c r="I61" i="5"/>
  <c r="H61" i="5"/>
  <c r="BC61" i="5"/>
  <c r="J61" i="5"/>
  <c r="BG61" i="5"/>
  <c r="BQ61" i="5"/>
  <c r="CH61" i="5"/>
  <c r="I62" i="5"/>
  <c r="J62" i="5"/>
  <c r="H62" i="5"/>
  <c r="K62" i="5"/>
  <c r="L62" i="5"/>
  <c r="M62" i="5"/>
  <c r="N62" i="5"/>
  <c r="O62" i="5"/>
  <c r="Q62" i="5"/>
  <c r="R62" i="5"/>
  <c r="AI62" i="5"/>
  <c r="F62" i="5"/>
  <c r="AZ62" i="5"/>
  <c r="BA62" i="5"/>
  <c r="BC62" i="5"/>
  <c r="BG62" i="5"/>
  <c r="G62" i="5"/>
  <c r="BQ62" i="5"/>
  <c r="P62" i="5"/>
  <c r="CH62" i="5"/>
  <c r="J63" i="5"/>
  <c r="K63" i="5"/>
  <c r="L63" i="5"/>
  <c r="M63" i="5"/>
  <c r="N63" i="5"/>
  <c r="O63" i="5"/>
  <c r="Q63" i="5"/>
  <c r="R63" i="5"/>
  <c r="AI63" i="5"/>
  <c r="AZ63" i="5"/>
  <c r="F63" i="5"/>
  <c r="BA63" i="5"/>
  <c r="I63" i="5"/>
  <c r="H63" i="5"/>
  <c r="BG63" i="5"/>
  <c r="BQ63" i="5"/>
  <c r="BH63" i="5"/>
  <c r="BP63" i="5"/>
  <c r="CH63" i="5"/>
  <c r="I64" i="5"/>
  <c r="H64" i="5"/>
  <c r="J64" i="5"/>
  <c r="K64" i="5"/>
  <c r="M64" i="5"/>
  <c r="N64" i="5"/>
  <c r="O64" i="5"/>
  <c r="Q64" i="5"/>
  <c r="R64" i="5"/>
  <c r="AI64" i="5"/>
  <c r="AZ64" i="5"/>
  <c r="BA64" i="5"/>
  <c r="BG64" i="5"/>
  <c r="BH64" i="5"/>
  <c r="L64" i="5"/>
  <c r="BP64" i="5"/>
  <c r="CH64" i="5"/>
  <c r="I65" i="5"/>
  <c r="J65" i="5"/>
  <c r="K65" i="5"/>
  <c r="L65" i="5"/>
  <c r="M65" i="5"/>
  <c r="N65" i="5"/>
  <c r="O65" i="5"/>
  <c r="Q65" i="5"/>
  <c r="R65" i="5"/>
  <c r="AI65" i="5"/>
  <c r="F65" i="5"/>
  <c r="AZ65" i="5"/>
  <c r="BA65" i="5"/>
  <c r="BG65" i="5"/>
  <c r="BH65" i="5"/>
  <c r="BP65" i="5"/>
  <c r="BQ65" i="5"/>
  <c r="CH65" i="5"/>
  <c r="M66" i="5"/>
  <c r="O66" i="5"/>
  <c r="S66" i="5"/>
  <c r="T66" i="5"/>
  <c r="U66" i="5"/>
  <c r="V66" i="5"/>
  <c r="W66" i="5"/>
  <c r="W110" i="5"/>
  <c r="X66" i="5"/>
  <c r="Y66" i="5"/>
  <c r="Z66" i="5"/>
  <c r="AA66" i="5"/>
  <c r="AB66" i="5"/>
  <c r="AC66" i="5"/>
  <c r="AD66" i="5"/>
  <c r="AE66" i="5"/>
  <c r="AE110" i="5"/>
  <c r="AF66" i="5"/>
  <c r="AG66" i="5"/>
  <c r="AH66" i="5"/>
  <c r="AK66" i="5"/>
  <c r="AL66" i="5"/>
  <c r="AM66" i="5"/>
  <c r="AN66" i="5"/>
  <c r="AO66" i="5"/>
  <c r="AQ66" i="5"/>
  <c r="AR66" i="5"/>
  <c r="AS66" i="5"/>
  <c r="AT66" i="5"/>
  <c r="AU66" i="5"/>
  <c r="AV66" i="5"/>
  <c r="AW66" i="5"/>
  <c r="AX66" i="5"/>
  <c r="AY66" i="5"/>
  <c r="BA66" i="5"/>
  <c r="BB66" i="5"/>
  <c r="BC66" i="5"/>
  <c r="BD66" i="5"/>
  <c r="BE66" i="5"/>
  <c r="BF66" i="5"/>
  <c r="BH66" i="5"/>
  <c r="BH110" i="5"/>
  <c r="BI66" i="5"/>
  <c r="BJ66" i="5"/>
  <c r="BK66" i="5"/>
  <c r="BL66" i="5"/>
  <c r="BM66" i="5"/>
  <c r="BN66" i="5"/>
  <c r="BO66" i="5"/>
  <c r="BP66" i="5"/>
  <c r="BR66" i="5"/>
  <c r="BS66" i="5"/>
  <c r="BT66" i="5"/>
  <c r="BU66" i="5"/>
  <c r="BV66" i="5"/>
  <c r="BW66" i="5"/>
  <c r="BX66" i="5"/>
  <c r="BX110" i="5"/>
  <c r="BY66" i="5"/>
  <c r="BZ66" i="5"/>
  <c r="CA66" i="5"/>
  <c r="CB66" i="5"/>
  <c r="CC66" i="5"/>
  <c r="CD66" i="5"/>
  <c r="CE66" i="5"/>
  <c r="CF66" i="5"/>
  <c r="CF110" i="5"/>
  <c r="CG66" i="5"/>
  <c r="I68" i="5"/>
  <c r="J68" i="5"/>
  <c r="K68" i="5"/>
  <c r="L68" i="5"/>
  <c r="M68" i="5"/>
  <c r="N68" i="5"/>
  <c r="O68" i="5"/>
  <c r="Q68" i="5"/>
  <c r="AI68" i="5"/>
  <c r="AZ68" i="5"/>
  <c r="BQ68" i="5"/>
  <c r="CH68" i="5"/>
  <c r="F69" i="5"/>
  <c r="I69" i="5"/>
  <c r="J69" i="5"/>
  <c r="K69" i="5"/>
  <c r="L69" i="5"/>
  <c r="M69" i="5"/>
  <c r="N69" i="5"/>
  <c r="O69" i="5"/>
  <c r="Q69" i="5"/>
  <c r="AI69" i="5"/>
  <c r="AZ69" i="5"/>
  <c r="BQ69" i="5"/>
  <c r="CH69" i="5"/>
  <c r="F70" i="5"/>
  <c r="G70" i="5"/>
  <c r="I70" i="5"/>
  <c r="J70" i="5"/>
  <c r="K70" i="5"/>
  <c r="L70" i="5"/>
  <c r="M70" i="5"/>
  <c r="N70" i="5"/>
  <c r="O70" i="5"/>
  <c r="Q70" i="5"/>
  <c r="AI70" i="5"/>
  <c r="AZ70" i="5"/>
  <c r="P70" i="5"/>
  <c r="BQ70" i="5"/>
  <c r="CH70" i="5"/>
  <c r="I71" i="5"/>
  <c r="H71" i="5"/>
  <c r="J71" i="5"/>
  <c r="K71" i="5"/>
  <c r="L71" i="5"/>
  <c r="M71" i="5"/>
  <c r="N71" i="5"/>
  <c r="O71" i="5"/>
  <c r="Q71" i="5"/>
  <c r="AI71" i="5"/>
  <c r="AZ71" i="5"/>
  <c r="BQ71" i="5"/>
  <c r="CH71" i="5"/>
  <c r="I72" i="5"/>
  <c r="J72" i="5"/>
  <c r="K72" i="5"/>
  <c r="L72" i="5"/>
  <c r="M72" i="5"/>
  <c r="N72" i="5"/>
  <c r="O72" i="5"/>
  <c r="Q72" i="5"/>
  <c r="AI72" i="5"/>
  <c r="AZ72" i="5"/>
  <c r="BQ72" i="5"/>
  <c r="CH72" i="5"/>
  <c r="F73" i="5"/>
  <c r="I73" i="5"/>
  <c r="J73" i="5"/>
  <c r="K73" i="5"/>
  <c r="L73" i="5"/>
  <c r="M73" i="5"/>
  <c r="N73" i="5"/>
  <c r="O73" i="5"/>
  <c r="Q73" i="5"/>
  <c r="AI73" i="5"/>
  <c r="AZ73" i="5"/>
  <c r="BQ73" i="5"/>
  <c r="CH73" i="5"/>
  <c r="F74" i="5"/>
  <c r="G74" i="5"/>
  <c r="I74" i="5"/>
  <c r="H74" i="5"/>
  <c r="J74" i="5"/>
  <c r="K74" i="5"/>
  <c r="L74" i="5"/>
  <c r="M74" i="5"/>
  <c r="N74" i="5"/>
  <c r="O74" i="5"/>
  <c r="Q74" i="5"/>
  <c r="AI74" i="5"/>
  <c r="AZ74" i="5"/>
  <c r="BQ74" i="5"/>
  <c r="CH74" i="5"/>
  <c r="I75" i="5"/>
  <c r="J75" i="5"/>
  <c r="K75" i="5"/>
  <c r="L75" i="5"/>
  <c r="M75" i="5"/>
  <c r="N75" i="5"/>
  <c r="O75" i="5"/>
  <c r="Q75" i="5"/>
  <c r="AI75" i="5"/>
  <c r="AZ75" i="5"/>
  <c r="BQ75" i="5"/>
  <c r="CH75" i="5"/>
  <c r="I76" i="5"/>
  <c r="J76" i="5"/>
  <c r="K76" i="5"/>
  <c r="L76" i="5"/>
  <c r="M76" i="5"/>
  <c r="N76" i="5"/>
  <c r="O76" i="5"/>
  <c r="Q76" i="5"/>
  <c r="AI76" i="5"/>
  <c r="AZ76" i="5"/>
  <c r="BQ76" i="5"/>
  <c r="CH76" i="5"/>
  <c r="F77" i="5"/>
  <c r="I77" i="5"/>
  <c r="J77" i="5"/>
  <c r="K77" i="5"/>
  <c r="L77" i="5"/>
  <c r="M77" i="5"/>
  <c r="N77" i="5"/>
  <c r="O77" i="5"/>
  <c r="Q77" i="5"/>
  <c r="AI77" i="5"/>
  <c r="AZ77" i="5"/>
  <c r="BQ77" i="5"/>
  <c r="CH77" i="5"/>
  <c r="F78" i="5"/>
  <c r="G78" i="5"/>
  <c r="I78" i="5"/>
  <c r="J78" i="5"/>
  <c r="K78" i="5"/>
  <c r="L78" i="5"/>
  <c r="M78" i="5"/>
  <c r="N78" i="5"/>
  <c r="O78" i="5"/>
  <c r="Q78" i="5"/>
  <c r="AI78" i="5"/>
  <c r="AZ78" i="5"/>
  <c r="BQ78" i="5"/>
  <c r="CH78" i="5"/>
  <c r="I79" i="5"/>
  <c r="J79" i="5"/>
  <c r="K79" i="5"/>
  <c r="L79" i="5"/>
  <c r="M79" i="5"/>
  <c r="N79" i="5"/>
  <c r="O79" i="5"/>
  <c r="Q79" i="5"/>
  <c r="AI79" i="5"/>
  <c r="AZ79" i="5"/>
  <c r="BQ79" i="5"/>
  <c r="CH79" i="5"/>
  <c r="I80" i="5"/>
  <c r="J80" i="5"/>
  <c r="K80" i="5"/>
  <c r="L80" i="5"/>
  <c r="M80" i="5"/>
  <c r="N80" i="5"/>
  <c r="O80" i="5"/>
  <c r="Q80" i="5"/>
  <c r="AI80" i="5"/>
  <c r="AZ80" i="5"/>
  <c r="BQ80" i="5"/>
  <c r="CH80" i="5"/>
  <c r="F81" i="5"/>
  <c r="I81" i="5"/>
  <c r="J81" i="5"/>
  <c r="K81" i="5"/>
  <c r="L81" i="5"/>
  <c r="M81" i="5"/>
  <c r="N81" i="5"/>
  <c r="O81" i="5"/>
  <c r="Q81" i="5"/>
  <c r="AI81" i="5"/>
  <c r="AZ81" i="5"/>
  <c r="BQ81" i="5"/>
  <c r="CH81" i="5"/>
  <c r="F82" i="5"/>
  <c r="G82" i="5"/>
  <c r="I82" i="5"/>
  <c r="J82" i="5"/>
  <c r="K82" i="5"/>
  <c r="L82" i="5"/>
  <c r="M82" i="5"/>
  <c r="N82" i="5"/>
  <c r="O82" i="5"/>
  <c r="Q82" i="5"/>
  <c r="AI82" i="5"/>
  <c r="AZ82" i="5"/>
  <c r="BQ82" i="5"/>
  <c r="CH82" i="5"/>
  <c r="I83" i="5"/>
  <c r="H83" i="5"/>
  <c r="J83" i="5"/>
  <c r="K83" i="5"/>
  <c r="L83" i="5"/>
  <c r="M83" i="5"/>
  <c r="N83" i="5"/>
  <c r="O83" i="5"/>
  <c r="Q83" i="5"/>
  <c r="AI83" i="5"/>
  <c r="AZ83" i="5"/>
  <c r="BQ83" i="5"/>
  <c r="CH83" i="5"/>
  <c r="I84" i="5"/>
  <c r="J84" i="5"/>
  <c r="K84" i="5"/>
  <c r="L84" i="5"/>
  <c r="M84" i="5"/>
  <c r="N84" i="5"/>
  <c r="O84" i="5"/>
  <c r="Q84" i="5"/>
  <c r="AI84" i="5"/>
  <c r="AZ84" i="5"/>
  <c r="BQ84" i="5"/>
  <c r="CH84" i="5"/>
  <c r="F85" i="5"/>
  <c r="I85" i="5"/>
  <c r="J85" i="5"/>
  <c r="K85" i="5"/>
  <c r="L85" i="5"/>
  <c r="M85" i="5"/>
  <c r="N85" i="5"/>
  <c r="O85" i="5"/>
  <c r="Q85" i="5"/>
  <c r="AI85" i="5"/>
  <c r="AZ85" i="5"/>
  <c r="BQ85" i="5"/>
  <c r="CH85" i="5"/>
  <c r="F86" i="5"/>
  <c r="G86" i="5"/>
  <c r="I86" i="5"/>
  <c r="H86" i="5"/>
  <c r="J86" i="5"/>
  <c r="K86" i="5"/>
  <c r="L86" i="5"/>
  <c r="M86" i="5"/>
  <c r="N86" i="5"/>
  <c r="O86" i="5"/>
  <c r="Q86" i="5"/>
  <c r="AI86" i="5"/>
  <c r="AZ86" i="5"/>
  <c r="BQ86" i="5"/>
  <c r="CH86" i="5"/>
  <c r="I87" i="5"/>
  <c r="J87" i="5"/>
  <c r="K87" i="5"/>
  <c r="L87" i="5"/>
  <c r="M87" i="5"/>
  <c r="N87" i="5"/>
  <c r="O87" i="5"/>
  <c r="Q87" i="5"/>
  <c r="AI87" i="5"/>
  <c r="AZ87" i="5"/>
  <c r="BQ87" i="5"/>
  <c r="CH87" i="5"/>
  <c r="I88" i="5"/>
  <c r="J88" i="5"/>
  <c r="K88" i="5"/>
  <c r="L88" i="5"/>
  <c r="M88" i="5"/>
  <c r="N88" i="5"/>
  <c r="O88" i="5"/>
  <c r="Q88" i="5"/>
  <c r="AI88" i="5"/>
  <c r="AZ88" i="5"/>
  <c r="BQ88" i="5"/>
  <c r="CH88" i="5"/>
  <c r="F89" i="5"/>
  <c r="I89" i="5"/>
  <c r="J89" i="5"/>
  <c r="K89" i="5"/>
  <c r="L89" i="5"/>
  <c r="M89" i="5"/>
  <c r="N89" i="5"/>
  <c r="O89" i="5"/>
  <c r="Q89" i="5"/>
  <c r="AI89" i="5"/>
  <c r="AZ89" i="5"/>
  <c r="BQ89" i="5"/>
  <c r="CH89" i="5"/>
  <c r="F90" i="5"/>
  <c r="G90" i="5"/>
  <c r="I90" i="5"/>
  <c r="J90" i="5"/>
  <c r="K90" i="5"/>
  <c r="L90" i="5"/>
  <c r="M90" i="5"/>
  <c r="N90" i="5"/>
  <c r="O90" i="5"/>
  <c r="Q90" i="5"/>
  <c r="AI90" i="5"/>
  <c r="AZ90" i="5"/>
  <c r="BQ90" i="5"/>
  <c r="CH90" i="5"/>
  <c r="I91" i="5"/>
  <c r="J91" i="5"/>
  <c r="K91" i="5"/>
  <c r="L91" i="5"/>
  <c r="M91" i="5"/>
  <c r="N91" i="5"/>
  <c r="O91" i="5"/>
  <c r="Q91" i="5"/>
  <c r="AI91" i="5"/>
  <c r="AZ91" i="5"/>
  <c r="BQ91" i="5"/>
  <c r="CH91" i="5"/>
  <c r="I92" i="5"/>
  <c r="J92" i="5"/>
  <c r="K92" i="5"/>
  <c r="L92" i="5"/>
  <c r="M92" i="5"/>
  <c r="N92" i="5"/>
  <c r="O92" i="5"/>
  <c r="Q92" i="5"/>
  <c r="AI92" i="5"/>
  <c r="AZ92" i="5"/>
  <c r="BQ92" i="5"/>
  <c r="CH92" i="5"/>
  <c r="F93" i="5"/>
  <c r="I93" i="5"/>
  <c r="J93" i="5"/>
  <c r="K93" i="5"/>
  <c r="L93" i="5"/>
  <c r="M93" i="5"/>
  <c r="N93" i="5"/>
  <c r="O93" i="5"/>
  <c r="Q93" i="5"/>
  <c r="AI93" i="5"/>
  <c r="AZ93" i="5"/>
  <c r="BQ93" i="5"/>
  <c r="CH93" i="5"/>
  <c r="F94" i="5"/>
  <c r="G94" i="5"/>
  <c r="I94" i="5"/>
  <c r="H94" i="5"/>
  <c r="J94" i="5"/>
  <c r="K94" i="5"/>
  <c r="L94" i="5"/>
  <c r="M94" i="5"/>
  <c r="N94" i="5"/>
  <c r="O94" i="5"/>
  <c r="Q94" i="5"/>
  <c r="AI94" i="5"/>
  <c r="AZ94" i="5"/>
  <c r="BQ94" i="5"/>
  <c r="CH94" i="5"/>
  <c r="I95" i="5"/>
  <c r="J95" i="5"/>
  <c r="K95" i="5"/>
  <c r="L95" i="5"/>
  <c r="M95" i="5"/>
  <c r="N95" i="5"/>
  <c r="O95" i="5"/>
  <c r="Q95" i="5"/>
  <c r="AI95" i="5"/>
  <c r="AZ95" i="5"/>
  <c r="BQ95" i="5"/>
  <c r="CH95" i="5"/>
  <c r="I96" i="5"/>
  <c r="J96" i="5"/>
  <c r="K96" i="5"/>
  <c r="L96" i="5"/>
  <c r="M96" i="5"/>
  <c r="N96" i="5"/>
  <c r="O96" i="5"/>
  <c r="Q96" i="5"/>
  <c r="AI96" i="5"/>
  <c r="AZ96" i="5"/>
  <c r="F96" i="5"/>
  <c r="BQ96" i="5"/>
  <c r="P96" i="5"/>
  <c r="CH96" i="5"/>
  <c r="I97" i="5"/>
  <c r="J97" i="5"/>
  <c r="K97" i="5"/>
  <c r="L97" i="5"/>
  <c r="M97" i="5"/>
  <c r="N97" i="5"/>
  <c r="O97" i="5"/>
  <c r="Q97" i="5"/>
  <c r="AI97" i="5"/>
  <c r="AZ97" i="5"/>
  <c r="BQ97" i="5"/>
  <c r="CH97" i="5"/>
  <c r="I98" i="5"/>
  <c r="J98" i="5"/>
  <c r="K98" i="5"/>
  <c r="L98" i="5"/>
  <c r="M98" i="5"/>
  <c r="N98" i="5"/>
  <c r="O98" i="5"/>
  <c r="Q98" i="5"/>
  <c r="AI98" i="5"/>
  <c r="AZ98" i="5"/>
  <c r="BQ98" i="5"/>
  <c r="CH98" i="5"/>
  <c r="I99" i="5"/>
  <c r="J99" i="5"/>
  <c r="K99" i="5"/>
  <c r="L99" i="5"/>
  <c r="M99" i="5"/>
  <c r="N99" i="5"/>
  <c r="O99" i="5"/>
  <c r="Q99" i="5"/>
  <c r="AI99" i="5"/>
  <c r="AZ99" i="5"/>
  <c r="BQ99" i="5"/>
  <c r="CH99" i="5"/>
  <c r="I100" i="5"/>
  <c r="J100" i="5"/>
  <c r="K100" i="5"/>
  <c r="L100" i="5"/>
  <c r="M100" i="5"/>
  <c r="N100" i="5"/>
  <c r="O100" i="5"/>
  <c r="Q100" i="5"/>
  <c r="AI100" i="5"/>
  <c r="AZ100" i="5"/>
  <c r="BQ100" i="5"/>
  <c r="CH100" i="5"/>
  <c r="I101" i="5"/>
  <c r="J101" i="5"/>
  <c r="K101" i="5"/>
  <c r="L101" i="5"/>
  <c r="M101" i="5"/>
  <c r="N101" i="5"/>
  <c r="O101" i="5"/>
  <c r="Q101" i="5"/>
  <c r="AI101" i="5"/>
  <c r="AZ101" i="5"/>
  <c r="BQ101" i="5"/>
  <c r="CH101" i="5"/>
  <c r="I102" i="5"/>
  <c r="J102" i="5"/>
  <c r="K102" i="5"/>
  <c r="L102" i="5"/>
  <c r="M102" i="5"/>
  <c r="N102" i="5"/>
  <c r="O102" i="5"/>
  <c r="Q102" i="5"/>
  <c r="AI102" i="5"/>
  <c r="AZ102" i="5"/>
  <c r="BQ102" i="5"/>
  <c r="CH102" i="5"/>
  <c r="I103" i="5"/>
  <c r="J103" i="5"/>
  <c r="K103" i="5"/>
  <c r="L103" i="5"/>
  <c r="M103" i="5"/>
  <c r="N103" i="5"/>
  <c r="O103" i="5"/>
  <c r="Q103" i="5"/>
  <c r="AI103" i="5"/>
  <c r="AZ103" i="5"/>
  <c r="BQ103" i="5"/>
  <c r="CH103" i="5"/>
  <c r="I105" i="5"/>
  <c r="J105" i="5"/>
  <c r="J106" i="5"/>
  <c r="K105" i="5"/>
  <c r="L105" i="5"/>
  <c r="L106" i="5"/>
  <c r="M105" i="5"/>
  <c r="N105" i="5"/>
  <c r="O105" i="5"/>
  <c r="Q105" i="5"/>
  <c r="AI105" i="5"/>
  <c r="AZ105" i="5"/>
  <c r="BQ105" i="5"/>
  <c r="BQ106" i="5"/>
  <c r="CH105" i="5"/>
  <c r="I106" i="5"/>
  <c r="K106" i="5"/>
  <c r="M106" i="5"/>
  <c r="N106" i="5"/>
  <c r="O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J106" i="5"/>
  <c r="AK106" i="5"/>
  <c r="AL106" i="5"/>
  <c r="AM106" i="5"/>
  <c r="AN106" i="5"/>
  <c r="AO106" i="5"/>
  <c r="AP106" i="5"/>
  <c r="AQ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BK106" i="5"/>
  <c r="BL106" i="5"/>
  <c r="BM106" i="5"/>
  <c r="BN106" i="5"/>
  <c r="BO106" i="5"/>
  <c r="BP106" i="5"/>
  <c r="BR106" i="5"/>
  <c r="BS106" i="5"/>
  <c r="BT106" i="5"/>
  <c r="BU106" i="5"/>
  <c r="BV106" i="5"/>
  <c r="BW106" i="5"/>
  <c r="BX106" i="5"/>
  <c r="BY106" i="5"/>
  <c r="BZ106" i="5"/>
  <c r="CA106" i="5"/>
  <c r="CB106" i="5"/>
  <c r="CC106" i="5"/>
  <c r="CD106" i="5"/>
  <c r="CE106" i="5"/>
  <c r="CF106" i="5"/>
  <c r="CG106" i="5"/>
  <c r="CH106" i="5"/>
  <c r="I108" i="5"/>
  <c r="J108" i="5"/>
  <c r="K108" i="5"/>
  <c r="K109" i="5"/>
  <c r="L108" i="5"/>
  <c r="M108" i="5"/>
  <c r="N108" i="5"/>
  <c r="O108" i="5"/>
  <c r="Q108" i="5"/>
  <c r="AI108" i="5"/>
  <c r="AZ108" i="5"/>
  <c r="BQ108" i="5"/>
  <c r="CH108" i="5"/>
  <c r="I109" i="5"/>
  <c r="J109" i="5"/>
  <c r="L109" i="5"/>
  <c r="M109" i="5"/>
  <c r="N109" i="5"/>
  <c r="O109" i="5"/>
  <c r="Q109" i="5"/>
  <c r="R109" i="5"/>
  <c r="S109" i="5"/>
  <c r="S110" i="5"/>
  <c r="T109" i="5"/>
  <c r="U109" i="5"/>
  <c r="V109" i="5"/>
  <c r="W109" i="5"/>
  <c r="X109" i="5"/>
  <c r="Y109" i="5"/>
  <c r="Y110" i="5"/>
  <c r="Z109" i="5"/>
  <c r="AA109" i="5"/>
  <c r="AA110" i="5"/>
  <c r="AB109" i="5"/>
  <c r="AC109" i="5"/>
  <c r="AD109" i="5"/>
  <c r="AE109" i="5"/>
  <c r="AF109" i="5"/>
  <c r="AG109" i="5"/>
  <c r="AG110" i="5"/>
  <c r="AH109" i="5"/>
  <c r="AI109" i="5"/>
  <c r="AJ109" i="5"/>
  <c r="AK109" i="5"/>
  <c r="AL109" i="5"/>
  <c r="AM109" i="5"/>
  <c r="AN109" i="5"/>
  <c r="AO109" i="5"/>
  <c r="AO110" i="5"/>
  <c r="AP109" i="5"/>
  <c r="AQ109" i="5"/>
  <c r="AQ110" i="5"/>
  <c r="AR109" i="5"/>
  <c r="AS109" i="5"/>
  <c r="AT109" i="5"/>
  <c r="AU109" i="5"/>
  <c r="AV109" i="5"/>
  <c r="AW109" i="5"/>
  <c r="AW110" i="5"/>
  <c r="AX109" i="5"/>
  <c r="AY109" i="5"/>
  <c r="AY110" i="5"/>
  <c r="BA109" i="5"/>
  <c r="BB109" i="5"/>
  <c r="BC109" i="5"/>
  <c r="BD109" i="5"/>
  <c r="BE109" i="5"/>
  <c r="BE110" i="5"/>
  <c r="BF109" i="5"/>
  <c r="BG109" i="5"/>
  <c r="BH109" i="5"/>
  <c r="BI109" i="5"/>
  <c r="BJ109" i="5"/>
  <c r="BK109" i="5"/>
  <c r="BL109" i="5"/>
  <c r="BM109" i="5"/>
  <c r="BM110" i="5"/>
  <c r="BN109" i="5"/>
  <c r="BO109" i="5"/>
  <c r="BO110" i="5"/>
  <c r="BP109" i="5"/>
  <c r="BQ109" i="5"/>
  <c r="BR109" i="5"/>
  <c r="BS109" i="5"/>
  <c r="BT109" i="5"/>
  <c r="BU109" i="5"/>
  <c r="BU110" i="5"/>
  <c r="BV109" i="5"/>
  <c r="BW109" i="5"/>
  <c r="BW110" i="5"/>
  <c r="BX109" i="5"/>
  <c r="BY109" i="5"/>
  <c r="BZ109" i="5"/>
  <c r="CA109" i="5"/>
  <c r="CB109" i="5"/>
  <c r="CC109" i="5"/>
  <c r="CC110" i="5"/>
  <c r="CD109" i="5"/>
  <c r="CE109" i="5"/>
  <c r="CE110" i="5"/>
  <c r="CF109" i="5"/>
  <c r="CG109" i="5"/>
  <c r="CH109" i="5"/>
  <c r="T110" i="5"/>
  <c r="U110" i="5"/>
  <c r="V110" i="5"/>
  <c r="X110" i="5"/>
  <c r="Z110" i="5"/>
  <c r="AB110" i="5"/>
  <c r="AC110" i="5"/>
  <c r="AD110" i="5"/>
  <c r="AF110" i="5"/>
  <c r="AH110" i="5"/>
  <c r="AK110" i="5"/>
  <c r="AL110" i="5"/>
  <c r="AM110" i="5"/>
  <c r="AN110" i="5"/>
  <c r="AR110" i="5"/>
  <c r="AS110" i="5"/>
  <c r="AT110" i="5"/>
  <c r="AU110" i="5"/>
  <c r="AV110" i="5"/>
  <c r="AX110" i="5"/>
  <c r="BA110" i="5"/>
  <c r="BB110" i="5"/>
  <c r="BC110" i="5"/>
  <c r="BD110" i="5"/>
  <c r="BF110" i="5"/>
  <c r="BI110" i="5"/>
  <c r="BJ110" i="5"/>
  <c r="BK110" i="5"/>
  <c r="BL110" i="5"/>
  <c r="BN110" i="5"/>
  <c r="BR110" i="5"/>
  <c r="BS110" i="5"/>
  <c r="BT110" i="5"/>
  <c r="BV110" i="5"/>
  <c r="BY110" i="5"/>
  <c r="BZ110" i="5"/>
  <c r="CA110" i="5"/>
  <c r="CB110" i="5"/>
  <c r="CD110" i="5"/>
  <c r="CG110" i="5"/>
  <c r="F17" i="4"/>
  <c r="G17" i="4"/>
  <c r="I17" i="4"/>
  <c r="H17" i="4"/>
  <c r="J17" i="4"/>
  <c r="K17" i="4"/>
  <c r="L17" i="4"/>
  <c r="M17" i="4"/>
  <c r="N17" i="4"/>
  <c r="O17" i="4"/>
  <c r="Q17" i="4"/>
  <c r="Q29" i="4"/>
  <c r="AI17" i="4"/>
  <c r="AZ17" i="4"/>
  <c r="P17" i="4"/>
  <c r="BQ17" i="4"/>
  <c r="CH17" i="4"/>
  <c r="F18" i="4"/>
  <c r="G18" i="4"/>
  <c r="I18" i="4"/>
  <c r="J18" i="4"/>
  <c r="K18" i="4"/>
  <c r="L18" i="4"/>
  <c r="M18" i="4"/>
  <c r="N18" i="4"/>
  <c r="O18" i="4"/>
  <c r="Q18" i="4"/>
  <c r="AI18" i="4"/>
  <c r="AZ18" i="4"/>
  <c r="P18" i="4"/>
  <c r="BQ18" i="4"/>
  <c r="CH18" i="4"/>
  <c r="F19" i="4"/>
  <c r="G19" i="4"/>
  <c r="I19" i="4"/>
  <c r="H19" i="4"/>
  <c r="J19" i="4"/>
  <c r="K19" i="4"/>
  <c r="L19" i="4"/>
  <c r="M19" i="4"/>
  <c r="N19" i="4"/>
  <c r="O19" i="4"/>
  <c r="Q19" i="4"/>
  <c r="AI19" i="4"/>
  <c r="AZ19" i="4"/>
  <c r="P19" i="4"/>
  <c r="BQ19" i="4"/>
  <c r="CH19" i="4"/>
  <c r="F20" i="4"/>
  <c r="G20" i="4"/>
  <c r="I20" i="4"/>
  <c r="H20" i="4"/>
  <c r="J20" i="4"/>
  <c r="K20" i="4"/>
  <c r="L20" i="4"/>
  <c r="M20" i="4"/>
  <c r="N20" i="4"/>
  <c r="O20" i="4"/>
  <c r="Q20" i="4"/>
  <c r="AI20" i="4"/>
  <c r="AZ20" i="4"/>
  <c r="P20" i="4"/>
  <c r="BQ20" i="4"/>
  <c r="CH20" i="4"/>
  <c r="F21" i="4"/>
  <c r="G21" i="4"/>
  <c r="I21" i="4"/>
  <c r="H21" i="4"/>
  <c r="J21" i="4"/>
  <c r="K21" i="4"/>
  <c r="L21" i="4"/>
  <c r="M21" i="4"/>
  <c r="N21" i="4"/>
  <c r="O21" i="4"/>
  <c r="Q21" i="4"/>
  <c r="AI21" i="4"/>
  <c r="AZ21" i="4"/>
  <c r="P21" i="4"/>
  <c r="BQ21" i="4"/>
  <c r="CH21" i="4"/>
  <c r="F22" i="4"/>
  <c r="G22" i="4"/>
  <c r="I22" i="4"/>
  <c r="J22" i="4"/>
  <c r="K22" i="4"/>
  <c r="L22" i="4"/>
  <c r="M22" i="4"/>
  <c r="N22" i="4"/>
  <c r="O22" i="4"/>
  <c r="Q22" i="4"/>
  <c r="AI22" i="4"/>
  <c r="AZ22" i="4"/>
  <c r="P22" i="4"/>
  <c r="BQ22" i="4"/>
  <c r="CH22" i="4"/>
  <c r="F23" i="4"/>
  <c r="G23" i="4"/>
  <c r="I23" i="4"/>
  <c r="H23" i="4"/>
  <c r="J23" i="4"/>
  <c r="K23" i="4"/>
  <c r="L23" i="4"/>
  <c r="M23" i="4"/>
  <c r="N23" i="4"/>
  <c r="O23" i="4"/>
  <c r="Q23" i="4"/>
  <c r="AI23" i="4"/>
  <c r="AZ23" i="4"/>
  <c r="P23" i="4"/>
  <c r="BQ23" i="4"/>
  <c r="CH23" i="4"/>
  <c r="F24" i="4"/>
  <c r="G24" i="4"/>
  <c r="I24" i="4"/>
  <c r="H24" i="4"/>
  <c r="J24" i="4"/>
  <c r="K24" i="4"/>
  <c r="L24" i="4"/>
  <c r="M24" i="4"/>
  <c r="N24" i="4"/>
  <c r="O24" i="4"/>
  <c r="Q24" i="4"/>
  <c r="AI24" i="4"/>
  <c r="P24" i="4"/>
  <c r="AZ24" i="4"/>
  <c r="BQ24" i="4"/>
  <c r="CH24" i="4"/>
  <c r="F25" i="4"/>
  <c r="G25" i="4"/>
  <c r="I25" i="4"/>
  <c r="H25" i="4"/>
  <c r="J25" i="4"/>
  <c r="K25" i="4"/>
  <c r="L25" i="4"/>
  <c r="M25" i="4"/>
  <c r="N25" i="4"/>
  <c r="O25" i="4"/>
  <c r="Q25" i="4"/>
  <c r="AI25" i="4"/>
  <c r="P25" i="4"/>
  <c r="AZ25" i="4"/>
  <c r="BQ25" i="4"/>
  <c r="CH25" i="4"/>
  <c r="G26" i="4"/>
  <c r="I26" i="4"/>
  <c r="H26" i="4"/>
  <c r="J26" i="4"/>
  <c r="K26" i="4"/>
  <c r="M26" i="4"/>
  <c r="N26" i="4"/>
  <c r="O26" i="4"/>
  <c r="Q26" i="4"/>
  <c r="R26" i="4"/>
  <c r="AI26" i="4"/>
  <c r="P26" i="4"/>
  <c r="AQ26" i="4"/>
  <c r="L26" i="4"/>
  <c r="AY26" i="4"/>
  <c r="AZ26" i="4"/>
  <c r="BQ26" i="4"/>
  <c r="BQ29" i="4"/>
  <c r="CH26" i="4"/>
  <c r="F27" i="4"/>
  <c r="I27" i="4"/>
  <c r="J27" i="4"/>
  <c r="J29" i="4"/>
  <c r="K27" i="4"/>
  <c r="L27" i="4"/>
  <c r="M27" i="4"/>
  <c r="N27" i="4"/>
  <c r="O27" i="4"/>
  <c r="Q27" i="4"/>
  <c r="AI27" i="4"/>
  <c r="G27" i="4"/>
  <c r="AZ27" i="4"/>
  <c r="BQ27" i="4"/>
  <c r="CH27" i="4"/>
  <c r="J28" i="4"/>
  <c r="K28" i="4"/>
  <c r="L28" i="4"/>
  <c r="M28" i="4"/>
  <c r="N28" i="4"/>
  <c r="O28" i="4"/>
  <c r="Q28" i="4"/>
  <c r="R28" i="4"/>
  <c r="R29" i="4"/>
  <c r="AI28" i="4"/>
  <c r="AJ28" i="4"/>
  <c r="AP28" i="4"/>
  <c r="AZ28" i="4"/>
  <c r="F28" i="4"/>
  <c r="BQ28" i="4"/>
  <c r="CH28" i="4"/>
  <c r="K29" i="4"/>
  <c r="M29" i="4"/>
  <c r="S29" i="4"/>
  <c r="S133" i="4"/>
  <c r="T29" i="4"/>
  <c r="U29" i="4"/>
  <c r="V29" i="4"/>
  <c r="W29" i="4"/>
  <c r="X29" i="4"/>
  <c r="Y29" i="4"/>
  <c r="Z29" i="4"/>
  <c r="AA29" i="4"/>
  <c r="AA133" i="4"/>
  <c r="AB29" i="4"/>
  <c r="AC29" i="4"/>
  <c r="AD29" i="4"/>
  <c r="AE29" i="4"/>
  <c r="AF29" i="4"/>
  <c r="AG29" i="4"/>
  <c r="AH29" i="4"/>
  <c r="AI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H31" i="4"/>
  <c r="I31" i="4"/>
  <c r="J31" i="4"/>
  <c r="K31" i="4"/>
  <c r="L31" i="4"/>
  <c r="M31" i="4"/>
  <c r="N31" i="4"/>
  <c r="O31" i="4"/>
  <c r="P31" i="4"/>
  <c r="Q31" i="4"/>
  <c r="AI31" i="4"/>
  <c r="AZ31" i="4"/>
  <c r="AZ33" i="4"/>
  <c r="BQ31" i="4"/>
  <c r="CH31" i="4"/>
  <c r="I32" i="4"/>
  <c r="J32" i="4"/>
  <c r="H32" i="4"/>
  <c r="K32" i="4"/>
  <c r="L32" i="4"/>
  <c r="M32" i="4"/>
  <c r="N32" i="4"/>
  <c r="O32" i="4"/>
  <c r="Q32" i="4"/>
  <c r="AI32" i="4"/>
  <c r="AZ32" i="4"/>
  <c r="BQ32" i="4"/>
  <c r="CH32" i="4"/>
  <c r="I33" i="4"/>
  <c r="K33" i="4"/>
  <c r="L33" i="4"/>
  <c r="M33" i="4"/>
  <c r="N33" i="4"/>
  <c r="O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F35" i="4"/>
  <c r="G35" i="4"/>
  <c r="I35" i="4"/>
  <c r="J35" i="4"/>
  <c r="K35" i="4"/>
  <c r="L35" i="4"/>
  <c r="M35" i="4"/>
  <c r="N35" i="4"/>
  <c r="O35" i="4"/>
  <c r="O53" i="4"/>
  <c r="Q35" i="4"/>
  <c r="AI35" i="4"/>
  <c r="P35" i="4"/>
  <c r="AZ35" i="4"/>
  <c r="BQ35" i="4"/>
  <c r="CH35" i="4"/>
  <c r="F36" i="4"/>
  <c r="G36" i="4"/>
  <c r="I36" i="4"/>
  <c r="H36" i="4"/>
  <c r="J36" i="4"/>
  <c r="K36" i="4"/>
  <c r="L36" i="4"/>
  <c r="M36" i="4"/>
  <c r="N36" i="4"/>
  <c r="O36" i="4"/>
  <c r="Q36" i="4"/>
  <c r="AI36" i="4"/>
  <c r="P36" i="4"/>
  <c r="AZ36" i="4"/>
  <c r="BQ36" i="4"/>
  <c r="CH36" i="4"/>
  <c r="F37" i="4"/>
  <c r="G37" i="4"/>
  <c r="I37" i="4"/>
  <c r="H37" i="4"/>
  <c r="J37" i="4"/>
  <c r="K37" i="4"/>
  <c r="L37" i="4"/>
  <c r="M37" i="4"/>
  <c r="N37" i="4"/>
  <c r="O37" i="4"/>
  <c r="Q37" i="4"/>
  <c r="AI37" i="4"/>
  <c r="P37" i="4"/>
  <c r="AZ37" i="4"/>
  <c r="BQ37" i="4"/>
  <c r="CH37" i="4"/>
  <c r="F38" i="4"/>
  <c r="G38" i="4"/>
  <c r="I38" i="4"/>
  <c r="J38" i="4"/>
  <c r="K38" i="4"/>
  <c r="L38" i="4"/>
  <c r="M38" i="4"/>
  <c r="N38" i="4"/>
  <c r="O38" i="4"/>
  <c r="Q38" i="4"/>
  <c r="AI38" i="4"/>
  <c r="P38" i="4"/>
  <c r="AZ38" i="4"/>
  <c r="BQ38" i="4"/>
  <c r="CH38" i="4"/>
  <c r="F39" i="4"/>
  <c r="F53" i="4"/>
  <c r="G39" i="4"/>
  <c r="I39" i="4"/>
  <c r="J39" i="4"/>
  <c r="K39" i="4"/>
  <c r="L39" i="4"/>
  <c r="M39" i="4"/>
  <c r="N39" i="4"/>
  <c r="O39" i="4"/>
  <c r="Q39" i="4"/>
  <c r="AI39" i="4"/>
  <c r="P39" i="4"/>
  <c r="AZ39" i="4"/>
  <c r="BQ39" i="4"/>
  <c r="CH39" i="4"/>
  <c r="F40" i="4"/>
  <c r="G40" i="4"/>
  <c r="G53" i="4"/>
  <c r="I40" i="4"/>
  <c r="H40" i="4"/>
  <c r="J40" i="4"/>
  <c r="K40" i="4"/>
  <c r="L40" i="4"/>
  <c r="M40" i="4"/>
  <c r="N40" i="4"/>
  <c r="O40" i="4"/>
  <c r="Q40" i="4"/>
  <c r="Q53" i="4"/>
  <c r="AI40" i="4"/>
  <c r="P40" i="4"/>
  <c r="AZ40" i="4"/>
  <c r="BQ40" i="4"/>
  <c r="CH40" i="4"/>
  <c r="F41" i="4"/>
  <c r="G41" i="4"/>
  <c r="I41" i="4"/>
  <c r="H41" i="4"/>
  <c r="J41" i="4"/>
  <c r="K41" i="4"/>
  <c r="L41" i="4"/>
  <c r="M41" i="4"/>
  <c r="N41" i="4"/>
  <c r="O41" i="4"/>
  <c r="Q41" i="4"/>
  <c r="AI41" i="4"/>
  <c r="P41" i="4"/>
  <c r="AZ41" i="4"/>
  <c r="BQ41" i="4"/>
  <c r="CH41" i="4"/>
  <c r="F42" i="4"/>
  <c r="G42" i="4"/>
  <c r="I42" i="4"/>
  <c r="J42" i="4"/>
  <c r="K42" i="4"/>
  <c r="L42" i="4"/>
  <c r="M42" i="4"/>
  <c r="N42" i="4"/>
  <c r="O42" i="4"/>
  <c r="Q42" i="4"/>
  <c r="AI42" i="4"/>
  <c r="P42" i="4"/>
  <c r="AZ42" i="4"/>
  <c r="BQ42" i="4"/>
  <c r="CH42" i="4"/>
  <c r="F43" i="4"/>
  <c r="G43" i="4"/>
  <c r="I43" i="4"/>
  <c r="J43" i="4"/>
  <c r="K43" i="4"/>
  <c r="L43" i="4"/>
  <c r="M43" i="4"/>
  <c r="N43" i="4"/>
  <c r="O43" i="4"/>
  <c r="Q43" i="4"/>
  <c r="AI43" i="4"/>
  <c r="P43" i="4"/>
  <c r="AZ43" i="4"/>
  <c r="BQ43" i="4"/>
  <c r="CH43" i="4"/>
  <c r="F44" i="4"/>
  <c r="G44" i="4"/>
  <c r="I44" i="4"/>
  <c r="H44" i="4"/>
  <c r="J44" i="4"/>
  <c r="K44" i="4"/>
  <c r="L44" i="4"/>
  <c r="M44" i="4"/>
  <c r="N44" i="4"/>
  <c r="O44" i="4"/>
  <c r="Q44" i="4"/>
  <c r="AI44" i="4"/>
  <c r="P44" i="4"/>
  <c r="AZ44" i="4"/>
  <c r="BQ44" i="4"/>
  <c r="CH44" i="4"/>
  <c r="F45" i="4"/>
  <c r="G45" i="4"/>
  <c r="I45" i="4"/>
  <c r="H45" i="4"/>
  <c r="J45" i="4"/>
  <c r="K45" i="4"/>
  <c r="L45" i="4"/>
  <c r="M45" i="4"/>
  <c r="N45" i="4"/>
  <c r="O45" i="4"/>
  <c r="Q45" i="4"/>
  <c r="AI45" i="4"/>
  <c r="P45" i="4"/>
  <c r="AZ45" i="4"/>
  <c r="BQ45" i="4"/>
  <c r="CH45" i="4"/>
  <c r="F46" i="4"/>
  <c r="G46" i="4"/>
  <c r="I46" i="4"/>
  <c r="J46" i="4"/>
  <c r="K46" i="4"/>
  <c r="L46" i="4"/>
  <c r="M46" i="4"/>
  <c r="N46" i="4"/>
  <c r="O46" i="4"/>
  <c r="Q46" i="4"/>
  <c r="AI46" i="4"/>
  <c r="P46" i="4"/>
  <c r="AZ46" i="4"/>
  <c r="BQ46" i="4"/>
  <c r="CH46" i="4"/>
  <c r="F47" i="4"/>
  <c r="G47" i="4"/>
  <c r="I47" i="4"/>
  <c r="J47" i="4"/>
  <c r="K47" i="4"/>
  <c r="L47" i="4"/>
  <c r="M47" i="4"/>
  <c r="N47" i="4"/>
  <c r="N53" i="4"/>
  <c r="O47" i="4"/>
  <c r="Q47" i="4"/>
  <c r="AI47" i="4"/>
  <c r="P47" i="4"/>
  <c r="AZ47" i="4"/>
  <c r="BQ47" i="4"/>
  <c r="CH47" i="4"/>
  <c r="F48" i="4"/>
  <c r="G48" i="4"/>
  <c r="I48" i="4"/>
  <c r="H48" i="4"/>
  <c r="J48" i="4"/>
  <c r="K48" i="4"/>
  <c r="L48" i="4"/>
  <c r="M48" i="4"/>
  <c r="N48" i="4"/>
  <c r="O48" i="4"/>
  <c r="Q48" i="4"/>
  <c r="AI48" i="4"/>
  <c r="P48" i="4"/>
  <c r="AZ48" i="4"/>
  <c r="BQ48" i="4"/>
  <c r="CH48" i="4"/>
  <c r="F49" i="4"/>
  <c r="G49" i="4"/>
  <c r="I49" i="4"/>
  <c r="H49" i="4"/>
  <c r="J49" i="4"/>
  <c r="K49" i="4"/>
  <c r="L49" i="4"/>
  <c r="M49" i="4"/>
  <c r="N49" i="4"/>
  <c r="O49" i="4"/>
  <c r="Q49" i="4"/>
  <c r="AI49" i="4"/>
  <c r="P49" i="4"/>
  <c r="AZ49" i="4"/>
  <c r="BQ49" i="4"/>
  <c r="CH49" i="4"/>
  <c r="F50" i="4"/>
  <c r="G50" i="4"/>
  <c r="I50" i="4"/>
  <c r="J50" i="4"/>
  <c r="K50" i="4"/>
  <c r="L50" i="4"/>
  <c r="M50" i="4"/>
  <c r="N50" i="4"/>
  <c r="O50" i="4"/>
  <c r="Q50" i="4"/>
  <c r="AI50" i="4"/>
  <c r="P50" i="4"/>
  <c r="AZ50" i="4"/>
  <c r="BQ50" i="4"/>
  <c r="CH50" i="4"/>
  <c r="F51" i="4"/>
  <c r="G51" i="4"/>
  <c r="I51" i="4"/>
  <c r="J51" i="4"/>
  <c r="K51" i="4"/>
  <c r="L51" i="4"/>
  <c r="M51" i="4"/>
  <c r="N51" i="4"/>
  <c r="O51" i="4"/>
  <c r="Q51" i="4"/>
  <c r="AI51" i="4"/>
  <c r="P51" i="4"/>
  <c r="AZ51" i="4"/>
  <c r="BQ51" i="4"/>
  <c r="CH51" i="4"/>
  <c r="F52" i="4"/>
  <c r="G52" i="4"/>
  <c r="I52" i="4"/>
  <c r="H52" i="4"/>
  <c r="J52" i="4"/>
  <c r="K52" i="4"/>
  <c r="L52" i="4"/>
  <c r="M52" i="4"/>
  <c r="N52" i="4"/>
  <c r="O52" i="4"/>
  <c r="Q52" i="4"/>
  <c r="AI52" i="4"/>
  <c r="AI53" i="4"/>
  <c r="AZ52" i="4"/>
  <c r="BQ52" i="4"/>
  <c r="CH52" i="4"/>
  <c r="J53" i="4"/>
  <c r="K53" i="4"/>
  <c r="L53" i="4"/>
  <c r="M53" i="4"/>
  <c r="R53" i="4"/>
  <c r="S53" i="4"/>
  <c r="T53" i="4"/>
  <c r="U53" i="4"/>
  <c r="V53" i="4"/>
  <c r="W53" i="4"/>
  <c r="X53" i="4"/>
  <c r="Y53" i="4"/>
  <c r="Z53" i="4"/>
  <c r="Z133" i="4"/>
  <c r="AA53" i="4"/>
  <c r="AB53" i="4"/>
  <c r="AC53" i="4"/>
  <c r="AD53" i="4"/>
  <c r="AE53" i="4"/>
  <c r="AF53" i="4"/>
  <c r="AG53" i="4"/>
  <c r="AH53" i="4"/>
  <c r="AH13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O133" i="4"/>
  <c r="BP53" i="4"/>
  <c r="BQ53" i="4"/>
  <c r="BR53" i="4"/>
  <c r="BS53" i="4"/>
  <c r="BT53" i="4"/>
  <c r="BU53" i="4"/>
  <c r="BV53" i="4"/>
  <c r="BW53" i="4"/>
  <c r="BW133" i="4"/>
  <c r="BX53" i="4"/>
  <c r="BY53" i="4"/>
  <c r="BY133" i="4"/>
  <c r="BZ53" i="4"/>
  <c r="CA53" i="4"/>
  <c r="CB53" i="4"/>
  <c r="CC53" i="4"/>
  <c r="CD53" i="4"/>
  <c r="CE53" i="4"/>
  <c r="CE133" i="4"/>
  <c r="CF53" i="4"/>
  <c r="CG53" i="4"/>
  <c r="CG133" i="4"/>
  <c r="CH53" i="4"/>
  <c r="J55" i="4"/>
  <c r="K55" i="4"/>
  <c r="K69" i="4"/>
  <c r="K133" i="4"/>
  <c r="L55" i="4"/>
  <c r="M55" i="4"/>
  <c r="M69" i="4"/>
  <c r="N55" i="4"/>
  <c r="O55" i="4"/>
  <c r="Q55" i="4"/>
  <c r="R55" i="4"/>
  <c r="AI55" i="4"/>
  <c r="P55" i="4"/>
  <c r="AZ55" i="4"/>
  <c r="BA55" i="4"/>
  <c r="I55" i="4"/>
  <c r="BG55" i="4"/>
  <c r="BH55" i="4"/>
  <c r="BP55" i="4"/>
  <c r="BQ55" i="4"/>
  <c r="CH55" i="4"/>
  <c r="F56" i="4"/>
  <c r="K56" i="4"/>
  <c r="L56" i="4"/>
  <c r="M56" i="4"/>
  <c r="N56" i="4"/>
  <c r="O56" i="4"/>
  <c r="Q56" i="4"/>
  <c r="R56" i="4"/>
  <c r="AI56" i="4"/>
  <c r="G56" i="4"/>
  <c r="AZ56" i="4"/>
  <c r="BQ56" i="4"/>
  <c r="BR56" i="4"/>
  <c r="I56" i="4"/>
  <c r="H56" i="4"/>
  <c r="BT56" i="4"/>
  <c r="J56" i="4"/>
  <c r="BX56" i="4"/>
  <c r="CH56" i="4"/>
  <c r="CH69" i="4"/>
  <c r="K57" i="4"/>
  <c r="L57" i="4"/>
  <c r="M57" i="4"/>
  <c r="N57" i="4"/>
  <c r="O57" i="4"/>
  <c r="Q57" i="4"/>
  <c r="R57" i="4"/>
  <c r="AI57" i="4"/>
  <c r="F57" i="4"/>
  <c r="AZ57" i="4"/>
  <c r="BA57" i="4"/>
  <c r="I57" i="4"/>
  <c r="H57" i="4"/>
  <c r="BC57" i="4"/>
  <c r="J57" i="4"/>
  <c r="BG57" i="4"/>
  <c r="BQ57" i="4"/>
  <c r="CH57" i="4"/>
  <c r="G58" i="4"/>
  <c r="I58" i="4"/>
  <c r="H58" i="4"/>
  <c r="J58" i="4"/>
  <c r="K58" i="4"/>
  <c r="L58" i="4"/>
  <c r="M58" i="4"/>
  <c r="N58" i="4"/>
  <c r="O58" i="4"/>
  <c r="Q58" i="4"/>
  <c r="AI58" i="4"/>
  <c r="F58" i="4"/>
  <c r="AZ58" i="4"/>
  <c r="P58" i="4"/>
  <c r="BQ58" i="4"/>
  <c r="CH58" i="4"/>
  <c r="G59" i="4"/>
  <c r="I59" i="4"/>
  <c r="H59" i="4"/>
  <c r="J59" i="4"/>
  <c r="K59" i="4"/>
  <c r="L59" i="4"/>
  <c r="M59" i="4"/>
  <c r="N59" i="4"/>
  <c r="O59" i="4"/>
  <c r="Q59" i="4"/>
  <c r="AI59" i="4"/>
  <c r="AZ59" i="4"/>
  <c r="F59" i="4"/>
  <c r="BQ59" i="4"/>
  <c r="CH59" i="4"/>
  <c r="I60" i="4"/>
  <c r="H60" i="4"/>
  <c r="J60" i="4"/>
  <c r="K60" i="4"/>
  <c r="M60" i="4"/>
  <c r="N60" i="4"/>
  <c r="O60" i="4"/>
  <c r="Q60" i="4"/>
  <c r="R60" i="4"/>
  <c r="AI60" i="4"/>
  <c r="F60" i="4"/>
  <c r="AZ60" i="4"/>
  <c r="BA60" i="4"/>
  <c r="BG60" i="4"/>
  <c r="BH60" i="4"/>
  <c r="L60" i="4"/>
  <c r="BP60" i="4"/>
  <c r="BQ60" i="4"/>
  <c r="G60" i="4"/>
  <c r="CH60" i="4"/>
  <c r="I61" i="4"/>
  <c r="J61" i="4"/>
  <c r="H61" i="4"/>
  <c r="K61" i="4"/>
  <c r="L61" i="4"/>
  <c r="M61" i="4"/>
  <c r="N61" i="4"/>
  <c r="N69" i="4"/>
  <c r="O61" i="4"/>
  <c r="R61" i="4"/>
  <c r="R69" i="4"/>
  <c r="AI61" i="4"/>
  <c r="G61" i="4"/>
  <c r="AZ61" i="4"/>
  <c r="F61" i="4"/>
  <c r="BA61" i="4"/>
  <c r="BG61" i="4"/>
  <c r="BQ61" i="4"/>
  <c r="BH61" i="4"/>
  <c r="BP61" i="4"/>
  <c r="Q61" i="4"/>
  <c r="CH61" i="4"/>
  <c r="G62" i="4"/>
  <c r="I62" i="4"/>
  <c r="H62" i="4"/>
  <c r="K62" i="4"/>
  <c r="L62" i="4"/>
  <c r="M62" i="4"/>
  <c r="N62" i="4"/>
  <c r="O62" i="4"/>
  <c r="O69" i="4"/>
  <c r="Q62" i="4"/>
  <c r="R62" i="4"/>
  <c r="AI62" i="4"/>
  <c r="P62" i="4"/>
  <c r="AJ62" i="4"/>
  <c r="AL62" i="4"/>
  <c r="J62" i="4"/>
  <c r="AP62" i="4"/>
  <c r="AP69" i="4"/>
  <c r="AP133" i="4"/>
  <c r="AZ62" i="4"/>
  <c r="BQ62" i="4"/>
  <c r="CH62" i="4"/>
  <c r="I63" i="4"/>
  <c r="H63" i="4"/>
  <c r="K63" i="4"/>
  <c r="L63" i="4"/>
  <c r="M63" i="4"/>
  <c r="N63" i="4"/>
  <c r="O63" i="4"/>
  <c r="Q63" i="4"/>
  <c r="R63" i="4"/>
  <c r="AI63" i="4"/>
  <c r="F63" i="4"/>
  <c r="AZ63" i="4"/>
  <c r="BA63" i="4"/>
  <c r="BC63" i="4"/>
  <c r="J63" i="4"/>
  <c r="BG63" i="4"/>
  <c r="BQ63" i="4"/>
  <c r="CH63" i="4"/>
  <c r="K64" i="4"/>
  <c r="L64" i="4"/>
  <c r="M64" i="4"/>
  <c r="N64" i="4"/>
  <c r="O64" i="4"/>
  <c r="Q64" i="4"/>
  <c r="R64" i="4"/>
  <c r="AI64" i="4"/>
  <c r="AZ64" i="4"/>
  <c r="BA64" i="4"/>
  <c r="I64" i="4"/>
  <c r="BC64" i="4"/>
  <c r="J64" i="4"/>
  <c r="BG64" i="4"/>
  <c r="BQ64" i="4"/>
  <c r="G64" i="4"/>
  <c r="CH64" i="4"/>
  <c r="I65" i="4"/>
  <c r="K65" i="4"/>
  <c r="L65" i="4"/>
  <c r="M65" i="4"/>
  <c r="N65" i="4"/>
  <c r="O65" i="4"/>
  <c r="Q65" i="4"/>
  <c r="R65" i="4"/>
  <c r="AI65" i="4"/>
  <c r="F65" i="4"/>
  <c r="AZ65" i="4"/>
  <c r="BA65" i="4"/>
  <c r="BC65" i="4"/>
  <c r="J65" i="4"/>
  <c r="BG65" i="4"/>
  <c r="BQ65" i="4"/>
  <c r="CH65" i="4"/>
  <c r="G66" i="4"/>
  <c r="J66" i="4"/>
  <c r="K66" i="4"/>
  <c r="M66" i="4"/>
  <c r="N66" i="4"/>
  <c r="O66" i="4"/>
  <c r="Q66" i="4"/>
  <c r="R66" i="4"/>
  <c r="AI66" i="4"/>
  <c r="P66" i="4"/>
  <c r="AZ66" i="4"/>
  <c r="BA66" i="4"/>
  <c r="I66" i="4"/>
  <c r="H66" i="4"/>
  <c r="BG66" i="4"/>
  <c r="BH66" i="4"/>
  <c r="L66" i="4"/>
  <c r="BP66" i="4"/>
  <c r="BQ66" i="4"/>
  <c r="CH66" i="4"/>
  <c r="J67" i="4"/>
  <c r="K67" i="4"/>
  <c r="L67" i="4"/>
  <c r="M67" i="4"/>
  <c r="N67" i="4"/>
  <c r="O67" i="4"/>
  <c r="R67" i="4"/>
  <c r="AI67" i="4"/>
  <c r="AZ67" i="4"/>
  <c r="BA67" i="4"/>
  <c r="I67" i="4"/>
  <c r="H67" i="4"/>
  <c r="BG67" i="4"/>
  <c r="BH67" i="4"/>
  <c r="BP67" i="4"/>
  <c r="BP69" i="4"/>
  <c r="BP133" i="4"/>
  <c r="CH67" i="4"/>
  <c r="J68" i="4"/>
  <c r="K68" i="4"/>
  <c r="L68" i="4"/>
  <c r="M68" i="4"/>
  <c r="N68" i="4"/>
  <c r="O68" i="4"/>
  <c r="Q68" i="4"/>
  <c r="R68" i="4"/>
  <c r="AI68" i="4"/>
  <c r="AZ68" i="4"/>
  <c r="BA68" i="4"/>
  <c r="I68" i="4"/>
  <c r="H68" i="4"/>
  <c r="BC68" i="4"/>
  <c r="BG68" i="4"/>
  <c r="BQ68" i="4"/>
  <c r="CH68" i="4"/>
  <c r="S69" i="4"/>
  <c r="T69" i="4"/>
  <c r="U69" i="4"/>
  <c r="V69" i="4"/>
  <c r="W69" i="4"/>
  <c r="W133" i="4"/>
  <c r="X69" i="4"/>
  <c r="Y69" i="4"/>
  <c r="Y133" i="4"/>
  <c r="Z69" i="4"/>
  <c r="AA69" i="4"/>
  <c r="AB69" i="4"/>
  <c r="AC69" i="4"/>
  <c r="AD69" i="4"/>
  <c r="AE69" i="4"/>
  <c r="AE133" i="4"/>
  <c r="AF69" i="4"/>
  <c r="AG69" i="4"/>
  <c r="AG133" i="4"/>
  <c r="AH69" i="4"/>
  <c r="AJ69" i="4"/>
  <c r="AK69" i="4"/>
  <c r="AM69" i="4"/>
  <c r="AM133" i="4"/>
  <c r="AN69" i="4"/>
  <c r="AO69" i="4"/>
  <c r="AO133" i="4"/>
  <c r="AQ69" i="4"/>
  <c r="AR69" i="4"/>
  <c r="AS69" i="4"/>
  <c r="AT69" i="4"/>
  <c r="AU69" i="4"/>
  <c r="AU133" i="4"/>
  <c r="AV69" i="4"/>
  <c r="AW69" i="4"/>
  <c r="AW133" i="4"/>
  <c r="AX69" i="4"/>
  <c r="AY69" i="4"/>
  <c r="BB69" i="4"/>
  <c r="BC69" i="4"/>
  <c r="BC133" i="4"/>
  <c r="BD69" i="4"/>
  <c r="BE69" i="4"/>
  <c r="BE133" i="4"/>
  <c r="BF69" i="4"/>
  <c r="BI69" i="4"/>
  <c r="BJ69" i="4"/>
  <c r="BK69" i="4"/>
  <c r="BK133" i="4"/>
  <c r="BL69" i="4"/>
  <c r="BM69" i="4"/>
  <c r="BM133" i="4"/>
  <c r="BN69" i="4"/>
  <c r="BO69" i="4"/>
  <c r="BR69" i="4"/>
  <c r="BS69" i="4"/>
  <c r="BS133" i="4"/>
  <c r="BU69" i="4"/>
  <c r="BU133" i="4"/>
  <c r="BV69" i="4"/>
  <c r="BW69" i="4"/>
  <c r="BX69" i="4"/>
  <c r="BY69" i="4"/>
  <c r="BZ69" i="4"/>
  <c r="CA69" i="4"/>
  <c r="CA133" i="4"/>
  <c r="CB69" i="4"/>
  <c r="CC69" i="4"/>
  <c r="CC133" i="4"/>
  <c r="CD69" i="4"/>
  <c r="CE69" i="4"/>
  <c r="CF69" i="4"/>
  <c r="CG69" i="4"/>
  <c r="F71" i="4"/>
  <c r="H71" i="4"/>
  <c r="I71" i="4"/>
  <c r="J71" i="4"/>
  <c r="K71" i="4"/>
  <c r="L71" i="4"/>
  <c r="M71" i="4"/>
  <c r="N71" i="4"/>
  <c r="O71" i="4"/>
  <c r="P71" i="4"/>
  <c r="Q71" i="4"/>
  <c r="AI71" i="4"/>
  <c r="G71" i="4"/>
  <c r="AZ71" i="4"/>
  <c r="BQ71" i="4"/>
  <c r="CH71" i="4"/>
  <c r="F72" i="4"/>
  <c r="H72" i="4"/>
  <c r="I72" i="4"/>
  <c r="J72" i="4"/>
  <c r="K72" i="4"/>
  <c r="L72" i="4"/>
  <c r="M72" i="4"/>
  <c r="N72" i="4"/>
  <c r="O72" i="4"/>
  <c r="P72" i="4"/>
  <c r="Q72" i="4"/>
  <c r="AI72" i="4"/>
  <c r="G72" i="4"/>
  <c r="AZ72" i="4"/>
  <c r="BQ72" i="4"/>
  <c r="CH72" i="4"/>
  <c r="F73" i="4"/>
  <c r="H73" i="4"/>
  <c r="I73" i="4"/>
  <c r="J73" i="4"/>
  <c r="K73" i="4"/>
  <c r="L73" i="4"/>
  <c r="M73" i="4"/>
  <c r="N73" i="4"/>
  <c r="O73" i="4"/>
  <c r="P73" i="4"/>
  <c r="Q73" i="4"/>
  <c r="AI73" i="4"/>
  <c r="G73" i="4"/>
  <c r="AZ73" i="4"/>
  <c r="BQ73" i="4"/>
  <c r="CH73" i="4"/>
  <c r="F74" i="4"/>
  <c r="H74" i="4"/>
  <c r="I74" i="4"/>
  <c r="J74" i="4"/>
  <c r="K74" i="4"/>
  <c r="L74" i="4"/>
  <c r="M74" i="4"/>
  <c r="N74" i="4"/>
  <c r="O74" i="4"/>
  <c r="P74" i="4"/>
  <c r="Q74" i="4"/>
  <c r="AI74" i="4"/>
  <c r="G74" i="4"/>
  <c r="AZ74" i="4"/>
  <c r="BQ74" i="4"/>
  <c r="CH74" i="4"/>
  <c r="F75" i="4"/>
  <c r="H75" i="4"/>
  <c r="I75" i="4"/>
  <c r="J75" i="4"/>
  <c r="K75" i="4"/>
  <c r="L75" i="4"/>
  <c r="M75" i="4"/>
  <c r="N75" i="4"/>
  <c r="O75" i="4"/>
  <c r="P75" i="4"/>
  <c r="Q75" i="4"/>
  <c r="AI75" i="4"/>
  <c r="G75" i="4"/>
  <c r="AZ75" i="4"/>
  <c r="BQ75" i="4"/>
  <c r="CH75" i="4"/>
  <c r="F76" i="4"/>
  <c r="G76" i="4"/>
  <c r="H76" i="4"/>
  <c r="I76" i="4"/>
  <c r="J76" i="4"/>
  <c r="K76" i="4"/>
  <c r="L76" i="4"/>
  <c r="M76" i="4"/>
  <c r="N76" i="4"/>
  <c r="O76" i="4"/>
  <c r="P76" i="4"/>
  <c r="Q76" i="4"/>
  <c r="AI76" i="4"/>
  <c r="AZ76" i="4"/>
  <c r="BQ76" i="4"/>
  <c r="CH76" i="4"/>
  <c r="F77" i="4"/>
  <c r="G77" i="4"/>
  <c r="H77" i="4"/>
  <c r="I77" i="4"/>
  <c r="J77" i="4"/>
  <c r="K77" i="4"/>
  <c r="L77" i="4"/>
  <c r="M77" i="4"/>
  <c r="N77" i="4"/>
  <c r="O77" i="4"/>
  <c r="P77" i="4"/>
  <c r="Q77" i="4"/>
  <c r="AI77" i="4"/>
  <c r="AZ77" i="4"/>
  <c r="BQ77" i="4"/>
  <c r="CH77" i="4"/>
  <c r="F78" i="4"/>
  <c r="G78" i="4"/>
  <c r="H78" i="4"/>
  <c r="I78" i="4"/>
  <c r="J78" i="4"/>
  <c r="K78" i="4"/>
  <c r="L78" i="4"/>
  <c r="M78" i="4"/>
  <c r="N78" i="4"/>
  <c r="O78" i="4"/>
  <c r="P78" i="4"/>
  <c r="Q78" i="4"/>
  <c r="AI78" i="4"/>
  <c r="AZ78" i="4"/>
  <c r="BQ78" i="4"/>
  <c r="CH78" i="4"/>
  <c r="F79" i="4"/>
  <c r="G79" i="4"/>
  <c r="H79" i="4"/>
  <c r="I79" i="4"/>
  <c r="J79" i="4"/>
  <c r="K79" i="4"/>
  <c r="L79" i="4"/>
  <c r="M79" i="4"/>
  <c r="N79" i="4"/>
  <c r="O79" i="4"/>
  <c r="P79" i="4"/>
  <c r="Q79" i="4"/>
  <c r="AI79" i="4"/>
  <c r="AZ79" i="4"/>
  <c r="BQ79" i="4"/>
  <c r="CH79" i="4"/>
  <c r="F80" i="4"/>
  <c r="G80" i="4"/>
  <c r="H80" i="4"/>
  <c r="I80" i="4"/>
  <c r="J80" i="4"/>
  <c r="K80" i="4"/>
  <c r="L80" i="4"/>
  <c r="M80" i="4"/>
  <c r="N80" i="4"/>
  <c r="O80" i="4"/>
  <c r="P80" i="4"/>
  <c r="Q80" i="4"/>
  <c r="AI80" i="4"/>
  <c r="AZ80" i="4"/>
  <c r="BQ80" i="4"/>
  <c r="CH80" i="4"/>
  <c r="F81" i="4"/>
  <c r="G81" i="4"/>
  <c r="H81" i="4"/>
  <c r="I81" i="4"/>
  <c r="J81" i="4"/>
  <c r="K81" i="4"/>
  <c r="L81" i="4"/>
  <c r="M81" i="4"/>
  <c r="N81" i="4"/>
  <c r="O81" i="4"/>
  <c r="P81" i="4"/>
  <c r="Q81" i="4"/>
  <c r="AI81" i="4"/>
  <c r="AZ81" i="4"/>
  <c r="BQ81" i="4"/>
  <c r="CH81" i="4"/>
  <c r="F82" i="4"/>
  <c r="G82" i="4"/>
  <c r="H82" i="4"/>
  <c r="I82" i="4"/>
  <c r="J82" i="4"/>
  <c r="K82" i="4"/>
  <c r="L82" i="4"/>
  <c r="M82" i="4"/>
  <c r="N82" i="4"/>
  <c r="O82" i="4"/>
  <c r="P82" i="4"/>
  <c r="Q82" i="4"/>
  <c r="AI82" i="4"/>
  <c r="AZ82" i="4"/>
  <c r="BQ82" i="4"/>
  <c r="CH82" i="4"/>
  <c r="F83" i="4"/>
  <c r="G83" i="4"/>
  <c r="H83" i="4"/>
  <c r="I83" i="4"/>
  <c r="J83" i="4"/>
  <c r="K83" i="4"/>
  <c r="L83" i="4"/>
  <c r="M83" i="4"/>
  <c r="N83" i="4"/>
  <c r="O83" i="4"/>
  <c r="P83" i="4"/>
  <c r="Q83" i="4"/>
  <c r="AI83" i="4"/>
  <c r="AZ83" i="4"/>
  <c r="BQ83" i="4"/>
  <c r="CH83" i="4"/>
  <c r="F84" i="4"/>
  <c r="G84" i="4"/>
  <c r="H84" i="4"/>
  <c r="I84" i="4"/>
  <c r="J84" i="4"/>
  <c r="K84" i="4"/>
  <c r="L84" i="4"/>
  <c r="M84" i="4"/>
  <c r="N84" i="4"/>
  <c r="O84" i="4"/>
  <c r="P84" i="4"/>
  <c r="Q84" i="4"/>
  <c r="AI84" i="4"/>
  <c r="AZ84" i="4"/>
  <c r="BQ84" i="4"/>
  <c r="CH84" i="4"/>
  <c r="F85" i="4"/>
  <c r="G85" i="4"/>
  <c r="H85" i="4"/>
  <c r="I85" i="4"/>
  <c r="J85" i="4"/>
  <c r="K85" i="4"/>
  <c r="L85" i="4"/>
  <c r="M85" i="4"/>
  <c r="N85" i="4"/>
  <c r="O85" i="4"/>
  <c r="P85" i="4"/>
  <c r="Q85" i="4"/>
  <c r="AI85" i="4"/>
  <c r="AZ85" i="4"/>
  <c r="BQ85" i="4"/>
  <c r="CH85" i="4"/>
  <c r="F86" i="4"/>
  <c r="G86" i="4"/>
  <c r="H86" i="4"/>
  <c r="I86" i="4"/>
  <c r="J86" i="4"/>
  <c r="K86" i="4"/>
  <c r="L86" i="4"/>
  <c r="M86" i="4"/>
  <c r="N86" i="4"/>
  <c r="O86" i="4"/>
  <c r="P86" i="4"/>
  <c r="Q86" i="4"/>
  <c r="AI86" i="4"/>
  <c r="AZ86" i="4"/>
  <c r="BQ86" i="4"/>
  <c r="CH86" i="4"/>
  <c r="F87" i="4"/>
  <c r="G87" i="4"/>
  <c r="H87" i="4"/>
  <c r="I87" i="4"/>
  <c r="J87" i="4"/>
  <c r="K87" i="4"/>
  <c r="L87" i="4"/>
  <c r="M87" i="4"/>
  <c r="N87" i="4"/>
  <c r="O87" i="4"/>
  <c r="P87" i="4"/>
  <c r="Q87" i="4"/>
  <c r="AI87" i="4"/>
  <c r="AZ87" i="4"/>
  <c r="BQ87" i="4"/>
  <c r="CH87" i="4"/>
  <c r="F88" i="4"/>
  <c r="G88" i="4"/>
  <c r="H88" i="4"/>
  <c r="I88" i="4"/>
  <c r="J88" i="4"/>
  <c r="K88" i="4"/>
  <c r="L88" i="4"/>
  <c r="M88" i="4"/>
  <c r="N88" i="4"/>
  <c r="O88" i="4"/>
  <c r="P88" i="4"/>
  <c r="Q88" i="4"/>
  <c r="AI88" i="4"/>
  <c r="AZ88" i="4"/>
  <c r="BQ88" i="4"/>
  <c r="CH88" i="4"/>
  <c r="F89" i="4"/>
  <c r="G89" i="4"/>
  <c r="H89" i="4"/>
  <c r="I89" i="4"/>
  <c r="J89" i="4"/>
  <c r="K89" i="4"/>
  <c r="L89" i="4"/>
  <c r="M89" i="4"/>
  <c r="N89" i="4"/>
  <c r="O89" i="4"/>
  <c r="P89" i="4"/>
  <c r="Q89" i="4"/>
  <c r="AI89" i="4"/>
  <c r="AZ89" i="4"/>
  <c r="BQ89" i="4"/>
  <c r="CH89" i="4"/>
  <c r="F90" i="4"/>
  <c r="G90" i="4"/>
  <c r="H90" i="4"/>
  <c r="I90" i="4"/>
  <c r="J90" i="4"/>
  <c r="K90" i="4"/>
  <c r="L90" i="4"/>
  <c r="M90" i="4"/>
  <c r="N90" i="4"/>
  <c r="O90" i="4"/>
  <c r="P90" i="4"/>
  <c r="Q90" i="4"/>
  <c r="AI90" i="4"/>
  <c r="AZ90" i="4"/>
  <c r="BQ90" i="4"/>
  <c r="CH90" i="4"/>
  <c r="F91" i="4"/>
  <c r="G91" i="4"/>
  <c r="H91" i="4"/>
  <c r="I91" i="4"/>
  <c r="J91" i="4"/>
  <c r="K91" i="4"/>
  <c r="L91" i="4"/>
  <c r="M91" i="4"/>
  <c r="N91" i="4"/>
  <c r="O91" i="4"/>
  <c r="P91" i="4"/>
  <c r="Q91" i="4"/>
  <c r="AI91" i="4"/>
  <c r="AZ91" i="4"/>
  <c r="BQ91" i="4"/>
  <c r="CH91" i="4"/>
  <c r="F92" i="4"/>
  <c r="G92" i="4"/>
  <c r="H92" i="4"/>
  <c r="I92" i="4"/>
  <c r="J92" i="4"/>
  <c r="K92" i="4"/>
  <c r="L92" i="4"/>
  <c r="M92" i="4"/>
  <c r="N92" i="4"/>
  <c r="O92" i="4"/>
  <c r="P92" i="4"/>
  <c r="Q92" i="4"/>
  <c r="AI92" i="4"/>
  <c r="AZ92" i="4"/>
  <c r="BQ92" i="4"/>
  <c r="CH92" i="4"/>
  <c r="F93" i="4"/>
  <c r="G93" i="4"/>
  <c r="H93" i="4"/>
  <c r="I93" i="4"/>
  <c r="J93" i="4"/>
  <c r="K93" i="4"/>
  <c r="L93" i="4"/>
  <c r="M93" i="4"/>
  <c r="N93" i="4"/>
  <c r="O93" i="4"/>
  <c r="P93" i="4"/>
  <c r="Q93" i="4"/>
  <c r="AI93" i="4"/>
  <c r="AZ93" i="4"/>
  <c r="BQ93" i="4"/>
  <c r="CH93" i="4"/>
  <c r="F94" i="4"/>
  <c r="G94" i="4"/>
  <c r="H94" i="4"/>
  <c r="I94" i="4"/>
  <c r="J94" i="4"/>
  <c r="K94" i="4"/>
  <c r="L94" i="4"/>
  <c r="M94" i="4"/>
  <c r="N94" i="4"/>
  <c r="O94" i="4"/>
  <c r="P94" i="4"/>
  <c r="Q94" i="4"/>
  <c r="AI94" i="4"/>
  <c r="AZ94" i="4"/>
  <c r="BQ94" i="4"/>
  <c r="CH94" i="4"/>
  <c r="F95" i="4"/>
  <c r="G95" i="4"/>
  <c r="H95" i="4"/>
  <c r="I95" i="4"/>
  <c r="J95" i="4"/>
  <c r="K95" i="4"/>
  <c r="L95" i="4"/>
  <c r="M95" i="4"/>
  <c r="N95" i="4"/>
  <c r="O95" i="4"/>
  <c r="P95" i="4"/>
  <c r="Q95" i="4"/>
  <c r="AI95" i="4"/>
  <c r="AZ95" i="4"/>
  <c r="BQ95" i="4"/>
  <c r="CH95" i="4"/>
  <c r="F96" i="4"/>
  <c r="G96" i="4"/>
  <c r="H96" i="4"/>
  <c r="I96" i="4"/>
  <c r="J96" i="4"/>
  <c r="K96" i="4"/>
  <c r="L96" i="4"/>
  <c r="M96" i="4"/>
  <c r="N96" i="4"/>
  <c r="O96" i="4"/>
  <c r="P96" i="4"/>
  <c r="Q96" i="4"/>
  <c r="AI96" i="4"/>
  <c r="AZ96" i="4"/>
  <c r="BQ96" i="4"/>
  <c r="CH96" i="4"/>
  <c r="F97" i="4"/>
  <c r="G97" i="4"/>
  <c r="H97" i="4"/>
  <c r="I97" i="4"/>
  <c r="J97" i="4"/>
  <c r="K97" i="4"/>
  <c r="L97" i="4"/>
  <c r="M97" i="4"/>
  <c r="N97" i="4"/>
  <c r="O97" i="4"/>
  <c r="P97" i="4"/>
  <c r="Q97" i="4"/>
  <c r="AI97" i="4"/>
  <c r="AZ97" i="4"/>
  <c r="BQ97" i="4"/>
  <c r="CH97" i="4"/>
  <c r="F98" i="4"/>
  <c r="G98" i="4"/>
  <c r="H98" i="4"/>
  <c r="I98" i="4"/>
  <c r="J98" i="4"/>
  <c r="K98" i="4"/>
  <c r="L98" i="4"/>
  <c r="M98" i="4"/>
  <c r="N98" i="4"/>
  <c r="O98" i="4"/>
  <c r="P98" i="4"/>
  <c r="Q98" i="4"/>
  <c r="AI98" i="4"/>
  <c r="AZ98" i="4"/>
  <c r="BQ98" i="4"/>
  <c r="CH98" i="4"/>
  <c r="F99" i="4"/>
  <c r="G99" i="4"/>
  <c r="H99" i="4"/>
  <c r="I99" i="4"/>
  <c r="J99" i="4"/>
  <c r="K99" i="4"/>
  <c r="L99" i="4"/>
  <c r="M99" i="4"/>
  <c r="N99" i="4"/>
  <c r="O99" i="4"/>
  <c r="P99" i="4"/>
  <c r="Q99" i="4"/>
  <c r="AI99" i="4"/>
  <c r="AZ99" i="4"/>
  <c r="BQ99" i="4"/>
  <c r="CH99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AI100" i="4"/>
  <c r="AZ100" i="4"/>
  <c r="BQ100" i="4"/>
  <c r="CH100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AI101" i="4"/>
  <c r="AZ101" i="4"/>
  <c r="BQ101" i="4"/>
  <c r="CH101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AI102" i="4"/>
  <c r="AZ102" i="4"/>
  <c r="BQ102" i="4"/>
  <c r="CH102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AI103" i="4"/>
  <c r="AZ103" i="4"/>
  <c r="BQ103" i="4"/>
  <c r="CH103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AI104" i="4"/>
  <c r="AZ104" i="4"/>
  <c r="BQ104" i="4"/>
  <c r="CH104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AI105" i="4"/>
  <c r="AZ105" i="4"/>
  <c r="BQ105" i="4"/>
  <c r="CH105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AI106" i="4"/>
  <c r="AZ106" i="4"/>
  <c r="BQ106" i="4"/>
  <c r="CH106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AI107" i="4"/>
  <c r="AZ107" i="4"/>
  <c r="BQ107" i="4"/>
  <c r="CH107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AI108" i="4"/>
  <c r="AZ108" i="4"/>
  <c r="BQ108" i="4"/>
  <c r="CH108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AI109" i="4"/>
  <c r="AZ109" i="4"/>
  <c r="BQ109" i="4"/>
  <c r="CH109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AI110" i="4"/>
  <c r="AZ110" i="4"/>
  <c r="BQ110" i="4"/>
  <c r="CH110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AI111" i="4"/>
  <c r="AZ111" i="4"/>
  <c r="BQ111" i="4"/>
  <c r="CH111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AI112" i="4"/>
  <c r="AZ112" i="4"/>
  <c r="BQ112" i="4"/>
  <c r="CH112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AI113" i="4"/>
  <c r="AZ113" i="4"/>
  <c r="BQ113" i="4"/>
  <c r="CH113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AI114" i="4"/>
  <c r="AZ114" i="4"/>
  <c r="BQ114" i="4"/>
  <c r="CH114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AI115" i="4"/>
  <c r="AZ115" i="4"/>
  <c r="BQ115" i="4"/>
  <c r="CH115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AI116" i="4"/>
  <c r="AZ116" i="4"/>
  <c r="BQ116" i="4"/>
  <c r="CH116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AI117" i="4"/>
  <c r="AZ117" i="4"/>
  <c r="BQ117" i="4"/>
  <c r="CH117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AI118" i="4"/>
  <c r="AZ118" i="4"/>
  <c r="BQ118" i="4"/>
  <c r="CH118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AI119" i="4"/>
  <c r="AZ119" i="4"/>
  <c r="BQ119" i="4"/>
  <c r="CH119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AI120" i="4"/>
  <c r="AZ120" i="4"/>
  <c r="BQ120" i="4"/>
  <c r="CH120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AI121" i="4"/>
  <c r="AZ121" i="4"/>
  <c r="BQ121" i="4"/>
  <c r="CH121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AI122" i="4"/>
  <c r="AZ122" i="4"/>
  <c r="BQ122" i="4"/>
  <c r="CH122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AI123" i="4"/>
  <c r="AZ123" i="4"/>
  <c r="BQ123" i="4"/>
  <c r="CH123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AI124" i="4"/>
  <c r="AZ124" i="4"/>
  <c r="BQ124" i="4"/>
  <c r="CH124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AI125" i="4"/>
  <c r="AZ125" i="4"/>
  <c r="BQ125" i="4"/>
  <c r="CH125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AI126" i="4"/>
  <c r="AZ126" i="4"/>
  <c r="BQ126" i="4"/>
  <c r="CH126" i="4"/>
  <c r="F128" i="4"/>
  <c r="F129" i="4"/>
  <c r="G128" i="4"/>
  <c r="H128" i="4"/>
  <c r="I128" i="4"/>
  <c r="J128" i="4"/>
  <c r="K128" i="4"/>
  <c r="L128" i="4"/>
  <c r="M128" i="4"/>
  <c r="N128" i="4"/>
  <c r="O128" i="4"/>
  <c r="P128" i="4"/>
  <c r="P129" i="4"/>
  <c r="Q128" i="4"/>
  <c r="AI128" i="4"/>
  <c r="AZ128" i="4"/>
  <c r="BQ128" i="4"/>
  <c r="CH128" i="4"/>
  <c r="G129" i="4"/>
  <c r="H129" i="4"/>
  <c r="I129" i="4"/>
  <c r="J129" i="4"/>
  <c r="K129" i="4"/>
  <c r="L129" i="4"/>
  <c r="M129" i="4"/>
  <c r="N129" i="4"/>
  <c r="O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BH129" i="4"/>
  <c r="BI129" i="4"/>
  <c r="BJ129" i="4"/>
  <c r="BK129" i="4"/>
  <c r="BL129" i="4"/>
  <c r="BM129" i="4"/>
  <c r="BN129" i="4"/>
  <c r="BO129" i="4"/>
  <c r="BP129" i="4"/>
  <c r="BQ129" i="4"/>
  <c r="BR129" i="4"/>
  <c r="BS129" i="4"/>
  <c r="BT129" i="4"/>
  <c r="BU129" i="4"/>
  <c r="BV129" i="4"/>
  <c r="BW129" i="4"/>
  <c r="BX129" i="4"/>
  <c r="BY129" i="4"/>
  <c r="BZ129" i="4"/>
  <c r="CA129" i="4"/>
  <c r="CB129" i="4"/>
  <c r="CC129" i="4"/>
  <c r="CD129" i="4"/>
  <c r="CE129" i="4"/>
  <c r="CF129" i="4"/>
  <c r="CG129" i="4"/>
  <c r="CH129" i="4"/>
  <c r="F131" i="4"/>
  <c r="G131" i="4"/>
  <c r="G132" i="4"/>
  <c r="I131" i="4"/>
  <c r="H131" i="4"/>
  <c r="H132" i="4"/>
  <c r="J131" i="4"/>
  <c r="K131" i="4"/>
  <c r="L131" i="4"/>
  <c r="M131" i="4"/>
  <c r="M132" i="4"/>
  <c r="N131" i="4"/>
  <c r="O131" i="4"/>
  <c r="O132" i="4"/>
  <c r="Q131" i="4"/>
  <c r="AI131" i="4"/>
  <c r="P131" i="4"/>
  <c r="P132" i="4"/>
  <c r="AZ131" i="4"/>
  <c r="BQ131" i="4"/>
  <c r="CH131" i="4"/>
  <c r="CH132" i="4"/>
  <c r="F132" i="4"/>
  <c r="I132" i="4"/>
  <c r="J132" i="4"/>
  <c r="K132" i="4"/>
  <c r="L132" i="4"/>
  <c r="N132" i="4"/>
  <c r="Q132" i="4"/>
  <c r="R132" i="4"/>
  <c r="S132" i="4"/>
  <c r="T132" i="4"/>
  <c r="U132" i="4"/>
  <c r="U133" i="4"/>
  <c r="V132" i="4"/>
  <c r="W132" i="4"/>
  <c r="X132" i="4"/>
  <c r="Y132" i="4"/>
  <c r="Z132" i="4"/>
  <c r="AA132" i="4"/>
  <c r="AB132" i="4"/>
  <c r="AC132" i="4"/>
  <c r="AC133" i="4"/>
  <c r="AD132" i="4"/>
  <c r="AE132" i="4"/>
  <c r="AF132" i="4"/>
  <c r="AG132" i="4"/>
  <c r="AH132" i="4"/>
  <c r="AI132" i="4"/>
  <c r="AJ132" i="4"/>
  <c r="AK132" i="4"/>
  <c r="AK133" i="4"/>
  <c r="AL132" i="4"/>
  <c r="AM132" i="4"/>
  <c r="AN132" i="4"/>
  <c r="AO132" i="4"/>
  <c r="AP132" i="4"/>
  <c r="AQ132" i="4"/>
  <c r="AR132" i="4"/>
  <c r="AS132" i="4"/>
  <c r="AS133" i="4"/>
  <c r="AT132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BG132" i="4"/>
  <c r="BH132" i="4"/>
  <c r="BI132" i="4"/>
  <c r="BI133" i="4"/>
  <c r="BJ132" i="4"/>
  <c r="BK132" i="4"/>
  <c r="BL132" i="4"/>
  <c r="BM132" i="4"/>
  <c r="BN132" i="4"/>
  <c r="BO132" i="4"/>
  <c r="BP132" i="4"/>
  <c r="BQ132" i="4"/>
  <c r="BR132" i="4"/>
  <c r="BS132" i="4"/>
  <c r="BT132" i="4"/>
  <c r="BU132" i="4"/>
  <c r="BV132" i="4"/>
  <c r="BW132" i="4"/>
  <c r="BX132" i="4"/>
  <c r="BY132" i="4"/>
  <c r="BZ132" i="4"/>
  <c r="CA132" i="4"/>
  <c r="CB132" i="4"/>
  <c r="CC132" i="4"/>
  <c r="CD132" i="4"/>
  <c r="CE132" i="4"/>
  <c r="CF132" i="4"/>
  <c r="CG132" i="4"/>
  <c r="T133" i="4"/>
  <c r="V133" i="4"/>
  <c r="X133" i="4"/>
  <c r="AB133" i="4"/>
  <c r="AD133" i="4"/>
  <c r="AF133" i="4"/>
  <c r="AN133" i="4"/>
  <c r="AQ133" i="4"/>
  <c r="AR133" i="4"/>
  <c r="AT133" i="4"/>
  <c r="AV133" i="4"/>
  <c r="AX133" i="4"/>
  <c r="AY133" i="4"/>
  <c r="BB133" i="4"/>
  <c r="BD133" i="4"/>
  <c r="BF133" i="4"/>
  <c r="BJ133" i="4"/>
  <c r="BL133" i="4"/>
  <c r="BN133" i="4"/>
  <c r="BR133" i="4"/>
  <c r="BV133" i="4"/>
  <c r="BX133" i="4"/>
  <c r="BZ133" i="4"/>
  <c r="CB133" i="4"/>
  <c r="CD133" i="4"/>
  <c r="CF133" i="4"/>
  <c r="F17" i="1"/>
  <c r="G17" i="1"/>
  <c r="I17" i="1"/>
  <c r="J17" i="1"/>
  <c r="K17" i="1"/>
  <c r="L17" i="1"/>
  <c r="H17" i="1"/>
  <c r="M17" i="1"/>
  <c r="M26" i="1"/>
  <c r="N17" i="1"/>
  <c r="O17" i="1"/>
  <c r="Q17" i="1"/>
  <c r="AI17" i="1"/>
  <c r="AZ17" i="1"/>
  <c r="BQ17" i="1"/>
  <c r="P17" i="1"/>
  <c r="CH17" i="1"/>
  <c r="CH26" i="1"/>
  <c r="F18" i="1"/>
  <c r="G18" i="1"/>
  <c r="I18" i="1"/>
  <c r="J18" i="1"/>
  <c r="K18" i="1"/>
  <c r="L18" i="1"/>
  <c r="H18" i="1"/>
  <c r="M18" i="1"/>
  <c r="N18" i="1"/>
  <c r="N26" i="1"/>
  <c r="O18" i="1"/>
  <c r="Q18" i="1"/>
  <c r="AI18" i="1"/>
  <c r="AZ18" i="1"/>
  <c r="BQ18" i="1"/>
  <c r="P18" i="1"/>
  <c r="CH18" i="1"/>
  <c r="F19" i="1"/>
  <c r="G19" i="1"/>
  <c r="I19" i="1"/>
  <c r="J19" i="1"/>
  <c r="K19" i="1"/>
  <c r="L19" i="1"/>
  <c r="H19" i="1"/>
  <c r="M19" i="1"/>
  <c r="N19" i="1"/>
  <c r="O19" i="1"/>
  <c r="Q19" i="1"/>
  <c r="AI19" i="1"/>
  <c r="AZ19" i="1"/>
  <c r="BQ19" i="1"/>
  <c r="P19" i="1"/>
  <c r="CH19" i="1"/>
  <c r="F20" i="1"/>
  <c r="G20" i="1"/>
  <c r="I20" i="1"/>
  <c r="J20" i="1"/>
  <c r="K20" i="1"/>
  <c r="L20" i="1"/>
  <c r="H20" i="1"/>
  <c r="M20" i="1"/>
  <c r="N20" i="1"/>
  <c r="O20" i="1"/>
  <c r="Q20" i="1"/>
  <c r="AI20" i="1"/>
  <c r="AZ20" i="1"/>
  <c r="BQ20" i="1"/>
  <c r="P20" i="1"/>
  <c r="CH20" i="1"/>
  <c r="F21" i="1"/>
  <c r="G21" i="1"/>
  <c r="I21" i="1"/>
  <c r="J21" i="1"/>
  <c r="K21" i="1"/>
  <c r="L21" i="1"/>
  <c r="H21" i="1"/>
  <c r="M21" i="1"/>
  <c r="N21" i="1"/>
  <c r="O21" i="1"/>
  <c r="Q21" i="1"/>
  <c r="AI21" i="1"/>
  <c r="AZ21" i="1"/>
  <c r="BQ21" i="1"/>
  <c r="P21" i="1"/>
  <c r="CH21" i="1"/>
  <c r="I22" i="1"/>
  <c r="J22" i="1"/>
  <c r="K22" i="1"/>
  <c r="L22" i="1"/>
  <c r="H22" i="1"/>
  <c r="M22" i="1"/>
  <c r="N22" i="1"/>
  <c r="O22" i="1"/>
  <c r="R22" i="1"/>
  <c r="Z22" i="1"/>
  <c r="AH22" i="1"/>
  <c r="Q22" i="1"/>
  <c r="Q26" i="1"/>
  <c r="AI22" i="1"/>
  <c r="F22" i="1"/>
  <c r="AZ22" i="1"/>
  <c r="BQ22" i="1"/>
  <c r="CH22" i="1"/>
  <c r="G23" i="1"/>
  <c r="I23" i="1"/>
  <c r="H23" i="1"/>
  <c r="J23" i="1"/>
  <c r="J26" i="1"/>
  <c r="K23" i="1"/>
  <c r="K26" i="1"/>
  <c r="L23" i="1"/>
  <c r="M23" i="1"/>
  <c r="N23" i="1"/>
  <c r="O23" i="1"/>
  <c r="Q23" i="1"/>
  <c r="AI23" i="1"/>
  <c r="F23" i="1"/>
  <c r="AZ23" i="1"/>
  <c r="BQ23" i="1"/>
  <c r="CH23" i="1"/>
  <c r="J24" i="1"/>
  <c r="K24" i="1"/>
  <c r="L24" i="1"/>
  <c r="M24" i="1"/>
  <c r="N24" i="1"/>
  <c r="O24" i="1"/>
  <c r="O26" i="1"/>
  <c r="O119" i="1"/>
  <c r="Q24" i="1"/>
  <c r="R24" i="1"/>
  <c r="R26" i="1"/>
  <c r="S24" i="1"/>
  <c r="F24" i="1"/>
  <c r="Y24" i="1"/>
  <c r="AI24" i="1"/>
  <c r="AZ24" i="1"/>
  <c r="BQ24" i="1"/>
  <c r="CH24" i="1"/>
  <c r="I25" i="1"/>
  <c r="H25" i="1"/>
  <c r="J25" i="1"/>
  <c r="K25" i="1"/>
  <c r="L25" i="1"/>
  <c r="L26" i="1"/>
  <c r="M25" i="1"/>
  <c r="N25" i="1"/>
  <c r="O25" i="1"/>
  <c r="Q25" i="1"/>
  <c r="AI25" i="1"/>
  <c r="AZ25" i="1"/>
  <c r="BQ25" i="1"/>
  <c r="CH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F28" i="1"/>
  <c r="I28" i="1"/>
  <c r="J28" i="1"/>
  <c r="K28" i="1"/>
  <c r="H28" i="1"/>
  <c r="L28" i="1"/>
  <c r="M28" i="1"/>
  <c r="N28" i="1"/>
  <c r="O28" i="1"/>
  <c r="Q28" i="1"/>
  <c r="AI28" i="1"/>
  <c r="AZ28" i="1"/>
  <c r="BQ28" i="1"/>
  <c r="CH28" i="1"/>
  <c r="I29" i="1"/>
  <c r="J29" i="1"/>
  <c r="K29" i="1"/>
  <c r="H29" i="1"/>
  <c r="L29" i="1"/>
  <c r="M29" i="1"/>
  <c r="N29" i="1"/>
  <c r="O29" i="1"/>
  <c r="Q29" i="1"/>
  <c r="AI29" i="1"/>
  <c r="AZ29" i="1"/>
  <c r="BQ29" i="1"/>
  <c r="CH29" i="1"/>
  <c r="I30" i="1"/>
  <c r="J30" i="1"/>
  <c r="L30" i="1"/>
  <c r="M30" i="1"/>
  <c r="N30" i="1"/>
  <c r="O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I32" i="1"/>
  <c r="J32" i="1"/>
  <c r="K32" i="1"/>
  <c r="L32" i="1"/>
  <c r="M32" i="1"/>
  <c r="N32" i="1"/>
  <c r="O32" i="1"/>
  <c r="Q32" i="1"/>
  <c r="AI32" i="1"/>
  <c r="AZ32" i="1"/>
  <c r="BQ32" i="1"/>
  <c r="CH32" i="1"/>
  <c r="I33" i="1"/>
  <c r="J33" i="1"/>
  <c r="K33" i="1"/>
  <c r="L33" i="1"/>
  <c r="M33" i="1"/>
  <c r="M36" i="1"/>
  <c r="N33" i="1"/>
  <c r="O33" i="1"/>
  <c r="Q33" i="1"/>
  <c r="AI33" i="1"/>
  <c r="AZ33" i="1"/>
  <c r="BQ33" i="1"/>
  <c r="CH33" i="1"/>
  <c r="I34" i="1"/>
  <c r="J34" i="1"/>
  <c r="K34" i="1"/>
  <c r="L34" i="1"/>
  <c r="M34" i="1"/>
  <c r="N34" i="1"/>
  <c r="O34" i="1"/>
  <c r="Q34" i="1"/>
  <c r="AI34" i="1"/>
  <c r="AZ34" i="1"/>
  <c r="BQ34" i="1"/>
  <c r="CH34" i="1"/>
  <c r="I35" i="1"/>
  <c r="J35" i="1"/>
  <c r="J36" i="1"/>
  <c r="K35" i="1"/>
  <c r="L35" i="1"/>
  <c r="M35" i="1"/>
  <c r="N35" i="1"/>
  <c r="O35" i="1"/>
  <c r="Q35" i="1"/>
  <c r="AI35" i="1"/>
  <c r="AZ35" i="1"/>
  <c r="BQ35" i="1"/>
  <c r="CH35" i="1"/>
  <c r="I36" i="1"/>
  <c r="K36" i="1"/>
  <c r="L36" i="1"/>
  <c r="N36" i="1"/>
  <c r="O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J38" i="1"/>
  <c r="K38" i="1"/>
  <c r="L38" i="1"/>
  <c r="M38" i="1"/>
  <c r="N38" i="1"/>
  <c r="O38" i="1"/>
  <c r="Q38" i="1"/>
  <c r="R38" i="1"/>
  <c r="AI38" i="1"/>
  <c r="AJ38" i="1"/>
  <c r="AP38" i="1"/>
  <c r="AZ38" i="1"/>
  <c r="AQ38" i="1"/>
  <c r="AY38" i="1"/>
  <c r="BQ38" i="1"/>
  <c r="CH38" i="1"/>
  <c r="I39" i="1"/>
  <c r="J39" i="1"/>
  <c r="K39" i="1"/>
  <c r="L39" i="1"/>
  <c r="M39" i="1"/>
  <c r="N39" i="1"/>
  <c r="O39" i="1"/>
  <c r="Q39" i="1"/>
  <c r="R39" i="1"/>
  <c r="AI39" i="1"/>
  <c r="AZ39" i="1"/>
  <c r="BA39" i="1"/>
  <c r="BC39" i="1"/>
  <c r="BG39" i="1"/>
  <c r="CH39" i="1"/>
  <c r="K40" i="1"/>
  <c r="L40" i="1"/>
  <c r="M40" i="1"/>
  <c r="N40" i="1"/>
  <c r="O40" i="1"/>
  <c r="Q40" i="1"/>
  <c r="R40" i="1"/>
  <c r="AI40" i="1"/>
  <c r="AJ40" i="1"/>
  <c r="I40" i="1"/>
  <c r="H40" i="1"/>
  <c r="AL40" i="1"/>
  <c r="J40" i="1"/>
  <c r="AP40" i="1"/>
  <c r="AZ40" i="1"/>
  <c r="BQ40" i="1"/>
  <c r="P40" i="1"/>
  <c r="CH40" i="1"/>
  <c r="G41" i="1"/>
  <c r="I41" i="1"/>
  <c r="J41" i="1"/>
  <c r="K41" i="1"/>
  <c r="L41" i="1"/>
  <c r="M41" i="1"/>
  <c r="N41" i="1"/>
  <c r="O41" i="1"/>
  <c r="Q41" i="1"/>
  <c r="AI41" i="1"/>
  <c r="AZ41" i="1"/>
  <c r="BQ41" i="1"/>
  <c r="CH41" i="1"/>
  <c r="I42" i="1"/>
  <c r="H42" i="1"/>
  <c r="J42" i="1"/>
  <c r="K42" i="1"/>
  <c r="L42" i="1"/>
  <c r="M42" i="1"/>
  <c r="N42" i="1"/>
  <c r="O42" i="1"/>
  <c r="Q42" i="1"/>
  <c r="AI42" i="1"/>
  <c r="AZ42" i="1"/>
  <c r="BQ42" i="1"/>
  <c r="G42" i="1"/>
  <c r="CH42" i="1"/>
  <c r="G43" i="1"/>
  <c r="I43" i="1"/>
  <c r="J43" i="1"/>
  <c r="K43" i="1"/>
  <c r="L43" i="1"/>
  <c r="L55" i="1"/>
  <c r="L119" i="1"/>
  <c r="M43" i="1"/>
  <c r="N43" i="1"/>
  <c r="O43" i="1"/>
  <c r="Q43" i="1"/>
  <c r="AI43" i="1"/>
  <c r="P43" i="1"/>
  <c r="AZ43" i="1"/>
  <c r="BQ43" i="1"/>
  <c r="CH43" i="1"/>
  <c r="G44" i="1"/>
  <c r="I44" i="1"/>
  <c r="H44" i="1"/>
  <c r="J44" i="1"/>
  <c r="K44" i="1"/>
  <c r="L44" i="1"/>
  <c r="M44" i="1"/>
  <c r="N44" i="1"/>
  <c r="O44" i="1"/>
  <c r="Q44" i="1"/>
  <c r="AI44" i="1"/>
  <c r="P44" i="1"/>
  <c r="AZ44" i="1"/>
  <c r="BQ44" i="1"/>
  <c r="CH44" i="1"/>
  <c r="J45" i="1"/>
  <c r="K45" i="1"/>
  <c r="L45" i="1"/>
  <c r="M45" i="1"/>
  <c r="N45" i="1"/>
  <c r="O45" i="1"/>
  <c r="R45" i="1"/>
  <c r="AI45" i="1"/>
  <c r="AJ45" i="1"/>
  <c r="AP45" i="1"/>
  <c r="AQ45" i="1"/>
  <c r="AY45" i="1"/>
  <c r="BQ45" i="1"/>
  <c r="CH45" i="1"/>
  <c r="J46" i="1"/>
  <c r="K46" i="1"/>
  <c r="L46" i="1"/>
  <c r="M46" i="1"/>
  <c r="N46" i="1"/>
  <c r="O46" i="1"/>
  <c r="R46" i="1"/>
  <c r="AI46" i="1"/>
  <c r="AJ46" i="1"/>
  <c r="I46" i="1"/>
  <c r="H46" i="1"/>
  <c r="AP46" i="1"/>
  <c r="AQ46" i="1"/>
  <c r="AY46" i="1"/>
  <c r="Q46" i="1"/>
  <c r="BQ46" i="1"/>
  <c r="CH46" i="1"/>
  <c r="I47" i="1"/>
  <c r="J47" i="1"/>
  <c r="H47" i="1"/>
  <c r="K47" i="1"/>
  <c r="L47" i="1"/>
  <c r="M47" i="1"/>
  <c r="N47" i="1"/>
  <c r="O47" i="1"/>
  <c r="Q47" i="1"/>
  <c r="R47" i="1"/>
  <c r="S47" i="1"/>
  <c r="U47" i="1"/>
  <c r="Y47" i="1"/>
  <c r="AZ47" i="1"/>
  <c r="BQ47" i="1"/>
  <c r="CH47" i="1"/>
  <c r="I48" i="1"/>
  <c r="J48" i="1"/>
  <c r="K48" i="1"/>
  <c r="L48" i="1"/>
  <c r="M48" i="1"/>
  <c r="N48" i="1"/>
  <c r="O48" i="1"/>
  <c r="Q48" i="1"/>
  <c r="R48" i="1"/>
  <c r="AI48" i="1"/>
  <c r="P48" i="1"/>
  <c r="AJ48" i="1"/>
  <c r="AL48" i="1"/>
  <c r="AP48" i="1"/>
  <c r="AZ48" i="1"/>
  <c r="BQ48" i="1"/>
  <c r="CH48" i="1"/>
  <c r="J49" i="1"/>
  <c r="K49" i="1"/>
  <c r="L49" i="1"/>
  <c r="M49" i="1"/>
  <c r="N49" i="1"/>
  <c r="O49" i="1"/>
  <c r="Q49" i="1"/>
  <c r="R49" i="1"/>
  <c r="AI49" i="1"/>
  <c r="AJ49" i="1"/>
  <c r="I49" i="1"/>
  <c r="H49" i="1"/>
  <c r="AL49" i="1"/>
  <c r="AP49" i="1"/>
  <c r="AZ49" i="1"/>
  <c r="BQ49" i="1"/>
  <c r="CH49" i="1"/>
  <c r="I50" i="1"/>
  <c r="J50" i="1"/>
  <c r="K50" i="1"/>
  <c r="L50" i="1"/>
  <c r="M50" i="1"/>
  <c r="N50" i="1"/>
  <c r="O50" i="1"/>
  <c r="Q50" i="1"/>
  <c r="R50" i="1"/>
  <c r="AI50" i="1"/>
  <c r="AJ50" i="1"/>
  <c r="AL50" i="1"/>
  <c r="AP50" i="1"/>
  <c r="F50" i="1"/>
  <c r="AZ50" i="1"/>
  <c r="G50" i="1"/>
  <c r="BQ50" i="1"/>
  <c r="CH50" i="1"/>
  <c r="J51" i="1"/>
  <c r="K51" i="1"/>
  <c r="M51" i="1"/>
  <c r="N51" i="1"/>
  <c r="O51" i="1"/>
  <c r="R51" i="1"/>
  <c r="AI51" i="1"/>
  <c r="AJ51" i="1"/>
  <c r="I51" i="1"/>
  <c r="AP51" i="1"/>
  <c r="AZ51" i="1"/>
  <c r="AQ51" i="1"/>
  <c r="L51" i="1"/>
  <c r="AY51" i="1"/>
  <c r="Q51" i="1"/>
  <c r="BQ51" i="1"/>
  <c r="CH51" i="1"/>
  <c r="I52" i="1"/>
  <c r="J52" i="1"/>
  <c r="K52" i="1"/>
  <c r="M52" i="1"/>
  <c r="N52" i="1"/>
  <c r="O52" i="1"/>
  <c r="Q52" i="1"/>
  <c r="R52" i="1"/>
  <c r="AI52" i="1"/>
  <c r="AJ52" i="1"/>
  <c r="AP52" i="1"/>
  <c r="AQ52" i="1"/>
  <c r="L52" i="1"/>
  <c r="H52" i="1"/>
  <c r="AY52" i="1"/>
  <c r="AZ52" i="1"/>
  <c r="F52" i="1"/>
  <c r="BQ52" i="1"/>
  <c r="CH52" i="1"/>
  <c r="H53" i="1"/>
  <c r="I53" i="1"/>
  <c r="K53" i="1"/>
  <c r="L53" i="1"/>
  <c r="M53" i="1"/>
  <c r="N53" i="1"/>
  <c r="O53" i="1"/>
  <c r="Q53" i="1"/>
  <c r="R53" i="1"/>
  <c r="AI53" i="1"/>
  <c r="AJ53" i="1"/>
  <c r="AL53" i="1"/>
  <c r="J53" i="1"/>
  <c r="AP53" i="1"/>
  <c r="AZ53" i="1"/>
  <c r="P53" i="1"/>
  <c r="BQ53" i="1"/>
  <c r="CH53" i="1"/>
  <c r="G54" i="1"/>
  <c r="I54" i="1"/>
  <c r="J54" i="1"/>
  <c r="K54" i="1"/>
  <c r="L54" i="1"/>
  <c r="M54" i="1"/>
  <c r="M55" i="1"/>
  <c r="N54" i="1"/>
  <c r="O54" i="1"/>
  <c r="Q54" i="1"/>
  <c r="AI54" i="1"/>
  <c r="AZ54" i="1"/>
  <c r="BQ54" i="1"/>
  <c r="CH54" i="1"/>
  <c r="O55" i="1"/>
  <c r="S55" i="1"/>
  <c r="T55" i="1"/>
  <c r="U55" i="1"/>
  <c r="V55" i="1"/>
  <c r="W55" i="1"/>
  <c r="X55" i="1"/>
  <c r="Z55" i="1"/>
  <c r="AA55" i="1"/>
  <c r="AB55" i="1"/>
  <c r="AC55" i="1"/>
  <c r="AD55" i="1"/>
  <c r="AE55" i="1"/>
  <c r="AF55" i="1"/>
  <c r="AG55" i="1"/>
  <c r="AH55" i="1"/>
  <c r="AJ55" i="1"/>
  <c r="AK55" i="1"/>
  <c r="AM55" i="1"/>
  <c r="AN55" i="1"/>
  <c r="AO55" i="1"/>
  <c r="AR55" i="1"/>
  <c r="AS55" i="1"/>
  <c r="AT55" i="1"/>
  <c r="AU55" i="1"/>
  <c r="AV55" i="1"/>
  <c r="AW55" i="1"/>
  <c r="AX55" i="1"/>
  <c r="BA55" i="1"/>
  <c r="BB55" i="1"/>
  <c r="BC55" i="1"/>
  <c r="BD55" i="1"/>
  <c r="BE55" i="1"/>
  <c r="BF55" i="1"/>
  <c r="BH55" i="1"/>
  <c r="BI55" i="1"/>
  <c r="BJ55" i="1"/>
  <c r="BK55" i="1"/>
  <c r="BL55" i="1"/>
  <c r="BM55" i="1"/>
  <c r="BN55" i="1"/>
  <c r="BO55" i="1"/>
  <c r="BP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F57" i="1"/>
  <c r="I57" i="1"/>
  <c r="J57" i="1"/>
  <c r="K57" i="1"/>
  <c r="L57" i="1"/>
  <c r="M57" i="1"/>
  <c r="N57" i="1"/>
  <c r="O57" i="1"/>
  <c r="Q57" i="1"/>
  <c r="AI57" i="1"/>
  <c r="AZ57" i="1"/>
  <c r="BQ57" i="1"/>
  <c r="CH57" i="1"/>
  <c r="I58" i="1"/>
  <c r="J58" i="1"/>
  <c r="K58" i="1"/>
  <c r="L58" i="1"/>
  <c r="M58" i="1"/>
  <c r="N58" i="1"/>
  <c r="O58" i="1"/>
  <c r="Q58" i="1"/>
  <c r="AI58" i="1"/>
  <c r="AZ58" i="1"/>
  <c r="BQ58" i="1"/>
  <c r="CH58" i="1"/>
  <c r="F59" i="1"/>
  <c r="I59" i="1"/>
  <c r="J59" i="1"/>
  <c r="K59" i="1"/>
  <c r="L59" i="1"/>
  <c r="M59" i="1"/>
  <c r="N59" i="1"/>
  <c r="O59" i="1"/>
  <c r="Q59" i="1"/>
  <c r="AI59" i="1"/>
  <c r="AZ59" i="1"/>
  <c r="BQ59" i="1"/>
  <c r="CH59" i="1"/>
  <c r="I60" i="1"/>
  <c r="H60" i="1"/>
  <c r="J60" i="1"/>
  <c r="K60" i="1"/>
  <c r="L60" i="1"/>
  <c r="M60" i="1"/>
  <c r="N60" i="1"/>
  <c r="O60" i="1"/>
  <c r="Q60" i="1"/>
  <c r="AI60" i="1"/>
  <c r="AZ60" i="1"/>
  <c r="BQ60" i="1"/>
  <c r="F60" i="1"/>
  <c r="CH60" i="1"/>
  <c r="I61" i="1"/>
  <c r="J61" i="1"/>
  <c r="K61" i="1"/>
  <c r="L61" i="1"/>
  <c r="M61" i="1"/>
  <c r="N61" i="1"/>
  <c r="O61" i="1"/>
  <c r="Q61" i="1"/>
  <c r="AI61" i="1"/>
  <c r="AZ61" i="1"/>
  <c r="BQ61" i="1"/>
  <c r="F61" i="1"/>
  <c r="CH61" i="1"/>
  <c r="I62" i="1"/>
  <c r="H62" i="1"/>
  <c r="J62" i="1"/>
  <c r="K62" i="1"/>
  <c r="L62" i="1"/>
  <c r="M62" i="1"/>
  <c r="N62" i="1"/>
  <c r="O62" i="1"/>
  <c r="Q62" i="1"/>
  <c r="AI62" i="1"/>
  <c r="AZ62" i="1"/>
  <c r="BQ62" i="1"/>
  <c r="CH62" i="1"/>
  <c r="I63" i="1"/>
  <c r="J63" i="1"/>
  <c r="K63" i="1"/>
  <c r="L63" i="1"/>
  <c r="M63" i="1"/>
  <c r="N63" i="1"/>
  <c r="O63" i="1"/>
  <c r="Q63" i="1"/>
  <c r="AI63" i="1"/>
  <c r="AZ63" i="1"/>
  <c r="BQ63" i="1"/>
  <c r="CH63" i="1"/>
  <c r="F64" i="1"/>
  <c r="I64" i="1"/>
  <c r="J64" i="1"/>
  <c r="K64" i="1"/>
  <c r="L64" i="1"/>
  <c r="M64" i="1"/>
  <c r="N64" i="1"/>
  <c r="O64" i="1"/>
  <c r="Q64" i="1"/>
  <c r="AI64" i="1"/>
  <c r="AZ64" i="1"/>
  <c r="BQ64" i="1"/>
  <c r="CH64" i="1"/>
  <c r="F65" i="1"/>
  <c r="I65" i="1"/>
  <c r="J65" i="1"/>
  <c r="K65" i="1"/>
  <c r="L65" i="1"/>
  <c r="M65" i="1"/>
  <c r="N65" i="1"/>
  <c r="O65" i="1"/>
  <c r="Q65" i="1"/>
  <c r="AI65" i="1"/>
  <c r="AZ65" i="1"/>
  <c r="BQ65" i="1"/>
  <c r="CH65" i="1"/>
  <c r="I66" i="1"/>
  <c r="J66" i="1"/>
  <c r="K66" i="1"/>
  <c r="L66" i="1"/>
  <c r="M66" i="1"/>
  <c r="N66" i="1"/>
  <c r="O66" i="1"/>
  <c r="Q66" i="1"/>
  <c r="AI66" i="1"/>
  <c r="AZ66" i="1"/>
  <c r="BQ66" i="1"/>
  <c r="CH66" i="1"/>
  <c r="F67" i="1"/>
  <c r="G67" i="1"/>
  <c r="I67" i="1"/>
  <c r="J67" i="1"/>
  <c r="K67" i="1"/>
  <c r="L67" i="1"/>
  <c r="M67" i="1"/>
  <c r="N67" i="1"/>
  <c r="O67" i="1"/>
  <c r="Q67" i="1"/>
  <c r="AI67" i="1"/>
  <c r="AZ67" i="1"/>
  <c r="BQ67" i="1"/>
  <c r="CH67" i="1"/>
  <c r="F68" i="1"/>
  <c r="I68" i="1"/>
  <c r="J68" i="1"/>
  <c r="K68" i="1"/>
  <c r="L68" i="1"/>
  <c r="M68" i="1"/>
  <c r="N68" i="1"/>
  <c r="O68" i="1"/>
  <c r="Q68" i="1"/>
  <c r="AI68" i="1"/>
  <c r="AZ68" i="1"/>
  <c r="P68" i="1"/>
  <c r="BQ68" i="1"/>
  <c r="CH68" i="1"/>
  <c r="I69" i="1"/>
  <c r="H69" i="1"/>
  <c r="J69" i="1"/>
  <c r="K69" i="1"/>
  <c r="L69" i="1"/>
  <c r="M69" i="1"/>
  <c r="N69" i="1"/>
  <c r="O69" i="1"/>
  <c r="Q69" i="1"/>
  <c r="AI69" i="1"/>
  <c r="AZ69" i="1"/>
  <c r="BQ69" i="1"/>
  <c r="F69" i="1"/>
  <c r="CH69" i="1"/>
  <c r="I70" i="1"/>
  <c r="J70" i="1"/>
  <c r="K70" i="1"/>
  <c r="L70" i="1"/>
  <c r="M70" i="1"/>
  <c r="N70" i="1"/>
  <c r="O70" i="1"/>
  <c r="Q70" i="1"/>
  <c r="AI70" i="1"/>
  <c r="AZ70" i="1"/>
  <c r="BQ70" i="1"/>
  <c r="CH70" i="1"/>
  <c r="F71" i="1"/>
  <c r="G71" i="1"/>
  <c r="I71" i="1"/>
  <c r="J71" i="1"/>
  <c r="K71" i="1"/>
  <c r="L71" i="1"/>
  <c r="M71" i="1"/>
  <c r="N71" i="1"/>
  <c r="O71" i="1"/>
  <c r="Q71" i="1"/>
  <c r="AI71" i="1"/>
  <c r="AZ71" i="1"/>
  <c r="BQ71" i="1"/>
  <c r="CH71" i="1"/>
  <c r="F72" i="1"/>
  <c r="I72" i="1"/>
  <c r="J72" i="1"/>
  <c r="K72" i="1"/>
  <c r="L72" i="1"/>
  <c r="M72" i="1"/>
  <c r="N72" i="1"/>
  <c r="O72" i="1"/>
  <c r="Q72" i="1"/>
  <c r="AI72" i="1"/>
  <c r="AZ72" i="1"/>
  <c r="P72" i="1"/>
  <c r="BQ72" i="1"/>
  <c r="CH72" i="1"/>
  <c r="I73" i="1"/>
  <c r="H73" i="1"/>
  <c r="J73" i="1"/>
  <c r="K73" i="1"/>
  <c r="L73" i="1"/>
  <c r="M73" i="1"/>
  <c r="N73" i="1"/>
  <c r="O73" i="1"/>
  <c r="Q73" i="1"/>
  <c r="AI73" i="1"/>
  <c r="AZ73" i="1"/>
  <c r="BQ73" i="1"/>
  <c r="F73" i="1"/>
  <c r="CH73" i="1"/>
  <c r="I74" i="1"/>
  <c r="J74" i="1"/>
  <c r="K74" i="1"/>
  <c r="L74" i="1"/>
  <c r="M74" i="1"/>
  <c r="N74" i="1"/>
  <c r="O74" i="1"/>
  <c r="Q74" i="1"/>
  <c r="AI74" i="1"/>
  <c r="AZ74" i="1"/>
  <c r="BQ74" i="1"/>
  <c r="CH74" i="1"/>
  <c r="F75" i="1"/>
  <c r="G75" i="1"/>
  <c r="I75" i="1"/>
  <c r="J75" i="1"/>
  <c r="K75" i="1"/>
  <c r="L75" i="1"/>
  <c r="M75" i="1"/>
  <c r="N75" i="1"/>
  <c r="O75" i="1"/>
  <c r="Q75" i="1"/>
  <c r="AI75" i="1"/>
  <c r="AZ75" i="1"/>
  <c r="BQ75" i="1"/>
  <c r="CH75" i="1"/>
  <c r="F76" i="1"/>
  <c r="I76" i="1"/>
  <c r="J76" i="1"/>
  <c r="K76" i="1"/>
  <c r="L76" i="1"/>
  <c r="M76" i="1"/>
  <c r="N76" i="1"/>
  <c r="O76" i="1"/>
  <c r="Q76" i="1"/>
  <c r="AI76" i="1"/>
  <c r="AZ76" i="1"/>
  <c r="P76" i="1"/>
  <c r="BQ76" i="1"/>
  <c r="CH76" i="1"/>
  <c r="I77" i="1"/>
  <c r="H77" i="1"/>
  <c r="J77" i="1"/>
  <c r="K77" i="1"/>
  <c r="L77" i="1"/>
  <c r="M77" i="1"/>
  <c r="N77" i="1"/>
  <c r="O77" i="1"/>
  <c r="Q77" i="1"/>
  <c r="AI77" i="1"/>
  <c r="AZ77" i="1"/>
  <c r="BQ77" i="1"/>
  <c r="F77" i="1"/>
  <c r="CH77" i="1"/>
  <c r="I78" i="1"/>
  <c r="J78" i="1"/>
  <c r="K78" i="1"/>
  <c r="L78" i="1"/>
  <c r="M78" i="1"/>
  <c r="N78" i="1"/>
  <c r="O78" i="1"/>
  <c r="Q78" i="1"/>
  <c r="AI78" i="1"/>
  <c r="AZ78" i="1"/>
  <c r="BQ78" i="1"/>
  <c r="CH78" i="1"/>
  <c r="F79" i="1"/>
  <c r="G79" i="1"/>
  <c r="I79" i="1"/>
  <c r="J79" i="1"/>
  <c r="K79" i="1"/>
  <c r="L79" i="1"/>
  <c r="M79" i="1"/>
  <c r="N79" i="1"/>
  <c r="O79" i="1"/>
  <c r="Q79" i="1"/>
  <c r="AI79" i="1"/>
  <c r="AZ79" i="1"/>
  <c r="BQ79" i="1"/>
  <c r="CH79" i="1"/>
  <c r="F80" i="1"/>
  <c r="I80" i="1"/>
  <c r="J80" i="1"/>
  <c r="K80" i="1"/>
  <c r="L80" i="1"/>
  <c r="M80" i="1"/>
  <c r="N80" i="1"/>
  <c r="O80" i="1"/>
  <c r="Q80" i="1"/>
  <c r="AI80" i="1"/>
  <c r="AZ80" i="1"/>
  <c r="P80" i="1"/>
  <c r="BQ80" i="1"/>
  <c r="CH80" i="1"/>
  <c r="I81" i="1"/>
  <c r="H81" i="1"/>
  <c r="J81" i="1"/>
  <c r="K81" i="1"/>
  <c r="L81" i="1"/>
  <c r="M81" i="1"/>
  <c r="N81" i="1"/>
  <c r="O81" i="1"/>
  <c r="Q81" i="1"/>
  <c r="AI81" i="1"/>
  <c r="AZ81" i="1"/>
  <c r="BQ81" i="1"/>
  <c r="F81" i="1"/>
  <c r="CH81" i="1"/>
  <c r="I82" i="1"/>
  <c r="J82" i="1"/>
  <c r="K82" i="1"/>
  <c r="L82" i="1"/>
  <c r="M82" i="1"/>
  <c r="N82" i="1"/>
  <c r="O82" i="1"/>
  <c r="Q82" i="1"/>
  <c r="AI82" i="1"/>
  <c r="AZ82" i="1"/>
  <c r="BQ82" i="1"/>
  <c r="CH82" i="1"/>
  <c r="F83" i="1"/>
  <c r="G83" i="1"/>
  <c r="I83" i="1"/>
  <c r="J83" i="1"/>
  <c r="K83" i="1"/>
  <c r="L83" i="1"/>
  <c r="M83" i="1"/>
  <c r="N83" i="1"/>
  <c r="O83" i="1"/>
  <c r="Q83" i="1"/>
  <c r="AI83" i="1"/>
  <c r="AZ83" i="1"/>
  <c r="BQ83" i="1"/>
  <c r="CH83" i="1"/>
  <c r="F84" i="1"/>
  <c r="I84" i="1"/>
  <c r="J84" i="1"/>
  <c r="K84" i="1"/>
  <c r="L84" i="1"/>
  <c r="M84" i="1"/>
  <c r="N84" i="1"/>
  <c r="O84" i="1"/>
  <c r="Q84" i="1"/>
  <c r="AI84" i="1"/>
  <c r="AZ84" i="1"/>
  <c r="P84" i="1"/>
  <c r="BQ84" i="1"/>
  <c r="CH84" i="1"/>
  <c r="I85" i="1"/>
  <c r="H85" i="1"/>
  <c r="J85" i="1"/>
  <c r="K85" i="1"/>
  <c r="L85" i="1"/>
  <c r="M85" i="1"/>
  <c r="N85" i="1"/>
  <c r="O85" i="1"/>
  <c r="Q85" i="1"/>
  <c r="AI85" i="1"/>
  <c r="AZ85" i="1"/>
  <c r="BQ85" i="1"/>
  <c r="F85" i="1"/>
  <c r="CH85" i="1"/>
  <c r="I86" i="1"/>
  <c r="J86" i="1"/>
  <c r="K86" i="1"/>
  <c r="L86" i="1"/>
  <c r="M86" i="1"/>
  <c r="N86" i="1"/>
  <c r="O86" i="1"/>
  <c r="Q86" i="1"/>
  <c r="AI86" i="1"/>
  <c r="AZ86" i="1"/>
  <c r="BQ86" i="1"/>
  <c r="CH86" i="1"/>
  <c r="F87" i="1"/>
  <c r="G87" i="1"/>
  <c r="I87" i="1"/>
  <c r="J87" i="1"/>
  <c r="K87" i="1"/>
  <c r="L87" i="1"/>
  <c r="M87" i="1"/>
  <c r="N87" i="1"/>
  <c r="O87" i="1"/>
  <c r="Q87" i="1"/>
  <c r="AI87" i="1"/>
  <c r="AZ87" i="1"/>
  <c r="BQ87" i="1"/>
  <c r="CH87" i="1"/>
  <c r="F88" i="1"/>
  <c r="I88" i="1"/>
  <c r="H88" i="1"/>
  <c r="J88" i="1"/>
  <c r="K88" i="1"/>
  <c r="L88" i="1"/>
  <c r="M88" i="1"/>
  <c r="N88" i="1"/>
  <c r="O88" i="1"/>
  <c r="P88" i="1"/>
  <c r="Q88" i="1"/>
  <c r="AI88" i="1"/>
  <c r="AZ88" i="1"/>
  <c r="BQ88" i="1"/>
  <c r="G88" i="1"/>
  <c r="CH88" i="1"/>
  <c r="F89" i="1"/>
  <c r="I89" i="1"/>
  <c r="H89" i="1"/>
  <c r="J89" i="1"/>
  <c r="K89" i="1"/>
  <c r="L89" i="1"/>
  <c r="M89" i="1"/>
  <c r="N89" i="1"/>
  <c r="O89" i="1"/>
  <c r="P89" i="1"/>
  <c r="Q89" i="1"/>
  <c r="AI89" i="1"/>
  <c r="AZ89" i="1"/>
  <c r="BQ89" i="1"/>
  <c r="G89" i="1"/>
  <c r="CH89" i="1"/>
  <c r="F90" i="1"/>
  <c r="I90" i="1"/>
  <c r="H90" i="1"/>
  <c r="J90" i="1"/>
  <c r="K90" i="1"/>
  <c r="L90" i="1"/>
  <c r="M90" i="1"/>
  <c r="N90" i="1"/>
  <c r="O90" i="1"/>
  <c r="P90" i="1"/>
  <c r="Q90" i="1"/>
  <c r="AI90" i="1"/>
  <c r="AZ90" i="1"/>
  <c r="BQ90" i="1"/>
  <c r="G90" i="1"/>
  <c r="CH90" i="1"/>
  <c r="F91" i="1"/>
  <c r="I91" i="1"/>
  <c r="H91" i="1"/>
  <c r="J91" i="1"/>
  <c r="K91" i="1"/>
  <c r="L91" i="1"/>
  <c r="M91" i="1"/>
  <c r="N91" i="1"/>
  <c r="O91" i="1"/>
  <c r="P91" i="1"/>
  <c r="Q91" i="1"/>
  <c r="AI91" i="1"/>
  <c r="AZ91" i="1"/>
  <c r="BQ91" i="1"/>
  <c r="G91" i="1"/>
  <c r="CH91" i="1"/>
  <c r="F92" i="1"/>
  <c r="I92" i="1"/>
  <c r="H92" i="1"/>
  <c r="J92" i="1"/>
  <c r="K92" i="1"/>
  <c r="L92" i="1"/>
  <c r="M92" i="1"/>
  <c r="N92" i="1"/>
  <c r="O92" i="1"/>
  <c r="P92" i="1"/>
  <c r="Q92" i="1"/>
  <c r="AI92" i="1"/>
  <c r="AZ92" i="1"/>
  <c r="BQ92" i="1"/>
  <c r="G92" i="1"/>
  <c r="CH92" i="1"/>
  <c r="F93" i="1"/>
  <c r="G93" i="1"/>
  <c r="I93" i="1"/>
  <c r="H93" i="1"/>
  <c r="J93" i="1"/>
  <c r="K93" i="1"/>
  <c r="L93" i="1"/>
  <c r="M93" i="1"/>
  <c r="N93" i="1"/>
  <c r="O93" i="1"/>
  <c r="P93" i="1"/>
  <c r="Q93" i="1"/>
  <c r="AI93" i="1"/>
  <c r="AZ93" i="1"/>
  <c r="BQ93" i="1"/>
  <c r="CH93" i="1"/>
  <c r="F94" i="1"/>
  <c r="G94" i="1"/>
  <c r="I94" i="1"/>
  <c r="H94" i="1"/>
  <c r="J94" i="1"/>
  <c r="K94" i="1"/>
  <c r="L94" i="1"/>
  <c r="M94" i="1"/>
  <c r="N94" i="1"/>
  <c r="O94" i="1"/>
  <c r="P94" i="1"/>
  <c r="Q94" i="1"/>
  <c r="AI94" i="1"/>
  <c r="AZ94" i="1"/>
  <c r="BQ94" i="1"/>
  <c r="CH94" i="1"/>
  <c r="F95" i="1"/>
  <c r="G95" i="1"/>
  <c r="I95" i="1"/>
  <c r="H95" i="1"/>
  <c r="J95" i="1"/>
  <c r="K95" i="1"/>
  <c r="L95" i="1"/>
  <c r="M95" i="1"/>
  <c r="N95" i="1"/>
  <c r="O95" i="1"/>
  <c r="P95" i="1"/>
  <c r="Q95" i="1"/>
  <c r="AI95" i="1"/>
  <c r="AZ95" i="1"/>
  <c r="BQ95" i="1"/>
  <c r="CH95" i="1"/>
  <c r="F96" i="1"/>
  <c r="G96" i="1"/>
  <c r="I96" i="1"/>
  <c r="H96" i="1"/>
  <c r="J96" i="1"/>
  <c r="K96" i="1"/>
  <c r="L96" i="1"/>
  <c r="M96" i="1"/>
  <c r="N96" i="1"/>
  <c r="O96" i="1"/>
  <c r="P96" i="1"/>
  <c r="Q96" i="1"/>
  <c r="AI96" i="1"/>
  <c r="AZ96" i="1"/>
  <c r="BQ96" i="1"/>
  <c r="CH96" i="1"/>
  <c r="F97" i="1"/>
  <c r="G97" i="1"/>
  <c r="I97" i="1"/>
  <c r="H97" i="1"/>
  <c r="J97" i="1"/>
  <c r="K97" i="1"/>
  <c r="L97" i="1"/>
  <c r="M97" i="1"/>
  <c r="N97" i="1"/>
  <c r="O97" i="1"/>
  <c r="P97" i="1"/>
  <c r="Q97" i="1"/>
  <c r="AI97" i="1"/>
  <c r="AZ97" i="1"/>
  <c r="BQ97" i="1"/>
  <c r="CH97" i="1"/>
  <c r="F98" i="1"/>
  <c r="G98" i="1"/>
  <c r="I98" i="1"/>
  <c r="H98" i="1"/>
  <c r="J98" i="1"/>
  <c r="K98" i="1"/>
  <c r="L98" i="1"/>
  <c r="M98" i="1"/>
  <c r="N98" i="1"/>
  <c r="O98" i="1"/>
  <c r="P98" i="1"/>
  <c r="Q98" i="1"/>
  <c r="AI98" i="1"/>
  <c r="AZ98" i="1"/>
  <c r="BQ98" i="1"/>
  <c r="CH98" i="1"/>
  <c r="F99" i="1"/>
  <c r="G99" i="1"/>
  <c r="I99" i="1"/>
  <c r="H99" i="1"/>
  <c r="J99" i="1"/>
  <c r="K99" i="1"/>
  <c r="L99" i="1"/>
  <c r="M99" i="1"/>
  <c r="N99" i="1"/>
  <c r="O99" i="1"/>
  <c r="P99" i="1"/>
  <c r="Q99" i="1"/>
  <c r="AI99" i="1"/>
  <c r="AZ99" i="1"/>
  <c r="BQ99" i="1"/>
  <c r="CH99" i="1"/>
  <c r="F100" i="1"/>
  <c r="G100" i="1"/>
  <c r="I100" i="1"/>
  <c r="H100" i="1"/>
  <c r="J100" i="1"/>
  <c r="K100" i="1"/>
  <c r="L100" i="1"/>
  <c r="M100" i="1"/>
  <c r="N100" i="1"/>
  <c r="O100" i="1"/>
  <c r="P100" i="1"/>
  <c r="Q100" i="1"/>
  <c r="AI100" i="1"/>
  <c r="AZ100" i="1"/>
  <c r="BQ100" i="1"/>
  <c r="CH100" i="1"/>
  <c r="F101" i="1"/>
  <c r="G101" i="1"/>
  <c r="I101" i="1"/>
  <c r="H101" i="1"/>
  <c r="J101" i="1"/>
  <c r="K101" i="1"/>
  <c r="L101" i="1"/>
  <c r="M101" i="1"/>
  <c r="N101" i="1"/>
  <c r="O101" i="1"/>
  <c r="P101" i="1"/>
  <c r="Q101" i="1"/>
  <c r="AI101" i="1"/>
  <c r="AZ101" i="1"/>
  <c r="BQ101" i="1"/>
  <c r="CH101" i="1"/>
  <c r="F102" i="1"/>
  <c r="G102" i="1"/>
  <c r="I102" i="1"/>
  <c r="H102" i="1"/>
  <c r="J102" i="1"/>
  <c r="K102" i="1"/>
  <c r="L102" i="1"/>
  <c r="M102" i="1"/>
  <c r="N102" i="1"/>
  <c r="O102" i="1"/>
  <c r="P102" i="1"/>
  <c r="Q102" i="1"/>
  <c r="AI102" i="1"/>
  <c r="AZ102" i="1"/>
  <c r="BQ102" i="1"/>
  <c r="CH102" i="1"/>
  <c r="F103" i="1"/>
  <c r="G103" i="1"/>
  <c r="I103" i="1"/>
  <c r="H103" i="1"/>
  <c r="J103" i="1"/>
  <c r="K103" i="1"/>
  <c r="L103" i="1"/>
  <c r="M103" i="1"/>
  <c r="N103" i="1"/>
  <c r="O103" i="1"/>
  <c r="P103" i="1"/>
  <c r="Q103" i="1"/>
  <c r="AI103" i="1"/>
  <c r="AZ103" i="1"/>
  <c r="BQ103" i="1"/>
  <c r="CH103" i="1"/>
  <c r="F104" i="1"/>
  <c r="G104" i="1"/>
  <c r="I104" i="1"/>
  <c r="H104" i="1"/>
  <c r="J104" i="1"/>
  <c r="K104" i="1"/>
  <c r="L104" i="1"/>
  <c r="M104" i="1"/>
  <c r="N104" i="1"/>
  <c r="O104" i="1"/>
  <c r="P104" i="1"/>
  <c r="Q104" i="1"/>
  <c r="AI104" i="1"/>
  <c r="AZ104" i="1"/>
  <c r="BQ104" i="1"/>
  <c r="CH104" i="1"/>
  <c r="F105" i="1"/>
  <c r="G105" i="1"/>
  <c r="I105" i="1"/>
  <c r="H105" i="1"/>
  <c r="J105" i="1"/>
  <c r="K105" i="1"/>
  <c r="L105" i="1"/>
  <c r="M105" i="1"/>
  <c r="N105" i="1"/>
  <c r="O105" i="1"/>
  <c r="P105" i="1"/>
  <c r="Q105" i="1"/>
  <c r="AI105" i="1"/>
  <c r="AZ105" i="1"/>
  <c r="BQ105" i="1"/>
  <c r="CH105" i="1"/>
  <c r="F106" i="1"/>
  <c r="G106" i="1"/>
  <c r="I106" i="1"/>
  <c r="H106" i="1"/>
  <c r="J106" i="1"/>
  <c r="K106" i="1"/>
  <c r="L106" i="1"/>
  <c r="M106" i="1"/>
  <c r="N106" i="1"/>
  <c r="O106" i="1"/>
  <c r="P106" i="1"/>
  <c r="Q106" i="1"/>
  <c r="AI106" i="1"/>
  <c r="AZ106" i="1"/>
  <c r="BQ106" i="1"/>
  <c r="CH106" i="1"/>
  <c r="F107" i="1"/>
  <c r="G107" i="1"/>
  <c r="I107" i="1"/>
  <c r="H107" i="1"/>
  <c r="J107" i="1"/>
  <c r="K107" i="1"/>
  <c r="L107" i="1"/>
  <c r="M107" i="1"/>
  <c r="N107" i="1"/>
  <c r="O107" i="1"/>
  <c r="P107" i="1"/>
  <c r="Q107" i="1"/>
  <c r="AI107" i="1"/>
  <c r="AZ107" i="1"/>
  <c r="BQ107" i="1"/>
  <c r="CH107" i="1"/>
  <c r="F108" i="1"/>
  <c r="G108" i="1"/>
  <c r="I108" i="1"/>
  <c r="H108" i="1"/>
  <c r="J108" i="1"/>
  <c r="K108" i="1"/>
  <c r="L108" i="1"/>
  <c r="M108" i="1"/>
  <c r="N108" i="1"/>
  <c r="O108" i="1"/>
  <c r="P108" i="1"/>
  <c r="Q108" i="1"/>
  <c r="AI108" i="1"/>
  <c r="AZ108" i="1"/>
  <c r="BQ108" i="1"/>
  <c r="CH108" i="1"/>
  <c r="F109" i="1"/>
  <c r="G109" i="1"/>
  <c r="I109" i="1"/>
  <c r="H109" i="1"/>
  <c r="J109" i="1"/>
  <c r="K109" i="1"/>
  <c r="L109" i="1"/>
  <c r="M109" i="1"/>
  <c r="N109" i="1"/>
  <c r="O109" i="1"/>
  <c r="P109" i="1"/>
  <c r="Q109" i="1"/>
  <c r="AI109" i="1"/>
  <c r="AZ109" i="1"/>
  <c r="BQ109" i="1"/>
  <c r="CH109" i="1"/>
  <c r="F110" i="1"/>
  <c r="G110" i="1"/>
  <c r="I110" i="1"/>
  <c r="H110" i="1"/>
  <c r="J110" i="1"/>
  <c r="K110" i="1"/>
  <c r="L110" i="1"/>
  <c r="M110" i="1"/>
  <c r="N110" i="1"/>
  <c r="O110" i="1"/>
  <c r="P110" i="1"/>
  <c r="Q110" i="1"/>
  <c r="AI110" i="1"/>
  <c r="AZ110" i="1"/>
  <c r="BQ110" i="1"/>
  <c r="CH110" i="1"/>
  <c r="F111" i="1"/>
  <c r="G111" i="1"/>
  <c r="I111" i="1"/>
  <c r="H111" i="1"/>
  <c r="J111" i="1"/>
  <c r="K111" i="1"/>
  <c r="L111" i="1"/>
  <c r="M111" i="1"/>
  <c r="N111" i="1"/>
  <c r="O111" i="1"/>
  <c r="P111" i="1"/>
  <c r="Q111" i="1"/>
  <c r="AI111" i="1"/>
  <c r="AZ111" i="1"/>
  <c r="BQ111" i="1"/>
  <c r="CH111" i="1"/>
  <c r="F112" i="1"/>
  <c r="G112" i="1"/>
  <c r="I112" i="1"/>
  <c r="H112" i="1"/>
  <c r="J112" i="1"/>
  <c r="K112" i="1"/>
  <c r="L112" i="1"/>
  <c r="M112" i="1"/>
  <c r="N112" i="1"/>
  <c r="O112" i="1"/>
  <c r="P112" i="1"/>
  <c r="Q112" i="1"/>
  <c r="AI112" i="1"/>
  <c r="AZ112" i="1"/>
  <c r="BQ112" i="1"/>
  <c r="CH112" i="1"/>
  <c r="F114" i="1"/>
  <c r="G114" i="1"/>
  <c r="I114" i="1"/>
  <c r="H114" i="1"/>
  <c r="H115" i="1"/>
  <c r="J114" i="1"/>
  <c r="K114" i="1"/>
  <c r="L114" i="1"/>
  <c r="M114" i="1"/>
  <c r="N114" i="1"/>
  <c r="O114" i="1"/>
  <c r="P114" i="1"/>
  <c r="Q114" i="1"/>
  <c r="AI114" i="1"/>
  <c r="AZ114" i="1"/>
  <c r="BQ114" i="1"/>
  <c r="BQ115" i="1"/>
  <c r="CH114" i="1"/>
  <c r="F115" i="1"/>
  <c r="G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F117" i="1"/>
  <c r="G117" i="1"/>
  <c r="I117" i="1"/>
  <c r="J117" i="1"/>
  <c r="K117" i="1"/>
  <c r="L117" i="1"/>
  <c r="M117" i="1"/>
  <c r="H117" i="1"/>
  <c r="H118" i="1"/>
  <c r="N117" i="1"/>
  <c r="O117" i="1"/>
  <c r="Q117" i="1"/>
  <c r="AI117" i="1"/>
  <c r="AZ117" i="1"/>
  <c r="AZ118" i="1"/>
  <c r="BQ117" i="1"/>
  <c r="CH117" i="1"/>
  <c r="F118" i="1"/>
  <c r="G118" i="1"/>
  <c r="I118" i="1"/>
  <c r="J118" i="1"/>
  <c r="K118" i="1"/>
  <c r="L118" i="1"/>
  <c r="N118" i="1"/>
  <c r="O118" i="1"/>
  <c r="Q118" i="1"/>
  <c r="R118" i="1"/>
  <c r="S118" i="1"/>
  <c r="T118" i="1"/>
  <c r="U118" i="1"/>
  <c r="U119" i="1"/>
  <c r="V118" i="1"/>
  <c r="V119" i="1"/>
  <c r="W118" i="1"/>
  <c r="X118" i="1"/>
  <c r="X119" i="1"/>
  <c r="Y118" i="1"/>
  <c r="Z118" i="1"/>
  <c r="AA118" i="1"/>
  <c r="AB118" i="1"/>
  <c r="AC118" i="1"/>
  <c r="AC119" i="1"/>
  <c r="AD118" i="1"/>
  <c r="AD119" i="1"/>
  <c r="AE118" i="1"/>
  <c r="AF118" i="1"/>
  <c r="AF119" i="1"/>
  <c r="AG118" i="1"/>
  <c r="AH118" i="1"/>
  <c r="AI118" i="1"/>
  <c r="AJ118" i="1"/>
  <c r="AK118" i="1"/>
  <c r="AK119" i="1"/>
  <c r="AL118" i="1"/>
  <c r="AM118" i="1"/>
  <c r="AN118" i="1"/>
  <c r="AN119" i="1"/>
  <c r="AO118" i="1"/>
  <c r="AP118" i="1"/>
  <c r="AQ118" i="1"/>
  <c r="AR118" i="1"/>
  <c r="AS118" i="1"/>
  <c r="AS119" i="1"/>
  <c r="AT118" i="1"/>
  <c r="AT119" i="1"/>
  <c r="AU118" i="1"/>
  <c r="AV118" i="1"/>
  <c r="AV119" i="1"/>
  <c r="AW118" i="1"/>
  <c r="AX118" i="1"/>
  <c r="AY118" i="1"/>
  <c r="BA118" i="1"/>
  <c r="BA119" i="1"/>
  <c r="BB118" i="1"/>
  <c r="BB119" i="1"/>
  <c r="BC118" i="1"/>
  <c r="BD118" i="1"/>
  <c r="BD119" i="1"/>
  <c r="BE118" i="1"/>
  <c r="BF118" i="1"/>
  <c r="BG118" i="1"/>
  <c r="BH118" i="1"/>
  <c r="BI118" i="1"/>
  <c r="BI119" i="1"/>
  <c r="BJ118" i="1"/>
  <c r="BJ119" i="1"/>
  <c r="BK118" i="1"/>
  <c r="BL118" i="1"/>
  <c r="BL119" i="1"/>
  <c r="BM118" i="1"/>
  <c r="BN118" i="1"/>
  <c r="BO118" i="1"/>
  <c r="BP118" i="1"/>
  <c r="BQ118" i="1"/>
  <c r="BR118" i="1"/>
  <c r="BR119" i="1"/>
  <c r="BS118" i="1"/>
  <c r="BT118" i="1"/>
  <c r="BT119" i="1"/>
  <c r="BU118" i="1"/>
  <c r="BV118" i="1"/>
  <c r="BW118" i="1"/>
  <c r="BX118" i="1"/>
  <c r="BY118" i="1"/>
  <c r="BY119" i="1"/>
  <c r="BZ118" i="1"/>
  <c r="BZ119" i="1"/>
  <c r="CA118" i="1"/>
  <c r="CB118" i="1"/>
  <c r="CB119" i="1"/>
  <c r="CC118" i="1"/>
  <c r="CD118" i="1"/>
  <c r="CE118" i="1"/>
  <c r="CF118" i="1"/>
  <c r="CG118" i="1"/>
  <c r="CG119" i="1"/>
  <c r="T119" i="1"/>
  <c r="W119" i="1"/>
  <c r="Z119" i="1"/>
  <c r="AA119" i="1"/>
  <c r="AB119" i="1"/>
  <c r="AE119" i="1"/>
  <c r="AG119" i="1"/>
  <c r="AH119" i="1"/>
  <c r="AJ119" i="1"/>
  <c r="AM119" i="1"/>
  <c r="AO119" i="1"/>
  <c r="AR119" i="1"/>
  <c r="AU119" i="1"/>
  <c r="AW119" i="1"/>
  <c r="AX119" i="1"/>
  <c r="BC119" i="1"/>
  <c r="BE119" i="1"/>
  <c r="BF119" i="1"/>
  <c r="BH119" i="1"/>
  <c r="BK119" i="1"/>
  <c r="BM119" i="1"/>
  <c r="BN119" i="1"/>
  <c r="BO119" i="1"/>
  <c r="BP119" i="1"/>
  <c r="BS119" i="1"/>
  <c r="BU119" i="1"/>
  <c r="BV119" i="1"/>
  <c r="BW119" i="1"/>
  <c r="BX119" i="1"/>
  <c r="CA119" i="1"/>
  <c r="CC119" i="1"/>
  <c r="CD119" i="1"/>
  <c r="CE119" i="1"/>
  <c r="CF119" i="1"/>
  <c r="I17" i="2"/>
  <c r="H17" i="2"/>
  <c r="J17" i="2"/>
  <c r="K17" i="2"/>
  <c r="L17" i="2"/>
  <c r="M17" i="2"/>
  <c r="N17" i="2"/>
  <c r="O17" i="2"/>
  <c r="Q17" i="2"/>
  <c r="AI17" i="2"/>
  <c r="AZ17" i="2"/>
  <c r="BQ17" i="2"/>
  <c r="CH17" i="2"/>
  <c r="I18" i="2"/>
  <c r="H18" i="2"/>
  <c r="J18" i="2"/>
  <c r="K18" i="2"/>
  <c r="L18" i="2"/>
  <c r="M18" i="2"/>
  <c r="N18" i="2"/>
  <c r="O18" i="2"/>
  <c r="Q18" i="2"/>
  <c r="AI18" i="2"/>
  <c r="G18" i="2"/>
  <c r="AZ18" i="2"/>
  <c r="F18" i="2"/>
  <c r="BQ18" i="2"/>
  <c r="CH18" i="2"/>
  <c r="I19" i="2"/>
  <c r="H19" i="2"/>
  <c r="J19" i="2"/>
  <c r="K19" i="2"/>
  <c r="L19" i="2"/>
  <c r="M19" i="2"/>
  <c r="N19" i="2"/>
  <c r="O19" i="2"/>
  <c r="Q19" i="2"/>
  <c r="AI19" i="2"/>
  <c r="G19" i="2"/>
  <c r="AZ19" i="2"/>
  <c r="F19" i="2"/>
  <c r="BQ19" i="2"/>
  <c r="CH19" i="2"/>
  <c r="I20" i="2"/>
  <c r="H20" i="2"/>
  <c r="J20" i="2"/>
  <c r="J26" i="2"/>
  <c r="K20" i="2"/>
  <c r="L20" i="2"/>
  <c r="M20" i="2"/>
  <c r="N20" i="2"/>
  <c r="O20" i="2"/>
  <c r="Q20" i="2"/>
  <c r="AI20" i="2"/>
  <c r="G20" i="2"/>
  <c r="AZ20" i="2"/>
  <c r="F20" i="2"/>
  <c r="BQ20" i="2"/>
  <c r="CH20" i="2"/>
  <c r="I21" i="2"/>
  <c r="H21" i="2"/>
  <c r="J21" i="2"/>
  <c r="K21" i="2"/>
  <c r="L21" i="2"/>
  <c r="M21" i="2"/>
  <c r="N21" i="2"/>
  <c r="O21" i="2"/>
  <c r="Q21" i="2"/>
  <c r="AI21" i="2"/>
  <c r="G21" i="2"/>
  <c r="AZ21" i="2"/>
  <c r="F21" i="2"/>
  <c r="BQ21" i="2"/>
  <c r="CH21" i="2"/>
  <c r="I22" i="2"/>
  <c r="I26" i="2"/>
  <c r="J22" i="2"/>
  <c r="K22" i="2"/>
  <c r="M22" i="2"/>
  <c r="N22" i="2"/>
  <c r="O22" i="2"/>
  <c r="R22" i="2"/>
  <c r="R26" i="2"/>
  <c r="Z22" i="2"/>
  <c r="AH22" i="2"/>
  <c r="AI22" i="2"/>
  <c r="AZ22" i="2"/>
  <c r="BQ22" i="2"/>
  <c r="CH22" i="2"/>
  <c r="H23" i="2"/>
  <c r="I23" i="2"/>
  <c r="J23" i="2"/>
  <c r="K23" i="2"/>
  <c r="L23" i="2"/>
  <c r="M23" i="2"/>
  <c r="N23" i="2"/>
  <c r="O23" i="2"/>
  <c r="P23" i="2"/>
  <c r="Q23" i="2"/>
  <c r="AI23" i="2"/>
  <c r="F23" i="2"/>
  <c r="AZ23" i="2"/>
  <c r="BQ23" i="2"/>
  <c r="CH23" i="2"/>
  <c r="H24" i="2"/>
  <c r="I24" i="2"/>
  <c r="J24" i="2"/>
  <c r="K24" i="2"/>
  <c r="L24" i="2"/>
  <c r="M24" i="2"/>
  <c r="N24" i="2"/>
  <c r="O24" i="2"/>
  <c r="Q24" i="2"/>
  <c r="R24" i="2"/>
  <c r="S24" i="2"/>
  <c r="F24" i="2"/>
  <c r="Y24" i="2"/>
  <c r="AI24" i="2"/>
  <c r="P24" i="2"/>
  <c r="AZ24" i="2"/>
  <c r="BQ24" i="2"/>
  <c r="CH24" i="2"/>
  <c r="CH26" i="2"/>
  <c r="F25" i="2"/>
  <c r="G25" i="2"/>
  <c r="I25" i="2"/>
  <c r="J25" i="2"/>
  <c r="K25" i="2"/>
  <c r="L25" i="2"/>
  <c r="M25" i="2"/>
  <c r="N25" i="2"/>
  <c r="N26" i="2"/>
  <c r="N96" i="2"/>
  <c r="O25" i="2"/>
  <c r="Q25" i="2"/>
  <c r="AI25" i="2"/>
  <c r="AZ25" i="2"/>
  <c r="BQ25" i="2"/>
  <c r="CH25" i="2"/>
  <c r="P25" i="2"/>
  <c r="O26" i="2"/>
  <c r="T26" i="2"/>
  <c r="U26" i="2"/>
  <c r="V26" i="2"/>
  <c r="W26" i="2"/>
  <c r="X26" i="2"/>
  <c r="Y26" i="2"/>
  <c r="AA26" i="2"/>
  <c r="AB26" i="2"/>
  <c r="AC26" i="2"/>
  <c r="AD26" i="2"/>
  <c r="AE26" i="2"/>
  <c r="AF26" i="2"/>
  <c r="AG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I28" i="2"/>
  <c r="J28" i="2"/>
  <c r="H28" i="2"/>
  <c r="K28" i="2"/>
  <c r="L28" i="2"/>
  <c r="M28" i="2"/>
  <c r="N28" i="2"/>
  <c r="O28" i="2"/>
  <c r="Q28" i="2"/>
  <c r="AI28" i="2"/>
  <c r="AZ28" i="2"/>
  <c r="BQ28" i="2"/>
  <c r="CH28" i="2"/>
  <c r="CH30" i="2"/>
  <c r="I29" i="2"/>
  <c r="J29" i="2"/>
  <c r="H29" i="2"/>
  <c r="K29" i="2"/>
  <c r="L29" i="2"/>
  <c r="M29" i="2"/>
  <c r="M30" i="2"/>
  <c r="N29" i="2"/>
  <c r="O29" i="2"/>
  <c r="Q29" i="2"/>
  <c r="AI29" i="2"/>
  <c r="AZ29" i="2"/>
  <c r="BQ29" i="2"/>
  <c r="CH29" i="2"/>
  <c r="I30" i="2"/>
  <c r="J30" i="2"/>
  <c r="K30" i="2"/>
  <c r="L30" i="2"/>
  <c r="N30" i="2"/>
  <c r="O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I32" i="2"/>
  <c r="J32" i="2"/>
  <c r="K32" i="2"/>
  <c r="L32" i="2"/>
  <c r="M32" i="2"/>
  <c r="N32" i="2"/>
  <c r="O32" i="2"/>
  <c r="Q32" i="2"/>
  <c r="AI32" i="2"/>
  <c r="AZ32" i="2"/>
  <c r="BQ32" i="2"/>
  <c r="CH32" i="2"/>
  <c r="I33" i="2"/>
  <c r="J33" i="2"/>
  <c r="K33" i="2"/>
  <c r="L33" i="2"/>
  <c r="L36" i="2"/>
  <c r="M33" i="2"/>
  <c r="N33" i="2"/>
  <c r="O33" i="2"/>
  <c r="Q33" i="2"/>
  <c r="AI33" i="2"/>
  <c r="AZ33" i="2"/>
  <c r="BQ33" i="2"/>
  <c r="CH33" i="2"/>
  <c r="I34" i="2"/>
  <c r="J34" i="2"/>
  <c r="K34" i="2"/>
  <c r="L34" i="2"/>
  <c r="M34" i="2"/>
  <c r="N34" i="2"/>
  <c r="O34" i="2"/>
  <c r="Q34" i="2"/>
  <c r="AI34" i="2"/>
  <c r="AZ34" i="2"/>
  <c r="BQ34" i="2"/>
  <c r="CH34" i="2"/>
  <c r="I35" i="2"/>
  <c r="J35" i="2"/>
  <c r="K35" i="2"/>
  <c r="L35" i="2"/>
  <c r="M35" i="2"/>
  <c r="N35" i="2"/>
  <c r="O35" i="2"/>
  <c r="Q35" i="2"/>
  <c r="AI35" i="2"/>
  <c r="AZ35" i="2"/>
  <c r="BQ35" i="2"/>
  <c r="CH35" i="2"/>
  <c r="I36" i="2"/>
  <c r="J36" i="2"/>
  <c r="K36" i="2"/>
  <c r="M36" i="2"/>
  <c r="N36" i="2"/>
  <c r="O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I38" i="2"/>
  <c r="J38" i="2"/>
  <c r="K38" i="2"/>
  <c r="L38" i="2"/>
  <c r="M38" i="2"/>
  <c r="N38" i="2"/>
  <c r="O38" i="2"/>
  <c r="Q38" i="2"/>
  <c r="AI38" i="2"/>
  <c r="AZ38" i="2"/>
  <c r="BQ38" i="2"/>
  <c r="CH38" i="2"/>
  <c r="I39" i="2"/>
  <c r="J39" i="2"/>
  <c r="K39" i="2"/>
  <c r="L39" i="2"/>
  <c r="M39" i="2"/>
  <c r="N39" i="2"/>
  <c r="O39" i="2"/>
  <c r="Q39" i="2"/>
  <c r="AI39" i="2"/>
  <c r="AZ39" i="2"/>
  <c r="BQ39" i="2"/>
  <c r="CH39" i="2"/>
  <c r="I40" i="2"/>
  <c r="J40" i="2"/>
  <c r="H40" i="2"/>
  <c r="K40" i="2"/>
  <c r="L40" i="2"/>
  <c r="M40" i="2"/>
  <c r="N40" i="2"/>
  <c r="O40" i="2"/>
  <c r="Q40" i="2"/>
  <c r="AI40" i="2"/>
  <c r="AZ40" i="2"/>
  <c r="BQ40" i="2"/>
  <c r="CH40" i="2"/>
  <c r="I41" i="2"/>
  <c r="J41" i="2"/>
  <c r="K41" i="2"/>
  <c r="L41" i="2"/>
  <c r="M41" i="2"/>
  <c r="N41" i="2"/>
  <c r="O41" i="2"/>
  <c r="Q41" i="2"/>
  <c r="AI41" i="2"/>
  <c r="AZ41" i="2"/>
  <c r="BQ41" i="2"/>
  <c r="CH41" i="2"/>
  <c r="I42" i="2"/>
  <c r="J42" i="2"/>
  <c r="K42" i="2"/>
  <c r="L42" i="2"/>
  <c r="M42" i="2"/>
  <c r="N42" i="2"/>
  <c r="O42" i="2"/>
  <c r="Q42" i="2"/>
  <c r="AI42" i="2"/>
  <c r="AZ42" i="2"/>
  <c r="BQ42" i="2"/>
  <c r="CH42" i="2"/>
  <c r="I43" i="2"/>
  <c r="J43" i="2"/>
  <c r="K43" i="2"/>
  <c r="L43" i="2"/>
  <c r="M43" i="2"/>
  <c r="N43" i="2"/>
  <c r="O43" i="2"/>
  <c r="Q43" i="2"/>
  <c r="AI43" i="2"/>
  <c r="AZ43" i="2"/>
  <c r="BQ43" i="2"/>
  <c r="CH43" i="2"/>
  <c r="J44" i="2"/>
  <c r="K44" i="2"/>
  <c r="L44" i="2"/>
  <c r="M44" i="2"/>
  <c r="N44" i="2"/>
  <c r="O44" i="2"/>
  <c r="Q44" i="2"/>
  <c r="R44" i="2"/>
  <c r="S44" i="2"/>
  <c r="U44" i="2"/>
  <c r="Y44" i="2"/>
  <c r="AZ44" i="2"/>
  <c r="BQ44" i="2"/>
  <c r="CH44" i="2"/>
  <c r="F45" i="2"/>
  <c r="I45" i="2"/>
  <c r="J45" i="2"/>
  <c r="K45" i="2"/>
  <c r="L45" i="2"/>
  <c r="M45" i="2"/>
  <c r="N45" i="2"/>
  <c r="O45" i="2"/>
  <c r="O52" i="2"/>
  <c r="O96" i="2"/>
  <c r="Q45" i="2"/>
  <c r="R45" i="2"/>
  <c r="AI45" i="2"/>
  <c r="AJ45" i="2"/>
  <c r="AL45" i="2"/>
  <c r="AP45" i="2"/>
  <c r="AZ45" i="2"/>
  <c r="P45" i="2"/>
  <c r="BQ45" i="2"/>
  <c r="CH45" i="2"/>
  <c r="CH52" i="2"/>
  <c r="K46" i="2"/>
  <c r="L46" i="2"/>
  <c r="M46" i="2"/>
  <c r="N46" i="2"/>
  <c r="O46" i="2"/>
  <c r="Q46" i="2"/>
  <c r="R46" i="2"/>
  <c r="AI46" i="2"/>
  <c r="AJ46" i="2"/>
  <c r="I46" i="2"/>
  <c r="AL46" i="2"/>
  <c r="J46" i="2"/>
  <c r="AP46" i="2"/>
  <c r="AZ46" i="2"/>
  <c r="BQ46" i="2"/>
  <c r="CH46" i="2"/>
  <c r="F47" i="2"/>
  <c r="I47" i="2"/>
  <c r="J47" i="2"/>
  <c r="K47" i="2"/>
  <c r="L47" i="2"/>
  <c r="M47" i="2"/>
  <c r="N47" i="2"/>
  <c r="O47" i="2"/>
  <c r="Q47" i="2"/>
  <c r="R47" i="2"/>
  <c r="AI47" i="2"/>
  <c r="AJ47" i="2"/>
  <c r="AL47" i="2"/>
  <c r="AP47" i="2"/>
  <c r="AZ47" i="2"/>
  <c r="BQ47" i="2"/>
  <c r="CH47" i="2"/>
  <c r="J48" i="2"/>
  <c r="K48" i="2"/>
  <c r="M48" i="2"/>
  <c r="N48" i="2"/>
  <c r="O48" i="2"/>
  <c r="R48" i="2"/>
  <c r="AI48" i="2"/>
  <c r="AJ48" i="2"/>
  <c r="I48" i="2"/>
  <c r="H48" i="2"/>
  <c r="AP48" i="2"/>
  <c r="AZ48" i="2"/>
  <c r="AQ48" i="2"/>
  <c r="L48" i="2"/>
  <c r="AY48" i="2"/>
  <c r="Q48" i="2"/>
  <c r="BQ48" i="2"/>
  <c r="CH48" i="2"/>
  <c r="H49" i="2"/>
  <c r="I49" i="2"/>
  <c r="J49" i="2"/>
  <c r="K49" i="2"/>
  <c r="M49" i="2"/>
  <c r="N49" i="2"/>
  <c r="O49" i="2"/>
  <c r="Q49" i="2"/>
  <c r="R49" i="2"/>
  <c r="AI49" i="2"/>
  <c r="AJ49" i="2"/>
  <c r="AP49" i="2"/>
  <c r="AQ49" i="2"/>
  <c r="L49" i="2"/>
  <c r="AY49" i="2"/>
  <c r="AZ49" i="2"/>
  <c r="AZ52" i="2"/>
  <c r="BQ49" i="2"/>
  <c r="CH49" i="2"/>
  <c r="I50" i="2"/>
  <c r="H50" i="2"/>
  <c r="J50" i="2"/>
  <c r="K50" i="2"/>
  <c r="L50" i="2"/>
  <c r="M50" i="2"/>
  <c r="N50" i="2"/>
  <c r="O50" i="2"/>
  <c r="Q50" i="2"/>
  <c r="R50" i="2"/>
  <c r="AI50" i="2"/>
  <c r="AJ50" i="2"/>
  <c r="AP50" i="2"/>
  <c r="AQ50" i="2"/>
  <c r="AY50" i="2"/>
  <c r="AZ50" i="2"/>
  <c r="BQ50" i="2"/>
  <c r="CH50" i="2"/>
  <c r="I51" i="2"/>
  <c r="J51" i="2"/>
  <c r="K51" i="2"/>
  <c r="H51" i="2"/>
  <c r="L51" i="2"/>
  <c r="L52" i="2"/>
  <c r="M51" i="2"/>
  <c r="N51" i="2"/>
  <c r="O51" i="2"/>
  <c r="Q51" i="2"/>
  <c r="AI51" i="2"/>
  <c r="AZ51" i="2"/>
  <c r="BQ51" i="2"/>
  <c r="CH51" i="2"/>
  <c r="N52" i="2"/>
  <c r="S52" i="2"/>
  <c r="T52" i="2"/>
  <c r="U52" i="2"/>
  <c r="V52" i="2"/>
  <c r="W52" i="2"/>
  <c r="X52" i="2"/>
  <c r="Z52" i="2"/>
  <c r="AA52" i="2"/>
  <c r="AB52" i="2"/>
  <c r="AC52" i="2"/>
  <c r="AD52" i="2"/>
  <c r="AD96" i="2"/>
  <c r="AE52" i="2"/>
  <c r="AF52" i="2"/>
  <c r="AG52" i="2"/>
  <c r="AH52" i="2"/>
  <c r="AJ52" i="2"/>
  <c r="AK52" i="2"/>
  <c r="AL52" i="2"/>
  <c r="AL96" i="2"/>
  <c r="AM52" i="2"/>
  <c r="AN52" i="2"/>
  <c r="AO52" i="2"/>
  <c r="AQ52" i="2"/>
  <c r="AR52" i="2"/>
  <c r="AS52" i="2"/>
  <c r="AT52" i="2"/>
  <c r="AU52" i="2"/>
  <c r="AV52" i="2"/>
  <c r="AW52" i="2"/>
  <c r="AX52" i="2"/>
  <c r="AY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I54" i="2"/>
  <c r="J54" i="2"/>
  <c r="K54" i="2"/>
  <c r="L54" i="2"/>
  <c r="M54" i="2"/>
  <c r="N54" i="2"/>
  <c r="O54" i="2"/>
  <c r="Q54" i="2"/>
  <c r="AI54" i="2"/>
  <c r="AZ54" i="2"/>
  <c r="BQ54" i="2"/>
  <c r="CH54" i="2"/>
  <c r="I55" i="2"/>
  <c r="J55" i="2"/>
  <c r="K55" i="2"/>
  <c r="L55" i="2"/>
  <c r="M55" i="2"/>
  <c r="N55" i="2"/>
  <c r="O55" i="2"/>
  <c r="Q55" i="2"/>
  <c r="AI55" i="2"/>
  <c r="AZ55" i="2"/>
  <c r="BQ55" i="2"/>
  <c r="CH55" i="2"/>
  <c r="I56" i="2"/>
  <c r="H56" i="2"/>
  <c r="J56" i="2"/>
  <c r="K56" i="2"/>
  <c r="L56" i="2"/>
  <c r="M56" i="2"/>
  <c r="N56" i="2"/>
  <c r="O56" i="2"/>
  <c r="Q56" i="2"/>
  <c r="AI56" i="2"/>
  <c r="AZ56" i="2"/>
  <c r="BQ56" i="2"/>
  <c r="CH56" i="2"/>
  <c r="I57" i="2"/>
  <c r="J57" i="2"/>
  <c r="K57" i="2"/>
  <c r="L57" i="2"/>
  <c r="M57" i="2"/>
  <c r="N57" i="2"/>
  <c r="O57" i="2"/>
  <c r="Q57" i="2"/>
  <c r="AI57" i="2"/>
  <c r="AZ57" i="2"/>
  <c r="BQ57" i="2"/>
  <c r="CH57" i="2"/>
  <c r="F58" i="2"/>
  <c r="I58" i="2"/>
  <c r="J58" i="2"/>
  <c r="K58" i="2"/>
  <c r="L58" i="2"/>
  <c r="M58" i="2"/>
  <c r="N58" i="2"/>
  <c r="O58" i="2"/>
  <c r="Q58" i="2"/>
  <c r="AI58" i="2"/>
  <c r="AZ58" i="2"/>
  <c r="BQ58" i="2"/>
  <c r="CH58" i="2"/>
  <c r="I59" i="2"/>
  <c r="H59" i="2"/>
  <c r="J59" i="2"/>
  <c r="K59" i="2"/>
  <c r="L59" i="2"/>
  <c r="M59" i="2"/>
  <c r="N59" i="2"/>
  <c r="O59" i="2"/>
  <c r="Q59" i="2"/>
  <c r="AI59" i="2"/>
  <c r="AZ59" i="2"/>
  <c r="BQ59" i="2"/>
  <c r="CH59" i="2"/>
  <c r="I60" i="2"/>
  <c r="J60" i="2"/>
  <c r="K60" i="2"/>
  <c r="L60" i="2"/>
  <c r="M60" i="2"/>
  <c r="N60" i="2"/>
  <c r="O60" i="2"/>
  <c r="Q60" i="2"/>
  <c r="AI60" i="2"/>
  <c r="AZ60" i="2"/>
  <c r="BQ60" i="2"/>
  <c r="CH60" i="2"/>
  <c r="I61" i="2"/>
  <c r="J61" i="2"/>
  <c r="K61" i="2"/>
  <c r="L61" i="2"/>
  <c r="M61" i="2"/>
  <c r="N61" i="2"/>
  <c r="O61" i="2"/>
  <c r="Q61" i="2"/>
  <c r="AI61" i="2"/>
  <c r="AZ61" i="2"/>
  <c r="BQ61" i="2"/>
  <c r="CH61" i="2"/>
  <c r="F62" i="2"/>
  <c r="G62" i="2"/>
  <c r="I62" i="2"/>
  <c r="J62" i="2"/>
  <c r="K62" i="2"/>
  <c r="L62" i="2"/>
  <c r="M62" i="2"/>
  <c r="N62" i="2"/>
  <c r="O62" i="2"/>
  <c r="Q62" i="2"/>
  <c r="AI62" i="2"/>
  <c r="AZ62" i="2"/>
  <c r="BQ62" i="2"/>
  <c r="CH62" i="2"/>
  <c r="I63" i="2"/>
  <c r="H63" i="2"/>
  <c r="J63" i="2"/>
  <c r="K63" i="2"/>
  <c r="L63" i="2"/>
  <c r="M63" i="2"/>
  <c r="N63" i="2"/>
  <c r="O63" i="2"/>
  <c r="Q63" i="2"/>
  <c r="AI63" i="2"/>
  <c r="AZ63" i="2"/>
  <c r="BQ63" i="2"/>
  <c r="CH63" i="2"/>
  <c r="I64" i="2"/>
  <c r="J64" i="2"/>
  <c r="K64" i="2"/>
  <c r="L64" i="2"/>
  <c r="M64" i="2"/>
  <c r="N64" i="2"/>
  <c r="O64" i="2"/>
  <c r="Q64" i="2"/>
  <c r="AI64" i="2"/>
  <c r="AZ64" i="2"/>
  <c r="BQ64" i="2"/>
  <c r="CH64" i="2"/>
  <c r="I65" i="2"/>
  <c r="J65" i="2"/>
  <c r="K65" i="2"/>
  <c r="L65" i="2"/>
  <c r="M65" i="2"/>
  <c r="N65" i="2"/>
  <c r="O65" i="2"/>
  <c r="Q65" i="2"/>
  <c r="AI65" i="2"/>
  <c r="AZ65" i="2"/>
  <c r="BQ65" i="2"/>
  <c r="CH65" i="2"/>
  <c r="F66" i="2"/>
  <c r="I66" i="2"/>
  <c r="J66" i="2"/>
  <c r="K66" i="2"/>
  <c r="L66" i="2"/>
  <c r="M66" i="2"/>
  <c r="N66" i="2"/>
  <c r="O66" i="2"/>
  <c r="Q66" i="2"/>
  <c r="AI66" i="2"/>
  <c r="AZ66" i="2"/>
  <c r="BQ66" i="2"/>
  <c r="G66" i="2"/>
  <c r="CH66" i="2"/>
  <c r="I67" i="2"/>
  <c r="H67" i="2"/>
  <c r="J67" i="2"/>
  <c r="K67" i="2"/>
  <c r="L67" i="2"/>
  <c r="M67" i="2"/>
  <c r="N67" i="2"/>
  <c r="O67" i="2"/>
  <c r="Q67" i="2"/>
  <c r="AI67" i="2"/>
  <c r="AZ67" i="2"/>
  <c r="BQ67" i="2"/>
  <c r="CH67" i="2"/>
  <c r="I68" i="2"/>
  <c r="J68" i="2"/>
  <c r="K68" i="2"/>
  <c r="L68" i="2"/>
  <c r="M68" i="2"/>
  <c r="N68" i="2"/>
  <c r="O68" i="2"/>
  <c r="Q68" i="2"/>
  <c r="AI68" i="2"/>
  <c r="AZ68" i="2"/>
  <c r="BQ68" i="2"/>
  <c r="CH68" i="2"/>
  <c r="I69" i="2"/>
  <c r="J69" i="2"/>
  <c r="K69" i="2"/>
  <c r="L69" i="2"/>
  <c r="M69" i="2"/>
  <c r="N69" i="2"/>
  <c r="O69" i="2"/>
  <c r="Q69" i="2"/>
  <c r="AI69" i="2"/>
  <c r="F69" i="2"/>
  <c r="AZ69" i="2"/>
  <c r="BQ69" i="2"/>
  <c r="CH69" i="2"/>
  <c r="I70" i="2"/>
  <c r="H70" i="2"/>
  <c r="J70" i="2"/>
  <c r="K70" i="2"/>
  <c r="L70" i="2"/>
  <c r="M70" i="2"/>
  <c r="N70" i="2"/>
  <c r="O70" i="2"/>
  <c r="Q70" i="2"/>
  <c r="AI70" i="2"/>
  <c r="F70" i="2"/>
  <c r="AZ70" i="2"/>
  <c r="BQ70" i="2"/>
  <c r="CH70" i="2"/>
  <c r="F71" i="2"/>
  <c r="I71" i="2"/>
  <c r="J71" i="2"/>
  <c r="K71" i="2"/>
  <c r="L71" i="2"/>
  <c r="M71" i="2"/>
  <c r="N71" i="2"/>
  <c r="O71" i="2"/>
  <c r="Q71" i="2"/>
  <c r="AI71" i="2"/>
  <c r="G71" i="2"/>
  <c r="AZ71" i="2"/>
  <c r="BQ71" i="2"/>
  <c r="CH71" i="2"/>
  <c r="F72" i="2"/>
  <c r="I72" i="2"/>
  <c r="H72" i="2"/>
  <c r="J72" i="2"/>
  <c r="K72" i="2"/>
  <c r="L72" i="2"/>
  <c r="M72" i="2"/>
  <c r="N72" i="2"/>
  <c r="O72" i="2"/>
  <c r="Q72" i="2"/>
  <c r="AI72" i="2"/>
  <c r="G72" i="2"/>
  <c r="AZ72" i="2"/>
  <c r="BQ72" i="2"/>
  <c r="CH72" i="2"/>
  <c r="F73" i="2"/>
  <c r="I73" i="2"/>
  <c r="H73" i="2"/>
  <c r="J73" i="2"/>
  <c r="K73" i="2"/>
  <c r="L73" i="2"/>
  <c r="M73" i="2"/>
  <c r="N73" i="2"/>
  <c r="O73" i="2"/>
  <c r="Q73" i="2"/>
  <c r="AI73" i="2"/>
  <c r="G73" i="2"/>
  <c r="AZ73" i="2"/>
  <c r="BQ73" i="2"/>
  <c r="CH73" i="2"/>
  <c r="F74" i="2"/>
  <c r="I74" i="2"/>
  <c r="J74" i="2"/>
  <c r="K74" i="2"/>
  <c r="L74" i="2"/>
  <c r="M74" i="2"/>
  <c r="N74" i="2"/>
  <c r="O74" i="2"/>
  <c r="Q74" i="2"/>
  <c r="AI74" i="2"/>
  <c r="G74" i="2"/>
  <c r="AZ74" i="2"/>
  <c r="BQ74" i="2"/>
  <c r="CH74" i="2"/>
  <c r="F75" i="2"/>
  <c r="I75" i="2"/>
  <c r="H75" i="2"/>
  <c r="J75" i="2"/>
  <c r="K75" i="2"/>
  <c r="L75" i="2"/>
  <c r="M75" i="2"/>
  <c r="N75" i="2"/>
  <c r="O75" i="2"/>
  <c r="Q75" i="2"/>
  <c r="AI75" i="2"/>
  <c r="G75" i="2"/>
  <c r="AZ75" i="2"/>
  <c r="BQ75" i="2"/>
  <c r="CH75" i="2"/>
  <c r="F76" i="2"/>
  <c r="G76" i="2"/>
  <c r="I76" i="2"/>
  <c r="H76" i="2"/>
  <c r="J76" i="2"/>
  <c r="K76" i="2"/>
  <c r="L76" i="2"/>
  <c r="M76" i="2"/>
  <c r="N76" i="2"/>
  <c r="O76" i="2"/>
  <c r="Q76" i="2"/>
  <c r="AI76" i="2"/>
  <c r="AZ76" i="2"/>
  <c r="BQ76" i="2"/>
  <c r="CH76" i="2"/>
  <c r="F77" i="2"/>
  <c r="G77" i="2"/>
  <c r="I77" i="2"/>
  <c r="J77" i="2"/>
  <c r="K77" i="2"/>
  <c r="L77" i="2"/>
  <c r="M77" i="2"/>
  <c r="N77" i="2"/>
  <c r="O77" i="2"/>
  <c r="Q77" i="2"/>
  <c r="AI77" i="2"/>
  <c r="P77" i="2"/>
  <c r="AZ77" i="2"/>
  <c r="BQ77" i="2"/>
  <c r="CH77" i="2"/>
  <c r="F78" i="2"/>
  <c r="G78" i="2"/>
  <c r="I78" i="2"/>
  <c r="J78" i="2"/>
  <c r="K78" i="2"/>
  <c r="L78" i="2"/>
  <c r="M78" i="2"/>
  <c r="N78" i="2"/>
  <c r="O78" i="2"/>
  <c r="Q78" i="2"/>
  <c r="AI78" i="2"/>
  <c r="P78" i="2"/>
  <c r="AZ78" i="2"/>
  <c r="BQ78" i="2"/>
  <c r="CH78" i="2"/>
  <c r="F79" i="2"/>
  <c r="G79" i="2"/>
  <c r="I79" i="2"/>
  <c r="H79" i="2"/>
  <c r="J79" i="2"/>
  <c r="K79" i="2"/>
  <c r="L79" i="2"/>
  <c r="M79" i="2"/>
  <c r="N79" i="2"/>
  <c r="O79" i="2"/>
  <c r="Q79" i="2"/>
  <c r="AI79" i="2"/>
  <c r="P79" i="2"/>
  <c r="AZ79" i="2"/>
  <c r="BQ79" i="2"/>
  <c r="CH79" i="2"/>
  <c r="F80" i="2"/>
  <c r="G80" i="2"/>
  <c r="I80" i="2"/>
  <c r="H80" i="2"/>
  <c r="J80" i="2"/>
  <c r="K80" i="2"/>
  <c r="L80" i="2"/>
  <c r="M80" i="2"/>
  <c r="N80" i="2"/>
  <c r="O80" i="2"/>
  <c r="Q80" i="2"/>
  <c r="AI80" i="2"/>
  <c r="AZ80" i="2"/>
  <c r="BQ80" i="2"/>
  <c r="CH80" i="2"/>
  <c r="F81" i="2"/>
  <c r="G81" i="2"/>
  <c r="I81" i="2"/>
  <c r="J81" i="2"/>
  <c r="K81" i="2"/>
  <c r="L81" i="2"/>
  <c r="M81" i="2"/>
  <c r="N81" i="2"/>
  <c r="O81" i="2"/>
  <c r="Q81" i="2"/>
  <c r="AI81" i="2"/>
  <c r="P81" i="2"/>
  <c r="AZ81" i="2"/>
  <c r="BQ81" i="2"/>
  <c r="CH81" i="2"/>
  <c r="F82" i="2"/>
  <c r="G82" i="2"/>
  <c r="I82" i="2"/>
  <c r="J82" i="2"/>
  <c r="K82" i="2"/>
  <c r="L82" i="2"/>
  <c r="M82" i="2"/>
  <c r="N82" i="2"/>
  <c r="O82" i="2"/>
  <c r="Q82" i="2"/>
  <c r="AI82" i="2"/>
  <c r="P82" i="2"/>
  <c r="AZ82" i="2"/>
  <c r="BQ82" i="2"/>
  <c r="CH82" i="2"/>
  <c r="F83" i="2"/>
  <c r="G83" i="2"/>
  <c r="I83" i="2"/>
  <c r="H83" i="2"/>
  <c r="J83" i="2"/>
  <c r="K83" i="2"/>
  <c r="L83" i="2"/>
  <c r="M83" i="2"/>
  <c r="N83" i="2"/>
  <c r="O83" i="2"/>
  <c r="Q83" i="2"/>
  <c r="AI83" i="2"/>
  <c r="P83" i="2"/>
  <c r="AZ83" i="2"/>
  <c r="BQ83" i="2"/>
  <c r="CH83" i="2"/>
  <c r="F84" i="2"/>
  <c r="G84" i="2"/>
  <c r="I84" i="2"/>
  <c r="H84" i="2"/>
  <c r="J84" i="2"/>
  <c r="K84" i="2"/>
  <c r="L84" i="2"/>
  <c r="M84" i="2"/>
  <c r="N84" i="2"/>
  <c r="O84" i="2"/>
  <c r="Q84" i="2"/>
  <c r="AI84" i="2"/>
  <c r="AZ84" i="2"/>
  <c r="BQ84" i="2"/>
  <c r="CH84" i="2"/>
  <c r="F85" i="2"/>
  <c r="G85" i="2"/>
  <c r="I85" i="2"/>
  <c r="J85" i="2"/>
  <c r="K85" i="2"/>
  <c r="L85" i="2"/>
  <c r="M85" i="2"/>
  <c r="N85" i="2"/>
  <c r="O85" i="2"/>
  <c r="Q85" i="2"/>
  <c r="AI85" i="2"/>
  <c r="P85" i="2"/>
  <c r="AZ85" i="2"/>
  <c r="BQ85" i="2"/>
  <c r="CH85" i="2"/>
  <c r="F86" i="2"/>
  <c r="G86" i="2"/>
  <c r="I86" i="2"/>
  <c r="J86" i="2"/>
  <c r="K86" i="2"/>
  <c r="L86" i="2"/>
  <c r="M86" i="2"/>
  <c r="N86" i="2"/>
  <c r="O86" i="2"/>
  <c r="Q86" i="2"/>
  <c r="AI86" i="2"/>
  <c r="P86" i="2"/>
  <c r="AZ86" i="2"/>
  <c r="BQ86" i="2"/>
  <c r="CH86" i="2"/>
  <c r="F87" i="2"/>
  <c r="G87" i="2"/>
  <c r="I87" i="2"/>
  <c r="H87" i="2"/>
  <c r="J87" i="2"/>
  <c r="K87" i="2"/>
  <c r="L87" i="2"/>
  <c r="M87" i="2"/>
  <c r="N87" i="2"/>
  <c r="O87" i="2"/>
  <c r="Q87" i="2"/>
  <c r="AI87" i="2"/>
  <c r="P87" i="2"/>
  <c r="AZ87" i="2"/>
  <c r="BQ87" i="2"/>
  <c r="CH87" i="2"/>
  <c r="F88" i="2"/>
  <c r="G88" i="2"/>
  <c r="I88" i="2"/>
  <c r="H88" i="2"/>
  <c r="J88" i="2"/>
  <c r="K88" i="2"/>
  <c r="L88" i="2"/>
  <c r="M88" i="2"/>
  <c r="N88" i="2"/>
  <c r="O88" i="2"/>
  <c r="Q88" i="2"/>
  <c r="AI88" i="2"/>
  <c r="AZ88" i="2"/>
  <c r="BQ88" i="2"/>
  <c r="CH88" i="2"/>
  <c r="F89" i="2"/>
  <c r="G89" i="2"/>
  <c r="I89" i="2"/>
  <c r="J89" i="2"/>
  <c r="K89" i="2"/>
  <c r="L89" i="2"/>
  <c r="M89" i="2"/>
  <c r="N89" i="2"/>
  <c r="O89" i="2"/>
  <c r="Q89" i="2"/>
  <c r="AI89" i="2"/>
  <c r="P89" i="2"/>
  <c r="AZ89" i="2"/>
  <c r="BQ89" i="2"/>
  <c r="CH89" i="2"/>
  <c r="F91" i="2"/>
  <c r="G91" i="2"/>
  <c r="I91" i="2"/>
  <c r="J91" i="2"/>
  <c r="K91" i="2"/>
  <c r="L91" i="2"/>
  <c r="M91" i="2"/>
  <c r="N91" i="2"/>
  <c r="O91" i="2"/>
  <c r="Q91" i="2"/>
  <c r="AI91" i="2"/>
  <c r="P91" i="2"/>
  <c r="P92" i="2"/>
  <c r="AZ91" i="2"/>
  <c r="BQ91" i="2"/>
  <c r="CH91" i="2"/>
  <c r="CH92" i="2"/>
  <c r="F92" i="2"/>
  <c r="G92" i="2"/>
  <c r="I92" i="2"/>
  <c r="J92" i="2"/>
  <c r="K92" i="2"/>
  <c r="L92" i="2"/>
  <c r="M92" i="2"/>
  <c r="N92" i="2"/>
  <c r="O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G96" i="2"/>
  <c r="I94" i="2"/>
  <c r="J94" i="2"/>
  <c r="K94" i="2"/>
  <c r="L94" i="2"/>
  <c r="L95" i="2"/>
  <c r="M94" i="2"/>
  <c r="N94" i="2"/>
  <c r="O94" i="2"/>
  <c r="Q94" i="2"/>
  <c r="AI94" i="2"/>
  <c r="G94" i="2"/>
  <c r="G95" i="2"/>
  <c r="AZ94" i="2"/>
  <c r="P94" i="2"/>
  <c r="P95" i="2"/>
  <c r="BQ94" i="2"/>
  <c r="CH94" i="2"/>
  <c r="CH95" i="2"/>
  <c r="I95" i="2"/>
  <c r="J95" i="2"/>
  <c r="K95" i="2"/>
  <c r="M95" i="2"/>
  <c r="N95" i="2"/>
  <c r="O95" i="2"/>
  <c r="Q95" i="2"/>
  <c r="R95" i="2"/>
  <c r="S95" i="2"/>
  <c r="T95" i="2"/>
  <c r="U95" i="2"/>
  <c r="U96" i="2"/>
  <c r="V95" i="2"/>
  <c r="V96" i="2"/>
  <c r="W95" i="2"/>
  <c r="X95" i="2"/>
  <c r="Y95" i="2"/>
  <c r="Z95" i="2"/>
  <c r="AA95" i="2"/>
  <c r="AB95" i="2"/>
  <c r="AC95" i="2"/>
  <c r="AC96" i="2"/>
  <c r="AD95" i="2"/>
  <c r="AE95" i="2"/>
  <c r="AF95" i="2"/>
  <c r="AG95" i="2"/>
  <c r="AG96" i="2"/>
  <c r="AH95" i="2"/>
  <c r="AI95" i="2"/>
  <c r="AJ95" i="2"/>
  <c r="AK95" i="2"/>
  <c r="AK96" i="2"/>
  <c r="AL95" i="2"/>
  <c r="AM95" i="2"/>
  <c r="AN95" i="2"/>
  <c r="AO95" i="2"/>
  <c r="AP95" i="2"/>
  <c r="AQ95" i="2"/>
  <c r="AR95" i="2"/>
  <c r="AS95" i="2"/>
  <c r="AS96" i="2"/>
  <c r="AT95" i="2"/>
  <c r="AT96" i="2"/>
  <c r="AU95" i="2"/>
  <c r="AV95" i="2"/>
  <c r="AW95" i="2"/>
  <c r="AX95" i="2"/>
  <c r="AY95" i="2"/>
  <c r="AZ95" i="2"/>
  <c r="BA95" i="2"/>
  <c r="BA96" i="2"/>
  <c r="BB95" i="2"/>
  <c r="BB96" i="2"/>
  <c r="BC95" i="2"/>
  <c r="BD95" i="2"/>
  <c r="BE95" i="2"/>
  <c r="BF95" i="2"/>
  <c r="BG95" i="2"/>
  <c r="BH95" i="2"/>
  <c r="BI95" i="2"/>
  <c r="BI96" i="2"/>
  <c r="BJ95" i="2"/>
  <c r="BJ96" i="2"/>
  <c r="BK95" i="2"/>
  <c r="BL95" i="2"/>
  <c r="BM95" i="2"/>
  <c r="BN95" i="2"/>
  <c r="BO95" i="2"/>
  <c r="BP95" i="2"/>
  <c r="BR95" i="2"/>
  <c r="BR96" i="2"/>
  <c r="BS95" i="2"/>
  <c r="BT95" i="2"/>
  <c r="BU95" i="2"/>
  <c r="BV95" i="2"/>
  <c r="BW95" i="2"/>
  <c r="BX95" i="2"/>
  <c r="BX96" i="2"/>
  <c r="BY95" i="2"/>
  <c r="BY96" i="2"/>
  <c r="BZ95" i="2"/>
  <c r="BZ96" i="2"/>
  <c r="CA95" i="2"/>
  <c r="CB95" i="2"/>
  <c r="CC95" i="2"/>
  <c r="CD95" i="2"/>
  <c r="CE95" i="2"/>
  <c r="CF95" i="2"/>
  <c r="CF96" i="2"/>
  <c r="CG95" i="2"/>
  <c r="W96" i="2"/>
  <c r="X96" i="2"/>
  <c r="AA96" i="2"/>
  <c r="AE96" i="2"/>
  <c r="AF96" i="2"/>
  <c r="AM96" i="2"/>
  <c r="AN96" i="2"/>
  <c r="AO96" i="2"/>
  <c r="AQ96" i="2"/>
  <c r="AU96" i="2"/>
  <c r="AV96" i="2"/>
  <c r="AW96" i="2"/>
  <c r="AX96" i="2"/>
  <c r="AY96" i="2"/>
  <c r="BC96" i="2"/>
  <c r="BD96" i="2"/>
  <c r="BE96" i="2"/>
  <c r="BF96" i="2"/>
  <c r="BG96" i="2"/>
  <c r="BK96" i="2"/>
  <c r="BL96" i="2"/>
  <c r="BM96" i="2"/>
  <c r="BN96" i="2"/>
  <c r="BO96" i="2"/>
  <c r="BS96" i="2"/>
  <c r="BT96" i="2"/>
  <c r="BU96" i="2"/>
  <c r="BV96" i="2"/>
  <c r="BW96" i="2"/>
  <c r="CA96" i="2"/>
  <c r="CB96" i="2"/>
  <c r="CC96" i="2"/>
  <c r="CD96" i="2"/>
  <c r="CE96" i="2"/>
  <c r="I17" i="3"/>
  <c r="J17" i="3"/>
  <c r="K17" i="3"/>
  <c r="K26" i="3"/>
  <c r="L17" i="3"/>
  <c r="M17" i="3"/>
  <c r="N17" i="3"/>
  <c r="O17" i="3"/>
  <c r="Q17" i="3"/>
  <c r="AI17" i="3"/>
  <c r="AZ17" i="3"/>
  <c r="BQ17" i="3"/>
  <c r="CH17" i="3"/>
  <c r="I18" i="3"/>
  <c r="J18" i="3"/>
  <c r="K18" i="3"/>
  <c r="L18" i="3"/>
  <c r="M18" i="3"/>
  <c r="N18" i="3"/>
  <c r="O18" i="3"/>
  <c r="Q18" i="3"/>
  <c r="AI18" i="3"/>
  <c r="AZ18" i="3"/>
  <c r="BQ18" i="3"/>
  <c r="CH18" i="3"/>
  <c r="I19" i="3"/>
  <c r="J19" i="3"/>
  <c r="K19" i="3"/>
  <c r="L19" i="3"/>
  <c r="M19" i="3"/>
  <c r="N19" i="3"/>
  <c r="O19" i="3"/>
  <c r="Q19" i="3"/>
  <c r="AI19" i="3"/>
  <c r="AZ19" i="3"/>
  <c r="BQ19" i="3"/>
  <c r="CH19" i="3"/>
  <c r="I20" i="3"/>
  <c r="J20" i="3"/>
  <c r="K20" i="3"/>
  <c r="L20" i="3"/>
  <c r="M20" i="3"/>
  <c r="N20" i="3"/>
  <c r="O20" i="3"/>
  <c r="O26" i="3"/>
  <c r="Q20" i="3"/>
  <c r="AI20" i="3"/>
  <c r="AZ20" i="3"/>
  <c r="BQ20" i="3"/>
  <c r="CH20" i="3"/>
  <c r="I21" i="3"/>
  <c r="J21" i="3"/>
  <c r="K21" i="3"/>
  <c r="L21" i="3"/>
  <c r="M21" i="3"/>
  <c r="N21" i="3"/>
  <c r="O21" i="3"/>
  <c r="Q21" i="3"/>
  <c r="AI21" i="3"/>
  <c r="AZ21" i="3"/>
  <c r="BQ21" i="3"/>
  <c r="CH21" i="3"/>
  <c r="I22" i="3"/>
  <c r="J22" i="3"/>
  <c r="K22" i="3"/>
  <c r="M22" i="3"/>
  <c r="N22" i="3"/>
  <c r="O22" i="3"/>
  <c r="R22" i="3"/>
  <c r="R26" i="3"/>
  <c r="Z22" i="3"/>
  <c r="L22" i="3"/>
  <c r="AH22" i="3"/>
  <c r="AI22" i="3"/>
  <c r="P22" i="3"/>
  <c r="AZ22" i="3"/>
  <c r="BQ22" i="3"/>
  <c r="CH22" i="3"/>
  <c r="G23" i="3"/>
  <c r="I23" i="3"/>
  <c r="I26" i="3"/>
  <c r="J23" i="3"/>
  <c r="K23" i="3"/>
  <c r="L23" i="3"/>
  <c r="M23" i="3"/>
  <c r="N23" i="3"/>
  <c r="O23" i="3"/>
  <c r="H23" i="3"/>
  <c r="P23" i="3"/>
  <c r="Q23" i="3"/>
  <c r="AI23" i="3"/>
  <c r="AZ23" i="3"/>
  <c r="BQ23" i="3"/>
  <c r="F23" i="3"/>
  <c r="CH23" i="3"/>
  <c r="I24" i="3"/>
  <c r="J24" i="3"/>
  <c r="K24" i="3"/>
  <c r="L24" i="3"/>
  <c r="M24" i="3"/>
  <c r="N24" i="3"/>
  <c r="O24" i="3"/>
  <c r="H24" i="3"/>
  <c r="Q24" i="3"/>
  <c r="R24" i="3"/>
  <c r="S24" i="3"/>
  <c r="Y24" i="3"/>
  <c r="AI24" i="3"/>
  <c r="P24" i="3"/>
  <c r="AZ24" i="3"/>
  <c r="BQ24" i="3"/>
  <c r="BQ26" i="3"/>
  <c r="CH24" i="3"/>
  <c r="CH26" i="3"/>
  <c r="I25" i="3"/>
  <c r="H25" i="3"/>
  <c r="J25" i="3"/>
  <c r="K25" i="3"/>
  <c r="L25" i="3"/>
  <c r="M25" i="3"/>
  <c r="N25" i="3"/>
  <c r="O25" i="3"/>
  <c r="Q25" i="3"/>
  <c r="AI25" i="3"/>
  <c r="AZ25" i="3"/>
  <c r="BQ25" i="3"/>
  <c r="F25" i="3"/>
  <c r="CH25" i="3"/>
  <c r="L26" i="3"/>
  <c r="M26" i="3"/>
  <c r="N26" i="3"/>
  <c r="S26" i="3"/>
  <c r="T26" i="3"/>
  <c r="U26" i="3"/>
  <c r="V26" i="3"/>
  <c r="W26" i="3"/>
  <c r="X26" i="3"/>
  <c r="Y26" i="3"/>
  <c r="AA26" i="3"/>
  <c r="AB26" i="3"/>
  <c r="AC26" i="3"/>
  <c r="AD26" i="3"/>
  <c r="AE26" i="3"/>
  <c r="AF26" i="3"/>
  <c r="AG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I28" i="3"/>
  <c r="J28" i="3"/>
  <c r="K28" i="3"/>
  <c r="H28" i="3"/>
  <c r="L28" i="3"/>
  <c r="M28" i="3"/>
  <c r="N28" i="3"/>
  <c r="O28" i="3"/>
  <c r="Q28" i="3"/>
  <c r="AI28" i="3"/>
  <c r="F28" i="3"/>
  <c r="F30" i="3"/>
  <c r="AZ28" i="3"/>
  <c r="BQ28" i="3"/>
  <c r="BQ30" i="3"/>
  <c r="CH28" i="3"/>
  <c r="CH30" i="3"/>
  <c r="I29" i="3"/>
  <c r="J29" i="3"/>
  <c r="K29" i="3"/>
  <c r="H29" i="3"/>
  <c r="L29" i="3"/>
  <c r="M29" i="3"/>
  <c r="N29" i="3"/>
  <c r="O29" i="3"/>
  <c r="Q29" i="3"/>
  <c r="AI29" i="3"/>
  <c r="F29" i="3"/>
  <c r="AZ29" i="3"/>
  <c r="P29" i="3"/>
  <c r="BQ29" i="3"/>
  <c r="CH29" i="3"/>
  <c r="I30" i="3"/>
  <c r="J30" i="3"/>
  <c r="L30" i="3"/>
  <c r="M30" i="3"/>
  <c r="N30" i="3"/>
  <c r="O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R30" i="3"/>
  <c r="BS30" i="3"/>
  <c r="BT30" i="3"/>
  <c r="BU30" i="3"/>
  <c r="BV30" i="3"/>
  <c r="BW30" i="3"/>
  <c r="BW102" i="3"/>
  <c r="BX30" i="3"/>
  <c r="BY30" i="3"/>
  <c r="BZ30" i="3"/>
  <c r="CA30" i="3"/>
  <c r="CB30" i="3"/>
  <c r="CC30" i="3"/>
  <c r="CD30" i="3"/>
  <c r="CE30" i="3"/>
  <c r="CE102" i="3"/>
  <c r="CF30" i="3"/>
  <c r="CG30" i="3"/>
  <c r="I32" i="3"/>
  <c r="H32" i="3"/>
  <c r="J32" i="3"/>
  <c r="K32" i="3"/>
  <c r="L32" i="3"/>
  <c r="M32" i="3"/>
  <c r="N32" i="3"/>
  <c r="O32" i="3"/>
  <c r="Q32" i="3"/>
  <c r="AI32" i="3"/>
  <c r="AI36" i="3"/>
  <c r="AZ32" i="3"/>
  <c r="BQ32" i="3"/>
  <c r="BQ36" i="3"/>
  <c r="CH32" i="3"/>
  <c r="I33" i="3"/>
  <c r="J33" i="3"/>
  <c r="J36" i="3"/>
  <c r="K33" i="3"/>
  <c r="K36" i="3"/>
  <c r="L33" i="3"/>
  <c r="M33" i="3"/>
  <c r="N33" i="3"/>
  <c r="O33" i="3"/>
  <c r="Q33" i="3"/>
  <c r="AI33" i="3"/>
  <c r="AZ33" i="3"/>
  <c r="BQ33" i="3"/>
  <c r="CH33" i="3"/>
  <c r="I34" i="3"/>
  <c r="H34" i="3"/>
  <c r="J34" i="3"/>
  <c r="K34" i="3"/>
  <c r="L34" i="3"/>
  <c r="M34" i="3"/>
  <c r="N34" i="3"/>
  <c r="O34" i="3"/>
  <c r="Q34" i="3"/>
  <c r="AI34" i="3"/>
  <c r="AZ34" i="3"/>
  <c r="BQ34" i="3"/>
  <c r="CH34" i="3"/>
  <c r="I35" i="3"/>
  <c r="J35" i="3"/>
  <c r="K35" i="3"/>
  <c r="L35" i="3"/>
  <c r="M35" i="3"/>
  <c r="N35" i="3"/>
  <c r="O35" i="3"/>
  <c r="Q35" i="3"/>
  <c r="AI35" i="3"/>
  <c r="AZ35" i="3"/>
  <c r="BQ35" i="3"/>
  <c r="CH35" i="3"/>
  <c r="I36" i="3"/>
  <c r="L36" i="3"/>
  <c r="M36" i="3"/>
  <c r="N36" i="3"/>
  <c r="O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I38" i="3"/>
  <c r="J38" i="3"/>
  <c r="K38" i="3"/>
  <c r="L38" i="3"/>
  <c r="M38" i="3"/>
  <c r="N38" i="3"/>
  <c r="O38" i="3"/>
  <c r="Q38" i="3"/>
  <c r="R38" i="3"/>
  <c r="AI38" i="3"/>
  <c r="F38" i="3"/>
  <c r="AJ38" i="3"/>
  <c r="AL38" i="3"/>
  <c r="AP38" i="3"/>
  <c r="AZ38" i="3"/>
  <c r="BQ38" i="3"/>
  <c r="CH38" i="3"/>
  <c r="I39" i="3"/>
  <c r="J39" i="3"/>
  <c r="K39" i="3"/>
  <c r="L39" i="3"/>
  <c r="M39" i="3"/>
  <c r="N39" i="3"/>
  <c r="O39" i="3"/>
  <c r="Q39" i="3"/>
  <c r="R39" i="3"/>
  <c r="S39" i="3"/>
  <c r="U39" i="3"/>
  <c r="Y39" i="3"/>
  <c r="AI39" i="3"/>
  <c r="AZ39" i="3"/>
  <c r="BQ39" i="3"/>
  <c r="CH39" i="3"/>
  <c r="I40" i="3"/>
  <c r="J40" i="3"/>
  <c r="K40" i="3"/>
  <c r="K56" i="3"/>
  <c r="L40" i="3"/>
  <c r="M40" i="3"/>
  <c r="N40" i="3"/>
  <c r="O40" i="3"/>
  <c r="Q40" i="3"/>
  <c r="R40" i="3"/>
  <c r="AI40" i="3"/>
  <c r="AJ40" i="3"/>
  <c r="AL40" i="3"/>
  <c r="AP40" i="3"/>
  <c r="AZ40" i="3"/>
  <c r="BQ40" i="3"/>
  <c r="CH40" i="3"/>
  <c r="J41" i="3"/>
  <c r="K41" i="3"/>
  <c r="M41" i="3"/>
  <c r="N41" i="3"/>
  <c r="O41" i="3"/>
  <c r="R41" i="3"/>
  <c r="AI41" i="3"/>
  <c r="AJ41" i="3"/>
  <c r="I41" i="3"/>
  <c r="AP41" i="3"/>
  <c r="AZ41" i="3"/>
  <c r="AQ41" i="3"/>
  <c r="AY41" i="3"/>
  <c r="Q41" i="3"/>
  <c r="BQ41" i="3"/>
  <c r="CH41" i="3"/>
  <c r="I42" i="3"/>
  <c r="H42" i="3"/>
  <c r="J42" i="3"/>
  <c r="K42" i="3"/>
  <c r="L42" i="3"/>
  <c r="M42" i="3"/>
  <c r="N42" i="3"/>
  <c r="O42" i="3"/>
  <c r="Q42" i="3"/>
  <c r="AI42" i="3"/>
  <c r="AZ42" i="3"/>
  <c r="BQ42" i="3"/>
  <c r="CH42" i="3"/>
  <c r="I43" i="3"/>
  <c r="H43" i="3"/>
  <c r="J43" i="3"/>
  <c r="K43" i="3"/>
  <c r="L43" i="3"/>
  <c r="M43" i="3"/>
  <c r="N43" i="3"/>
  <c r="O43" i="3"/>
  <c r="Q43" i="3"/>
  <c r="AI43" i="3"/>
  <c r="AZ43" i="3"/>
  <c r="BQ43" i="3"/>
  <c r="CH43" i="3"/>
  <c r="P43" i="3"/>
  <c r="H44" i="3"/>
  <c r="I44" i="3"/>
  <c r="J44" i="3"/>
  <c r="K44" i="3"/>
  <c r="L44" i="3"/>
  <c r="M44" i="3"/>
  <c r="N44" i="3"/>
  <c r="O44" i="3"/>
  <c r="P44" i="3"/>
  <c r="Q44" i="3"/>
  <c r="AI44" i="3"/>
  <c r="AZ44" i="3"/>
  <c r="BQ44" i="3"/>
  <c r="CH44" i="3"/>
  <c r="I45" i="3"/>
  <c r="J45" i="3"/>
  <c r="K45" i="3"/>
  <c r="L45" i="3"/>
  <c r="M45" i="3"/>
  <c r="N45" i="3"/>
  <c r="O45" i="3"/>
  <c r="Q45" i="3"/>
  <c r="R45" i="3"/>
  <c r="AI45" i="3"/>
  <c r="AJ45" i="3"/>
  <c r="AL45" i="3"/>
  <c r="AP45" i="3"/>
  <c r="AZ45" i="3"/>
  <c r="G45" i="3"/>
  <c r="BQ45" i="3"/>
  <c r="CH45" i="3"/>
  <c r="F46" i="3"/>
  <c r="I46" i="3"/>
  <c r="J46" i="3"/>
  <c r="K46" i="3"/>
  <c r="L46" i="3"/>
  <c r="M46" i="3"/>
  <c r="N46" i="3"/>
  <c r="O46" i="3"/>
  <c r="Q46" i="3"/>
  <c r="AI46" i="3"/>
  <c r="AZ46" i="3"/>
  <c r="BQ46" i="3"/>
  <c r="CH46" i="3"/>
  <c r="I47" i="3"/>
  <c r="H47" i="3"/>
  <c r="J47" i="3"/>
  <c r="K47" i="3"/>
  <c r="L47" i="3"/>
  <c r="M47" i="3"/>
  <c r="N47" i="3"/>
  <c r="O47" i="3"/>
  <c r="Q47" i="3"/>
  <c r="AI47" i="3"/>
  <c r="AZ47" i="3"/>
  <c r="BQ47" i="3"/>
  <c r="CH47" i="3"/>
  <c r="I48" i="3"/>
  <c r="J48" i="3"/>
  <c r="K48" i="3"/>
  <c r="L48" i="3"/>
  <c r="M48" i="3"/>
  <c r="N48" i="3"/>
  <c r="O48" i="3"/>
  <c r="Q48" i="3"/>
  <c r="AI48" i="3"/>
  <c r="AZ48" i="3"/>
  <c r="BQ48" i="3"/>
  <c r="F48" i="3"/>
  <c r="CH48" i="3"/>
  <c r="F49" i="3"/>
  <c r="I49" i="3"/>
  <c r="J49" i="3"/>
  <c r="K49" i="3"/>
  <c r="L49" i="3"/>
  <c r="M49" i="3"/>
  <c r="N49" i="3"/>
  <c r="N56" i="3"/>
  <c r="O49" i="3"/>
  <c r="Q49" i="3"/>
  <c r="AI49" i="3"/>
  <c r="P49" i="3"/>
  <c r="AZ49" i="3"/>
  <c r="BQ49" i="3"/>
  <c r="CH49" i="3"/>
  <c r="F50" i="3"/>
  <c r="G50" i="3"/>
  <c r="I50" i="3"/>
  <c r="J50" i="3"/>
  <c r="K50" i="3"/>
  <c r="L50" i="3"/>
  <c r="M50" i="3"/>
  <c r="N50" i="3"/>
  <c r="O50" i="3"/>
  <c r="P50" i="3"/>
  <c r="Q50" i="3"/>
  <c r="AI50" i="3"/>
  <c r="AZ50" i="3"/>
  <c r="BQ50" i="3"/>
  <c r="CH50" i="3"/>
  <c r="J51" i="3"/>
  <c r="K51" i="3"/>
  <c r="M51" i="3"/>
  <c r="N51" i="3"/>
  <c r="O51" i="3"/>
  <c r="R51" i="3"/>
  <c r="AI51" i="3"/>
  <c r="AJ51" i="3"/>
  <c r="I51" i="3"/>
  <c r="H51" i="3"/>
  <c r="AP51" i="3"/>
  <c r="AQ51" i="3"/>
  <c r="L51" i="3"/>
  <c r="AY51" i="3"/>
  <c r="BQ51" i="3"/>
  <c r="CH51" i="3"/>
  <c r="I52" i="3"/>
  <c r="H52" i="3"/>
  <c r="J52" i="3"/>
  <c r="K52" i="3"/>
  <c r="L52" i="3"/>
  <c r="M52" i="3"/>
  <c r="N52" i="3"/>
  <c r="O52" i="3"/>
  <c r="Q52" i="3"/>
  <c r="AI52" i="3"/>
  <c r="AZ52" i="3"/>
  <c r="BQ52" i="3"/>
  <c r="CH52" i="3"/>
  <c r="I53" i="3"/>
  <c r="H53" i="3"/>
  <c r="J53" i="3"/>
  <c r="K53" i="3"/>
  <c r="M53" i="3"/>
  <c r="N53" i="3"/>
  <c r="O53" i="3"/>
  <c r="Q53" i="3"/>
  <c r="R53" i="3"/>
  <c r="R56" i="3"/>
  <c r="AI53" i="3"/>
  <c r="AJ53" i="3"/>
  <c r="AP53" i="3"/>
  <c r="AZ53" i="3"/>
  <c r="AQ53" i="3"/>
  <c r="L53" i="3"/>
  <c r="AY53" i="3"/>
  <c r="BQ53" i="3"/>
  <c r="CH53" i="3"/>
  <c r="I54" i="3"/>
  <c r="J54" i="3"/>
  <c r="K54" i="3"/>
  <c r="L54" i="3"/>
  <c r="H54" i="3"/>
  <c r="M54" i="3"/>
  <c r="N54" i="3"/>
  <c r="O54" i="3"/>
  <c r="Q54" i="3"/>
  <c r="AI54" i="3"/>
  <c r="G54" i="3"/>
  <c r="AZ54" i="3"/>
  <c r="BQ54" i="3"/>
  <c r="F54" i="3"/>
  <c r="CH54" i="3"/>
  <c r="I55" i="3"/>
  <c r="J55" i="3"/>
  <c r="K55" i="3"/>
  <c r="L55" i="3"/>
  <c r="M55" i="3"/>
  <c r="N55" i="3"/>
  <c r="O55" i="3"/>
  <c r="Q55" i="3"/>
  <c r="AI55" i="3"/>
  <c r="G55" i="3"/>
  <c r="AZ55" i="3"/>
  <c r="BQ55" i="3"/>
  <c r="F55" i="3"/>
  <c r="CH55" i="3"/>
  <c r="M56" i="3"/>
  <c r="S56" i="3"/>
  <c r="T56" i="3"/>
  <c r="U56" i="3"/>
  <c r="U102" i="3"/>
  <c r="V56" i="3"/>
  <c r="W56" i="3"/>
  <c r="X56" i="3"/>
  <c r="Y56" i="3"/>
  <c r="Z56" i="3"/>
  <c r="AA56" i="3"/>
  <c r="AB56" i="3"/>
  <c r="AC56" i="3"/>
  <c r="AC102" i="3"/>
  <c r="AD56" i="3"/>
  <c r="AE56" i="3"/>
  <c r="AF56" i="3"/>
  <c r="AG56" i="3"/>
  <c r="AH56" i="3"/>
  <c r="AJ56" i="3"/>
  <c r="AK56" i="3"/>
  <c r="AL56" i="3"/>
  <c r="AM56" i="3"/>
  <c r="AN56" i="3"/>
  <c r="AO56" i="3"/>
  <c r="AP56" i="3"/>
  <c r="AR56" i="3"/>
  <c r="AS56" i="3"/>
  <c r="AT56" i="3"/>
  <c r="AU56" i="3"/>
  <c r="AV56" i="3"/>
  <c r="AW56" i="3"/>
  <c r="AX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I58" i="3"/>
  <c r="J58" i="3"/>
  <c r="K58" i="3"/>
  <c r="L58" i="3"/>
  <c r="M58" i="3"/>
  <c r="N58" i="3"/>
  <c r="O58" i="3"/>
  <c r="Q58" i="3"/>
  <c r="AI58" i="3"/>
  <c r="F58" i="3"/>
  <c r="AZ58" i="3"/>
  <c r="G58" i="3"/>
  <c r="BQ58" i="3"/>
  <c r="CH58" i="3"/>
  <c r="I59" i="3"/>
  <c r="J59" i="3"/>
  <c r="K59" i="3"/>
  <c r="L59" i="3"/>
  <c r="M59" i="3"/>
  <c r="N59" i="3"/>
  <c r="O59" i="3"/>
  <c r="Q59" i="3"/>
  <c r="AI59" i="3"/>
  <c r="F59" i="3"/>
  <c r="AZ59" i="3"/>
  <c r="G59" i="3"/>
  <c r="BQ59" i="3"/>
  <c r="CH59" i="3"/>
  <c r="I60" i="3"/>
  <c r="J60" i="3"/>
  <c r="K60" i="3"/>
  <c r="L60" i="3"/>
  <c r="M60" i="3"/>
  <c r="N60" i="3"/>
  <c r="O60" i="3"/>
  <c r="Q60" i="3"/>
  <c r="AI60" i="3"/>
  <c r="P60" i="3"/>
  <c r="AZ60" i="3"/>
  <c r="F60" i="3"/>
  <c r="BQ60" i="3"/>
  <c r="CH60" i="3"/>
  <c r="I61" i="3"/>
  <c r="J61" i="3"/>
  <c r="K61" i="3"/>
  <c r="L61" i="3"/>
  <c r="M61" i="3"/>
  <c r="N61" i="3"/>
  <c r="O61" i="3"/>
  <c r="Q61" i="3"/>
  <c r="AI61" i="3"/>
  <c r="P61" i="3"/>
  <c r="AZ61" i="3"/>
  <c r="F61" i="3"/>
  <c r="BQ61" i="3"/>
  <c r="CH61" i="3"/>
  <c r="I62" i="3"/>
  <c r="J62" i="3"/>
  <c r="K62" i="3"/>
  <c r="L62" i="3"/>
  <c r="M62" i="3"/>
  <c r="N62" i="3"/>
  <c r="O62" i="3"/>
  <c r="Q62" i="3"/>
  <c r="AI62" i="3"/>
  <c r="AZ62" i="3"/>
  <c r="F62" i="3"/>
  <c r="BQ62" i="3"/>
  <c r="CH62" i="3"/>
  <c r="I63" i="3"/>
  <c r="J63" i="3"/>
  <c r="K63" i="3"/>
  <c r="L63" i="3"/>
  <c r="M63" i="3"/>
  <c r="N63" i="3"/>
  <c r="O63" i="3"/>
  <c r="Q63" i="3"/>
  <c r="AI63" i="3"/>
  <c r="AZ63" i="3"/>
  <c r="F63" i="3"/>
  <c r="BQ63" i="3"/>
  <c r="CH63" i="3"/>
  <c r="I64" i="3"/>
  <c r="J64" i="3"/>
  <c r="K64" i="3"/>
  <c r="L64" i="3"/>
  <c r="M64" i="3"/>
  <c r="N64" i="3"/>
  <c r="O64" i="3"/>
  <c r="Q64" i="3"/>
  <c r="AI64" i="3"/>
  <c r="AZ64" i="3"/>
  <c r="F64" i="3"/>
  <c r="BQ64" i="3"/>
  <c r="CH64" i="3"/>
  <c r="I65" i="3"/>
  <c r="J65" i="3"/>
  <c r="K65" i="3"/>
  <c r="L65" i="3"/>
  <c r="M65" i="3"/>
  <c r="N65" i="3"/>
  <c r="O65" i="3"/>
  <c r="Q65" i="3"/>
  <c r="AI65" i="3"/>
  <c r="AZ65" i="3"/>
  <c r="F65" i="3"/>
  <c r="BQ65" i="3"/>
  <c r="CH65" i="3"/>
  <c r="I66" i="3"/>
  <c r="J66" i="3"/>
  <c r="K66" i="3"/>
  <c r="L66" i="3"/>
  <c r="M66" i="3"/>
  <c r="N66" i="3"/>
  <c r="O66" i="3"/>
  <c r="Q66" i="3"/>
  <c r="AI66" i="3"/>
  <c r="AZ66" i="3"/>
  <c r="F66" i="3"/>
  <c r="BQ66" i="3"/>
  <c r="CH66" i="3"/>
  <c r="I67" i="3"/>
  <c r="J67" i="3"/>
  <c r="K67" i="3"/>
  <c r="L67" i="3"/>
  <c r="M67" i="3"/>
  <c r="N67" i="3"/>
  <c r="O67" i="3"/>
  <c r="Q67" i="3"/>
  <c r="AI67" i="3"/>
  <c r="AZ67" i="3"/>
  <c r="BQ67" i="3"/>
  <c r="CH67" i="3"/>
  <c r="I68" i="3"/>
  <c r="J68" i="3"/>
  <c r="K68" i="3"/>
  <c r="L68" i="3"/>
  <c r="M68" i="3"/>
  <c r="N68" i="3"/>
  <c r="O68" i="3"/>
  <c r="Q68" i="3"/>
  <c r="AI68" i="3"/>
  <c r="AZ68" i="3"/>
  <c r="BQ68" i="3"/>
  <c r="G68" i="3"/>
  <c r="CH68" i="3"/>
  <c r="I69" i="3"/>
  <c r="J69" i="3"/>
  <c r="K69" i="3"/>
  <c r="L69" i="3"/>
  <c r="M69" i="3"/>
  <c r="N69" i="3"/>
  <c r="O69" i="3"/>
  <c r="Q69" i="3"/>
  <c r="AI69" i="3"/>
  <c r="AZ69" i="3"/>
  <c r="BQ69" i="3"/>
  <c r="CH69" i="3"/>
  <c r="I70" i="3"/>
  <c r="H70" i="3"/>
  <c r="J70" i="3"/>
  <c r="K70" i="3"/>
  <c r="L70" i="3"/>
  <c r="M70" i="3"/>
  <c r="N70" i="3"/>
  <c r="O70" i="3"/>
  <c r="Q70" i="3"/>
  <c r="AI70" i="3"/>
  <c r="P70" i="3"/>
  <c r="AZ70" i="3"/>
  <c r="BQ70" i="3"/>
  <c r="G70" i="3"/>
  <c r="CH70" i="3"/>
  <c r="G71" i="3"/>
  <c r="I71" i="3"/>
  <c r="J71" i="3"/>
  <c r="K71" i="3"/>
  <c r="L71" i="3"/>
  <c r="M71" i="3"/>
  <c r="N71" i="3"/>
  <c r="O71" i="3"/>
  <c r="Q71" i="3"/>
  <c r="AI71" i="3"/>
  <c r="AZ71" i="3"/>
  <c r="F71" i="3"/>
  <c r="BQ71" i="3"/>
  <c r="CH71" i="3"/>
  <c r="I72" i="3"/>
  <c r="J72" i="3"/>
  <c r="K72" i="3"/>
  <c r="L72" i="3"/>
  <c r="M72" i="3"/>
  <c r="N72" i="3"/>
  <c r="O72" i="3"/>
  <c r="Q72" i="3"/>
  <c r="AI72" i="3"/>
  <c r="AZ72" i="3"/>
  <c r="F72" i="3"/>
  <c r="BQ72" i="3"/>
  <c r="CH72" i="3"/>
  <c r="G73" i="3"/>
  <c r="I73" i="3"/>
  <c r="J73" i="3"/>
  <c r="K73" i="3"/>
  <c r="L73" i="3"/>
  <c r="M73" i="3"/>
  <c r="N73" i="3"/>
  <c r="O73" i="3"/>
  <c r="Q73" i="3"/>
  <c r="AI73" i="3"/>
  <c r="AZ73" i="3"/>
  <c r="F73" i="3"/>
  <c r="BQ73" i="3"/>
  <c r="CH73" i="3"/>
  <c r="I74" i="3"/>
  <c r="J74" i="3"/>
  <c r="K74" i="3"/>
  <c r="L74" i="3"/>
  <c r="M74" i="3"/>
  <c r="N74" i="3"/>
  <c r="O74" i="3"/>
  <c r="Q74" i="3"/>
  <c r="AI74" i="3"/>
  <c r="AZ74" i="3"/>
  <c r="F74" i="3"/>
  <c r="BQ74" i="3"/>
  <c r="CH74" i="3"/>
  <c r="G75" i="3"/>
  <c r="I75" i="3"/>
  <c r="J75" i="3"/>
  <c r="K75" i="3"/>
  <c r="L75" i="3"/>
  <c r="M75" i="3"/>
  <c r="N75" i="3"/>
  <c r="O75" i="3"/>
  <c r="Q75" i="3"/>
  <c r="AI75" i="3"/>
  <c r="AZ75" i="3"/>
  <c r="F75" i="3"/>
  <c r="BQ75" i="3"/>
  <c r="CH75" i="3"/>
  <c r="I76" i="3"/>
  <c r="J76" i="3"/>
  <c r="K76" i="3"/>
  <c r="L76" i="3"/>
  <c r="M76" i="3"/>
  <c r="N76" i="3"/>
  <c r="O76" i="3"/>
  <c r="Q76" i="3"/>
  <c r="AI76" i="3"/>
  <c r="AZ76" i="3"/>
  <c r="F76" i="3"/>
  <c r="BQ76" i="3"/>
  <c r="CH76" i="3"/>
  <c r="G77" i="3"/>
  <c r="I77" i="3"/>
  <c r="J77" i="3"/>
  <c r="K77" i="3"/>
  <c r="L77" i="3"/>
  <c r="M77" i="3"/>
  <c r="N77" i="3"/>
  <c r="O77" i="3"/>
  <c r="Q77" i="3"/>
  <c r="AI77" i="3"/>
  <c r="AZ77" i="3"/>
  <c r="F77" i="3"/>
  <c r="BQ77" i="3"/>
  <c r="CH77" i="3"/>
  <c r="I78" i="3"/>
  <c r="J78" i="3"/>
  <c r="K78" i="3"/>
  <c r="L78" i="3"/>
  <c r="M78" i="3"/>
  <c r="N78" i="3"/>
  <c r="O78" i="3"/>
  <c r="Q78" i="3"/>
  <c r="AI78" i="3"/>
  <c r="AZ78" i="3"/>
  <c r="F78" i="3"/>
  <c r="BQ78" i="3"/>
  <c r="CH78" i="3"/>
  <c r="G79" i="3"/>
  <c r="I79" i="3"/>
  <c r="J79" i="3"/>
  <c r="K79" i="3"/>
  <c r="L79" i="3"/>
  <c r="M79" i="3"/>
  <c r="N79" i="3"/>
  <c r="O79" i="3"/>
  <c r="Q79" i="3"/>
  <c r="AI79" i="3"/>
  <c r="AZ79" i="3"/>
  <c r="F79" i="3"/>
  <c r="BQ79" i="3"/>
  <c r="CH79" i="3"/>
  <c r="I80" i="3"/>
  <c r="J80" i="3"/>
  <c r="K80" i="3"/>
  <c r="L80" i="3"/>
  <c r="M80" i="3"/>
  <c r="N80" i="3"/>
  <c r="O80" i="3"/>
  <c r="Q80" i="3"/>
  <c r="AI80" i="3"/>
  <c r="AZ80" i="3"/>
  <c r="F80" i="3"/>
  <c r="BQ80" i="3"/>
  <c r="CH80" i="3"/>
  <c r="G81" i="3"/>
  <c r="I81" i="3"/>
  <c r="J81" i="3"/>
  <c r="K81" i="3"/>
  <c r="L81" i="3"/>
  <c r="M81" i="3"/>
  <c r="N81" i="3"/>
  <c r="O81" i="3"/>
  <c r="Q81" i="3"/>
  <c r="AI81" i="3"/>
  <c r="AZ81" i="3"/>
  <c r="F81" i="3"/>
  <c r="BQ81" i="3"/>
  <c r="CH81" i="3"/>
  <c r="I82" i="3"/>
  <c r="J82" i="3"/>
  <c r="K82" i="3"/>
  <c r="L82" i="3"/>
  <c r="M82" i="3"/>
  <c r="N82" i="3"/>
  <c r="O82" i="3"/>
  <c r="Q82" i="3"/>
  <c r="AI82" i="3"/>
  <c r="AZ82" i="3"/>
  <c r="F82" i="3"/>
  <c r="BQ82" i="3"/>
  <c r="CH82" i="3"/>
  <c r="I83" i="3"/>
  <c r="J83" i="3"/>
  <c r="K83" i="3"/>
  <c r="L83" i="3"/>
  <c r="M83" i="3"/>
  <c r="N83" i="3"/>
  <c r="O83" i="3"/>
  <c r="Q83" i="3"/>
  <c r="AI83" i="3"/>
  <c r="AZ83" i="3"/>
  <c r="BQ83" i="3"/>
  <c r="CH83" i="3"/>
  <c r="I84" i="3"/>
  <c r="J84" i="3"/>
  <c r="K84" i="3"/>
  <c r="L84" i="3"/>
  <c r="M84" i="3"/>
  <c r="N84" i="3"/>
  <c r="O84" i="3"/>
  <c r="Q84" i="3"/>
  <c r="AI84" i="3"/>
  <c r="AZ84" i="3"/>
  <c r="F84" i="3"/>
  <c r="BQ84" i="3"/>
  <c r="CH84" i="3"/>
  <c r="G85" i="3"/>
  <c r="I85" i="3"/>
  <c r="J85" i="3"/>
  <c r="K85" i="3"/>
  <c r="L85" i="3"/>
  <c r="M85" i="3"/>
  <c r="N85" i="3"/>
  <c r="O85" i="3"/>
  <c r="Q85" i="3"/>
  <c r="AI85" i="3"/>
  <c r="F85" i="3"/>
  <c r="AZ85" i="3"/>
  <c r="BQ85" i="3"/>
  <c r="CH85" i="3"/>
  <c r="I86" i="3"/>
  <c r="J86" i="3"/>
  <c r="K86" i="3"/>
  <c r="L86" i="3"/>
  <c r="M86" i="3"/>
  <c r="N86" i="3"/>
  <c r="O86" i="3"/>
  <c r="Q86" i="3"/>
  <c r="AI86" i="3"/>
  <c r="AZ86" i="3"/>
  <c r="F86" i="3"/>
  <c r="BQ86" i="3"/>
  <c r="CH86" i="3"/>
  <c r="I87" i="3"/>
  <c r="J87" i="3"/>
  <c r="K87" i="3"/>
  <c r="L87" i="3"/>
  <c r="M87" i="3"/>
  <c r="N87" i="3"/>
  <c r="O87" i="3"/>
  <c r="Q87" i="3"/>
  <c r="AI87" i="3"/>
  <c r="AZ87" i="3"/>
  <c r="BQ87" i="3"/>
  <c r="CH87" i="3"/>
  <c r="I88" i="3"/>
  <c r="J88" i="3"/>
  <c r="K88" i="3"/>
  <c r="L88" i="3"/>
  <c r="M88" i="3"/>
  <c r="N88" i="3"/>
  <c r="O88" i="3"/>
  <c r="Q88" i="3"/>
  <c r="AI88" i="3"/>
  <c r="AZ88" i="3"/>
  <c r="F88" i="3"/>
  <c r="BQ88" i="3"/>
  <c r="CH88" i="3"/>
  <c r="G89" i="3"/>
  <c r="I89" i="3"/>
  <c r="J89" i="3"/>
  <c r="K89" i="3"/>
  <c r="L89" i="3"/>
  <c r="M89" i="3"/>
  <c r="N89" i="3"/>
  <c r="O89" i="3"/>
  <c r="Q89" i="3"/>
  <c r="AI89" i="3"/>
  <c r="F89" i="3"/>
  <c r="AZ89" i="3"/>
  <c r="BQ89" i="3"/>
  <c r="CH89" i="3"/>
  <c r="I90" i="3"/>
  <c r="J90" i="3"/>
  <c r="K90" i="3"/>
  <c r="L90" i="3"/>
  <c r="M90" i="3"/>
  <c r="N90" i="3"/>
  <c r="O90" i="3"/>
  <c r="Q90" i="3"/>
  <c r="AI90" i="3"/>
  <c r="AZ90" i="3"/>
  <c r="F90" i="3"/>
  <c r="BQ90" i="3"/>
  <c r="CH90" i="3"/>
  <c r="I91" i="3"/>
  <c r="J91" i="3"/>
  <c r="K91" i="3"/>
  <c r="L91" i="3"/>
  <c r="M91" i="3"/>
  <c r="N91" i="3"/>
  <c r="O91" i="3"/>
  <c r="Q91" i="3"/>
  <c r="AI91" i="3"/>
  <c r="AZ91" i="3"/>
  <c r="BQ91" i="3"/>
  <c r="CH91" i="3"/>
  <c r="I92" i="3"/>
  <c r="J92" i="3"/>
  <c r="K92" i="3"/>
  <c r="L92" i="3"/>
  <c r="M92" i="3"/>
  <c r="N92" i="3"/>
  <c r="O92" i="3"/>
  <c r="Q92" i="3"/>
  <c r="AI92" i="3"/>
  <c r="F92" i="3"/>
  <c r="AZ92" i="3"/>
  <c r="BQ92" i="3"/>
  <c r="CH92" i="3"/>
  <c r="F93" i="3"/>
  <c r="I93" i="3"/>
  <c r="J93" i="3"/>
  <c r="H93" i="3"/>
  <c r="K93" i="3"/>
  <c r="L93" i="3"/>
  <c r="M93" i="3"/>
  <c r="N93" i="3"/>
  <c r="O93" i="3"/>
  <c r="Q93" i="3"/>
  <c r="AI93" i="3"/>
  <c r="G93" i="3"/>
  <c r="AZ93" i="3"/>
  <c r="BQ93" i="3"/>
  <c r="CH93" i="3"/>
  <c r="F94" i="3"/>
  <c r="I94" i="3"/>
  <c r="J94" i="3"/>
  <c r="H94" i="3"/>
  <c r="K94" i="3"/>
  <c r="L94" i="3"/>
  <c r="M94" i="3"/>
  <c r="N94" i="3"/>
  <c r="O94" i="3"/>
  <c r="Q94" i="3"/>
  <c r="AI94" i="3"/>
  <c r="G94" i="3"/>
  <c r="AZ94" i="3"/>
  <c r="BQ94" i="3"/>
  <c r="CH94" i="3"/>
  <c r="F95" i="3"/>
  <c r="I95" i="3"/>
  <c r="J95" i="3"/>
  <c r="H95" i="3"/>
  <c r="K95" i="3"/>
  <c r="L95" i="3"/>
  <c r="M95" i="3"/>
  <c r="N95" i="3"/>
  <c r="O95" i="3"/>
  <c r="Q95" i="3"/>
  <c r="AI95" i="3"/>
  <c r="G95" i="3"/>
  <c r="AZ95" i="3"/>
  <c r="BQ95" i="3"/>
  <c r="CH95" i="3"/>
  <c r="F97" i="3"/>
  <c r="F98" i="3"/>
  <c r="I97" i="3"/>
  <c r="J97" i="3"/>
  <c r="H97" i="3"/>
  <c r="H98" i="3"/>
  <c r="K97" i="3"/>
  <c r="L97" i="3"/>
  <c r="M97" i="3"/>
  <c r="N97" i="3"/>
  <c r="O97" i="3"/>
  <c r="Q97" i="3"/>
  <c r="AI97" i="3"/>
  <c r="G97" i="3"/>
  <c r="G98" i="3"/>
  <c r="AZ97" i="3"/>
  <c r="AZ98" i="3"/>
  <c r="BQ97" i="3"/>
  <c r="BQ98" i="3"/>
  <c r="BQ102" i="3"/>
  <c r="CH97" i="3"/>
  <c r="I98" i="3"/>
  <c r="J98" i="3"/>
  <c r="K98" i="3"/>
  <c r="L98" i="3"/>
  <c r="M98" i="3"/>
  <c r="N98" i="3"/>
  <c r="O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BA98" i="3"/>
  <c r="BB98" i="3"/>
  <c r="BC98" i="3"/>
  <c r="BD98" i="3"/>
  <c r="BE98" i="3"/>
  <c r="BF98" i="3"/>
  <c r="BG98" i="3"/>
  <c r="BG102" i="3"/>
  <c r="BH98" i="3"/>
  <c r="BI98" i="3"/>
  <c r="BJ98" i="3"/>
  <c r="BK98" i="3"/>
  <c r="BL98" i="3"/>
  <c r="BM98" i="3"/>
  <c r="BN98" i="3"/>
  <c r="BO98" i="3"/>
  <c r="BP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I100" i="3"/>
  <c r="H100" i="3"/>
  <c r="H101" i="3"/>
  <c r="J100" i="3"/>
  <c r="K100" i="3"/>
  <c r="L100" i="3"/>
  <c r="M100" i="3"/>
  <c r="M101" i="3"/>
  <c r="M102" i="3"/>
  <c r="N100" i="3"/>
  <c r="O100" i="3"/>
  <c r="Q100" i="3"/>
  <c r="AI100" i="3"/>
  <c r="F100" i="3"/>
  <c r="F101" i="3"/>
  <c r="AZ100" i="3"/>
  <c r="AZ101" i="3"/>
  <c r="BQ100" i="3"/>
  <c r="CH100" i="3"/>
  <c r="CH101" i="3"/>
  <c r="I101" i="3"/>
  <c r="J101" i="3"/>
  <c r="K101" i="3"/>
  <c r="L101" i="3"/>
  <c r="N101" i="3"/>
  <c r="N102" i="3"/>
  <c r="O101" i="3"/>
  <c r="Q101" i="3"/>
  <c r="R101" i="3"/>
  <c r="R102" i="3"/>
  <c r="S101" i="3"/>
  <c r="S102" i="3"/>
  <c r="T101" i="3"/>
  <c r="U101" i="3"/>
  <c r="V101" i="3"/>
  <c r="V102" i="3"/>
  <c r="W101" i="3"/>
  <c r="X101" i="3"/>
  <c r="Y101" i="3"/>
  <c r="Z101" i="3"/>
  <c r="AA101" i="3"/>
  <c r="AA102" i="3"/>
  <c r="AB101" i="3"/>
  <c r="AC101" i="3"/>
  <c r="AD101" i="3"/>
  <c r="AD102" i="3"/>
  <c r="AE101" i="3"/>
  <c r="AF101" i="3"/>
  <c r="AG101" i="3"/>
  <c r="AH101" i="3"/>
  <c r="AJ101" i="3"/>
  <c r="AK101" i="3"/>
  <c r="AK102" i="3"/>
  <c r="AL101" i="3"/>
  <c r="AL102" i="3"/>
  <c r="AM101" i="3"/>
  <c r="AN101" i="3"/>
  <c r="AO101" i="3"/>
  <c r="AP101" i="3"/>
  <c r="AP102" i="3"/>
  <c r="AQ101" i="3"/>
  <c r="AR101" i="3"/>
  <c r="AS101" i="3"/>
  <c r="AS102" i="3"/>
  <c r="AT101" i="3"/>
  <c r="AT102" i="3"/>
  <c r="AU101" i="3"/>
  <c r="AV101" i="3"/>
  <c r="AW101" i="3"/>
  <c r="AX101" i="3"/>
  <c r="AX102" i="3"/>
  <c r="AY101" i="3"/>
  <c r="BA101" i="3"/>
  <c r="BA102" i="3"/>
  <c r="BB101" i="3"/>
  <c r="BB102" i="3"/>
  <c r="BC101" i="3"/>
  <c r="BD101" i="3"/>
  <c r="BE101" i="3"/>
  <c r="BF101" i="3"/>
  <c r="BF102" i="3"/>
  <c r="BG101" i="3"/>
  <c r="BH101" i="3"/>
  <c r="BI101" i="3"/>
  <c r="BI102" i="3"/>
  <c r="BJ101" i="3"/>
  <c r="BJ102" i="3"/>
  <c r="BK101" i="3"/>
  <c r="BL101" i="3"/>
  <c r="BM101" i="3"/>
  <c r="BN101" i="3"/>
  <c r="BN102" i="3"/>
  <c r="BO101" i="3"/>
  <c r="BO102" i="3"/>
  <c r="BP101" i="3"/>
  <c r="BQ101" i="3"/>
  <c r="BR101" i="3"/>
  <c r="BR102" i="3"/>
  <c r="BS101" i="3"/>
  <c r="BT101" i="3"/>
  <c r="BU101" i="3"/>
  <c r="BV101" i="3"/>
  <c r="BV102" i="3"/>
  <c r="BW101" i="3"/>
  <c r="BX101" i="3"/>
  <c r="BY101" i="3"/>
  <c r="BY102" i="3"/>
  <c r="BZ101" i="3"/>
  <c r="BZ102" i="3"/>
  <c r="CA101" i="3"/>
  <c r="CB101" i="3"/>
  <c r="CC101" i="3"/>
  <c r="CD101" i="3"/>
  <c r="CD102" i="3"/>
  <c r="CE101" i="3"/>
  <c r="CF101" i="3"/>
  <c r="CG101" i="3"/>
  <c r="CG102" i="3"/>
  <c r="T102" i="3"/>
  <c r="W102" i="3"/>
  <c r="X102" i="3"/>
  <c r="Y102" i="3"/>
  <c r="AB102" i="3"/>
  <c r="AE102" i="3"/>
  <c r="AF102" i="3"/>
  <c r="AG102" i="3"/>
  <c r="AJ102" i="3"/>
  <c r="AM102" i="3"/>
  <c r="AN102" i="3"/>
  <c r="AO102" i="3"/>
  <c r="AR102" i="3"/>
  <c r="AU102" i="3"/>
  <c r="AV102" i="3"/>
  <c r="AW102" i="3"/>
  <c r="BC102" i="3"/>
  <c r="BD102" i="3"/>
  <c r="BE102" i="3"/>
  <c r="BH102" i="3"/>
  <c r="BK102" i="3"/>
  <c r="BL102" i="3"/>
  <c r="BM102" i="3"/>
  <c r="BP102" i="3"/>
  <c r="BS102" i="3"/>
  <c r="BT102" i="3"/>
  <c r="BU102" i="3"/>
  <c r="BX102" i="3"/>
  <c r="CA102" i="3"/>
  <c r="CB102" i="3"/>
  <c r="CC102" i="3"/>
  <c r="CF102" i="3"/>
  <c r="P90" i="3"/>
  <c r="H90" i="3"/>
  <c r="P86" i="3"/>
  <c r="H86" i="3"/>
  <c r="P82" i="3"/>
  <c r="H82" i="3"/>
  <c r="P78" i="3"/>
  <c r="H78" i="3"/>
  <c r="P74" i="3"/>
  <c r="H74" i="3"/>
  <c r="F68" i="3"/>
  <c r="AZ51" i="3"/>
  <c r="Q51" i="3"/>
  <c r="AY56" i="3"/>
  <c r="AY102" i="3"/>
  <c r="O56" i="3"/>
  <c r="O102" i="3"/>
  <c r="AI101" i="3"/>
  <c r="G90" i="3"/>
  <c r="G86" i="3"/>
  <c r="G82" i="3"/>
  <c r="G78" i="3"/>
  <c r="G74" i="3"/>
  <c r="P68" i="3"/>
  <c r="H68" i="3"/>
  <c r="F53" i="3"/>
  <c r="P91" i="3"/>
  <c r="H91" i="3"/>
  <c r="P87" i="3"/>
  <c r="H87" i="3"/>
  <c r="P83" i="3"/>
  <c r="H83" i="3"/>
  <c r="P79" i="3"/>
  <c r="H79" i="3"/>
  <c r="P75" i="3"/>
  <c r="H75" i="3"/>
  <c r="P71" i="3"/>
  <c r="H71" i="3"/>
  <c r="P66" i="3"/>
  <c r="H66" i="3"/>
  <c r="P64" i="3"/>
  <c r="H64" i="3"/>
  <c r="P62" i="3"/>
  <c r="H62" i="3"/>
  <c r="H60" i="3"/>
  <c r="H58" i="3"/>
  <c r="P39" i="3"/>
  <c r="AI56" i="3"/>
  <c r="G91" i="3"/>
  <c r="G87" i="3"/>
  <c r="G83" i="3"/>
  <c r="F69" i="3"/>
  <c r="H55" i="3"/>
  <c r="H50" i="3"/>
  <c r="P100" i="3"/>
  <c r="P101" i="3"/>
  <c r="H92" i="3"/>
  <c r="F91" i="3"/>
  <c r="P88" i="3"/>
  <c r="H88" i="3"/>
  <c r="F87" i="3"/>
  <c r="P84" i="3"/>
  <c r="H84" i="3"/>
  <c r="F83" i="3"/>
  <c r="P80" i="3"/>
  <c r="H80" i="3"/>
  <c r="P76" i="3"/>
  <c r="H76" i="3"/>
  <c r="P72" i="3"/>
  <c r="H72" i="3"/>
  <c r="P69" i="3"/>
  <c r="H69" i="3"/>
  <c r="I56" i="3"/>
  <c r="I102" i="3"/>
  <c r="H45" i="3"/>
  <c r="G100" i="3"/>
  <c r="G101" i="3"/>
  <c r="P97" i="3"/>
  <c r="P98" i="3"/>
  <c r="P95" i="3"/>
  <c r="P94" i="3"/>
  <c r="P93" i="3"/>
  <c r="P92" i="3"/>
  <c r="G92" i="3"/>
  <c r="G88" i="3"/>
  <c r="G84" i="3"/>
  <c r="G80" i="3"/>
  <c r="G76" i="3"/>
  <c r="G72" i="3"/>
  <c r="G69" i="3"/>
  <c r="F67" i="3"/>
  <c r="G67" i="3"/>
  <c r="F52" i="3"/>
  <c r="G52" i="3"/>
  <c r="P52" i="3"/>
  <c r="CH56" i="3"/>
  <c r="CH102" i="3"/>
  <c r="Q56" i="3"/>
  <c r="J56" i="3"/>
  <c r="P89" i="3"/>
  <c r="H89" i="3"/>
  <c r="P85" i="3"/>
  <c r="H85" i="3"/>
  <c r="P81" i="3"/>
  <c r="H81" i="3"/>
  <c r="P77" i="3"/>
  <c r="H77" i="3"/>
  <c r="P73" i="3"/>
  <c r="H73" i="3"/>
  <c r="F70" i="3"/>
  <c r="P67" i="3"/>
  <c r="H67" i="3"/>
  <c r="P65" i="3"/>
  <c r="H65" i="3"/>
  <c r="P63" i="3"/>
  <c r="H63" i="3"/>
  <c r="H61" i="3"/>
  <c r="H59" i="3"/>
  <c r="AZ56" i="3"/>
  <c r="P45" i="3"/>
  <c r="L41" i="3"/>
  <c r="L56" i="3"/>
  <c r="L102" i="3"/>
  <c r="AQ56" i="3"/>
  <c r="AQ102" i="3"/>
  <c r="F51" i="3"/>
  <c r="G47" i="3"/>
  <c r="P47" i="3"/>
  <c r="F40" i="3"/>
  <c r="G40" i="3"/>
  <c r="P40" i="3"/>
  <c r="F35" i="3"/>
  <c r="G35" i="3"/>
  <c r="P35" i="3"/>
  <c r="H35" i="3"/>
  <c r="F33" i="3"/>
  <c r="G33" i="3"/>
  <c r="P33" i="3"/>
  <c r="H33" i="3"/>
  <c r="J26" i="3"/>
  <c r="J102" i="3"/>
  <c r="F68" i="2"/>
  <c r="P59" i="2"/>
  <c r="F59" i="2"/>
  <c r="G59" i="2"/>
  <c r="CH96" i="2"/>
  <c r="P22" i="2"/>
  <c r="AI26" i="2"/>
  <c r="P53" i="3"/>
  <c r="F47" i="3"/>
  <c r="F42" i="3"/>
  <c r="G42" i="3"/>
  <c r="H41" i="3"/>
  <c r="G41" i="3"/>
  <c r="H40" i="3"/>
  <c r="H39" i="3"/>
  <c r="H38" i="3"/>
  <c r="F21" i="3"/>
  <c r="G21" i="3"/>
  <c r="P21" i="3"/>
  <c r="H21" i="3"/>
  <c r="F19" i="3"/>
  <c r="G19" i="3"/>
  <c r="P19" i="3"/>
  <c r="H19" i="3"/>
  <c r="F17" i="3"/>
  <c r="G17" i="3"/>
  <c r="P17" i="3"/>
  <c r="AI26" i="3"/>
  <c r="H17" i="3"/>
  <c r="H26" i="3"/>
  <c r="F64" i="2"/>
  <c r="F48" i="2"/>
  <c r="G48" i="2"/>
  <c r="P48" i="2"/>
  <c r="H25" i="2"/>
  <c r="M26" i="2"/>
  <c r="G53" i="3"/>
  <c r="P48" i="3"/>
  <c r="H48" i="3"/>
  <c r="P41" i="3"/>
  <c r="F41" i="3"/>
  <c r="F39" i="3"/>
  <c r="P88" i="2"/>
  <c r="P84" i="2"/>
  <c r="P80" i="2"/>
  <c r="P76" i="2"/>
  <c r="P59" i="3"/>
  <c r="P58" i="3"/>
  <c r="G48" i="3"/>
  <c r="F45" i="3"/>
  <c r="F43" i="3"/>
  <c r="G43" i="3"/>
  <c r="P42" i="3"/>
  <c r="AZ36" i="3"/>
  <c r="G25" i="3"/>
  <c r="G24" i="3"/>
  <c r="BQ95" i="2"/>
  <c r="F94" i="2"/>
  <c r="F95" i="2"/>
  <c r="H94" i="2"/>
  <c r="H95" i="2"/>
  <c r="F60" i="2"/>
  <c r="G66" i="3"/>
  <c r="G65" i="3"/>
  <c r="G64" i="3"/>
  <c r="G63" i="3"/>
  <c r="G62" i="3"/>
  <c r="G61" i="3"/>
  <c r="G60" i="3"/>
  <c r="P55" i="3"/>
  <c r="P54" i="3"/>
  <c r="H49" i="3"/>
  <c r="F34" i="3"/>
  <c r="G34" i="3"/>
  <c r="P34" i="3"/>
  <c r="F32" i="3"/>
  <c r="F36" i="3"/>
  <c r="G32" i="3"/>
  <c r="G36" i="3"/>
  <c r="P32" i="3"/>
  <c r="H36" i="3"/>
  <c r="K30" i="3"/>
  <c r="K102" i="3"/>
  <c r="H30" i="3"/>
  <c r="H89" i="2"/>
  <c r="H85" i="2"/>
  <c r="H81" i="2"/>
  <c r="H77" i="2"/>
  <c r="H71" i="2"/>
  <c r="G49" i="3"/>
  <c r="G46" i="3"/>
  <c r="H46" i="3"/>
  <c r="F44" i="3"/>
  <c r="G44" i="3"/>
  <c r="AZ30" i="3"/>
  <c r="P28" i="3"/>
  <c r="P30" i="3"/>
  <c r="H22" i="3"/>
  <c r="F20" i="3"/>
  <c r="G20" i="3"/>
  <c r="P20" i="3"/>
  <c r="H20" i="3"/>
  <c r="F18" i="3"/>
  <c r="G18" i="3"/>
  <c r="P18" i="3"/>
  <c r="H18" i="3"/>
  <c r="H74" i="2"/>
  <c r="P67" i="2"/>
  <c r="F67" i="2"/>
  <c r="G67" i="2"/>
  <c r="G56" i="2"/>
  <c r="P56" i="2"/>
  <c r="F56" i="2"/>
  <c r="BQ36" i="2"/>
  <c r="G39" i="3"/>
  <c r="H91" i="2"/>
  <c r="H92" i="2"/>
  <c r="H86" i="2"/>
  <c r="H82" i="2"/>
  <c r="H78" i="2"/>
  <c r="P63" i="2"/>
  <c r="F63" i="2"/>
  <c r="G63" i="2"/>
  <c r="K52" i="2"/>
  <c r="BP96" i="2"/>
  <c r="BH96" i="2"/>
  <c r="AR96" i="2"/>
  <c r="AJ96" i="2"/>
  <c r="AB96" i="2"/>
  <c r="T96" i="2"/>
  <c r="P38" i="3"/>
  <c r="F24" i="3"/>
  <c r="Q22" i="3"/>
  <c r="Q26" i="3"/>
  <c r="Q102" i="3"/>
  <c r="F54" i="2"/>
  <c r="G54" i="2"/>
  <c r="P54" i="2"/>
  <c r="H54" i="2"/>
  <c r="G51" i="2"/>
  <c r="P51" i="2"/>
  <c r="P49" i="2"/>
  <c r="F49" i="2"/>
  <c r="P47" i="2"/>
  <c r="H41" i="2"/>
  <c r="H39" i="2"/>
  <c r="F34" i="2"/>
  <c r="F32" i="2"/>
  <c r="P29" i="2"/>
  <c r="L22" i="2"/>
  <c r="L26" i="2"/>
  <c r="L96" i="2"/>
  <c r="F22" i="2"/>
  <c r="G22" i="2"/>
  <c r="Z26" i="2"/>
  <c r="Z96" i="2"/>
  <c r="G38" i="3"/>
  <c r="AH26" i="3"/>
  <c r="AH102" i="3"/>
  <c r="Z26" i="3"/>
  <c r="Z102" i="3"/>
  <c r="AI92" i="2"/>
  <c r="P68" i="2"/>
  <c r="H68" i="2"/>
  <c r="P64" i="2"/>
  <c r="H64" i="2"/>
  <c r="P60" i="2"/>
  <c r="H60" i="2"/>
  <c r="AP52" i="2"/>
  <c r="AP96" i="2"/>
  <c r="F43" i="2"/>
  <c r="G43" i="2"/>
  <c r="P43" i="2"/>
  <c r="H43" i="2"/>
  <c r="F41" i="2"/>
  <c r="G41" i="2"/>
  <c r="P41" i="2"/>
  <c r="F39" i="2"/>
  <c r="G39" i="2"/>
  <c r="P39" i="2"/>
  <c r="M52" i="2"/>
  <c r="G34" i="2"/>
  <c r="H34" i="2"/>
  <c r="G32" i="2"/>
  <c r="G36" i="2"/>
  <c r="H32" i="2"/>
  <c r="K26" i="2"/>
  <c r="K96" i="2"/>
  <c r="G22" i="3"/>
  <c r="G68" i="2"/>
  <c r="G64" i="2"/>
  <c r="G60" i="2"/>
  <c r="G57" i="2"/>
  <c r="P57" i="2"/>
  <c r="H57" i="2"/>
  <c r="F51" i="2"/>
  <c r="F50" i="2"/>
  <c r="G50" i="2"/>
  <c r="F28" i="2"/>
  <c r="G28" i="2"/>
  <c r="F17" i="2"/>
  <c r="AZ26" i="2"/>
  <c r="AZ96" i="2"/>
  <c r="P46" i="3"/>
  <c r="G29" i="3"/>
  <c r="G28" i="3"/>
  <c r="G30" i="3"/>
  <c r="P25" i="3"/>
  <c r="F22" i="3"/>
  <c r="H69" i="2"/>
  <c r="P65" i="2"/>
  <c r="H65" i="2"/>
  <c r="P61" i="2"/>
  <c r="H61" i="2"/>
  <c r="F57" i="2"/>
  <c r="G49" i="2"/>
  <c r="AI44" i="2"/>
  <c r="Y52" i="2"/>
  <c r="Y96" i="2"/>
  <c r="H30" i="2"/>
  <c r="G17" i="2"/>
  <c r="P75" i="2"/>
  <c r="P74" i="2"/>
  <c r="P73" i="2"/>
  <c r="P72" i="2"/>
  <c r="P71" i="2"/>
  <c r="P70" i="2"/>
  <c r="P69" i="2"/>
  <c r="G69" i="2"/>
  <c r="G65" i="2"/>
  <c r="G61" i="2"/>
  <c r="F55" i="2"/>
  <c r="G55" i="2"/>
  <c r="P55" i="2"/>
  <c r="H55" i="2"/>
  <c r="BQ52" i="2"/>
  <c r="H46" i="2"/>
  <c r="H38" i="2"/>
  <c r="J52" i="2"/>
  <c r="J96" i="2"/>
  <c r="F35" i="2"/>
  <c r="G35" i="2"/>
  <c r="F33" i="2"/>
  <c r="P28" i="2"/>
  <c r="P30" i="2"/>
  <c r="G70" i="2"/>
  <c r="P66" i="2"/>
  <c r="H66" i="2"/>
  <c r="F65" i="2"/>
  <c r="P62" i="2"/>
  <c r="H62" i="2"/>
  <c r="F61" i="2"/>
  <c r="G58" i="2"/>
  <c r="P58" i="2"/>
  <c r="H58" i="2"/>
  <c r="P50" i="2"/>
  <c r="H47" i="2"/>
  <c r="F46" i="2"/>
  <c r="G46" i="2"/>
  <c r="P46" i="2"/>
  <c r="H45" i="2"/>
  <c r="F44" i="2"/>
  <c r="G44" i="2"/>
  <c r="I44" i="2"/>
  <c r="F42" i="2"/>
  <c r="G42" i="2"/>
  <c r="P42" i="2"/>
  <c r="H42" i="2"/>
  <c r="F40" i="2"/>
  <c r="G40" i="2"/>
  <c r="P40" i="2"/>
  <c r="F38" i="2"/>
  <c r="G38" i="2"/>
  <c r="P38" i="2"/>
  <c r="P35" i="2"/>
  <c r="H35" i="2"/>
  <c r="G33" i="2"/>
  <c r="H33" i="2"/>
  <c r="CH118" i="1"/>
  <c r="P117" i="1"/>
  <c r="P118" i="1"/>
  <c r="G47" i="2"/>
  <c r="Q52" i="2"/>
  <c r="G45" i="2"/>
  <c r="R52" i="2"/>
  <c r="R96" i="2"/>
  <c r="F29" i="2"/>
  <c r="G29" i="2"/>
  <c r="M118" i="1"/>
  <c r="M119" i="1"/>
  <c r="G63" i="1"/>
  <c r="P63" i="1"/>
  <c r="P52" i="1"/>
  <c r="AZ45" i="1"/>
  <c r="Q45" i="1"/>
  <c r="Q55" i="1"/>
  <c r="Q119" i="1"/>
  <c r="AI30" i="2"/>
  <c r="G24" i="2"/>
  <c r="G23" i="2"/>
  <c r="P86" i="1"/>
  <c r="G85" i="1"/>
  <c r="P82" i="1"/>
  <c r="G81" i="1"/>
  <c r="P78" i="1"/>
  <c r="G77" i="1"/>
  <c r="P74" i="1"/>
  <c r="G73" i="1"/>
  <c r="P70" i="1"/>
  <c r="G69" i="1"/>
  <c r="G66" i="1"/>
  <c r="P66" i="1"/>
  <c r="H63" i="1"/>
  <c r="G58" i="1"/>
  <c r="P58" i="1"/>
  <c r="BQ39" i="1"/>
  <c r="BQ55" i="1"/>
  <c r="BG55" i="1"/>
  <c r="BG119" i="1"/>
  <c r="S26" i="2"/>
  <c r="S96" i="2"/>
  <c r="Q22" i="2"/>
  <c r="Q26" i="2"/>
  <c r="Q96" i="2"/>
  <c r="H86" i="1"/>
  <c r="H82" i="1"/>
  <c r="H78" i="1"/>
  <c r="H74" i="1"/>
  <c r="H70" i="1"/>
  <c r="H66" i="1"/>
  <c r="F63" i="1"/>
  <c r="G61" i="1"/>
  <c r="P61" i="1"/>
  <c r="H58" i="1"/>
  <c r="AP55" i="1"/>
  <c r="AP119" i="1"/>
  <c r="G48" i="1"/>
  <c r="P42" i="1"/>
  <c r="AY55" i="1"/>
  <c r="AY119" i="1"/>
  <c r="N55" i="1"/>
  <c r="N119" i="1"/>
  <c r="F34" i="1"/>
  <c r="G34" i="1"/>
  <c r="P34" i="1"/>
  <c r="H34" i="1"/>
  <c r="F32" i="1"/>
  <c r="G32" i="1"/>
  <c r="P32" i="1"/>
  <c r="AI36" i="1"/>
  <c r="H32" i="1"/>
  <c r="G29" i="1"/>
  <c r="P29" i="1"/>
  <c r="P34" i="2"/>
  <c r="P33" i="2"/>
  <c r="P32" i="2"/>
  <c r="AH26" i="2"/>
  <c r="AH96" i="2"/>
  <c r="H22" i="2"/>
  <c r="H26" i="2"/>
  <c r="P21" i="2"/>
  <c r="P20" i="2"/>
  <c r="P19" i="2"/>
  <c r="P18" i="2"/>
  <c r="P17" i="2"/>
  <c r="P87" i="1"/>
  <c r="G86" i="1"/>
  <c r="P83" i="1"/>
  <c r="G82" i="1"/>
  <c r="P79" i="1"/>
  <c r="G78" i="1"/>
  <c r="P75" i="1"/>
  <c r="G74" i="1"/>
  <c r="P71" i="1"/>
  <c r="G70" i="1"/>
  <c r="P67" i="1"/>
  <c r="F66" i="1"/>
  <c r="G64" i="1"/>
  <c r="P64" i="1"/>
  <c r="H61" i="1"/>
  <c r="F58" i="1"/>
  <c r="F53" i="1"/>
  <c r="G53" i="1"/>
  <c r="F47" i="1"/>
  <c r="AI47" i="1"/>
  <c r="P47" i="1"/>
  <c r="G47" i="1"/>
  <c r="Y55" i="1"/>
  <c r="Y119" i="1"/>
  <c r="AZ46" i="1"/>
  <c r="G46" i="1"/>
  <c r="I45" i="1"/>
  <c r="H45" i="1"/>
  <c r="F45" i="1"/>
  <c r="AQ55" i="1"/>
  <c r="AQ119" i="1"/>
  <c r="H87" i="1"/>
  <c r="F86" i="1"/>
  <c r="H83" i="1"/>
  <c r="F82" i="1"/>
  <c r="H79" i="1"/>
  <c r="F78" i="1"/>
  <c r="H75" i="1"/>
  <c r="F74" i="1"/>
  <c r="H71" i="1"/>
  <c r="F70" i="1"/>
  <c r="H67" i="1"/>
  <c r="H64" i="1"/>
  <c r="G59" i="1"/>
  <c r="P59" i="1"/>
  <c r="P54" i="1"/>
  <c r="H54" i="1"/>
  <c r="P50" i="1"/>
  <c r="G45" i="1"/>
  <c r="J55" i="1"/>
  <c r="J119" i="1"/>
  <c r="P39" i="1"/>
  <c r="F39" i="1"/>
  <c r="K30" i="1"/>
  <c r="F29" i="1"/>
  <c r="F30" i="1"/>
  <c r="P24" i="1"/>
  <c r="G62" i="1"/>
  <c r="P62" i="1"/>
  <c r="H59" i="1"/>
  <c r="G52" i="1"/>
  <c r="H50" i="1"/>
  <c r="H43" i="1"/>
  <c r="F38" i="1"/>
  <c r="G38" i="1"/>
  <c r="H84" i="1"/>
  <c r="H80" i="1"/>
  <c r="H76" i="1"/>
  <c r="H72" i="1"/>
  <c r="H68" i="1"/>
  <c r="G65" i="1"/>
  <c r="P65" i="1"/>
  <c r="G57" i="1"/>
  <c r="P57" i="1"/>
  <c r="H51" i="1"/>
  <c r="F49" i="1"/>
  <c r="G49" i="1"/>
  <c r="P49" i="1"/>
  <c r="H48" i="1"/>
  <c r="R55" i="1"/>
  <c r="R119" i="1"/>
  <c r="CH55" i="1"/>
  <c r="F40" i="1"/>
  <c r="G40" i="1"/>
  <c r="AI55" i="1"/>
  <c r="K55" i="1"/>
  <c r="H39" i="1"/>
  <c r="P38" i="1"/>
  <c r="F35" i="1"/>
  <c r="G35" i="1"/>
  <c r="P35" i="1"/>
  <c r="H35" i="1"/>
  <c r="F33" i="1"/>
  <c r="G33" i="1"/>
  <c r="P33" i="1"/>
  <c r="H33" i="1"/>
  <c r="H30" i="1"/>
  <c r="P25" i="1"/>
  <c r="G25" i="1"/>
  <c r="G24" i="1"/>
  <c r="P85" i="1"/>
  <c r="G84" i="1"/>
  <c r="P81" i="1"/>
  <c r="G80" i="1"/>
  <c r="P77" i="1"/>
  <c r="G76" i="1"/>
  <c r="P73" i="1"/>
  <c r="G72" i="1"/>
  <c r="P69" i="1"/>
  <c r="G68" i="1"/>
  <c r="H65" i="1"/>
  <c r="F62" i="1"/>
  <c r="G60" i="1"/>
  <c r="P60" i="1"/>
  <c r="H57" i="1"/>
  <c r="F51" i="1"/>
  <c r="G51" i="1"/>
  <c r="P51" i="1"/>
  <c r="F48" i="1"/>
  <c r="P41" i="1"/>
  <c r="H41" i="1"/>
  <c r="G39" i="1"/>
  <c r="I38" i="1"/>
  <c r="CH36" i="1"/>
  <c r="CH119" i="1"/>
  <c r="G28" i="1"/>
  <c r="G30" i="1"/>
  <c r="P28" i="1"/>
  <c r="P30" i="1"/>
  <c r="AZ30" i="1"/>
  <c r="F25" i="1"/>
  <c r="F26" i="1"/>
  <c r="AL55" i="1"/>
  <c r="AL119" i="1"/>
  <c r="F54" i="1"/>
  <c r="F44" i="1"/>
  <c r="F43" i="1"/>
  <c r="F42" i="1"/>
  <c r="F41" i="1"/>
  <c r="I24" i="1"/>
  <c r="BQ26" i="1"/>
  <c r="BQ119" i="1"/>
  <c r="P23" i="1"/>
  <c r="AI26" i="1"/>
  <c r="S26" i="1"/>
  <c r="S119" i="1"/>
  <c r="P22" i="1"/>
  <c r="P26" i="1"/>
  <c r="G22" i="1"/>
  <c r="AI119" i="1"/>
  <c r="AI102" i="3"/>
  <c r="I55" i="1"/>
  <c r="H38" i="1"/>
  <c r="H55" i="1"/>
  <c r="G55" i="1"/>
  <c r="H36" i="2"/>
  <c r="H96" i="2"/>
  <c r="BQ96" i="2"/>
  <c r="P36" i="3"/>
  <c r="M96" i="2"/>
  <c r="P26" i="3"/>
  <c r="H102" i="3"/>
  <c r="H36" i="1"/>
  <c r="G26" i="2"/>
  <c r="F36" i="2"/>
  <c r="G26" i="3"/>
  <c r="P46" i="1"/>
  <c r="P45" i="1"/>
  <c r="P55" i="1"/>
  <c r="AZ55" i="1"/>
  <c r="F26" i="2"/>
  <c r="AZ102" i="3"/>
  <c r="F56" i="3"/>
  <c r="F26" i="3"/>
  <c r="F102" i="3"/>
  <c r="P51" i="3"/>
  <c r="P56" i="3"/>
  <c r="G51" i="3"/>
  <c r="G56" i="3"/>
  <c r="I26" i="1"/>
  <c r="H24" i="1"/>
  <c r="H26" i="1"/>
  <c r="AZ119" i="1"/>
  <c r="F46" i="1"/>
  <c r="F55" i="1"/>
  <c r="K119" i="1"/>
  <c r="P36" i="2"/>
  <c r="P36" i="1"/>
  <c r="P119" i="1"/>
  <c r="P52" i="2"/>
  <c r="G30" i="2"/>
  <c r="H56" i="3"/>
  <c r="G26" i="1"/>
  <c r="P26" i="2"/>
  <c r="G36" i="1"/>
  <c r="G52" i="2"/>
  <c r="P44" i="2"/>
  <c r="AI52" i="2"/>
  <c r="AI96" i="2"/>
  <c r="F30" i="2"/>
  <c r="F36" i="1"/>
  <c r="F52" i="2"/>
  <c r="H44" i="2"/>
  <c r="H52" i="2"/>
  <c r="I52" i="2"/>
  <c r="I96" i="2"/>
  <c r="F119" i="1"/>
  <c r="G102" i="3"/>
  <c r="G96" i="2"/>
  <c r="P96" i="2"/>
  <c r="G119" i="1"/>
  <c r="H119" i="1"/>
  <c r="P102" i="3"/>
  <c r="F96" i="2"/>
  <c r="I119" i="1"/>
  <c r="CH133" i="4"/>
  <c r="F68" i="4"/>
  <c r="H64" i="4"/>
  <c r="J69" i="4"/>
  <c r="R133" i="4"/>
  <c r="M133" i="4"/>
  <c r="P64" i="4"/>
  <c r="L69" i="4"/>
  <c r="BQ69" i="4"/>
  <c r="BQ133" i="4"/>
  <c r="H55" i="4"/>
  <c r="I69" i="4"/>
  <c r="H65" i="4"/>
  <c r="H33" i="4"/>
  <c r="N29" i="4"/>
  <c r="N133" i="4"/>
  <c r="F91" i="5"/>
  <c r="G91" i="5"/>
  <c r="BT69" i="4"/>
  <c r="BT133" i="4"/>
  <c r="BQ67" i="4"/>
  <c r="P67" i="4"/>
  <c r="Q67" i="4"/>
  <c r="Q69" i="4"/>
  <c r="Q133" i="4"/>
  <c r="F66" i="4"/>
  <c r="F64" i="4"/>
  <c r="F62" i="4"/>
  <c r="P60" i="4"/>
  <c r="P59" i="4"/>
  <c r="P56" i="4"/>
  <c r="P69" i="4"/>
  <c r="F32" i="4"/>
  <c r="G32" i="4"/>
  <c r="H27" i="4"/>
  <c r="F79" i="5"/>
  <c r="G79" i="5"/>
  <c r="BP110" i="5"/>
  <c r="I53" i="4"/>
  <c r="G77" i="6"/>
  <c r="F77" i="6"/>
  <c r="P77" i="6"/>
  <c r="AL69" i="4"/>
  <c r="AL133" i="4"/>
  <c r="G67" i="4"/>
  <c r="P65" i="4"/>
  <c r="P63" i="4"/>
  <c r="J33" i="4"/>
  <c r="J133" i="4"/>
  <c r="P32" i="4"/>
  <c r="P33" i="4"/>
  <c r="AJ29" i="4"/>
  <c r="AJ133" i="4"/>
  <c r="I28" i="4"/>
  <c r="H28" i="4"/>
  <c r="AZ109" i="5"/>
  <c r="F108" i="5"/>
  <c r="F109" i="5"/>
  <c r="G108" i="5"/>
  <c r="G109" i="5"/>
  <c r="P108" i="5"/>
  <c r="P109" i="5"/>
  <c r="F105" i="5"/>
  <c r="F106" i="5"/>
  <c r="G105" i="5"/>
  <c r="G106" i="5"/>
  <c r="P105" i="5"/>
  <c r="P106" i="5"/>
  <c r="AI106" i="5"/>
  <c r="H105" i="5"/>
  <c r="H106" i="5"/>
  <c r="F102" i="5"/>
  <c r="G102" i="5"/>
  <c r="P102" i="5"/>
  <c r="H102" i="5"/>
  <c r="F100" i="5"/>
  <c r="G100" i="5"/>
  <c r="P100" i="5"/>
  <c r="H100" i="5"/>
  <c r="F98" i="5"/>
  <c r="G98" i="5"/>
  <c r="P98" i="5"/>
  <c r="H98" i="5"/>
  <c r="H96" i="5"/>
  <c r="F87" i="5"/>
  <c r="G87" i="5"/>
  <c r="H79" i="5"/>
  <c r="H91" i="5"/>
  <c r="G79" i="6"/>
  <c r="F79" i="6"/>
  <c r="P79" i="6"/>
  <c r="BA69" i="4"/>
  <c r="BA133" i="4"/>
  <c r="G65" i="4"/>
  <c r="G63" i="4"/>
  <c r="P61" i="4"/>
  <c r="H50" i="4"/>
  <c r="H46" i="4"/>
  <c r="H42" i="4"/>
  <c r="H38" i="4"/>
  <c r="G28" i="4"/>
  <c r="G29" i="4"/>
  <c r="H108" i="5"/>
  <c r="H109" i="5"/>
  <c r="H82" i="5"/>
  <c r="F75" i="5"/>
  <c r="G75" i="5"/>
  <c r="BH69" i="4"/>
  <c r="BH133" i="4"/>
  <c r="AZ69" i="4"/>
  <c r="P68" i="4"/>
  <c r="P57" i="4"/>
  <c r="AZ29" i="4"/>
  <c r="AZ133" i="4"/>
  <c r="F95" i="5"/>
  <c r="G95" i="5"/>
  <c r="H87" i="5"/>
  <c r="H70" i="5"/>
  <c r="F64" i="5"/>
  <c r="BQ64" i="5"/>
  <c r="P64" i="5"/>
  <c r="G64" i="5"/>
  <c r="G55" i="4"/>
  <c r="G69" i="4"/>
  <c r="BG69" i="4"/>
  <c r="BG133" i="4"/>
  <c r="AI69" i="4"/>
  <c r="G68" i="4"/>
  <c r="G57" i="4"/>
  <c r="F55" i="4"/>
  <c r="H51" i="4"/>
  <c r="H47" i="4"/>
  <c r="H43" i="4"/>
  <c r="H39" i="4"/>
  <c r="H35" i="4"/>
  <c r="I29" i="4"/>
  <c r="I133" i="4"/>
  <c r="H90" i="5"/>
  <c r="F83" i="5"/>
  <c r="G83" i="5"/>
  <c r="H75" i="5"/>
  <c r="AI33" i="4"/>
  <c r="AI133" i="4"/>
  <c r="F31" i="4"/>
  <c r="F33" i="4"/>
  <c r="G31" i="4"/>
  <c r="L29" i="4"/>
  <c r="L133" i="4"/>
  <c r="H22" i="4"/>
  <c r="H18" i="4"/>
  <c r="H29" i="4"/>
  <c r="O29" i="4"/>
  <c r="O133" i="4"/>
  <c r="F103" i="5"/>
  <c r="G103" i="5"/>
  <c r="P103" i="5"/>
  <c r="H103" i="5"/>
  <c r="F101" i="5"/>
  <c r="G101" i="5"/>
  <c r="P101" i="5"/>
  <c r="H101" i="5"/>
  <c r="F99" i="5"/>
  <c r="G99" i="5"/>
  <c r="P99" i="5"/>
  <c r="H99" i="5"/>
  <c r="F97" i="5"/>
  <c r="G97" i="5"/>
  <c r="P97" i="5"/>
  <c r="H97" i="5"/>
  <c r="H95" i="5"/>
  <c r="H78" i="5"/>
  <c r="F71" i="5"/>
  <c r="G71" i="5"/>
  <c r="K66" i="5"/>
  <c r="K110" i="5"/>
  <c r="P52" i="4"/>
  <c r="P53" i="4"/>
  <c r="P95" i="5"/>
  <c r="P91" i="5"/>
  <c r="P87" i="5"/>
  <c r="P83" i="5"/>
  <c r="P79" i="5"/>
  <c r="P75" i="5"/>
  <c r="P71" i="5"/>
  <c r="AZ59" i="5"/>
  <c r="AZ66" i="5"/>
  <c r="AP66" i="5"/>
  <c r="CH66" i="5"/>
  <c r="F49" i="5"/>
  <c r="P49" i="5"/>
  <c r="G37" i="5"/>
  <c r="F37" i="5"/>
  <c r="P37" i="5"/>
  <c r="G35" i="5"/>
  <c r="F35" i="5"/>
  <c r="AI53" i="5"/>
  <c r="AI110" i="5"/>
  <c r="CH29" i="5"/>
  <c r="I59" i="6"/>
  <c r="H59" i="6"/>
  <c r="G59" i="6"/>
  <c r="F26" i="4"/>
  <c r="F29" i="4"/>
  <c r="P92" i="5"/>
  <c r="P88" i="5"/>
  <c r="P84" i="5"/>
  <c r="P80" i="5"/>
  <c r="P76" i="5"/>
  <c r="P72" i="5"/>
  <c r="P68" i="5"/>
  <c r="H65" i="5"/>
  <c r="G63" i="5"/>
  <c r="H59" i="5"/>
  <c r="I66" i="5"/>
  <c r="N66" i="5"/>
  <c r="H57" i="5"/>
  <c r="J66" i="5"/>
  <c r="H49" i="5"/>
  <c r="H92" i="5"/>
  <c r="H88" i="5"/>
  <c r="H84" i="5"/>
  <c r="H80" i="5"/>
  <c r="H76" i="5"/>
  <c r="H72" i="5"/>
  <c r="H68" i="5"/>
  <c r="G61" i="5"/>
  <c r="R66" i="5"/>
  <c r="R110" i="5"/>
  <c r="G59" i="5"/>
  <c r="F59" i="5"/>
  <c r="L53" i="5"/>
  <c r="L110" i="5"/>
  <c r="H105" i="6"/>
  <c r="H106" i="6"/>
  <c r="H100" i="6"/>
  <c r="H96" i="6"/>
  <c r="H92" i="6"/>
  <c r="H88" i="6"/>
  <c r="G96" i="5"/>
  <c r="P93" i="5"/>
  <c r="G92" i="5"/>
  <c r="P89" i="5"/>
  <c r="G88" i="5"/>
  <c r="P85" i="5"/>
  <c r="G84" i="5"/>
  <c r="P81" i="5"/>
  <c r="G80" i="5"/>
  <c r="P77" i="5"/>
  <c r="G76" i="5"/>
  <c r="P73" i="5"/>
  <c r="G72" i="5"/>
  <c r="P69" i="5"/>
  <c r="G68" i="5"/>
  <c r="Q66" i="5"/>
  <c r="G52" i="5"/>
  <c r="P52" i="5"/>
  <c r="F52" i="5"/>
  <c r="P28" i="4"/>
  <c r="P27" i="4"/>
  <c r="P29" i="4"/>
  <c r="H93" i="5"/>
  <c r="F92" i="5"/>
  <c r="H89" i="5"/>
  <c r="F88" i="5"/>
  <c r="H85" i="5"/>
  <c r="F84" i="5"/>
  <c r="H81" i="5"/>
  <c r="F80" i="5"/>
  <c r="H77" i="5"/>
  <c r="F76" i="5"/>
  <c r="H73" i="5"/>
  <c r="F72" i="5"/>
  <c r="H69" i="5"/>
  <c r="F68" i="5"/>
  <c r="AJ66" i="5"/>
  <c r="AJ110" i="5"/>
  <c r="H58" i="5"/>
  <c r="H50" i="5"/>
  <c r="F48" i="5"/>
  <c r="P48" i="5"/>
  <c r="AZ53" i="5"/>
  <c r="P94" i="5"/>
  <c r="G93" i="5"/>
  <c r="P90" i="5"/>
  <c r="G89" i="5"/>
  <c r="P86" i="5"/>
  <c r="G85" i="5"/>
  <c r="P82" i="5"/>
  <c r="G81" i="5"/>
  <c r="P78" i="5"/>
  <c r="G77" i="5"/>
  <c r="P74" i="5"/>
  <c r="G73" i="5"/>
  <c r="G69" i="5"/>
  <c r="BG66" i="5"/>
  <c r="BG110" i="5"/>
  <c r="N33" i="5"/>
  <c r="J29" i="5"/>
  <c r="J110" i="5"/>
  <c r="F26" i="5"/>
  <c r="P26" i="5"/>
  <c r="F56" i="5"/>
  <c r="G56" i="5"/>
  <c r="P55" i="5"/>
  <c r="H55" i="5"/>
  <c r="H66" i="5"/>
  <c r="CH53" i="5"/>
  <c r="Q53" i="5"/>
  <c r="I53" i="5"/>
  <c r="M33" i="5"/>
  <c r="H81" i="6"/>
  <c r="BQ60" i="6"/>
  <c r="F60" i="6"/>
  <c r="P58" i="6"/>
  <c r="G58" i="6"/>
  <c r="F58" i="6"/>
  <c r="Q53" i="6"/>
  <c r="Q110" i="6"/>
  <c r="G53" i="6"/>
  <c r="G60" i="5"/>
  <c r="F57" i="5"/>
  <c r="G57" i="5"/>
  <c r="H46" i="5"/>
  <c r="G44" i="5"/>
  <c r="F44" i="5"/>
  <c r="P44" i="5"/>
  <c r="H44" i="5"/>
  <c r="N53" i="5"/>
  <c r="F38" i="5"/>
  <c r="P38" i="5"/>
  <c r="F22" i="5"/>
  <c r="G22" i="5"/>
  <c r="P22" i="5"/>
  <c r="F17" i="5"/>
  <c r="G17" i="5"/>
  <c r="P100" i="6"/>
  <c r="P96" i="6"/>
  <c r="P92" i="6"/>
  <c r="P88" i="6"/>
  <c r="P65" i="5"/>
  <c r="G58" i="5"/>
  <c r="H38" i="5"/>
  <c r="G36" i="5"/>
  <c r="F36" i="5"/>
  <c r="P36" i="5"/>
  <c r="P53" i="5"/>
  <c r="H36" i="5"/>
  <c r="H53" i="5"/>
  <c r="Q29" i="5"/>
  <c r="Q110" i="5"/>
  <c r="I29" i="5"/>
  <c r="I110" i="5"/>
  <c r="H101" i="6"/>
  <c r="H97" i="6"/>
  <c r="H93" i="6"/>
  <c r="H89" i="6"/>
  <c r="H85" i="6"/>
  <c r="G71" i="6"/>
  <c r="F71" i="6"/>
  <c r="P71" i="6"/>
  <c r="G69" i="6"/>
  <c r="F69" i="6"/>
  <c r="P69" i="6"/>
  <c r="G65" i="5"/>
  <c r="P57" i="5"/>
  <c r="G51" i="5"/>
  <c r="F51" i="5"/>
  <c r="P50" i="5"/>
  <c r="H27" i="5"/>
  <c r="P17" i="5"/>
  <c r="P101" i="6"/>
  <c r="P97" i="6"/>
  <c r="P93" i="6"/>
  <c r="P89" i="6"/>
  <c r="P85" i="6"/>
  <c r="G61" i="6"/>
  <c r="CA110" i="6"/>
  <c r="BS110" i="6"/>
  <c r="BC110" i="6"/>
  <c r="P63" i="5"/>
  <c r="P61" i="5"/>
  <c r="P59" i="5"/>
  <c r="P58" i="5"/>
  <c r="F50" i="5"/>
  <c r="H47" i="5"/>
  <c r="H45" i="5"/>
  <c r="G28" i="5"/>
  <c r="AP29" i="5"/>
  <c r="AP110" i="5"/>
  <c r="H23" i="5"/>
  <c r="H18" i="5"/>
  <c r="H29" i="5"/>
  <c r="H102" i="6"/>
  <c r="H98" i="6"/>
  <c r="H94" i="6"/>
  <c r="H90" i="6"/>
  <c r="H86" i="6"/>
  <c r="H82" i="6"/>
  <c r="AL66" i="6"/>
  <c r="AL110" i="6"/>
  <c r="G57" i="6"/>
  <c r="F55" i="5"/>
  <c r="G55" i="5"/>
  <c r="G45" i="5"/>
  <c r="F45" i="5"/>
  <c r="P45" i="5"/>
  <c r="G43" i="5"/>
  <c r="F43" i="5"/>
  <c r="H39" i="5"/>
  <c r="F21" i="5"/>
  <c r="G21" i="5"/>
  <c r="M29" i="5"/>
  <c r="M110" i="5"/>
  <c r="F18" i="5"/>
  <c r="G18" i="5"/>
  <c r="P18" i="5"/>
  <c r="P56" i="6"/>
  <c r="AI66" i="6"/>
  <c r="F56" i="6"/>
  <c r="G56" i="6"/>
  <c r="CD110" i="6"/>
  <c r="BV110" i="6"/>
  <c r="F82" i="6"/>
  <c r="H65" i="6"/>
  <c r="F59" i="6"/>
  <c r="F57" i="6"/>
  <c r="K66" i="6"/>
  <c r="K110" i="6"/>
  <c r="AU110" i="6"/>
  <c r="AM110" i="6"/>
  <c r="P53" i="6"/>
  <c r="G31" i="6"/>
  <c r="G33" i="6"/>
  <c r="AI33" i="6"/>
  <c r="F31" i="6"/>
  <c r="CB110" i="6"/>
  <c r="BT110" i="6"/>
  <c r="G27" i="6"/>
  <c r="G46" i="5"/>
  <c r="G38" i="5"/>
  <c r="F76" i="6"/>
  <c r="F68" i="6"/>
  <c r="P60" i="6"/>
  <c r="G60" i="6"/>
  <c r="H60" i="6"/>
  <c r="R66" i="6"/>
  <c r="R110" i="6"/>
  <c r="H52" i="6"/>
  <c r="H48" i="6"/>
  <c r="H44" i="6"/>
  <c r="H40" i="6"/>
  <c r="H36" i="6"/>
  <c r="H53" i="6"/>
  <c r="G32" i="6"/>
  <c r="F32" i="6"/>
  <c r="P31" i="6"/>
  <c r="P33" i="6"/>
  <c r="H31" i="6"/>
  <c r="H33" i="6"/>
  <c r="G47" i="5"/>
  <c r="G39" i="5"/>
  <c r="P31" i="5"/>
  <c r="H31" i="5"/>
  <c r="F23" i="5"/>
  <c r="G23" i="5"/>
  <c r="F19" i="5"/>
  <c r="G19" i="5"/>
  <c r="P78" i="6"/>
  <c r="P70" i="6"/>
  <c r="F64" i="6"/>
  <c r="P64" i="6"/>
  <c r="CH66" i="6"/>
  <c r="CH110" i="6"/>
  <c r="AJ29" i="6"/>
  <c r="AJ110" i="6"/>
  <c r="I28" i="6"/>
  <c r="BQ29" i="6"/>
  <c r="J110" i="6"/>
  <c r="G48" i="5"/>
  <c r="P46" i="5"/>
  <c r="G40" i="5"/>
  <c r="G31" i="5"/>
  <c r="G33" i="5"/>
  <c r="G24" i="5"/>
  <c r="F78" i="6"/>
  <c r="F70" i="6"/>
  <c r="H62" i="6"/>
  <c r="N66" i="6"/>
  <c r="N110" i="6"/>
  <c r="I53" i="6"/>
  <c r="AH110" i="6"/>
  <c r="Z110" i="6"/>
  <c r="G28" i="6"/>
  <c r="F26" i="6"/>
  <c r="H25" i="6"/>
  <c r="H21" i="6"/>
  <c r="H17" i="6"/>
  <c r="G49" i="5"/>
  <c r="P47" i="5"/>
  <c r="F46" i="5"/>
  <c r="G41" i="5"/>
  <c r="P39" i="5"/>
  <c r="P32" i="5"/>
  <c r="H32" i="5"/>
  <c r="F31" i="5"/>
  <c r="F33" i="5"/>
  <c r="P27" i="5"/>
  <c r="G26" i="5"/>
  <c r="G25" i="5"/>
  <c r="P23" i="5"/>
  <c r="F20" i="5"/>
  <c r="G20" i="5"/>
  <c r="P19" i="5"/>
  <c r="H108" i="6"/>
  <c r="H109" i="6"/>
  <c r="H64" i="6"/>
  <c r="BQ55" i="6"/>
  <c r="BG66" i="6"/>
  <c r="BG110" i="6"/>
  <c r="AX110" i="6"/>
  <c r="AP110" i="6"/>
  <c r="G29" i="6"/>
  <c r="P108" i="6"/>
  <c r="P109" i="6"/>
  <c r="AI109" i="6"/>
  <c r="P105" i="6"/>
  <c r="P106" i="6"/>
  <c r="F65" i="6"/>
  <c r="P65" i="6"/>
  <c r="G63" i="6"/>
  <c r="J66" i="6"/>
  <c r="G55" i="6"/>
  <c r="G66" i="6"/>
  <c r="H50" i="6"/>
  <c r="H46" i="6"/>
  <c r="H42" i="6"/>
  <c r="H38" i="6"/>
  <c r="BN110" i="6"/>
  <c r="BF110" i="6"/>
  <c r="AV110" i="6"/>
  <c r="AN110" i="6"/>
  <c r="L29" i="6"/>
  <c r="L110" i="6"/>
  <c r="H22" i="6"/>
  <c r="H18" i="6"/>
  <c r="O29" i="6"/>
  <c r="O110" i="6"/>
  <c r="F29" i="6"/>
  <c r="BA66" i="6"/>
  <c r="BA110" i="6"/>
  <c r="P63" i="6"/>
  <c r="P62" i="6"/>
  <c r="P61" i="6"/>
  <c r="I57" i="6"/>
  <c r="H57" i="6"/>
  <c r="AI53" i="6"/>
  <c r="P28" i="6"/>
  <c r="P27" i="6"/>
  <c r="P29" i="6"/>
  <c r="I55" i="6"/>
  <c r="AZ29" i="6"/>
  <c r="AZ110" i="6"/>
  <c r="P133" i="4"/>
  <c r="G133" i="4"/>
  <c r="H29" i="6"/>
  <c r="H110" i="6"/>
  <c r="P33" i="5"/>
  <c r="F33" i="6"/>
  <c r="P66" i="5"/>
  <c r="AI110" i="6"/>
  <c r="BQ110" i="6"/>
  <c r="G29" i="5"/>
  <c r="G33" i="4"/>
  <c r="I66" i="6"/>
  <c r="H55" i="6"/>
  <c r="H66" i="6"/>
  <c r="H28" i="6"/>
  <c r="I29" i="6"/>
  <c r="P29" i="5"/>
  <c r="F29" i="5"/>
  <c r="F110" i="5"/>
  <c r="CH110" i="5"/>
  <c r="H53" i="4"/>
  <c r="H133" i="4"/>
  <c r="AZ110" i="5"/>
  <c r="BQ66" i="5"/>
  <c r="BQ110" i="5"/>
  <c r="G110" i="6"/>
  <c r="BQ66" i="6"/>
  <c r="P55" i="6"/>
  <c r="P66" i="6"/>
  <c r="P110" i="6"/>
  <c r="F55" i="6"/>
  <c r="F66" i="6"/>
  <c r="F110" i="6"/>
  <c r="G66" i="5"/>
  <c r="N110" i="5"/>
  <c r="F53" i="5"/>
  <c r="F67" i="4"/>
  <c r="F69" i="4"/>
  <c r="F133" i="4"/>
  <c r="H33" i="5"/>
  <c r="H110" i="5"/>
  <c r="F66" i="5"/>
  <c r="G53" i="5"/>
  <c r="H69" i="4"/>
  <c r="P110" i="5"/>
  <c r="I110" i="6"/>
  <c r="G110" i="5"/>
</calcChain>
</file>

<file path=xl/sharedStrings.xml><?xml version="1.0" encoding="utf-8"?>
<sst xmlns="http://schemas.openxmlformats.org/spreadsheetml/2006/main" count="2625" uniqueCount="372">
  <si>
    <t>Wydział Biotechnologii i Hodowli Zwierząt</t>
  </si>
  <si>
    <t>Nazwa kierunku studiów</t>
  </si>
  <si>
    <t>Zootechnika</t>
  </si>
  <si>
    <t>Dziedziny nauki</t>
  </si>
  <si>
    <t>dziedzina nauk rolniczych</t>
  </si>
  <si>
    <t>Dyscypliny naukowe</t>
  </si>
  <si>
    <t>zootechnika i rybactwo (100%)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</si>
  <si>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</si>
  <si>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</si>
  <si>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</si>
  <si>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</si>
  <si>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</si>
  <si>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</si>
  <si>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</si>
  <si>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</si>
  <si>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Ekologiczne i amatorskie użytkowanie zwierząt</t>
  </si>
  <si>
    <t>Obowiązuje od 2021-10-01</t>
  </si>
  <si>
    <t>Kod planu studiów</t>
  </si>
  <si>
    <t>ZO_2A_N_2021_2022_ZL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</si>
  <si>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</si>
  <si>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</si>
  <si>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</si>
  <si>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</si>
  <si>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</si>
  <si>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</si>
  <si>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</si>
  <si>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</si>
  <si>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</si>
  <si>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</si>
  <si>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</si>
  <si>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</si>
  <si>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</si>
  <si>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</si>
  <si>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</si>
  <si>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</si>
  <si>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</si>
  <si>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</si>
  <si>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</si>
  <si>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</si>
  <si>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</si>
  <si>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</si>
  <si>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</si>
  <si>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</si>
  <si>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</si>
  <si>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</si>
  <si>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</si>
  <si>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</si>
  <si>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</si>
  <si>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</si>
  <si>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</si>
  <si>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</si>
  <si>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</si>
  <si>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</si>
  <si>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</si>
  <si>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HZG-A5</t>
  </si>
  <si>
    <t>Seminarium magisterskie</t>
  </si>
  <si>
    <t>HZG-A6</t>
  </si>
  <si>
    <t>Praca magisterska</t>
  </si>
  <si>
    <t>HZG-A7</t>
  </si>
  <si>
    <t>Bezpieczeństwo i ergonomia pracy</t>
  </si>
  <si>
    <t>e</t>
  </si>
  <si>
    <t>HZG-C4</t>
  </si>
  <si>
    <t>Chów zwierząt w gospodarstwach ekologicznych i agroturystycznych</t>
  </si>
  <si>
    <t>HZG-C6</t>
  </si>
  <si>
    <t>Etologia zwierząt</t>
  </si>
  <si>
    <t>Blok obieralny 8</t>
  </si>
  <si>
    <t>ZO-A2</t>
  </si>
  <si>
    <t>Ochrona własności przemysłowej</t>
  </si>
  <si>
    <t>Blok obieralny 1</t>
  </si>
  <si>
    <t>ZO-C10</t>
  </si>
  <si>
    <t>Ochrona środowiska w produkcji zwierzęcej</t>
  </si>
  <si>
    <t>Razem</t>
  </si>
  <si>
    <t>Moduły/Przedmioty kształcenia podstawowego</t>
  </si>
  <si>
    <t>ZO-B1</t>
  </si>
  <si>
    <t>Metody badań na zwierzętach</t>
  </si>
  <si>
    <t>ZO-B2</t>
  </si>
  <si>
    <t>Marketing produktów pochodzenia zwierzęcego</t>
  </si>
  <si>
    <t>Moduły/Przedmioty kształcenia kierunkowego</t>
  </si>
  <si>
    <t>ZO-C1</t>
  </si>
  <si>
    <t>Biotechniki rozrodu</t>
  </si>
  <si>
    <t>ZO-C2</t>
  </si>
  <si>
    <t>Planowanie i organizacja pracy hodowlanej</t>
  </si>
  <si>
    <t>ZO-C8</t>
  </si>
  <si>
    <t>Diagnostyka genetyczna</t>
  </si>
  <si>
    <t>ZO-D1</t>
  </si>
  <si>
    <t>Etyczne i prawne aspekty pracy ze zwierzętami</t>
  </si>
  <si>
    <t>Moduły/Przedmioty specjalnościowe</t>
  </si>
  <si>
    <t>Hodowla zwierząt gospodarskich</t>
  </si>
  <si>
    <t>Pielęgnacja i podstawy rehabilitacji zwierząt</t>
  </si>
  <si>
    <t>Blok obieralny 10</t>
  </si>
  <si>
    <t>Blok obieralny 13</t>
  </si>
  <si>
    <t>Blok obieralny 6</t>
  </si>
  <si>
    <t>EAUZ-C5</t>
  </si>
  <si>
    <t>Profilaktyka i patologia rozrodu zwierząt</t>
  </si>
  <si>
    <t>EAUZ-C7</t>
  </si>
  <si>
    <t>Obrót produktami pochodzenia zwierzęcego i przetwórstwo</t>
  </si>
  <si>
    <t>EAUZ-C8</t>
  </si>
  <si>
    <t>Ekofizjologia zwierząt</t>
  </si>
  <si>
    <t>EAUZ-D2</t>
  </si>
  <si>
    <t>Ekologia</t>
  </si>
  <si>
    <t>Blok obieralny 11</t>
  </si>
  <si>
    <t>Blok obieralny 12</t>
  </si>
  <si>
    <t>Blok obieralny 2</t>
  </si>
  <si>
    <t>Blok obieralny 3</t>
  </si>
  <si>
    <t>Blok obieralny 4</t>
  </si>
  <si>
    <t>Blok obieralny 5</t>
  </si>
  <si>
    <t>Blok obieralny 7</t>
  </si>
  <si>
    <t>Blok obieralny 9</t>
  </si>
  <si>
    <t>ZO-C 6</t>
  </si>
  <si>
    <t>Zagospodarowanie użytków zielonych</t>
  </si>
  <si>
    <t>Moduły/Przedmioty obieralne</t>
  </si>
  <si>
    <t>ZO-A1.1</t>
  </si>
  <si>
    <t>Język angielski</t>
  </si>
  <si>
    <t>ZO-A1.3</t>
  </si>
  <si>
    <t>Język niemiecki</t>
  </si>
  <si>
    <t>ZO-A3.1</t>
  </si>
  <si>
    <t>Komunikacja społeczna i techniki negocjacji</t>
  </si>
  <si>
    <t>ZO-A3.2</t>
  </si>
  <si>
    <t>Socjologia społeczeństwa informacyjnego</t>
  </si>
  <si>
    <t>ZO-A3.3</t>
  </si>
  <si>
    <t>Lobbing w życiu publicznym</t>
  </si>
  <si>
    <t>ZO-A3.4</t>
  </si>
  <si>
    <t>Etyka biznesu</t>
  </si>
  <si>
    <t>ZO-A3.5</t>
  </si>
  <si>
    <t>Bioetyka</t>
  </si>
  <si>
    <t>ZO-A3.6</t>
  </si>
  <si>
    <t>Etyka zawodowa</t>
  </si>
  <si>
    <t>EAUZ-10.3</t>
  </si>
  <si>
    <t>Markery genetyczne w hodowli zwierząt</t>
  </si>
  <si>
    <t>EAUZ-O10.1</t>
  </si>
  <si>
    <t>Podstawy diagnostyki laboratoryjnej</t>
  </si>
  <si>
    <t>EAUZ-O10.2</t>
  </si>
  <si>
    <t>Immunoprofilaktyka</t>
  </si>
  <si>
    <t>EAUZ-13.2</t>
  </si>
  <si>
    <t>Rekultywacja terenów zanieczyszczonych</t>
  </si>
  <si>
    <t>EAUZ-O13.1</t>
  </si>
  <si>
    <t>Bioenergia w gospodarstwach rolnych</t>
  </si>
  <si>
    <t>EAUZ-O13.3</t>
  </si>
  <si>
    <t>Biotechnologiczne metody ochrony środowiska w produkcji rolniczej</t>
  </si>
  <si>
    <t>EAUZ-O13.4</t>
  </si>
  <si>
    <t>Rolnictwo ekologiczne</t>
  </si>
  <si>
    <t>EAUZ-6.4</t>
  </si>
  <si>
    <t>Wędkarstwo</t>
  </si>
  <si>
    <t>EAUZ-O6.1</t>
  </si>
  <si>
    <t>Wykorzystanie zwierząt w rekreacji</t>
  </si>
  <si>
    <t>EAUZ-O6.2</t>
  </si>
  <si>
    <t>Apifauna i apiterapia</t>
  </si>
  <si>
    <t>EAUZ-O6.3</t>
  </si>
  <si>
    <t>Podstawy kyno- i felinoterapii</t>
  </si>
  <si>
    <t>EAUZ-O11.1</t>
  </si>
  <si>
    <t>Podstawy epizootiologii i epidemiologii</t>
  </si>
  <si>
    <t>EAUZ-O11.2</t>
  </si>
  <si>
    <t>Choroby owadów użytkowych</t>
  </si>
  <si>
    <t>EAUZ-O11.3</t>
  </si>
  <si>
    <t>Toksykoproteomika</t>
  </si>
  <si>
    <t>EAUZ-O11.4</t>
  </si>
  <si>
    <t>Zatrucia drobiu, choroby metaboliczne i o niewyjaśnionej etiologii</t>
  </si>
  <si>
    <t>EAUZ-O12.1</t>
  </si>
  <si>
    <t>Fizjologia ciąży i okresu neonetalnego</t>
  </si>
  <si>
    <t>EAUZ-O12.2</t>
  </si>
  <si>
    <t>Położnictwo zwierząt</t>
  </si>
  <si>
    <t>EAUZ-O12.3</t>
  </si>
  <si>
    <t>Rozród zwierząt wolno żyjących</t>
  </si>
  <si>
    <t>EAUZ-O2.1</t>
  </si>
  <si>
    <t>Hodowla zachowawcza zwierząt gospodarskich</t>
  </si>
  <si>
    <t>EAUZ-O2.2</t>
  </si>
  <si>
    <t>Podstawy gospodarowania populacjami zwierząt dziko żyjących</t>
  </si>
  <si>
    <t>EAUZ-O2.3</t>
  </si>
  <si>
    <t>Podstawy gospodarowania populacją zwierząt łownych</t>
  </si>
  <si>
    <t>EAUZ-O2.4</t>
  </si>
  <si>
    <t>Ochrona przyrody</t>
  </si>
  <si>
    <t>EAUZ-O2.5</t>
  </si>
  <si>
    <t>Podstawy utrzymania zwierząt w ogrodach zoologicznych</t>
  </si>
  <si>
    <t>EAUZ-O2.6</t>
  </si>
  <si>
    <t>Animal neonatology</t>
  </si>
  <si>
    <t>EAUZ-O3.1</t>
  </si>
  <si>
    <t>Higiena i profilaktyka w hodowli zwierząt amatorskich</t>
  </si>
  <si>
    <t>EAUZ-O3.2</t>
  </si>
  <si>
    <t>Profilaktyka chorób środowiskowych i odzwierzęcych</t>
  </si>
  <si>
    <t>EAUZ-O3.3</t>
  </si>
  <si>
    <t>Higiena środowiska</t>
  </si>
  <si>
    <t>EAUZ-O4.1</t>
  </si>
  <si>
    <t>Hodowla i użytkowanie gołębi</t>
  </si>
  <si>
    <t>EAUZ-O4.2</t>
  </si>
  <si>
    <t>Chów i hodowla ptaków łownych</t>
  </si>
  <si>
    <t>EAUZ-O4.3</t>
  </si>
  <si>
    <t>Chów i hodowla ptaków ozdobnych</t>
  </si>
  <si>
    <t>EAUZ-O4.4</t>
  </si>
  <si>
    <t>Chów strusi i emu</t>
  </si>
  <si>
    <t>EAUZ-O5.1</t>
  </si>
  <si>
    <t>Amatorski chów zwierząt futerkowych</t>
  </si>
  <si>
    <t>EAUZ-O5.2</t>
  </si>
  <si>
    <t>Amatorski chów zwierząt egzotycznych</t>
  </si>
  <si>
    <t>EAUZ-O5.3</t>
  </si>
  <si>
    <t>Amatorska hodowla owadów</t>
  </si>
  <si>
    <t>EAUZ-O5.4</t>
  </si>
  <si>
    <t>Hodowla i użytkowanie psów</t>
  </si>
  <si>
    <t>EAUZ-O5.5</t>
  </si>
  <si>
    <t>Chów i hodowla kotów</t>
  </si>
  <si>
    <t>EAUZ-O5.6</t>
  </si>
  <si>
    <t>Akwarystyka</t>
  </si>
  <si>
    <t>EAUZ-O7.1</t>
  </si>
  <si>
    <t>Dodatki paszowe w żywieniu zwierząt amatorskich</t>
  </si>
  <si>
    <t>EAUZ-O7.2</t>
  </si>
  <si>
    <t>Substancje antyżywieniowe i szkodliwe w paszach</t>
  </si>
  <si>
    <t>EAUZ-O7.3</t>
  </si>
  <si>
    <t>Mikrobiologia pasz</t>
  </si>
  <si>
    <t>EAUZ-O8.1</t>
  </si>
  <si>
    <t>Analiza sensoryczna w towaroznawczej ocenie żywności</t>
  </si>
  <si>
    <t>EAUZ-O8.2</t>
  </si>
  <si>
    <t>Towaroznawcza ocena żywności</t>
  </si>
  <si>
    <t>EAUZ-O8.3</t>
  </si>
  <si>
    <t>Nutrigenomika</t>
  </si>
  <si>
    <t>EAUZ-O8.4</t>
  </si>
  <si>
    <t>Higiena w obrocie zwierzętami oraz produktami pochodzenia zwierzęcego</t>
  </si>
  <si>
    <t>EAUZ-O9.1</t>
  </si>
  <si>
    <t>Organizacja wystaw i pokazów zwierząt amatorskich</t>
  </si>
  <si>
    <t>EAUZ-O9.2</t>
  </si>
  <si>
    <t>Organizacja wystaw i pokazów koni</t>
  </si>
  <si>
    <t>EAUZ-O9.3</t>
  </si>
  <si>
    <t>Organizacja wystaw i pokazów psów</t>
  </si>
  <si>
    <t>EAUZ-O9.4</t>
  </si>
  <si>
    <t>Organizacja gospodarstw agroturystycznych</t>
  </si>
  <si>
    <t>Praktyki zawodowe</t>
  </si>
  <si>
    <t>ZO-P1</t>
  </si>
  <si>
    <t>Praktyka dyplomowa</t>
  </si>
  <si>
    <t>Przedmioty jednorazowe</t>
  </si>
  <si>
    <t>ZO-A5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</si>
  <si>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</si>
  <si>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</si>
  <si>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</si>
  <si>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</si>
  <si>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</si>
  <si>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</si>
  <si>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</si>
  <si>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</si>
  <si>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projekty</t>
  </si>
  <si>
    <t>praca dyplomowa</t>
  </si>
  <si>
    <t>praktyki</t>
  </si>
  <si>
    <t>HZG-C3</t>
  </si>
  <si>
    <t>HZG-C5</t>
  </si>
  <si>
    <t>HZG-C7</t>
  </si>
  <si>
    <t>HZG-D3</t>
  </si>
  <si>
    <t>Metody prowadzenia hodowli zwierząt gospodarskich</t>
  </si>
  <si>
    <t>HZG-D4</t>
  </si>
  <si>
    <t>Zastosowanie informatyki w pracy hodowlanej</t>
  </si>
  <si>
    <t>HZG-D5</t>
  </si>
  <si>
    <t>ZO-C6.</t>
  </si>
  <si>
    <t>HZG-O2.1</t>
  </si>
  <si>
    <t>Bioinżynieria embrionalna</t>
  </si>
  <si>
    <t>HZG-O2.2</t>
  </si>
  <si>
    <t>Cytogenetyka</t>
  </si>
  <si>
    <t>HZG-O2.3</t>
  </si>
  <si>
    <t>Immunogenetyka</t>
  </si>
  <si>
    <t>HZG-O2.4</t>
  </si>
  <si>
    <t>Metody inżynierii genetycznej w hodowli zwierząt</t>
  </si>
  <si>
    <t>HZG-O2.5</t>
  </si>
  <si>
    <t>HZG-O2.6</t>
  </si>
  <si>
    <t>HZG-O3.1</t>
  </si>
  <si>
    <t>Chów i hodowla zwierząt amatorskich</t>
  </si>
  <si>
    <t>HZG-O3.2</t>
  </si>
  <si>
    <t>Organizacja hodowli i metody doskonalenia pszczół</t>
  </si>
  <si>
    <t>HZG-O3.3</t>
  </si>
  <si>
    <t>Organizacja hodowli metody doskonalenia zwierząt futerkowych</t>
  </si>
  <si>
    <t>HZG-O4.1</t>
  </si>
  <si>
    <t>HZG-O4.2</t>
  </si>
  <si>
    <t>HZG-O4.3</t>
  </si>
  <si>
    <t>HZG-O5.1</t>
  </si>
  <si>
    <t>HZG-O5.2</t>
  </si>
  <si>
    <t>HZG-O5.3</t>
  </si>
  <si>
    <t>HZG-O5.4</t>
  </si>
  <si>
    <t>HZG-O6.1</t>
  </si>
  <si>
    <t>HZG-O6.2</t>
  </si>
  <si>
    <t>HZG-O6.3</t>
  </si>
  <si>
    <t>HZG-O6.4</t>
  </si>
  <si>
    <t>Higiena w skupie i obrocie zwierzętami oraz produktami pochodzenia zwierzęcego</t>
  </si>
  <si>
    <t>HZG-O7.1</t>
  </si>
  <si>
    <t>Fizjologiczne aspekty wysokiej produkcyjności zwierząt</t>
  </si>
  <si>
    <t>HZG-O7.2</t>
  </si>
  <si>
    <t>HZG-O7.3</t>
  </si>
  <si>
    <t>Uwarunkowania behawioralne w produkcji trzody chlewnej</t>
  </si>
  <si>
    <t>HZG-O7.4</t>
  </si>
  <si>
    <t>Alternatywne metody doświadczeń na zwierzętach</t>
  </si>
  <si>
    <t>HZG-O8.1</t>
  </si>
  <si>
    <t>HZG-O8.2</t>
  </si>
  <si>
    <t>HZG-O8.3</t>
  </si>
  <si>
    <t>HZG-O8.4</t>
  </si>
  <si>
    <t>PR-S01</t>
  </si>
  <si>
    <t>Badanie i wywiad weterynaryjny</t>
  </si>
  <si>
    <t>PR-S02</t>
  </si>
  <si>
    <t>Bioasekuracja w chowie i hodowli zwierząt</t>
  </si>
  <si>
    <t>PR-S03</t>
  </si>
  <si>
    <t>Biomechanika i profilaktyka układu ruchu</t>
  </si>
  <si>
    <t>PR-S04</t>
  </si>
  <si>
    <t>Diagnostyka laboratoryjna</t>
  </si>
  <si>
    <t>PR-S05</t>
  </si>
  <si>
    <t>Kliniczne podstawy zoofizjoterapii: ortopedia i neurologia</t>
  </si>
  <si>
    <t>HZG-D57</t>
  </si>
  <si>
    <t>Ochrona zagrożonych gatunków i ras zwierząt gospodarskich</t>
  </si>
  <si>
    <t>PIPR-C7</t>
  </si>
  <si>
    <t>PPR-D3</t>
  </si>
  <si>
    <t>PR-S10</t>
  </si>
  <si>
    <t>Podstawy fizjoterapii zwierząt</t>
  </si>
  <si>
    <t>PR-S11</t>
  </si>
  <si>
    <t>Praktyczne zajęcia kliniczne</t>
  </si>
  <si>
    <t>PPRZ-C5</t>
  </si>
  <si>
    <t/>
  </si>
  <si>
    <t>Amatorskie utrzymanie zwierząt egzotycznych</t>
  </si>
  <si>
    <t>Amatorskie utrzymanie zwierząt futerkowych</t>
  </si>
  <si>
    <t>PPRZ-</t>
  </si>
  <si>
    <t>Hodowla i pielęgnacja zwierząt amatorskich</t>
  </si>
  <si>
    <t>PR-B03.01</t>
  </si>
  <si>
    <t>Dobrostan zwierząt futerkowych</t>
  </si>
  <si>
    <t>Hodowla i pielęgnacja pszczół</t>
  </si>
  <si>
    <t>Opieka położnicza zwierząt</t>
  </si>
  <si>
    <t>PR-B07.01</t>
  </si>
  <si>
    <t>Diety domowe w żywieniu zwierząt chorych</t>
  </si>
  <si>
    <t>Metody sensoryczne w ocenie żywności</t>
  </si>
  <si>
    <t>PR-B07.03</t>
  </si>
  <si>
    <t>Nutrigenomika i nutriproteomika zwierząt</t>
  </si>
  <si>
    <t>PR-B07.04</t>
  </si>
  <si>
    <t>Wpływ żywienia na okrywę włosową zwierząt</t>
  </si>
  <si>
    <t>PR-B07.05</t>
  </si>
  <si>
    <t>Zioła i inne metody naturalne w profilaktyce i leczeniu zwierząt</t>
  </si>
  <si>
    <t>Chów ptaków ozdobnych ze szczególnym uwzględnieniem pielęgnacji</t>
  </si>
  <si>
    <t>Hodowla i pielęgnacja gołębi</t>
  </si>
  <si>
    <t>Hodowla i pielęgnacja ptaków łownych</t>
  </si>
  <si>
    <t>PR-B08.01</t>
  </si>
  <si>
    <t>Odnowa biologiczna koni</t>
  </si>
  <si>
    <t>PR-B08.02</t>
  </si>
  <si>
    <t>Odnowa biologiczna psów</t>
  </si>
  <si>
    <t>PR-B08.03</t>
  </si>
  <si>
    <t>Pielęgnacja zwierząt wykorzystywanych w animaloterapii</t>
  </si>
  <si>
    <t>PR-B06.02</t>
  </si>
  <si>
    <t>Zabiegi pielęgnacyjne i rehabilitacyjne wielbłądowatych</t>
  </si>
  <si>
    <t>PR-B06.03</t>
  </si>
  <si>
    <t>Zaopatrzenie ortopedyczne</t>
  </si>
  <si>
    <t>PR-B06.01</t>
  </si>
  <si>
    <t>Rehabilitacja pacjenta geriatrycznego w weterynarii</t>
  </si>
  <si>
    <t>Załącznik nr 13 do Uchwała Senatu nr … z dnia 31 maja 2021 r.</t>
  </si>
  <si>
    <t>Szkolenie dla osób uczestniczących w wykonywaniu procedur na zwierzętach</t>
  </si>
  <si>
    <t>ZO-S1-C1</t>
  </si>
  <si>
    <t>ZO-C6</t>
  </si>
  <si>
    <t>Chów i hodowla drobiu</t>
  </si>
  <si>
    <t>HZGu-U9</t>
  </si>
  <si>
    <t>Chów i hodowla trzody chlewnej</t>
  </si>
  <si>
    <t>HZGu-U8</t>
  </si>
  <si>
    <t>Higiena zwierząt i profilaktyka zootechniczna</t>
  </si>
  <si>
    <t>HZGu-U7</t>
  </si>
  <si>
    <t>Użytkowanie i hodowla koni</t>
  </si>
  <si>
    <t>HZGu-U6</t>
  </si>
  <si>
    <t>Chów i hodowla bydła</t>
  </si>
  <si>
    <t>HZGu-U5</t>
  </si>
  <si>
    <t>Utrzymanie i hodowla zwierząt futerkowych</t>
  </si>
  <si>
    <t>HZGu-U4</t>
  </si>
  <si>
    <t>Rozród zwierząt</t>
  </si>
  <si>
    <t>HZGu-U3</t>
  </si>
  <si>
    <t>Genetyka populacji i metody hodowlane</t>
  </si>
  <si>
    <t>HZGu-U2</t>
  </si>
  <si>
    <t>Pszczelnictwo</t>
  </si>
  <si>
    <t>HZGu-U12</t>
  </si>
  <si>
    <t>Towaroznawstwo surowców i produktów zwierzęcych</t>
  </si>
  <si>
    <t>HZGu-U11</t>
  </si>
  <si>
    <t>Chów i hodowla owiec i kóz</t>
  </si>
  <si>
    <t>HZGu-U10</t>
  </si>
  <si>
    <t>Żywienie zwierząt i paszoznawstwo</t>
  </si>
  <si>
    <t>HZGu-U1</t>
  </si>
  <si>
    <t>Dobrostan zwierząt</t>
  </si>
  <si>
    <t>HZGu-C15</t>
  </si>
  <si>
    <t>HZG-C9</t>
  </si>
  <si>
    <t>ZOinz_2A_N_2021_2022_Z</t>
  </si>
  <si>
    <t>Załącznik nr 13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</si>
</sst>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3079" name="Picture 1">
          <a:extLst>
            <a:ext uri="{FF2B5EF4-FFF2-40B4-BE49-F238E27FC236}">
              <a16:creationId xmlns:a16="http://schemas.microsoft.com/office/drawing/2014/main" id="{B204BB92-7524-466B-B923-2F479896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86</xdr:col>
      <xdr:colOff>220980</xdr:colOff>
      <xdr:row>3</xdr:row>
      <xdr:rowOff>129540</xdr:rowOff>
    </xdr:to>
    <xdr:pic>
      <xdr:nvPicPr>
        <xdr:cNvPr id="3080" name="Picture 2">
          <a:extLst>
            <a:ext uri="{FF2B5EF4-FFF2-40B4-BE49-F238E27FC236}">
              <a16:creationId xmlns:a16="http://schemas.microsoft.com/office/drawing/2014/main" id="{3A664FA4-AAA6-49D0-8CF8-79B90058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276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B645B712-FC7B-4910-85D3-861F88A9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68580</xdr:colOff>
      <xdr:row>0</xdr:row>
      <xdr:rowOff>0</xdr:rowOff>
    </xdr:from>
    <xdr:to>
      <xdr:col>65</xdr:col>
      <xdr:colOff>53340</xdr:colOff>
      <xdr:row>3</xdr:row>
      <xdr:rowOff>129540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3582D9BF-41E5-4690-9F33-9DA607CE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538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144E961F-8F26-4282-B1E9-06D1EBEC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53340</xdr:colOff>
      <xdr:row>0</xdr:row>
      <xdr:rowOff>0</xdr:rowOff>
    </xdr:from>
    <xdr:to>
      <xdr:col>65</xdr:col>
      <xdr:colOff>53340</xdr:colOff>
      <xdr:row>3</xdr:row>
      <xdr:rowOff>129540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3BBA0DF7-C6C7-4F2E-9F96-3C33D8D6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140" y="0"/>
          <a:ext cx="76504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4099" name="Picture 1">
          <a:extLst>
            <a:ext uri="{FF2B5EF4-FFF2-40B4-BE49-F238E27FC236}">
              <a16:creationId xmlns:a16="http://schemas.microsoft.com/office/drawing/2014/main" id="{9C8EEAAB-ED3B-44F0-A5C7-9D365AFF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228600</xdr:colOff>
      <xdr:row>3</xdr:row>
      <xdr:rowOff>129540</xdr:rowOff>
    </xdr:to>
    <xdr:pic>
      <xdr:nvPicPr>
        <xdr:cNvPr id="4100" name="Picture 2">
          <a:extLst>
            <a:ext uri="{FF2B5EF4-FFF2-40B4-BE49-F238E27FC236}">
              <a16:creationId xmlns:a16="http://schemas.microsoft.com/office/drawing/2014/main" id="{644870AB-ABE4-4D7C-8118-F789D9D9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5123" name="Picture 1">
          <a:extLst>
            <a:ext uri="{FF2B5EF4-FFF2-40B4-BE49-F238E27FC236}">
              <a16:creationId xmlns:a16="http://schemas.microsoft.com/office/drawing/2014/main" id="{F63D483A-5BAD-444B-B6FE-49852346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228600</xdr:colOff>
      <xdr:row>3</xdr:row>
      <xdr:rowOff>129540</xdr:rowOff>
    </xdr:to>
    <xdr:pic>
      <xdr:nvPicPr>
        <xdr:cNvPr id="5124" name="Picture 2">
          <a:extLst>
            <a:ext uri="{FF2B5EF4-FFF2-40B4-BE49-F238E27FC236}">
              <a16:creationId xmlns:a16="http://schemas.microsoft.com/office/drawing/2014/main" id="{5F667041-379F-4DF0-92A5-159F5CFC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6147" name="Picture 1">
          <a:extLst>
            <a:ext uri="{FF2B5EF4-FFF2-40B4-BE49-F238E27FC236}">
              <a16:creationId xmlns:a16="http://schemas.microsoft.com/office/drawing/2014/main" id="{C0E5DFB2-E222-40D0-8E03-6A4B2DA8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228600</xdr:colOff>
      <xdr:row>3</xdr:row>
      <xdr:rowOff>129540</xdr:rowOff>
    </xdr:to>
    <xdr:pic>
      <xdr:nvPicPr>
        <xdr:cNvPr id="6148" name="Picture 2">
          <a:extLst>
            <a:ext uri="{FF2B5EF4-FFF2-40B4-BE49-F238E27FC236}">
              <a16:creationId xmlns:a16="http://schemas.microsoft.com/office/drawing/2014/main" id="{4F45EEA3-007D-48E4-A553-4614E16A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31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5546875" hidden="1" customWidth="1"/>
    <col min="75" max="75" width="2" hidden="1" customWidth="1"/>
    <col min="76" max="76" width="3.77734375" hidden="1" customWidth="1"/>
    <col min="77" max="77" width="3.5546875" hidden="1" customWidth="1"/>
    <col min="78" max="78" width="2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777343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339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 t="s">
        <v>33</v>
      </c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6" t="s">
        <v>46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6" t="s">
        <v>46</v>
      </c>
      <c r="AQ14" s="18" t="s">
        <v>33</v>
      </c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6" t="s">
        <v>46</v>
      </c>
      <c r="BH14" s="18" t="s">
        <v>33</v>
      </c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6" t="s">
        <v>46</v>
      </c>
      <c r="BY14" s="18" t="s">
        <v>33</v>
      </c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6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6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6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6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2</v>
      </c>
      <c r="H17" s="6">
        <f t="shared" ref="H17:H25" si="0">SUM(I17:O17)</f>
        <v>25</v>
      </c>
      <c r="I17" s="6">
        <f t="shared" ref="I17:I25" si="1">S17+AJ17+BA17+BR17</f>
        <v>0</v>
      </c>
      <c r="J17" s="6">
        <f t="shared" ref="J17:J25" si="2">U17+AL17+BC17+BT17</f>
        <v>0</v>
      </c>
      <c r="K17" s="6">
        <f t="shared" ref="K17:K25" si="3">W17+AN17+BE17+BV17</f>
        <v>25</v>
      </c>
      <c r="L17" s="6">
        <f t="shared" ref="L17:L25" si="4">Z17+AQ17+BH17+BY17</f>
        <v>0</v>
      </c>
      <c r="M17" s="6">
        <f t="shared" ref="M17:M25" si="5">AB17+AS17+BJ17+CA17</f>
        <v>0</v>
      </c>
      <c r="N17" s="6">
        <f t="shared" ref="N17:N25" si="6">AD17+AU17+BL17+CC17</f>
        <v>0</v>
      </c>
      <c r="O17" s="6">
        <f t="shared" ref="O17:O25" si="7">AF17+AW17+BN17+CE17</f>
        <v>0</v>
      </c>
      <c r="P17" s="7">
        <f t="shared" ref="P17:P25" si="8">AI17+AZ17+BQ17+CH17</f>
        <v>3</v>
      </c>
      <c r="Q17" s="7">
        <f t="shared" ref="Q17:Q25" si="9">AH17+AY17+BP17+CG17</f>
        <v>0</v>
      </c>
      <c r="R17" s="7">
        <v>2.0299999999999998</v>
      </c>
      <c r="S17" s="11"/>
      <c r="T17" s="10"/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5" si="10">Y17+AH17</f>
        <v>0</v>
      </c>
      <c r="AJ17" s="11"/>
      <c r="AK17" s="10"/>
      <c r="AL17" s="11"/>
      <c r="AM17" s="10"/>
      <c r="AN17" s="11">
        <v>10</v>
      </c>
      <c r="AO17" s="10" t="s">
        <v>53</v>
      </c>
      <c r="AP17" s="7">
        <v>1</v>
      </c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5" si="11">AP17+AY17</f>
        <v>1</v>
      </c>
      <c r="BA17" s="11"/>
      <c r="BB17" s="10"/>
      <c r="BC17" s="11"/>
      <c r="BD17" s="10"/>
      <c r="BE17" s="11">
        <v>15</v>
      </c>
      <c r="BF17" s="10" t="s">
        <v>53</v>
      </c>
      <c r="BG17" s="7">
        <v>2</v>
      </c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5" si="12">BG17+BP17</f>
        <v>2</v>
      </c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5" si="13">BX17+CG17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20</v>
      </c>
      <c r="Q18" s="7">
        <f t="shared" si="9"/>
        <v>20</v>
      </c>
      <c r="R18" s="7">
        <v>3</v>
      </c>
      <c r="S18" s="11"/>
      <c r="T18" s="10"/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/>
      <c r="AK18" s="10"/>
      <c r="AL18" s="11"/>
      <c r="AM18" s="10"/>
      <c r="AN18" s="11"/>
      <c r="AO18" s="10"/>
      <c r="AP18" s="7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>
        <v>0</v>
      </c>
      <c r="BM18" s="10" t="s">
        <v>53</v>
      </c>
      <c r="BN18" s="11"/>
      <c r="BO18" s="10"/>
      <c r="BP18" s="7">
        <v>20</v>
      </c>
      <c r="BQ18" s="7">
        <f t="shared" si="12"/>
        <v>20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 t="shared" si="0"/>
        <v>6</v>
      </c>
      <c r="I19" s="6">
        <f t="shared" si="1"/>
        <v>6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1</v>
      </c>
      <c r="Q19" s="7">
        <f t="shared" si="9"/>
        <v>0</v>
      </c>
      <c r="R19" s="7">
        <v>0.3</v>
      </c>
      <c r="S19" s="11">
        <v>6</v>
      </c>
      <c r="T19" s="10" t="s">
        <v>53</v>
      </c>
      <c r="U19" s="11"/>
      <c r="V19" s="10"/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1</v>
      </c>
      <c r="AJ19" s="11"/>
      <c r="AK19" s="10"/>
      <c r="AL19" s="11"/>
      <c r="AM19" s="10"/>
      <c r="AN19" s="11"/>
      <c r="AO19" s="10"/>
      <c r="AP19" s="7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61</v>
      </c>
      <c r="E20" s="3" t="s">
        <v>62</v>
      </c>
      <c r="F20" s="6">
        <f>COUNTIF(S20:CF20,"e")</f>
        <v>1</v>
      </c>
      <c r="G20" s="6">
        <f>COUNTIF(S20:CF20,"z")</f>
        <v>2</v>
      </c>
      <c r="H20" s="6">
        <f t="shared" si="0"/>
        <v>35</v>
      </c>
      <c r="I20" s="6">
        <f t="shared" si="1"/>
        <v>20</v>
      </c>
      <c r="J20" s="6">
        <f t="shared" si="2"/>
        <v>13</v>
      </c>
      <c r="K20" s="6">
        <f t="shared" si="3"/>
        <v>0</v>
      </c>
      <c r="L20" s="6">
        <f t="shared" si="4"/>
        <v>2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5</v>
      </c>
      <c r="Q20" s="7">
        <f t="shared" si="9"/>
        <v>0.2</v>
      </c>
      <c r="R20" s="7">
        <v>1.9670000000000001</v>
      </c>
      <c r="S20" s="11"/>
      <c r="T20" s="10"/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0</v>
      </c>
      <c r="AJ20" s="11">
        <v>20</v>
      </c>
      <c r="AK20" s="10" t="s">
        <v>60</v>
      </c>
      <c r="AL20" s="11">
        <v>13</v>
      </c>
      <c r="AM20" s="10" t="s">
        <v>53</v>
      </c>
      <c r="AN20" s="11"/>
      <c r="AO20" s="10"/>
      <c r="AP20" s="7">
        <v>4.8</v>
      </c>
      <c r="AQ20" s="11">
        <v>2</v>
      </c>
      <c r="AR20" s="10" t="s">
        <v>53</v>
      </c>
      <c r="AS20" s="11"/>
      <c r="AT20" s="10"/>
      <c r="AU20" s="11"/>
      <c r="AV20" s="10"/>
      <c r="AW20" s="11"/>
      <c r="AX20" s="10"/>
      <c r="AY20" s="7">
        <v>0.2</v>
      </c>
      <c r="AZ20" s="7">
        <f t="shared" si="11"/>
        <v>5</v>
      </c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/>
      <c r="B21" s="6"/>
      <c r="C21" s="6"/>
      <c r="D21" s="6" t="s">
        <v>63</v>
      </c>
      <c r="E21" s="3" t="s">
        <v>64</v>
      </c>
      <c r="F21" s="6">
        <f>COUNTIF(S21:CF21,"e")</f>
        <v>0</v>
      </c>
      <c r="G21" s="6">
        <f>COUNTIF(S21:CF21,"z")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1</v>
      </c>
      <c r="Q21" s="7">
        <f t="shared" si="9"/>
        <v>0</v>
      </c>
      <c r="R21" s="7">
        <v>0.43</v>
      </c>
      <c r="S21" s="11"/>
      <c r="T21" s="10"/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/>
      <c r="AK21" s="10"/>
      <c r="AL21" s="11"/>
      <c r="AM21" s="10"/>
      <c r="AN21" s="11"/>
      <c r="AO21" s="10"/>
      <c r="AP21" s="7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>
        <v>10</v>
      </c>
      <c r="BB21" s="10" t="s">
        <v>53</v>
      </c>
      <c r="BC21" s="11"/>
      <c r="BD21" s="10"/>
      <c r="BE21" s="11"/>
      <c r="BF21" s="10"/>
      <c r="BG21" s="7">
        <v>1</v>
      </c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1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>
        <v>8</v>
      </c>
      <c r="B22" s="6">
        <v>1</v>
      </c>
      <c r="C22" s="6"/>
      <c r="D22" s="6"/>
      <c r="E22" s="3" t="s">
        <v>65</v>
      </c>
      <c r="F22" s="6">
        <f>$B$22*COUNTIF(S22:CF22,"e")</f>
        <v>0</v>
      </c>
      <c r="G22" s="6">
        <f>$B$22*COUNTIF(S22:CF22,"z")</f>
        <v>1</v>
      </c>
      <c r="H22" s="6">
        <f t="shared" si="0"/>
        <v>20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20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3</v>
      </c>
      <c r="R22" s="7">
        <f>$B$22*0.83</f>
        <v>0.83</v>
      </c>
      <c r="S22" s="11"/>
      <c r="T22" s="10"/>
      <c r="U22" s="11"/>
      <c r="V22" s="10"/>
      <c r="W22" s="11"/>
      <c r="X22" s="10"/>
      <c r="Y22" s="7"/>
      <c r="Z22" s="11">
        <f>$B$22*20</f>
        <v>20</v>
      </c>
      <c r="AA22" s="10" t="s">
        <v>53</v>
      </c>
      <c r="AB22" s="11"/>
      <c r="AC22" s="10"/>
      <c r="AD22" s="11"/>
      <c r="AE22" s="10"/>
      <c r="AF22" s="11"/>
      <c r="AG22" s="10"/>
      <c r="AH22" s="7">
        <f>$B$22*3</f>
        <v>3</v>
      </c>
      <c r="AI22" s="7">
        <f t="shared" si="10"/>
        <v>3</v>
      </c>
      <c r="AJ22" s="11"/>
      <c r="AK22" s="10"/>
      <c r="AL22" s="11"/>
      <c r="AM22" s="10"/>
      <c r="AN22" s="11"/>
      <c r="AO22" s="10"/>
      <c r="AP22" s="7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7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66</v>
      </c>
      <c r="E23" s="3" t="s">
        <v>67</v>
      </c>
      <c r="F23" s="6">
        <f>COUNTIF(S23:CF23,"e")</f>
        <v>0</v>
      </c>
      <c r="G23" s="6">
        <f>COUNTIF(S23:CF23,"z")</f>
        <v>1</v>
      </c>
      <c r="H23" s="6">
        <f t="shared" si="0"/>
        <v>5</v>
      </c>
      <c r="I23" s="6">
        <f t="shared" si="1"/>
        <v>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1</v>
      </c>
      <c r="Q23" s="7">
        <f t="shared" si="9"/>
        <v>0</v>
      </c>
      <c r="R23" s="7">
        <v>0.27</v>
      </c>
      <c r="S23" s="11">
        <v>5</v>
      </c>
      <c r="T23" s="10" t="s">
        <v>53</v>
      </c>
      <c r="U23" s="11"/>
      <c r="V23" s="10"/>
      <c r="W23" s="11"/>
      <c r="X23" s="10"/>
      <c r="Y23" s="7">
        <v>1</v>
      </c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1</v>
      </c>
      <c r="AJ23" s="11"/>
      <c r="AK23" s="10"/>
      <c r="AL23" s="11"/>
      <c r="AM23" s="10"/>
      <c r="AN23" s="11"/>
      <c r="AO23" s="10"/>
      <c r="AP23" s="7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/>
      <c r="BB23" s="10"/>
      <c r="BC23" s="11"/>
      <c r="BD23" s="10"/>
      <c r="BE23" s="11"/>
      <c r="BF23" s="10"/>
      <c r="BG23" s="7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0</v>
      </c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x14ac:dyDescent="0.25">
      <c r="A24" s="6">
        <v>1</v>
      </c>
      <c r="B24" s="6">
        <v>3</v>
      </c>
      <c r="C24" s="6"/>
      <c r="D24" s="6"/>
      <c r="E24" s="3" t="s">
        <v>68</v>
      </c>
      <c r="F24" s="6">
        <f>$B$24*COUNTIF(S24:CF24,"e")</f>
        <v>0</v>
      </c>
      <c r="G24" s="6">
        <f>$B$24*COUNTIF(S24:CF24,"z")</f>
        <v>3</v>
      </c>
      <c r="H24" s="6">
        <f t="shared" si="0"/>
        <v>27</v>
      </c>
      <c r="I24" s="6">
        <f t="shared" si="1"/>
        <v>27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7">
        <f t="shared" si="8"/>
        <v>3</v>
      </c>
      <c r="Q24" s="7">
        <f t="shared" si="9"/>
        <v>0</v>
      </c>
      <c r="R24" s="7">
        <f>$B$24*0.37</f>
        <v>1.1099999999999999</v>
      </c>
      <c r="S24" s="11">
        <f>$B$24*9</f>
        <v>27</v>
      </c>
      <c r="T24" s="10" t="s">
        <v>53</v>
      </c>
      <c r="U24" s="11"/>
      <c r="V24" s="10"/>
      <c r="W24" s="11"/>
      <c r="X24" s="10"/>
      <c r="Y24" s="7">
        <f>$B$24*1</f>
        <v>3</v>
      </c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0"/>
        <v>3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1"/>
        <v>0</v>
      </c>
      <c r="BA24" s="11"/>
      <c r="BB24" s="10"/>
      <c r="BC24" s="11"/>
      <c r="BD24" s="10"/>
      <c r="BE24" s="11"/>
      <c r="BF24" s="10"/>
      <c r="BG24" s="7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2"/>
        <v>0</v>
      </c>
      <c r="BR24" s="11"/>
      <c r="BS24" s="10"/>
      <c r="BT24" s="11"/>
      <c r="BU24" s="10"/>
      <c r="BV24" s="11"/>
      <c r="BW24" s="10"/>
      <c r="BX24" s="7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3"/>
        <v>0</v>
      </c>
    </row>
    <row r="25" spans="1:86" x14ac:dyDescent="0.25">
      <c r="A25" s="6"/>
      <c r="B25" s="6"/>
      <c r="C25" s="6"/>
      <c r="D25" s="6" t="s">
        <v>69</v>
      </c>
      <c r="E25" s="3" t="s">
        <v>70</v>
      </c>
      <c r="F25" s="6">
        <f>COUNTIF(S25:CF25,"e")</f>
        <v>0</v>
      </c>
      <c r="G25" s="6">
        <f>COUNTIF(S25:CF25,"z")</f>
        <v>2</v>
      </c>
      <c r="H25" s="6">
        <f t="shared" si="0"/>
        <v>15</v>
      </c>
      <c r="I25" s="6">
        <f t="shared" si="1"/>
        <v>10</v>
      </c>
      <c r="J25" s="6">
        <f t="shared" si="2"/>
        <v>0</v>
      </c>
      <c r="K25" s="6">
        <f t="shared" si="3"/>
        <v>0</v>
      </c>
      <c r="L25" s="6">
        <f t="shared" si="4"/>
        <v>5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7">
        <f t="shared" si="8"/>
        <v>2</v>
      </c>
      <c r="Q25" s="7">
        <f t="shared" si="9"/>
        <v>1</v>
      </c>
      <c r="R25" s="7">
        <v>1.37</v>
      </c>
      <c r="S25" s="11"/>
      <c r="T25" s="10"/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0"/>
        <v>0</v>
      </c>
      <c r="AJ25" s="11"/>
      <c r="AK25" s="10"/>
      <c r="AL25" s="11"/>
      <c r="AM25" s="10"/>
      <c r="AN25" s="11"/>
      <c r="AO25" s="10"/>
      <c r="AP25" s="7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1"/>
        <v>0</v>
      </c>
      <c r="BA25" s="11">
        <v>10</v>
      </c>
      <c r="BB25" s="10" t="s">
        <v>53</v>
      </c>
      <c r="BC25" s="11"/>
      <c r="BD25" s="10"/>
      <c r="BE25" s="11"/>
      <c r="BF25" s="10"/>
      <c r="BG25" s="7">
        <v>1</v>
      </c>
      <c r="BH25" s="11">
        <v>5</v>
      </c>
      <c r="BI25" s="10" t="s">
        <v>53</v>
      </c>
      <c r="BJ25" s="11"/>
      <c r="BK25" s="10"/>
      <c r="BL25" s="11"/>
      <c r="BM25" s="10"/>
      <c r="BN25" s="11"/>
      <c r="BO25" s="10"/>
      <c r="BP25" s="7">
        <v>1</v>
      </c>
      <c r="BQ25" s="7">
        <f t="shared" si="12"/>
        <v>2</v>
      </c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3"/>
        <v>0</v>
      </c>
    </row>
    <row r="26" spans="1:86" ht="16.05" customHeight="1" x14ac:dyDescent="0.25">
      <c r="A26" s="6"/>
      <c r="B26" s="6"/>
      <c r="C26" s="6"/>
      <c r="D26" s="6"/>
      <c r="E26" s="6" t="s">
        <v>71</v>
      </c>
      <c r="F26" s="6">
        <f t="shared" ref="F26:AK26" si="14">SUM(F17:F25)</f>
        <v>1</v>
      </c>
      <c r="G26" s="6">
        <f t="shared" si="14"/>
        <v>14</v>
      </c>
      <c r="H26" s="6">
        <f t="shared" si="14"/>
        <v>143</v>
      </c>
      <c r="I26" s="6">
        <f t="shared" si="14"/>
        <v>78</v>
      </c>
      <c r="J26" s="6">
        <f t="shared" si="14"/>
        <v>13</v>
      </c>
      <c r="K26" s="6">
        <f t="shared" si="14"/>
        <v>25</v>
      </c>
      <c r="L26" s="6">
        <f t="shared" si="14"/>
        <v>27</v>
      </c>
      <c r="M26" s="6">
        <f t="shared" si="14"/>
        <v>0</v>
      </c>
      <c r="N26" s="6">
        <f t="shared" si="14"/>
        <v>0</v>
      </c>
      <c r="O26" s="6">
        <f t="shared" si="14"/>
        <v>0</v>
      </c>
      <c r="P26" s="7">
        <f t="shared" si="14"/>
        <v>39</v>
      </c>
      <c r="Q26" s="7">
        <f t="shared" si="14"/>
        <v>24.2</v>
      </c>
      <c r="R26" s="7">
        <f t="shared" si="14"/>
        <v>11.306999999999999</v>
      </c>
      <c r="S26" s="11">
        <f t="shared" si="14"/>
        <v>38</v>
      </c>
      <c r="T26" s="10">
        <f t="shared" si="14"/>
        <v>0</v>
      </c>
      <c r="U26" s="11">
        <f t="shared" si="14"/>
        <v>0</v>
      </c>
      <c r="V26" s="10">
        <f t="shared" si="14"/>
        <v>0</v>
      </c>
      <c r="W26" s="11">
        <f t="shared" si="14"/>
        <v>0</v>
      </c>
      <c r="X26" s="10">
        <f t="shared" si="14"/>
        <v>0</v>
      </c>
      <c r="Y26" s="7">
        <f t="shared" si="14"/>
        <v>5</v>
      </c>
      <c r="Z26" s="11">
        <f t="shared" si="14"/>
        <v>20</v>
      </c>
      <c r="AA26" s="10">
        <f t="shared" si="14"/>
        <v>0</v>
      </c>
      <c r="AB26" s="11">
        <f t="shared" si="14"/>
        <v>0</v>
      </c>
      <c r="AC26" s="10">
        <f t="shared" si="14"/>
        <v>0</v>
      </c>
      <c r="AD26" s="11">
        <f t="shared" si="14"/>
        <v>0</v>
      </c>
      <c r="AE26" s="10">
        <f t="shared" si="14"/>
        <v>0</v>
      </c>
      <c r="AF26" s="11">
        <f t="shared" si="14"/>
        <v>0</v>
      </c>
      <c r="AG26" s="10">
        <f t="shared" si="14"/>
        <v>0</v>
      </c>
      <c r="AH26" s="7">
        <f t="shared" si="14"/>
        <v>3</v>
      </c>
      <c r="AI26" s="7">
        <f t="shared" si="14"/>
        <v>8</v>
      </c>
      <c r="AJ26" s="11">
        <f t="shared" si="14"/>
        <v>20</v>
      </c>
      <c r="AK26" s="10">
        <f t="shared" si="14"/>
        <v>0</v>
      </c>
      <c r="AL26" s="11">
        <f t="shared" ref="AL26:BQ26" si="15">SUM(AL17:AL25)</f>
        <v>13</v>
      </c>
      <c r="AM26" s="10">
        <f t="shared" si="15"/>
        <v>0</v>
      </c>
      <c r="AN26" s="11">
        <f t="shared" si="15"/>
        <v>10</v>
      </c>
      <c r="AO26" s="10">
        <f t="shared" si="15"/>
        <v>0</v>
      </c>
      <c r="AP26" s="7">
        <f t="shared" si="15"/>
        <v>5.8</v>
      </c>
      <c r="AQ26" s="11">
        <f t="shared" si="15"/>
        <v>2</v>
      </c>
      <c r="AR26" s="10">
        <f t="shared" si="15"/>
        <v>0</v>
      </c>
      <c r="AS26" s="11">
        <f t="shared" si="15"/>
        <v>0</v>
      </c>
      <c r="AT26" s="10">
        <f t="shared" si="15"/>
        <v>0</v>
      </c>
      <c r="AU26" s="11">
        <f t="shared" si="15"/>
        <v>0</v>
      </c>
      <c r="AV26" s="10">
        <f t="shared" si="15"/>
        <v>0</v>
      </c>
      <c r="AW26" s="11">
        <f t="shared" si="15"/>
        <v>0</v>
      </c>
      <c r="AX26" s="10">
        <f t="shared" si="15"/>
        <v>0</v>
      </c>
      <c r="AY26" s="7">
        <f t="shared" si="15"/>
        <v>0.2</v>
      </c>
      <c r="AZ26" s="7">
        <f t="shared" si="15"/>
        <v>6</v>
      </c>
      <c r="BA26" s="11">
        <f t="shared" si="15"/>
        <v>20</v>
      </c>
      <c r="BB26" s="10">
        <f t="shared" si="15"/>
        <v>0</v>
      </c>
      <c r="BC26" s="11">
        <f t="shared" si="15"/>
        <v>0</v>
      </c>
      <c r="BD26" s="10">
        <f t="shared" si="15"/>
        <v>0</v>
      </c>
      <c r="BE26" s="11">
        <f t="shared" si="15"/>
        <v>15</v>
      </c>
      <c r="BF26" s="10">
        <f t="shared" si="15"/>
        <v>0</v>
      </c>
      <c r="BG26" s="7">
        <f t="shared" si="15"/>
        <v>4</v>
      </c>
      <c r="BH26" s="11">
        <f t="shared" si="15"/>
        <v>5</v>
      </c>
      <c r="BI26" s="10">
        <f t="shared" si="15"/>
        <v>0</v>
      </c>
      <c r="BJ26" s="11">
        <f t="shared" si="15"/>
        <v>0</v>
      </c>
      <c r="BK26" s="10">
        <f t="shared" si="15"/>
        <v>0</v>
      </c>
      <c r="BL26" s="11">
        <f t="shared" si="15"/>
        <v>0</v>
      </c>
      <c r="BM26" s="10">
        <f t="shared" si="15"/>
        <v>0</v>
      </c>
      <c r="BN26" s="11">
        <f t="shared" si="15"/>
        <v>0</v>
      </c>
      <c r="BO26" s="10">
        <f t="shared" si="15"/>
        <v>0</v>
      </c>
      <c r="BP26" s="7">
        <f t="shared" si="15"/>
        <v>21</v>
      </c>
      <c r="BQ26" s="7">
        <f t="shared" si="15"/>
        <v>25</v>
      </c>
      <c r="BR26" s="11">
        <f t="shared" ref="BR26:CH26" si="16">SUM(BR17:BR25)</f>
        <v>0</v>
      </c>
      <c r="BS26" s="10">
        <f t="shared" si="16"/>
        <v>0</v>
      </c>
      <c r="BT26" s="11">
        <f t="shared" si="16"/>
        <v>0</v>
      </c>
      <c r="BU26" s="10">
        <f t="shared" si="16"/>
        <v>0</v>
      </c>
      <c r="BV26" s="11">
        <f t="shared" si="16"/>
        <v>0</v>
      </c>
      <c r="BW26" s="10">
        <f t="shared" si="16"/>
        <v>0</v>
      </c>
      <c r="BX26" s="7">
        <f t="shared" si="16"/>
        <v>0</v>
      </c>
      <c r="BY26" s="11">
        <f t="shared" si="16"/>
        <v>0</v>
      </c>
      <c r="BZ26" s="10">
        <f t="shared" si="16"/>
        <v>0</v>
      </c>
      <c r="CA26" s="11">
        <f t="shared" si="16"/>
        <v>0</v>
      </c>
      <c r="CB26" s="10">
        <f t="shared" si="16"/>
        <v>0</v>
      </c>
      <c r="CC26" s="11">
        <f t="shared" si="16"/>
        <v>0</v>
      </c>
      <c r="CD26" s="10">
        <f t="shared" si="16"/>
        <v>0</v>
      </c>
      <c r="CE26" s="11">
        <f t="shared" si="16"/>
        <v>0</v>
      </c>
      <c r="CF26" s="10">
        <f t="shared" si="16"/>
        <v>0</v>
      </c>
      <c r="CG26" s="7">
        <f t="shared" si="16"/>
        <v>0</v>
      </c>
      <c r="CH26" s="7">
        <f t="shared" si="16"/>
        <v>0</v>
      </c>
    </row>
    <row r="27" spans="1:86" ht="20.100000000000001" customHeight="1" x14ac:dyDescent="0.25">
      <c r="A27" s="19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9"/>
      <c r="CH27" s="15"/>
    </row>
    <row r="28" spans="1:86" x14ac:dyDescent="0.25">
      <c r="A28" s="6"/>
      <c r="B28" s="6"/>
      <c r="C28" s="6"/>
      <c r="D28" s="6" t="s">
        <v>73</v>
      </c>
      <c r="E28" s="3" t="s">
        <v>74</v>
      </c>
      <c r="F28" s="6">
        <f>COUNTIF(S28:CF28,"e")</f>
        <v>1</v>
      </c>
      <c r="G28" s="6">
        <f>COUNTIF(S28:CF28,"z")</f>
        <v>2</v>
      </c>
      <c r="H28" s="6">
        <f>SUM(I28:O28)</f>
        <v>25</v>
      </c>
      <c r="I28" s="6">
        <f>S28+AJ28+BA28+BR28</f>
        <v>10</v>
      </c>
      <c r="J28" s="6">
        <f>U28+AL28+BC28+BT28</f>
        <v>7</v>
      </c>
      <c r="K28" s="6">
        <f>W28+AN28+BE28+BV28</f>
        <v>0</v>
      </c>
      <c r="L28" s="6">
        <f>Z28+AQ28+BH28+BY28</f>
        <v>8</v>
      </c>
      <c r="M28" s="6">
        <f>AB28+AS28+BJ28+CA28</f>
        <v>0</v>
      </c>
      <c r="N28" s="6">
        <f>AD28+AU28+BL28+CC28</f>
        <v>0</v>
      </c>
      <c r="O28" s="6">
        <f>AF28+AW28+BN28+CE28</f>
        <v>0</v>
      </c>
      <c r="P28" s="7">
        <f>AI28+AZ28+BQ28+CH28</f>
        <v>3</v>
      </c>
      <c r="Q28" s="7">
        <f>AH28+AY28+BP28+CG28</f>
        <v>1</v>
      </c>
      <c r="R28" s="7">
        <v>1.63</v>
      </c>
      <c r="S28" s="11">
        <v>10</v>
      </c>
      <c r="T28" s="10" t="s">
        <v>60</v>
      </c>
      <c r="U28" s="11">
        <v>7</v>
      </c>
      <c r="V28" s="10" t="s">
        <v>53</v>
      </c>
      <c r="W28" s="11"/>
      <c r="X28" s="10"/>
      <c r="Y28" s="7">
        <v>2</v>
      </c>
      <c r="Z28" s="11">
        <v>8</v>
      </c>
      <c r="AA28" s="10" t="s">
        <v>53</v>
      </c>
      <c r="AB28" s="11"/>
      <c r="AC28" s="10"/>
      <c r="AD28" s="11"/>
      <c r="AE28" s="10"/>
      <c r="AF28" s="11"/>
      <c r="AG28" s="10"/>
      <c r="AH28" s="7">
        <v>1</v>
      </c>
      <c r="AI28" s="7">
        <f>Y28+AH28</f>
        <v>3</v>
      </c>
      <c r="AJ28" s="11"/>
      <c r="AK28" s="10"/>
      <c r="AL28" s="11"/>
      <c r="AM28" s="10"/>
      <c r="AN28" s="11"/>
      <c r="AO28" s="10"/>
      <c r="AP28" s="7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AP28+AY28</f>
        <v>0</v>
      </c>
      <c r="BA28" s="11"/>
      <c r="BB28" s="10"/>
      <c r="BC28" s="11"/>
      <c r="BD28" s="10"/>
      <c r="BE28" s="11"/>
      <c r="BF28" s="10"/>
      <c r="BG28" s="7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BG28+BP28</f>
        <v>0</v>
      </c>
      <c r="BR28" s="11"/>
      <c r="BS28" s="10"/>
      <c r="BT28" s="11"/>
      <c r="BU28" s="10"/>
      <c r="BV28" s="11"/>
      <c r="BW28" s="10"/>
      <c r="BX28" s="7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BX28+CG28</f>
        <v>0</v>
      </c>
    </row>
    <row r="29" spans="1:86" x14ac:dyDescent="0.25">
      <c r="A29" s="6"/>
      <c r="B29" s="6"/>
      <c r="C29" s="6"/>
      <c r="D29" s="6" t="s">
        <v>75</v>
      </c>
      <c r="E29" s="3" t="s">
        <v>76</v>
      </c>
      <c r="F29" s="6">
        <f>COUNTIF(S29:CF29,"e")</f>
        <v>0</v>
      </c>
      <c r="G29" s="6">
        <f>COUNTIF(S29:CF29,"z")</f>
        <v>1</v>
      </c>
      <c r="H29" s="6">
        <f>SUM(I29:O29)</f>
        <v>15</v>
      </c>
      <c r="I29" s="6">
        <f>S29+AJ29+BA29+BR29</f>
        <v>15</v>
      </c>
      <c r="J29" s="6">
        <f>U29+AL29+BC29+BT29</f>
        <v>0</v>
      </c>
      <c r="K29" s="6">
        <f>W29+AN29+BE29+BV29</f>
        <v>0</v>
      </c>
      <c r="L29" s="6">
        <f>Z29+AQ29+BH29+BY29</f>
        <v>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0</v>
      </c>
      <c r="R29" s="7">
        <v>0.73</v>
      </c>
      <c r="S29" s="11">
        <v>15</v>
      </c>
      <c r="T29" s="10" t="s">
        <v>53</v>
      </c>
      <c r="U29" s="11"/>
      <c r="V29" s="10"/>
      <c r="W29" s="11"/>
      <c r="X29" s="10"/>
      <c r="Y29" s="7">
        <v>2</v>
      </c>
      <c r="Z29" s="11"/>
      <c r="AA29" s="10"/>
      <c r="AB29" s="11"/>
      <c r="AC29" s="10"/>
      <c r="AD29" s="11"/>
      <c r="AE29" s="10"/>
      <c r="AF29" s="11"/>
      <c r="AG29" s="10"/>
      <c r="AH29" s="7"/>
      <c r="AI29" s="7">
        <f>Y29+AH29</f>
        <v>2</v>
      </c>
      <c r="AJ29" s="11"/>
      <c r="AK29" s="10"/>
      <c r="AL29" s="11"/>
      <c r="AM29" s="10"/>
      <c r="AN29" s="11"/>
      <c r="AO29" s="10"/>
      <c r="AP29" s="7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AP29+AY29</f>
        <v>0</v>
      </c>
      <c r="BA29" s="11"/>
      <c r="BB29" s="10"/>
      <c r="BC29" s="11"/>
      <c r="BD29" s="10"/>
      <c r="BE29" s="11"/>
      <c r="BF29" s="10"/>
      <c r="BG29" s="7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BG29+BP29</f>
        <v>0</v>
      </c>
      <c r="BR29" s="11"/>
      <c r="BS29" s="10"/>
      <c r="BT29" s="11"/>
      <c r="BU29" s="10"/>
      <c r="BV29" s="11"/>
      <c r="BW29" s="10"/>
      <c r="BX29" s="7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BX29+CG29</f>
        <v>0</v>
      </c>
    </row>
    <row r="30" spans="1:86" ht="16.05" customHeight="1" x14ac:dyDescent="0.25">
      <c r="A30" s="6"/>
      <c r="B30" s="6"/>
      <c r="C30" s="6"/>
      <c r="D30" s="6"/>
      <c r="E30" s="6" t="s">
        <v>71</v>
      </c>
      <c r="F30" s="6">
        <f t="shared" ref="F30:AK30" si="17">SUM(F28:F29)</f>
        <v>1</v>
      </c>
      <c r="G30" s="6">
        <f t="shared" si="17"/>
        <v>3</v>
      </c>
      <c r="H30" s="6">
        <f t="shared" si="17"/>
        <v>40</v>
      </c>
      <c r="I30" s="6">
        <f t="shared" si="17"/>
        <v>25</v>
      </c>
      <c r="J30" s="6">
        <f t="shared" si="17"/>
        <v>7</v>
      </c>
      <c r="K30" s="6">
        <f t="shared" si="17"/>
        <v>0</v>
      </c>
      <c r="L30" s="6">
        <f t="shared" si="17"/>
        <v>8</v>
      </c>
      <c r="M30" s="6">
        <f t="shared" si="17"/>
        <v>0</v>
      </c>
      <c r="N30" s="6">
        <f t="shared" si="17"/>
        <v>0</v>
      </c>
      <c r="O30" s="6">
        <f t="shared" si="17"/>
        <v>0</v>
      </c>
      <c r="P30" s="7">
        <f t="shared" si="17"/>
        <v>5</v>
      </c>
      <c r="Q30" s="7">
        <f t="shared" si="17"/>
        <v>1</v>
      </c>
      <c r="R30" s="7">
        <f t="shared" si="17"/>
        <v>2.36</v>
      </c>
      <c r="S30" s="11">
        <f t="shared" si="17"/>
        <v>25</v>
      </c>
      <c r="T30" s="10">
        <f t="shared" si="17"/>
        <v>0</v>
      </c>
      <c r="U30" s="11">
        <f t="shared" si="17"/>
        <v>7</v>
      </c>
      <c r="V30" s="10">
        <f t="shared" si="17"/>
        <v>0</v>
      </c>
      <c r="W30" s="11">
        <f t="shared" si="17"/>
        <v>0</v>
      </c>
      <c r="X30" s="10">
        <f t="shared" si="17"/>
        <v>0</v>
      </c>
      <c r="Y30" s="7">
        <f t="shared" si="17"/>
        <v>4</v>
      </c>
      <c r="Z30" s="11">
        <f t="shared" si="17"/>
        <v>8</v>
      </c>
      <c r="AA30" s="10">
        <f t="shared" si="17"/>
        <v>0</v>
      </c>
      <c r="AB30" s="11">
        <f t="shared" si="17"/>
        <v>0</v>
      </c>
      <c r="AC30" s="10">
        <f t="shared" si="17"/>
        <v>0</v>
      </c>
      <c r="AD30" s="11">
        <f t="shared" si="17"/>
        <v>0</v>
      </c>
      <c r="AE30" s="10">
        <f t="shared" si="17"/>
        <v>0</v>
      </c>
      <c r="AF30" s="11">
        <f t="shared" si="17"/>
        <v>0</v>
      </c>
      <c r="AG30" s="10">
        <f t="shared" si="17"/>
        <v>0</v>
      </c>
      <c r="AH30" s="7">
        <f t="shared" si="17"/>
        <v>1</v>
      </c>
      <c r="AI30" s="7">
        <f t="shared" si="17"/>
        <v>5</v>
      </c>
      <c r="AJ30" s="11">
        <f t="shared" si="17"/>
        <v>0</v>
      </c>
      <c r="AK30" s="10">
        <f t="shared" si="17"/>
        <v>0</v>
      </c>
      <c r="AL30" s="11">
        <f t="shared" ref="AL30:BQ30" si="18">SUM(AL28:AL29)</f>
        <v>0</v>
      </c>
      <c r="AM30" s="10">
        <f t="shared" si="18"/>
        <v>0</v>
      </c>
      <c r="AN30" s="11">
        <f t="shared" si="18"/>
        <v>0</v>
      </c>
      <c r="AO30" s="10">
        <f t="shared" si="18"/>
        <v>0</v>
      </c>
      <c r="AP30" s="7">
        <f t="shared" si="18"/>
        <v>0</v>
      </c>
      <c r="AQ30" s="11">
        <f t="shared" si="18"/>
        <v>0</v>
      </c>
      <c r="AR30" s="10">
        <f t="shared" si="18"/>
        <v>0</v>
      </c>
      <c r="AS30" s="11">
        <f t="shared" si="18"/>
        <v>0</v>
      </c>
      <c r="AT30" s="10">
        <f t="shared" si="18"/>
        <v>0</v>
      </c>
      <c r="AU30" s="11">
        <f t="shared" si="18"/>
        <v>0</v>
      </c>
      <c r="AV30" s="10">
        <f t="shared" si="18"/>
        <v>0</v>
      </c>
      <c r="AW30" s="11">
        <f t="shared" si="18"/>
        <v>0</v>
      </c>
      <c r="AX30" s="10">
        <f t="shared" si="18"/>
        <v>0</v>
      </c>
      <c r="AY30" s="7">
        <f t="shared" si="18"/>
        <v>0</v>
      </c>
      <c r="AZ30" s="7">
        <f t="shared" si="18"/>
        <v>0</v>
      </c>
      <c r="BA30" s="11">
        <f t="shared" si="18"/>
        <v>0</v>
      </c>
      <c r="BB30" s="10">
        <f t="shared" si="18"/>
        <v>0</v>
      </c>
      <c r="BC30" s="11">
        <f t="shared" si="18"/>
        <v>0</v>
      </c>
      <c r="BD30" s="10">
        <f t="shared" si="18"/>
        <v>0</v>
      </c>
      <c r="BE30" s="11">
        <f t="shared" si="18"/>
        <v>0</v>
      </c>
      <c r="BF30" s="10">
        <f t="shared" si="18"/>
        <v>0</v>
      </c>
      <c r="BG30" s="7">
        <f t="shared" si="18"/>
        <v>0</v>
      </c>
      <c r="BH30" s="11">
        <f t="shared" si="18"/>
        <v>0</v>
      </c>
      <c r="BI30" s="10">
        <f t="shared" si="18"/>
        <v>0</v>
      </c>
      <c r="BJ30" s="11">
        <f t="shared" si="18"/>
        <v>0</v>
      </c>
      <c r="BK30" s="10">
        <f t="shared" si="18"/>
        <v>0</v>
      </c>
      <c r="BL30" s="11">
        <f t="shared" si="18"/>
        <v>0</v>
      </c>
      <c r="BM30" s="10">
        <f t="shared" si="18"/>
        <v>0</v>
      </c>
      <c r="BN30" s="11">
        <f t="shared" si="18"/>
        <v>0</v>
      </c>
      <c r="BO30" s="10">
        <f t="shared" si="18"/>
        <v>0</v>
      </c>
      <c r="BP30" s="7">
        <f t="shared" si="18"/>
        <v>0</v>
      </c>
      <c r="BQ30" s="7">
        <f t="shared" si="18"/>
        <v>0</v>
      </c>
      <c r="BR30" s="11">
        <f t="shared" ref="BR30:CH30" si="19">SUM(BR28:BR29)</f>
        <v>0</v>
      </c>
      <c r="BS30" s="10">
        <f t="shared" si="19"/>
        <v>0</v>
      </c>
      <c r="BT30" s="11">
        <f t="shared" si="19"/>
        <v>0</v>
      </c>
      <c r="BU30" s="10">
        <f t="shared" si="19"/>
        <v>0</v>
      </c>
      <c r="BV30" s="11">
        <f t="shared" si="19"/>
        <v>0</v>
      </c>
      <c r="BW30" s="10">
        <f t="shared" si="19"/>
        <v>0</v>
      </c>
      <c r="BX30" s="7">
        <f t="shared" si="19"/>
        <v>0</v>
      </c>
      <c r="BY30" s="11">
        <f t="shared" si="19"/>
        <v>0</v>
      </c>
      <c r="BZ30" s="10">
        <f t="shared" si="19"/>
        <v>0</v>
      </c>
      <c r="CA30" s="11">
        <f t="shared" si="19"/>
        <v>0</v>
      </c>
      <c r="CB30" s="10">
        <f t="shared" si="19"/>
        <v>0</v>
      </c>
      <c r="CC30" s="11">
        <f t="shared" si="19"/>
        <v>0</v>
      </c>
      <c r="CD30" s="10">
        <f t="shared" si="19"/>
        <v>0</v>
      </c>
      <c r="CE30" s="11">
        <f t="shared" si="19"/>
        <v>0</v>
      </c>
      <c r="CF30" s="10">
        <f t="shared" si="19"/>
        <v>0</v>
      </c>
      <c r="CG30" s="7">
        <f t="shared" si="19"/>
        <v>0</v>
      </c>
      <c r="CH30" s="7">
        <f t="shared" si="19"/>
        <v>0</v>
      </c>
    </row>
    <row r="31" spans="1:86" ht="20.100000000000001" customHeight="1" x14ac:dyDescent="0.25">
      <c r="A31" s="19" t="s">
        <v>77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9"/>
      <c r="CH31" s="15"/>
    </row>
    <row r="32" spans="1:86" x14ac:dyDescent="0.25">
      <c r="A32" s="6"/>
      <c r="B32" s="6"/>
      <c r="C32" s="6"/>
      <c r="D32" s="6" t="s">
        <v>78</v>
      </c>
      <c r="E32" s="3" t="s">
        <v>79</v>
      </c>
      <c r="F32" s="6">
        <f>COUNTIF(S32:CF32,"e")</f>
        <v>0</v>
      </c>
      <c r="G32" s="6">
        <f>COUNTIF(S32:CF32,"z")</f>
        <v>2</v>
      </c>
      <c r="H32" s="6">
        <f>SUM(I32:O32)</f>
        <v>18</v>
      </c>
      <c r="I32" s="6">
        <f>S32+AJ32+BA32+BR32</f>
        <v>10</v>
      </c>
      <c r="J32" s="6">
        <f>U32+AL32+BC32+BT32</f>
        <v>0</v>
      </c>
      <c r="K32" s="6">
        <f>W32+AN32+BE32+BV32</f>
        <v>0</v>
      </c>
      <c r="L32" s="6">
        <f>Z32+AQ32+BH32+BY32</f>
        <v>8</v>
      </c>
      <c r="M32" s="6">
        <f>AB32+AS32+BJ32+CA32</f>
        <v>0</v>
      </c>
      <c r="N32" s="6">
        <f>AD32+AU32+BL32+CC32</f>
        <v>0</v>
      </c>
      <c r="O32" s="6">
        <f>AF32+AW32+BN32+CE32</f>
        <v>0</v>
      </c>
      <c r="P32" s="7">
        <f>AI32+AZ32+BQ32+CH32</f>
        <v>2</v>
      </c>
      <c r="Q32" s="7">
        <f>AH32+AY32+BP32+CG32</f>
        <v>1</v>
      </c>
      <c r="R32" s="7">
        <v>0.9</v>
      </c>
      <c r="S32" s="11">
        <v>10</v>
      </c>
      <c r="T32" s="10" t="s">
        <v>53</v>
      </c>
      <c r="U32" s="11"/>
      <c r="V32" s="10"/>
      <c r="W32" s="11"/>
      <c r="X32" s="10"/>
      <c r="Y32" s="7">
        <v>1</v>
      </c>
      <c r="Z32" s="11">
        <v>8</v>
      </c>
      <c r="AA32" s="10" t="s">
        <v>53</v>
      </c>
      <c r="AB32" s="11"/>
      <c r="AC32" s="10"/>
      <c r="AD32" s="11"/>
      <c r="AE32" s="10"/>
      <c r="AF32" s="11"/>
      <c r="AG32" s="10"/>
      <c r="AH32" s="7">
        <v>1</v>
      </c>
      <c r="AI32" s="7">
        <f>Y32+AH32</f>
        <v>2</v>
      </c>
      <c r="AJ32" s="11"/>
      <c r="AK32" s="10"/>
      <c r="AL32" s="11"/>
      <c r="AM32" s="10"/>
      <c r="AN32" s="11"/>
      <c r="AO32" s="10"/>
      <c r="AP32" s="7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>AP32+AY32</f>
        <v>0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>BG32+BP32</f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>BX32+CG32</f>
        <v>0</v>
      </c>
    </row>
    <row r="33" spans="1:86" x14ac:dyDescent="0.25">
      <c r="A33" s="6"/>
      <c r="B33" s="6"/>
      <c r="C33" s="6"/>
      <c r="D33" s="6" t="s">
        <v>80</v>
      </c>
      <c r="E33" s="3" t="s">
        <v>81</v>
      </c>
      <c r="F33" s="6">
        <f>COUNTIF(S33:CF33,"e")</f>
        <v>0</v>
      </c>
      <c r="G33" s="6">
        <f>COUNTIF(S33:CF33,"z")</f>
        <v>3</v>
      </c>
      <c r="H33" s="6">
        <f>SUM(I33:O33)</f>
        <v>18</v>
      </c>
      <c r="I33" s="6">
        <f>S33+AJ33+BA33+BR33</f>
        <v>10</v>
      </c>
      <c r="J33" s="6">
        <f>U33+AL33+BC33+BT33</f>
        <v>3</v>
      </c>
      <c r="K33" s="6">
        <f>W33+AN33+BE33+BV33</f>
        <v>0</v>
      </c>
      <c r="L33" s="6">
        <f>Z33+AQ33+BH33+BY33</f>
        <v>0</v>
      </c>
      <c r="M33" s="6">
        <f>AB33+AS33+BJ33+CA33</f>
        <v>5</v>
      </c>
      <c r="N33" s="6">
        <f>AD33+AU33+BL33+CC33</f>
        <v>0</v>
      </c>
      <c r="O33" s="6">
        <f>AF33+AW33+BN33+CE33</f>
        <v>0</v>
      </c>
      <c r="P33" s="7">
        <f>AI33+AZ33+BQ33+CH33</f>
        <v>2</v>
      </c>
      <c r="Q33" s="7">
        <f>AH33+AY33+BP33+CG33</f>
        <v>0.7</v>
      </c>
      <c r="R33" s="7">
        <v>0.77</v>
      </c>
      <c r="S33" s="11">
        <v>10</v>
      </c>
      <c r="T33" s="10" t="s">
        <v>53</v>
      </c>
      <c r="U33" s="11">
        <v>3</v>
      </c>
      <c r="V33" s="10" t="s">
        <v>53</v>
      </c>
      <c r="W33" s="11"/>
      <c r="X33" s="10"/>
      <c r="Y33" s="7">
        <v>1.3</v>
      </c>
      <c r="Z33" s="11"/>
      <c r="AA33" s="10"/>
      <c r="AB33" s="11">
        <v>5</v>
      </c>
      <c r="AC33" s="10" t="s">
        <v>53</v>
      </c>
      <c r="AD33" s="11"/>
      <c r="AE33" s="10"/>
      <c r="AF33" s="11"/>
      <c r="AG33" s="10"/>
      <c r="AH33" s="7">
        <v>0.7</v>
      </c>
      <c r="AI33" s="7">
        <f>Y33+AH33</f>
        <v>2</v>
      </c>
      <c r="AJ33" s="11"/>
      <c r="AK33" s="10"/>
      <c r="AL33" s="11"/>
      <c r="AM33" s="10"/>
      <c r="AN33" s="11"/>
      <c r="AO33" s="10"/>
      <c r="AP33" s="7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>AP33+AY33</f>
        <v>0</v>
      </c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>BG33+BP33</f>
        <v>0</v>
      </c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>BX33+CG33</f>
        <v>0</v>
      </c>
    </row>
    <row r="34" spans="1:86" x14ac:dyDescent="0.25">
      <c r="A34" s="6"/>
      <c r="B34" s="6"/>
      <c r="C34" s="6"/>
      <c r="D34" s="6" t="s">
        <v>82</v>
      </c>
      <c r="E34" s="3" t="s">
        <v>83</v>
      </c>
      <c r="F34" s="6">
        <f>COUNTIF(S34:CF34,"e")</f>
        <v>0</v>
      </c>
      <c r="G34" s="6">
        <f>COUNTIF(S34:CF34,"z")</f>
        <v>2</v>
      </c>
      <c r="H34" s="6">
        <f>SUM(I34:O34)</f>
        <v>18</v>
      </c>
      <c r="I34" s="6">
        <f>S34+AJ34+BA34+BR34</f>
        <v>8</v>
      </c>
      <c r="J34" s="6">
        <f>U34+AL34+BC34+BT34</f>
        <v>0</v>
      </c>
      <c r="K34" s="6">
        <f>W34+AN34+BE34+BV34</f>
        <v>0</v>
      </c>
      <c r="L34" s="6">
        <f>Z34+AQ34+BH34+BY34</f>
        <v>10</v>
      </c>
      <c r="M34" s="6">
        <f>AB34+AS34+BJ34+CA34</f>
        <v>0</v>
      </c>
      <c r="N34" s="6">
        <f>AD34+AU34+BL34+CC34</f>
        <v>0</v>
      </c>
      <c r="O34" s="6">
        <f>AF34+AW34+BN34+CE34</f>
        <v>0</v>
      </c>
      <c r="P34" s="7">
        <f>AI34+AZ34+BQ34+CH34</f>
        <v>2</v>
      </c>
      <c r="Q34" s="7">
        <f>AH34+AY34+BP34+CG34</f>
        <v>1</v>
      </c>
      <c r="R34" s="7">
        <v>0.74</v>
      </c>
      <c r="S34" s="11">
        <v>8</v>
      </c>
      <c r="T34" s="10" t="s">
        <v>53</v>
      </c>
      <c r="U34" s="11"/>
      <c r="V34" s="10"/>
      <c r="W34" s="11"/>
      <c r="X34" s="10"/>
      <c r="Y34" s="7">
        <v>1</v>
      </c>
      <c r="Z34" s="11">
        <v>10</v>
      </c>
      <c r="AA34" s="10" t="s">
        <v>53</v>
      </c>
      <c r="AB34" s="11"/>
      <c r="AC34" s="10"/>
      <c r="AD34" s="11"/>
      <c r="AE34" s="10"/>
      <c r="AF34" s="11"/>
      <c r="AG34" s="10"/>
      <c r="AH34" s="7">
        <v>1</v>
      </c>
      <c r="AI34" s="7">
        <f>Y34+AH34</f>
        <v>2</v>
      </c>
      <c r="AJ34" s="11"/>
      <c r="AK34" s="10"/>
      <c r="AL34" s="11"/>
      <c r="AM34" s="10"/>
      <c r="AN34" s="11"/>
      <c r="AO34" s="10"/>
      <c r="AP34" s="7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>AP34+AY34</f>
        <v>0</v>
      </c>
      <c r="BA34" s="11"/>
      <c r="BB34" s="10"/>
      <c r="BC34" s="11"/>
      <c r="BD34" s="10"/>
      <c r="BE34" s="11"/>
      <c r="BF34" s="10"/>
      <c r="BG34" s="7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>BG34+BP34</f>
        <v>0</v>
      </c>
      <c r="BR34" s="11"/>
      <c r="BS34" s="10"/>
      <c r="BT34" s="11"/>
      <c r="BU34" s="10"/>
      <c r="BV34" s="11"/>
      <c r="BW34" s="10"/>
      <c r="BX34" s="7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>BX34+CG34</f>
        <v>0</v>
      </c>
    </row>
    <row r="35" spans="1:86" x14ac:dyDescent="0.25">
      <c r="A35" s="6"/>
      <c r="B35" s="6"/>
      <c r="C35" s="6"/>
      <c r="D35" s="6" t="s">
        <v>84</v>
      </c>
      <c r="E35" s="3" t="s">
        <v>85</v>
      </c>
      <c r="F35" s="6">
        <f>COUNTIF(S35:CF35,"e")</f>
        <v>0</v>
      </c>
      <c r="G35" s="6">
        <f>COUNTIF(S35:CF35,"z")</f>
        <v>1</v>
      </c>
      <c r="H35" s="6">
        <f>SUM(I35:O35)</f>
        <v>10</v>
      </c>
      <c r="I35" s="6">
        <f>S35+AJ35+BA35+BR35</f>
        <v>10</v>
      </c>
      <c r="J35" s="6">
        <f>U35+AL35+BC35+BT35</f>
        <v>0</v>
      </c>
      <c r="K35" s="6">
        <f>W35+AN35+BE35+BV35</f>
        <v>0</v>
      </c>
      <c r="L35" s="6">
        <f>Z35+AQ35+BH35+BY35</f>
        <v>0</v>
      </c>
      <c r="M35" s="6">
        <f>AB35+AS35+BJ35+CA35</f>
        <v>0</v>
      </c>
      <c r="N35" s="6">
        <f>AD35+AU35+BL35+CC35</f>
        <v>0</v>
      </c>
      <c r="O35" s="6">
        <f>AF35+AW35+BN35+CE35</f>
        <v>0</v>
      </c>
      <c r="P35" s="7">
        <f>AI35+AZ35+BQ35+CH35</f>
        <v>1</v>
      </c>
      <c r="Q35" s="7">
        <f>AH35+AY35+BP35+CG35</f>
        <v>0</v>
      </c>
      <c r="R35" s="7">
        <v>0.4</v>
      </c>
      <c r="S35" s="11">
        <v>10</v>
      </c>
      <c r="T35" s="10" t="s">
        <v>53</v>
      </c>
      <c r="U35" s="11"/>
      <c r="V35" s="10"/>
      <c r="W35" s="11"/>
      <c r="X35" s="10"/>
      <c r="Y35" s="7">
        <v>1</v>
      </c>
      <c r="Z35" s="11"/>
      <c r="AA35" s="10"/>
      <c r="AB35" s="11"/>
      <c r="AC35" s="10"/>
      <c r="AD35" s="11"/>
      <c r="AE35" s="10"/>
      <c r="AF35" s="11"/>
      <c r="AG35" s="10"/>
      <c r="AH35" s="7"/>
      <c r="AI35" s="7">
        <f>Y35+AH35</f>
        <v>1</v>
      </c>
      <c r="AJ35" s="11"/>
      <c r="AK35" s="10"/>
      <c r="AL35" s="11"/>
      <c r="AM35" s="10"/>
      <c r="AN35" s="11"/>
      <c r="AO35" s="10"/>
      <c r="AP35" s="7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>AP35+AY35</f>
        <v>0</v>
      </c>
      <c r="BA35" s="11"/>
      <c r="BB35" s="10"/>
      <c r="BC35" s="11"/>
      <c r="BD35" s="10"/>
      <c r="BE35" s="11"/>
      <c r="BF35" s="10"/>
      <c r="BG35" s="7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>BG35+BP35</f>
        <v>0</v>
      </c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>BX35+CG35</f>
        <v>0</v>
      </c>
    </row>
    <row r="36" spans="1:86" ht="16.05" customHeight="1" x14ac:dyDescent="0.25">
      <c r="A36" s="6"/>
      <c r="B36" s="6"/>
      <c r="C36" s="6"/>
      <c r="D36" s="6"/>
      <c r="E36" s="6" t="s">
        <v>71</v>
      </c>
      <c r="F36" s="6">
        <f t="shared" ref="F36:AK36" si="20">SUM(F32:F35)</f>
        <v>0</v>
      </c>
      <c r="G36" s="6">
        <f t="shared" si="20"/>
        <v>8</v>
      </c>
      <c r="H36" s="6">
        <f t="shared" si="20"/>
        <v>64</v>
      </c>
      <c r="I36" s="6">
        <f t="shared" si="20"/>
        <v>38</v>
      </c>
      <c r="J36" s="6">
        <f t="shared" si="20"/>
        <v>3</v>
      </c>
      <c r="K36" s="6">
        <f t="shared" si="20"/>
        <v>0</v>
      </c>
      <c r="L36" s="6">
        <f t="shared" si="20"/>
        <v>18</v>
      </c>
      <c r="M36" s="6">
        <f t="shared" si="20"/>
        <v>5</v>
      </c>
      <c r="N36" s="6">
        <f t="shared" si="20"/>
        <v>0</v>
      </c>
      <c r="O36" s="6">
        <f t="shared" si="20"/>
        <v>0</v>
      </c>
      <c r="P36" s="7">
        <f t="shared" si="20"/>
        <v>7</v>
      </c>
      <c r="Q36" s="7">
        <f t="shared" si="20"/>
        <v>2.7</v>
      </c>
      <c r="R36" s="7">
        <f t="shared" si="20"/>
        <v>2.81</v>
      </c>
      <c r="S36" s="11">
        <f t="shared" si="20"/>
        <v>38</v>
      </c>
      <c r="T36" s="10">
        <f t="shared" si="20"/>
        <v>0</v>
      </c>
      <c r="U36" s="11">
        <f t="shared" si="20"/>
        <v>3</v>
      </c>
      <c r="V36" s="10">
        <f t="shared" si="20"/>
        <v>0</v>
      </c>
      <c r="W36" s="11">
        <f t="shared" si="20"/>
        <v>0</v>
      </c>
      <c r="X36" s="10">
        <f t="shared" si="20"/>
        <v>0</v>
      </c>
      <c r="Y36" s="7">
        <f t="shared" si="20"/>
        <v>4.3</v>
      </c>
      <c r="Z36" s="11">
        <f t="shared" si="20"/>
        <v>18</v>
      </c>
      <c r="AA36" s="10">
        <f t="shared" si="20"/>
        <v>0</v>
      </c>
      <c r="AB36" s="11">
        <f t="shared" si="20"/>
        <v>5</v>
      </c>
      <c r="AC36" s="10">
        <f t="shared" si="20"/>
        <v>0</v>
      </c>
      <c r="AD36" s="11">
        <f t="shared" si="20"/>
        <v>0</v>
      </c>
      <c r="AE36" s="10">
        <f t="shared" si="20"/>
        <v>0</v>
      </c>
      <c r="AF36" s="11">
        <f t="shared" si="20"/>
        <v>0</v>
      </c>
      <c r="AG36" s="10">
        <f t="shared" si="20"/>
        <v>0</v>
      </c>
      <c r="AH36" s="7">
        <f t="shared" si="20"/>
        <v>2.7</v>
      </c>
      <c r="AI36" s="7">
        <f t="shared" si="20"/>
        <v>7</v>
      </c>
      <c r="AJ36" s="11">
        <f t="shared" si="20"/>
        <v>0</v>
      </c>
      <c r="AK36" s="10">
        <f t="shared" si="20"/>
        <v>0</v>
      </c>
      <c r="AL36" s="11">
        <f t="shared" ref="AL36:BQ36" si="21">SUM(AL32:AL35)</f>
        <v>0</v>
      </c>
      <c r="AM36" s="10">
        <f t="shared" si="21"/>
        <v>0</v>
      </c>
      <c r="AN36" s="11">
        <f t="shared" si="21"/>
        <v>0</v>
      </c>
      <c r="AO36" s="10">
        <f t="shared" si="21"/>
        <v>0</v>
      </c>
      <c r="AP36" s="7">
        <f t="shared" si="21"/>
        <v>0</v>
      </c>
      <c r="AQ36" s="11">
        <f t="shared" si="21"/>
        <v>0</v>
      </c>
      <c r="AR36" s="10">
        <f t="shared" si="21"/>
        <v>0</v>
      </c>
      <c r="AS36" s="11">
        <f t="shared" si="21"/>
        <v>0</v>
      </c>
      <c r="AT36" s="10">
        <f t="shared" si="21"/>
        <v>0</v>
      </c>
      <c r="AU36" s="11">
        <f t="shared" si="21"/>
        <v>0</v>
      </c>
      <c r="AV36" s="10">
        <f t="shared" si="21"/>
        <v>0</v>
      </c>
      <c r="AW36" s="11">
        <f t="shared" si="21"/>
        <v>0</v>
      </c>
      <c r="AX36" s="10">
        <f t="shared" si="21"/>
        <v>0</v>
      </c>
      <c r="AY36" s="7">
        <f t="shared" si="21"/>
        <v>0</v>
      </c>
      <c r="AZ36" s="7">
        <f t="shared" si="21"/>
        <v>0</v>
      </c>
      <c r="BA36" s="11">
        <f t="shared" si="21"/>
        <v>0</v>
      </c>
      <c r="BB36" s="10">
        <f t="shared" si="21"/>
        <v>0</v>
      </c>
      <c r="BC36" s="11">
        <f t="shared" si="21"/>
        <v>0</v>
      </c>
      <c r="BD36" s="10">
        <f t="shared" si="21"/>
        <v>0</v>
      </c>
      <c r="BE36" s="11">
        <f t="shared" si="21"/>
        <v>0</v>
      </c>
      <c r="BF36" s="10">
        <f t="shared" si="21"/>
        <v>0</v>
      </c>
      <c r="BG36" s="7">
        <f t="shared" si="21"/>
        <v>0</v>
      </c>
      <c r="BH36" s="11">
        <f t="shared" si="21"/>
        <v>0</v>
      </c>
      <c r="BI36" s="10">
        <f t="shared" si="21"/>
        <v>0</v>
      </c>
      <c r="BJ36" s="11">
        <f t="shared" si="21"/>
        <v>0</v>
      </c>
      <c r="BK36" s="10">
        <f t="shared" si="21"/>
        <v>0</v>
      </c>
      <c r="BL36" s="11">
        <f t="shared" si="21"/>
        <v>0</v>
      </c>
      <c r="BM36" s="10">
        <f t="shared" si="21"/>
        <v>0</v>
      </c>
      <c r="BN36" s="11">
        <f t="shared" si="21"/>
        <v>0</v>
      </c>
      <c r="BO36" s="10">
        <f t="shared" si="21"/>
        <v>0</v>
      </c>
      <c r="BP36" s="7">
        <f t="shared" si="21"/>
        <v>0</v>
      </c>
      <c r="BQ36" s="7">
        <f t="shared" si="21"/>
        <v>0</v>
      </c>
      <c r="BR36" s="11">
        <f t="shared" ref="BR36:CH36" si="22">SUM(BR32:BR35)</f>
        <v>0</v>
      </c>
      <c r="BS36" s="10">
        <f t="shared" si="22"/>
        <v>0</v>
      </c>
      <c r="BT36" s="11">
        <f t="shared" si="22"/>
        <v>0</v>
      </c>
      <c r="BU36" s="10">
        <f t="shared" si="22"/>
        <v>0</v>
      </c>
      <c r="BV36" s="11">
        <f t="shared" si="22"/>
        <v>0</v>
      </c>
      <c r="BW36" s="10">
        <f t="shared" si="22"/>
        <v>0</v>
      </c>
      <c r="BX36" s="7">
        <f t="shared" si="22"/>
        <v>0</v>
      </c>
      <c r="BY36" s="11">
        <f t="shared" si="22"/>
        <v>0</v>
      </c>
      <c r="BZ36" s="10">
        <f t="shared" si="22"/>
        <v>0</v>
      </c>
      <c r="CA36" s="11">
        <f t="shared" si="22"/>
        <v>0</v>
      </c>
      <c r="CB36" s="10">
        <f t="shared" si="22"/>
        <v>0</v>
      </c>
      <c r="CC36" s="11">
        <f t="shared" si="22"/>
        <v>0</v>
      </c>
      <c r="CD36" s="10">
        <f t="shared" si="22"/>
        <v>0</v>
      </c>
      <c r="CE36" s="11">
        <f t="shared" si="22"/>
        <v>0</v>
      </c>
      <c r="CF36" s="10">
        <f t="shared" si="22"/>
        <v>0</v>
      </c>
      <c r="CG36" s="7">
        <f t="shared" si="22"/>
        <v>0</v>
      </c>
      <c r="CH36" s="7">
        <f t="shared" si="22"/>
        <v>0</v>
      </c>
    </row>
    <row r="37" spans="1:86" ht="20.100000000000001" customHeight="1" x14ac:dyDescent="0.25">
      <c r="A37" s="19" t="s">
        <v>86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9"/>
      <c r="CH37" s="15"/>
    </row>
    <row r="38" spans="1:86" x14ac:dyDescent="0.25">
      <c r="A38" s="6">
        <v>10</v>
      </c>
      <c r="B38" s="6">
        <v>1</v>
      </c>
      <c r="C38" s="6"/>
      <c r="D38" s="6"/>
      <c r="E38" s="3" t="s">
        <v>89</v>
      </c>
      <c r="F38" s="6">
        <f>$B$38*COUNTIF(S38:CF38,"e")</f>
        <v>0</v>
      </c>
      <c r="G38" s="6">
        <f>$B$38*COUNTIF(S38:CF38,"z")</f>
        <v>2</v>
      </c>
      <c r="H38" s="6">
        <f t="shared" ref="H38:H54" si="23">SUM(I38:O38)</f>
        <v>15</v>
      </c>
      <c r="I38" s="6">
        <f t="shared" ref="I38:I54" si="24">S38+AJ38+BA38+BR38</f>
        <v>5</v>
      </c>
      <c r="J38" s="6">
        <f t="shared" ref="J38:J54" si="25">U38+AL38+BC38+BT38</f>
        <v>0</v>
      </c>
      <c r="K38" s="6">
        <f t="shared" ref="K38:K54" si="26">W38+AN38+BE38+BV38</f>
        <v>0</v>
      </c>
      <c r="L38" s="6">
        <f t="shared" ref="L38:L54" si="27">Z38+AQ38+BH38+BY38</f>
        <v>10</v>
      </c>
      <c r="M38" s="6">
        <f t="shared" ref="M38:M54" si="28">AB38+AS38+BJ38+CA38</f>
        <v>0</v>
      </c>
      <c r="N38" s="6">
        <f t="shared" ref="N38:N54" si="29">AD38+AU38+BL38+CC38</f>
        <v>0</v>
      </c>
      <c r="O38" s="6">
        <f t="shared" ref="O38:O54" si="30">AF38+AW38+BN38+CE38</f>
        <v>0</v>
      </c>
      <c r="P38" s="7">
        <f t="shared" ref="P38:P54" si="31">AI38+AZ38+BQ38+CH38</f>
        <v>2</v>
      </c>
      <c r="Q38" s="7">
        <f t="shared" ref="Q38:Q54" si="32">AH38+AY38+BP38+CG38</f>
        <v>1.2</v>
      </c>
      <c r="R38" s="7">
        <f>$B$38*0.63</f>
        <v>0.63</v>
      </c>
      <c r="S38" s="11"/>
      <c r="T38" s="10"/>
      <c r="U38" s="11"/>
      <c r="V38" s="10"/>
      <c r="W38" s="11"/>
      <c r="X38" s="10"/>
      <c r="Y38" s="7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ref="AI38:AI54" si="33">Y38+AH38</f>
        <v>0</v>
      </c>
      <c r="AJ38" s="11">
        <f>$B$38*5</f>
        <v>5</v>
      </c>
      <c r="AK38" s="10" t="s">
        <v>53</v>
      </c>
      <c r="AL38" s="11"/>
      <c r="AM38" s="10"/>
      <c r="AN38" s="11"/>
      <c r="AO38" s="10"/>
      <c r="AP38" s="7">
        <f>$B$38*0.8</f>
        <v>0.8</v>
      </c>
      <c r="AQ38" s="11">
        <f>$B$38*10</f>
        <v>10</v>
      </c>
      <c r="AR38" s="10" t="s">
        <v>53</v>
      </c>
      <c r="AS38" s="11"/>
      <c r="AT38" s="10"/>
      <c r="AU38" s="11"/>
      <c r="AV38" s="10"/>
      <c r="AW38" s="11"/>
      <c r="AX38" s="10"/>
      <c r="AY38" s="7">
        <f>$B$38*1.2</f>
        <v>1.2</v>
      </c>
      <c r="AZ38" s="7">
        <f t="shared" ref="AZ38:AZ54" si="34">AP38+AY38</f>
        <v>2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ref="BQ38:BQ54" si="35">BG38+BP38</f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ref="CH38:CH54" si="36">BX38+CG38</f>
        <v>0</v>
      </c>
    </row>
    <row r="39" spans="1:86" x14ac:dyDescent="0.25">
      <c r="A39" s="6">
        <v>13</v>
      </c>
      <c r="B39" s="6">
        <v>1</v>
      </c>
      <c r="C39" s="6"/>
      <c r="D39" s="6"/>
      <c r="E39" s="3" t="s">
        <v>90</v>
      </c>
      <c r="F39" s="6">
        <f>$B$39*COUNTIF(S39:CF39,"e")</f>
        <v>0</v>
      </c>
      <c r="G39" s="6">
        <f>$B$39*COUNTIF(S39:CF39,"z")</f>
        <v>2</v>
      </c>
      <c r="H39" s="6">
        <f t="shared" si="23"/>
        <v>15</v>
      </c>
      <c r="I39" s="6">
        <f t="shared" si="24"/>
        <v>8</v>
      </c>
      <c r="J39" s="6">
        <f t="shared" si="25"/>
        <v>7</v>
      </c>
      <c r="K39" s="6">
        <f t="shared" si="26"/>
        <v>0</v>
      </c>
      <c r="L39" s="6">
        <f t="shared" si="27"/>
        <v>0</v>
      </c>
      <c r="M39" s="6">
        <f t="shared" si="28"/>
        <v>0</v>
      </c>
      <c r="N39" s="6">
        <f t="shared" si="29"/>
        <v>0</v>
      </c>
      <c r="O39" s="6">
        <f t="shared" si="30"/>
        <v>0</v>
      </c>
      <c r="P39" s="7">
        <f t="shared" si="31"/>
        <v>2</v>
      </c>
      <c r="Q39" s="7">
        <f t="shared" si="32"/>
        <v>0</v>
      </c>
      <c r="R39" s="7">
        <f>$B$39*0.6</f>
        <v>0.6</v>
      </c>
      <c r="S39" s="11"/>
      <c r="T39" s="10"/>
      <c r="U39" s="11"/>
      <c r="V39" s="10"/>
      <c r="W39" s="11"/>
      <c r="X39" s="10"/>
      <c r="Y39" s="7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3"/>
        <v>0</v>
      </c>
      <c r="AJ39" s="11"/>
      <c r="AK39" s="10"/>
      <c r="AL39" s="11"/>
      <c r="AM39" s="10"/>
      <c r="AN39" s="11"/>
      <c r="AO39" s="10"/>
      <c r="AP39" s="7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4"/>
        <v>0</v>
      </c>
      <c r="BA39" s="11">
        <f>$B$39*8</f>
        <v>8</v>
      </c>
      <c r="BB39" s="10" t="s">
        <v>53</v>
      </c>
      <c r="BC39" s="11">
        <f>$B$39*7</f>
        <v>7</v>
      </c>
      <c r="BD39" s="10" t="s">
        <v>53</v>
      </c>
      <c r="BE39" s="11"/>
      <c r="BF39" s="10"/>
      <c r="BG39" s="7">
        <f>$B$39*2</f>
        <v>2</v>
      </c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5"/>
        <v>2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6"/>
        <v>0</v>
      </c>
    </row>
    <row r="40" spans="1:86" x14ac:dyDescent="0.25">
      <c r="A40" s="6">
        <v>6</v>
      </c>
      <c r="B40" s="6">
        <v>1</v>
      </c>
      <c r="C40" s="6"/>
      <c r="D40" s="6"/>
      <c r="E40" s="3" t="s">
        <v>91</v>
      </c>
      <c r="F40" s="6">
        <f>$B$40*COUNTIF(S40:CF40,"e")</f>
        <v>0</v>
      </c>
      <c r="G40" s="6">
        <f>$B$40*COUNTIF(S40:CF40,"z")</f>
        <v>2</v>
      </c>
      <c r="H40" s="6">
        <f t="shared" si="23"/>
        <v>15</v>
      </c>
      <c r="I40" s="6">
        <f t="shared" si="24"/>
        <v>8</v>
      </c>
      <c r="J40" s="6">
        <f t="shared" si="25"/>
        <v>7</v>
      </c>
      <c r="K40" s="6">
        <f t="shared" si="26"/>
        <v>0</v>
      </c>
      <c r="L40" s="6">
        <f t="shared" si="27"/>
        <v>0</v>
      </c>
      <c r="M40" s="6">
        <f t="shared" si="28"/>
        <v>0</v>
      </c>
      <c r="N40" s="6">
        <f t="shared" si="29"/>
        <v>0</v>
      </c>
      <c r="O40" s="6">
        <f t="shared" si="30"/>
        <v>0</v>
      </c>
      <c r="P40" s="7">
        <f t="shared" si="31"/>
        <v>2</v>
      </c>
      <c r="Q40" s="7">
        <f t="shared" si="32"/>
        <v>0</v>
      </c>
      <c r="R40" s="7">
        <f>$B$40*1.13</f>
        <v>1.1299999999999999</v>
      </c>
      <c r="S40" s="11"/>
      <c r="T40" s="10"/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3"/>
        <v>0</v>
      </c>
      <c r="AJ40" s="11">
        <f>$B$40*8</f>
        <v>8</v>
      </c>
      <c r="AK40" s="10" t="s">
        <v>53</v>
      </c>
      <c r="AL40" s="11">
        <f>$B$40*7</f>
        <v>7</v>
      </c>
      <c r="AM40" s="10" t="s">
        <v>53</v>
      </c>
      <c r="AN40" s="11"/>
      <c r="AO40" s="10"/>
      <c r="AP40" s="7">
        <f>$B$40*2</f>
        <v>2</v>
      </c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4"/>
        <v>2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5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6"/>
        <v>0</v>
      </c>
    </row>
    <row r="41" spans="1:86" x14ac:dyDescent="0.25">
      <c r="A41" s="6"/>
      <c r="B41" s="6"/>
      <c r="C41" s="6"/>
      <c r="D41" s="6" t="s">
        <v>92</v>
      </c>
      <c r="E41" s="3" t="s">
        <v>93</v>
      </c>
      <c r="F41" s="6">
        <f>COUNTIF(S41:CF41,"e")</f>
        <v>0</v>
      </c>
      <c r="G41" s="6">
        <f>COUNTIF(S41:CF41,"z")</f>
        <v>2</v>
      </c>
      <c r="H41" s="6">
        <f t="shared" si="23"/>
        <v>18</v>
      </c>
      <c r="I41" s="6">
        <f t="shared" si="24"/>
        <v>10</v>
      </c>
      <c r="J41" s="6">
        <f t="shared" si="25"/>
        <v>8</v>
      </c>
      <c r="K41" s="6">
        <f t="shared" si="26"/>
        <v>0</v>
      </c>
      <c r="L41" s="6">
        <f t="shared" si="27"/>
        <v>0</v>
      </c>
      <c r="M41" s="6">
        <f t="shared" si="28"/>
        <v>0</v>
      </c>
      <c r="N41" s="6">
        <f t="shared" si="29"/>
        <v>0</v>
      </c>
      <c r="O41" s="6">
        <f t="shared" si="30"/>
        <v>0</v>
      </c>
      <c r="P41" s="7">
        <f t="shared" si="31"/>
        <v>2</v>
      </c>
      <c r="Q41" s="7">
        <f t="shared" si="32"/>
        <v>0</v>
      </c>
      <c r="R41" s="7">
        <v>0.8</v>
      </c>
      <c r="S41" s="11"/>
      <c r="T41" s="10"/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3"/>
        <v>0</v>
      </c>
      <c r="AJ41" s="11">
        <v>10</v>
      </c>
      <c r="AK41" s="10" t="s">
        <v>53</v>
      </c>
      <c r="AL41" s="11">
        <v>8</v>
      </c>
      <c r="AM41" s="10" t="s">
        <v>53</v>
      </c>
      <c r="AN41" s="11"/>
      <c r="AO41" s="10"/>
      <c r="AP41" s="7">
        <v>2</v>
      </c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4"/>
        <v>2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5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6"/>
        <v>0</v>
      </c>
    </row>
    <row r="42" spans="1:86" x14ac:dyDescent="0.25">
      <c r="A42" s="6"/>
      <c r="B42" s="6"/>
      <c r="C42" s="6"/>
      <c r="D42" s="6" t="s">
        <v>94</v>
      </c>
      <c r="E42" s="3" t="s">
        <v>95</v>
      </c>
      <c r="F42" s="6">
        <f>COUNTIF(S42:CF42,"e")</f>
        <v>0</v>
      </c>
      <c r="G42" s="6">
        <f>COUNTIF(S42:CF42,"z")</f>
        <v>2</v>
      </c>
      <c r="H42" s="6">
        <f t="shared" si="23"/>
        <v>33</v>
      </c>
      <c r="I42" s="6">
        <f t="shared" si="24"/>
        <v>18</v>
      </c>
      <c r="J42" s="6">
        <f t="shared" si="25"/>
        <v>15</v>
      </c>
      <c r="K42" s="6">
        <f t="shared" si="26"/>
        <v>0</v>
      </c>
      <c r="L42" s="6">
        <f t="shared" si="27"/>
        <v>0</v>
      </c>
      <c r="M42" s="6">
        <f t="shared" si="28"/>
        <v>0</v>
      </c>
      <c r="N42" s="6">
        <f t="shared" si="29"/>
        <v>0</v>
      </c>
      <c r="O42" s="6">
        <f t="shared" si="30"/>
        <v>0</v>
      </c>
      <c r="P42" s="7">
        <f t="shared" si="31"/>
        <v>3</v>
      </c>
      <c r="Q42" s="7">
        <f t="shared" si="32"/>
        <v>0</v>
      </c>
      <c r="R42" s="7">
        <v>1.37</v>
      </c>
      <c r="S42" s="11"/>
      <c r="T42" s="10"/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3"/>
        <v>0</v>
      </c>
      <c r="AJ42" s="11"/>
      <c r="AK42" s="10"/>
      <c r="AL42" s="11"/>
      <c r="AM42" s="10"/>
      <c r="AN42" s="11"/>
      <c r="AO42" s="10"/>
      <c r="AP42" s="7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4"/>
        <v>0</v>
      </c>
      <c r="BA42" s="11">
        <v>18</v>
      </c>
      <c r="BB42" s="10" t="s">
        <v>53</v>
      </c>
      <c r="BC42" s="11">
        <v>15</v>
      </c>
      <c r="BD42" s="10" t="s">
        <v>53</v>
      </c>
      <c r="BE42" s="11"/>
      <c r="BF42" s="10"/>
      <c r="BG42" s="7">
        <v>3</v>
      </c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5"/>
        <v>3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6"/>
        <v>0</v>
      </c>
    </row>
    <row r="43" spans="1:86" x14ac:dyDescent="0.25">
      <c r="A43" s="6"/>
      <c r="B43" s="6"/>
      <c r="C43" s="6"/>
      <c r="D43" s="6" t="s">
        <v>96</v>
      </c>
      <c r="E43" s="3" t="s">
        <v>97</v>
      </c>
      <c r="F43" s="6">
        <f>COUNTIF(S43:CF43,"e")</f>
        <v>0</v>
      </c>
      <c r="G43" s="6">
        <f>COUNTIF(S43:CF43,"z")</f>
        <v>2</v>
      </c>
      <c r="H43" s="6">
        <f t="shared" si="23"/>
        <v>15</v>
      </c>
      <c r="I43" s="6">
        <f t="shared" si="24"/>
        <v>8</v>
      </c>
      <c r="J43" s="6">
        <f t="shared" si="25"/>
        <v>0</v>
      </c>
      <c r="K43" s="6">
        <f t="shared" si="26"/>
        <v>0</v>
      </c>
      <c r="L43" s="6">
        <f t="shared" si="27"/>
        <v>7</v>
      </c>
      <c r="M43" s="6">
        <f t="shared" si="28"/>
        <v>0</v>
      </c>
      <c r="N43" s="6">
        <f t="shared" si="29"/>
        <v>0</v>
      </c>
      <c r="O43" s="6">
        <f t="shared" si="30"/>
        <v>0</v>
      </c>
      <c r="P43" s="7">
        <f t="shared" si="31"/>
        <v>2</v>
      </c>
      <c r="Q43" s="7">
        <f t="shared" si="32"/>
        <v>1</v>
      </c>
      <c r="R43" s="7">
        <v>0.63</v>
      </c>
      <c r="S43" s="11">
        <v>8</v>
      </c>
      <c r="T43" s="10" t="s">
        <v>53</v>
      </c>
      <c r="U43" s="11"/>
      <c r="V43" s="10"/>
      <c r="W43" s="11"/>
      <c r="X43" s="10"/>
      <c r="Y43" s="7">
        <v>1</v>
      </c>
      <c r="Z43" s="11">
        <v>7</v>
      </c>
      <c r="AA43" s="10" t="s">
        <v>53</v>
      </c>
      <c r="AB43" s="11"/>
      <c r="AC43" s="10"/>
      <c r="AD43" s="11"/>
      <c r="AE43" s="10"/>
      <c r="AF43" s="11"/>
      <c r="AG43" s="10"/>
      <c r="AH43" s="7">
        <v>1</v>
      </c>
      <c r="AI43" s="7">
        <f t="shared" si="33"/>
        <v>2</v>
      </c>
      <c r="AJ43" s="11"/>
      <c r="AK43" s="10"/>
      <c r="AL43" s="11"/>
      <c r="AM43" s="10"/>
      <c r="AN43" s="11"/>
      <c r="AO43" s="10"/>
      <c r="AP43" s="7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4"/>
        <v>0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5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6"/>
        <v>0</v>
      </c>
    </row>
    <row r="44" spans="1:86" x14ac:dyDescent="0.25">
      <c r="A44" s="6"/>
      <c r="B44" s="6"/>
      <c r="C44" s="6"/>
      <c r="D44" s="6" t="s">
        <v>98</v>
      </c>
      <c r="E44" s="3" t="s">
        <v>99</v>
      </c>
      <c r="F44" s="6">
        <f>COUNTIF(S44:CF44,"e")</f>
        <v>0</v>
      </c>
      <c r="G44" s="6">
        <f>COUNTIF(S44:CF44,"z")</f>
        <v>2</v>
      </c>
      <c r="H44" s="6">
        <f t="shared" si="23"/>
        <v>22</v>
      </c>
      <c r="I44" s="6">
        <f t="shared" si="24"/>
        <v>15</v>
      </c>
      <c r="J44" s="6">
        <f t="shared" si="25"/>
        <v>0</v>
      </c>
      <c r="K44" s="6">
        <f t="shared" si="26"/>
        <v>0</v>
      </c>
      <c r="L44" s="6">
        <f t="shared" si="27"/>
        <v>7</v>
      </c>
      <c r="M44" s="6">
        <f t="shared" si="28"/>
        <v>0</v>
      </c>
      <c r="N44" s="6">
        <f t="shared" si="29"/>
        <v>0</v>
      </c>
      <c r="O44" s="6">
        <f t="shared" si="30"/>
        <v>0</v>
      </c>
      <c r="P44" s="7">
        <f t="shared" si="31"/>
        <v>3</v>
      </c>
      <c r="Q44" s="7">
        <f t="shared" si="32"/>
        <v>1</v>
      </c>
      <c r="R44" s="7">
        <v>1.54</v>
      </c>
      <c r="S44" s="11"/>
      <c r="T44" s="10"/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3"/>
        <v>0</v>
      </c>
      <c r="AJ44" s="11">
        <v>15</v>
      </c>
      <c r="AK44" s="10" t="s">
        <v>53</v>
      </c>
      <c r="AL44" s="11"/>
      <c r="AM44" s="10"/>
      <c r="AN44" s="11"/>
      <c r="AO44" s="10"/>
      <c r="AP44" s="7">
        <v>2</v>
      </c>
      <c r="AQ44" s="11">
        <v>7</v>
      </c>
      <c r="AR44" s="10" t="s">
        <v>53</v>
      </c>
      <c r="AS44" s="11"/>
      <c r="AT44" s="10"/>
      <c r="AU44" s="11"/>
      <c r="AV44" s="10"/>
      <c r="AW44" s="11"/>
      <c r="AX44" s="10"/>
      <c r="AY44" s="7">
        <v>1</v>
      </c>
      <c r="AZ44" s="7">
        <f t="shared" si="34"/>
        <v>3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5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6"/>
        <v>0</v>
      </c>
    </row>
    <row r="45" spans="1:86" x14ac:dyDescent="0.25">
      <c r="A45" s="6">
        <v>11</v>
      </c>
      <c r="B45" s="6">
        <v>1</v>
      </c>
      <c r="C45" s="6"/>
      <c r="D45" s="6"/>
      <c r="E45" s="3" t="s">
        <v>100</v>
      </c>
      <c r="F45" s="6">
        <f>$B$45*COUNTIF(S45:CF45,"e")</f>
        <v>0</v>
      </c>
      <c r="G45" s="6">
        <f>$B$45*COUNTIF(S45:CF45,"z")</f>
        <v>2</v>
      </c>
      <c r="H45" s="6">
        <f t="shared" si="23"/>
        <v>10</v>
      </c>
      <c r="I45" s="6">
        <f t="shared" si="24"/>
        <v>5</v>
      </c>
      <c r="J45" s="6">
        <f t="shared" si="25"/>
        <v>0</v>
      </c>
      <c r="K45" s="6">
        <f t="shared" si="26"/>
        <v>0</v>
      </c>
      <c r="L45" s="6">
        <f t="shared" si="27"/>
        <v>5</v>
      </c>
      <c r="M45" s="6">
        <f t="shared" si="28"/>
        <v>0</v>
      </c>
      <c r="N45" s="6">
        <f t="shared" si="29"/>
        <v>0</v>
      </c>
      <c r="O45" s="6">
        <f t="shared" si="30"/>
        <v>0</v>
      </c>
      <c r="P45" s="7">
        <f t="shared" si="31"/>
        <v>1</v>
      </c>
      <c r="Q45" s="7">
        <f t="shared" si="32"/>
        <v>0.5</v>
      </c>
      <c r="R45" s="7">
        <f>$B$45*0.53</f>
        <v>0.53</v>
      </c>
      <c r="S45" s="11"/>
      <c r="T45" s="10"/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3"/>
        <v>0</v>
      </c>
      <c r="AJ45" s="11">
        <f>$B$45*5</f>
        <v>5</v>
      </c>
      <c r="AK45" s="10" t="s">
        <v>53</v>
      </c>
      <c r="AL45" s="11"/>
      <c r="AM45" s="10"/>
      <c r="AN45" s="11"/>
      <c r="AO45" s="10"/>
      <c r="AP45" s="7">
        <f>$B$45*0.5</f>
        <v>0.5</v>
      </c>
      <c r="AQ45" s="11">
        <f>$B$45*5</f>
        <v>5</v>
      </c>
      <c r="AR45" s="10" t="s">
        <v>53</v>
      </c>
      <c r="AS45" s="11"/>
      <c r="AT45" s="10"/>
      <c r="AU45" s="11"/>
      <c r="AV45" s="10"/>
      <c r="AW45" s="11"/>
      <c r="AX45" s="10"/>
      <c r="AY45" s="7">
        <f>$B$45*0.5</f>
        <v>0.5</v>
      </c>
      <c r="AZ45" s="7">
        <f t="shared" si="34"/>
        <v>1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5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6"/>
        <v>0</v>
      </c>
    </row>
    <row r="46" spans="1:86" x14ac:dyDescent="0.25">
      <c r="A46" s="6">
        <v>12</v>
      </c>
      <c r="B46" s="6">
        <v>1</v>
      </c>
      <c r="C46" s="6"/>
      <c r="D46" s="6"/>
      <c r="E46" s="3" t="s">
        <v>101</v>
      </c>
      <c r="F46" s="6">
        <f>$B$46*COUNTIF(S46:CF46,"e")</f>
        <v>0</v>
      </c>
      <c r="G46" s="6">
        <f>$B$46*COUNTIF(S46:CF46,"z")</f>
        <v>2</v>
      </c>
      <c r="H46" s="6">
        <f t="shared" si="23"/>
        <v>10</v>
      </c>
      <c r="I46" s="6">
        <f t="shared" si="24"/>
        <v>5</v>
      </c>
      <c r="J46" s="6">
        <f t="shared" si="25"/>
        <v>0</v>
      </c>
      <c r="K46" s="6">
        <f t="shared" si="26"/>
        <v>0</v>
      </c>
      <c r="L46" s="6">
        <f t="shared" si="27"/>
        <v>5</v>
      </c>
      <c r="M46" s="6">
        <f t="shared" si="28"/>
        <v>0</v>
      </c>
      <c r="N46" s="6">
        <f t="shared" si="29"/>
        <v>0</v>
      </c>
      <c r="O46" s="6">
        <f t="shared" si="30"/>
        <v>0</v>
      </c>
      <c r="P46" s="7">
        <f t="shared" si="31"/>
        <v>1</v>
      </c>
      <c r="Q46" s="7">
        <f t="shared" si="32"/>
        <v>0.5</v>
      </c>
      <c r="R46" s="7">
        <f>$B$46*0.5</f>
        <v>0.5</v>
      </c>
      <c r="S46" s="11"/>
      <c r="T46" s="10"/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3"/>
        <v>0</v>
      </c>
      <c r="AJ46" s="11">
        <f>$B$46*5</f>
        <v>5</v>
      </c>
      <c r="AK46" s="10" t="s">
        <v>53</v>
      </c>
      <c r="AL46" s="11"/>
      <c r="AM46" s="10"/>
      <c r="AN46" s="11"/>
      <c r="AO46" s="10"/>
      <c r="AP46" s="7">
        <f>$B$46*0.5</f>
        <v>0.5</v>
      </c>
      <c r="AQ46" s="11">
        <f>$B$46*5</f>
        <v>5</v>
      </c>
      <c r="AR46" s="10" t="s">
        <v>53</v>
      </c>
      <c r="AS46" s="11"/>
      <c r="AT46" s="10"/>
      <c r="AU46" s="11"/>
      <c r="AV46" s="10"/>
      <c r="AW46" s="11"/>
      <c r="AX46" s="10"/>
      <c r="AY46" s="7">
        <f>$B$46*0.5</f>
        <v>0.5</v>
      </c>
      <c r="AZ46" s="7">
        <f t="shared" si="34"/>
        <v>1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5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6"/>
        <v>0</v>
      </c>
    </row>
    <row r="47" spans="1:86" x14ac:dyDescent="0.25">
      <c r="A47" s="6">
        <v>2</v>
      </c>
      <c r="B47" s="6">
        <v>1</v>
      </c>
      <c r="C47" s="6"/>
      <c r="D47" s="6"/>
      <c r="E47" s="3" t="s">
        <v>102</v>
      </c>
      <c r="F47" s="6">
        <f>$B$47*COUNTIF(S47:CF47,"e")</f>
        <v>0</v>
      </c>
      <c r="G47" s="6">
        <f>$B$47*COUNTIF(S47:CF47,"z")</f>
        <v>2</v>
      </c>
      <c r="H47" s="6">
        <f t="shared" si="23"/>
        <v>15</v>
      </c>
      <c r="I47" s="6">
        <f t="shared" si="24"/>
        <v>8</v>
      </c>
      <c r="J47" s="6">
        <f t="shared" si="25"/>
        <v>7</v>
      </c>
      <c r="K47" s="6">
        <f t="shared" si="26"/>
        <v>0</v>
      </c>
      <c r="L47" s="6">
        <f t="shared" si="27"/>
        <v>0</v>
      </c>
      <c r="M47" s="6">
        <f t="shared" si="28"/>
        <v>0</v>
      </c>
      <c r="N47" s="6">
        <f t="shared" si="29"/>
        <v>0</v>
      </c>
      <c r="O47" s="6">
        <f t="shared" si="30"/>
        <v>0</v>
      </c>
      <c r="P47" s="7">
        <f t="shared" si="31"/>
        <v>2</v>
      </c>
      <c r="Q47" s="7">
        <f t="shared" si="32"/>
        <v>0</v>
      </c>
      <c r="R47" s="7">
        <f>$B$47*0.73</f>
        <v>0.73</v>
      </c>
      <c r="S47" s="11">
        <f>$B$47*8</f>
        <v>8</v>
      </c>
      <c r="T47" s="10" t="s">
        <v>53</v>
      </c>
      <c r="U47" s="11">
        <f>$B$47*7</f>
        <v>7</v>
      </c>
      <c r="V47" s="10" t="s">
        <v>53</v>
      </c>
      <c r="W47" s="11"/>
      <c r="X47" s="10"/>
      <c r="Y47" s="7">
        <f>$B$47*2</f>
        <v>2</v>
      </c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3"/>
        <v>2</v>
      </c>
      <c r="AJ47" s="11"/>
      <c r="AK47" s="10"/>
      <c r="AL47" s="11"/>
      <c r="AM47" s="10"/>
      <c r="AN47" s="11"/>
      <c r="AO47" s="10"/>
      <c r="AP47" s="7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4"/>
        <v>0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5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6"/>
        <v>0</v>
      </c>
    </row>
    <row r="48" spans="1:86" x14ac:dyDescent="0.25">
      <c r="A48" s="6">
        <v>3</v>
      </c>
      <c r="B48" s="6">
        <v>1</v>
      </c>
      <c r="C48" s="6"/>
      <c r="D48" s="6"/>
      <c r="E48" s="3" t="s">
        <v>103</v>
      </c>
      <c r="F48" s="6">
        <f>$B$48*COUNTIF(S48:CF48,"e")</f>
        <v>0</v>
      </c>
      <c r="G48" s="6">
        <f>$B$48*COUNTIF(S48:CF48,"z")</f>
        <v>2</v>
      </c>
      <c r="H48" s="6">
        <f t="shared" si="23"/>
        <v>15</v>
      </c>
      <c r="I48" s="6">
        <f t="shared" si="24"/>
        <v>8</v>
      </c>
      <c r="J48" s="6">
        <f t="shared" si="25"/>
        <v>7</v>
      </c>
      <c r="K48" s="6">
        <f t="shared" si="26"/>
        <v>0</v>
      </c>
      <c r="L48" s="6">
        <f t="shared" si="27"/>
        <v>0</v>
      </c>
      <c r="M48" s="6">
        <f t="shared" si="28"/>
        <v>0</v>
      </c>
      <c r="N48" s="6">
        <f t="shared" si="29"/>
        <v>0</v>
      </c>
      <c r="O48" s="6">
        <f t="shared" si="30"/>
        <v>0</v>
      </c>
      <c r="P48" s="7">
        <f t="shared" si="31"/>
        <v>2</v>
      </c>
      <c r="Q48" s="7">
        <f t="shared" si="32"/>
        <v>0</v>
      </c>
      <c r="R48" s="7">
        <f>$B$48*0.5</f>
        <v>0.5</v>
      </c>
      <c r="S48" s="11"/>
      <c r="T48" s="10"/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3"/>
        <v>0</v>
      </c>
      <c r="AJ48" s="11">
        <f>$B$48*8</f>
        <v>8</v>
      </c>
      <c r="AK48" s="10" t="s">
        <v>53</v>
      </c>
      <c r="AL48" s="11">
        <f>$B$48*7</f>
        <v>7</v>
      </c>
      <c r="AM48" s="10" t="s">
        <v>53</v>
      </c>
      <c r="AN48" s="11"/>
      <c r="AO48" s="10"/>
      <c r="AP48" s="7">
        <f>$B$48*2</f>
        <v>2</v>
      </c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4"/>
        <v>2</v>
      </c>
      <c r="BA48" s="11"/>
      <c r="BB48" s="10"/>
      <c r="BC48" s="11"/>
      <c r="BD48" s="10"/>
      <c r="BE48" s="11"/>
      <c r="BF48" s="10"/>
      <c r="BG48" s="7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5"/>
        <v>0</v>
      </c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6"/>
        <v>0</v>
      </c>
    </row>
    <row r="49" spans="1:86" x14ac:dyDescent="0.25">
      <c r="A49" s="6">
        <v>4</v>
      </c>
      <c r="B49" s="6">
        <v>1</v>
      </c>
      <c r="C49" s="6"/>
      <c r="D49" s="6"/>
      <c r="E49" s="3" t="s">
        <v>104</v>
      </c>
      <c r="F49" s="6">
        <f>$B$49*COUNTIF(S49:CF49,"e")</f>
        <v>0</v>
      </c>
      <c r="G49" s="6">
        <f>$B$49*COUNTIF(S49:CF49,"z")</f>
        <v>2</v>
      </c>
      <c r="H49" s="6">
        <f t="shared" si="23"/>
        <v>15</v>
      </c>
      <c r="I49" s="6">
        <f t="shared" si="24"/>
        <v>8</v>
      </c>
      <c r="J49" s="6">
        <f t="shared" si="25"/>
        <v>7</v>
      </c>
      <c r="K49" s="6">
        <f t="shared" si="26"/>
        <v>0</v>
      </c>
      <c r="L49" s="6">
        <f t="shared" si="27"/>
        <v>0</v>
      </c>
      <c r="M49" s="6">
        <f t="shared" si="28"/>
        <v>0</v>
      </c>
      <c r="N49" s="6">
        <f t="shared" si="29"/>
        <v>0</v>
      </c>
      <c r="O49" s="6">
        <f t="shared" si="30"/>
        <v>0</v>
      </c>
      <c r="P49" s="7">
        <f t="shared" si="31"/>
        <v>2</v>
      </c>
      <c r="Q49" s="7">
        <f t="shared" si="32"/>
        <v>0</v>
      </c>
      <c r="R49" s="7">
        <f>$B$49*0.74</f>
        <v>0.74</v>
      </c>
      <c r="S49" s="11"/>
      <c r="T49" s="10"/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3"/>
        <v>0</v>
      </c>
      <c r="AJ49" s="11">
        <f>$B$49*8</f>
        <v>8</v>
      </c>
      <c r="AK49" s="10" t="s">
        <v>53</v>
      </c>
      <c r="AL49" s="11">
        <f>$B$49*7</f>
        <v>7</v>
      </c>
      <c r="AM49" s="10" t="s">
        <v>53</v>
      </c>
      <c r="AN49" s="11"/>
      <c r="AO49" s="10"/>
      <c r="AP49" s="7">
        <f>$B$49*2</f>
        <v>2</v>
      </c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4"/>
        <v>2</v>
      </c>
      <c r="BA49" s="11"/>
      <c r="BB49" s="10"/>
      <c r="BC49" s="11"/>
      <c r="BD49" s="10"/>
      <c r="BE49" s="11"/>
      <c r="BF49" s="10"/>
      <c r="BG49" s="7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5"/>
        <v>0</v>
      </c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6"/>
        <v>0</v>
      </c>
    </row>
    <row r="50" spans="1:86" x14ac:dyDescent="0.25">
      <c r="A50" s="6">
        <v>5</v>
      </c>
      <c r="B50" s="6">
        <v>2</v>
      </c>
      <c r="C50" s="6"/>
      <c r="D50" s="6"/>
      <c r="E50" s="3" t="s">
        <v>105</v>
      </c>
      <c r="F50" s="6">
        <f>$B$50*COUNTIF(S50:CF50,"e")</f>
        <v>0</v>
      </c>
      <c r="G50" s="6">
        <f>$B$50*COUNTIF(S50:CF50,"z")</f>
        <v>4</v>
      </c>
      <c r="H50" s="6">
        <f t="shared" si="23"/>
        <v>30</v>
      </c>
      <c r="I50" s="6">
        <f t="shared" si="24"/>
        <v>16</v>
      </c>
      <c r="J50" s="6">
        <f t="shared" si="25"/>
        <v>14</v>
      </c>
      <c r="K50" s="6">
        <f t="shared" si="26"/>
        <v>0</v>
      </c>
      <c r="L50" s="6">
        <f t="shared" si="27"/>
        <v>0</v>
      </c>
      <c r="M50" s="6">
        <f t="shared" si="28"/>
        <v>0</v>
      </c>
      <c r="N50" s="6">
        <f t="shared" si="29"/>
        <v>0</v>
      </c>
      <c r="O50" s="6">
        <f t="shared" si="30"/>
        <v>0</v>
      </c>
      <c r="P50" s="7">
        <f t="shared" si="31"/>
        <v>4</v>
      </c>
      <c r="Q50" s="7">
        <f t="shared" si="32"/>
        <v>0</v>
      </c>
      <c r="R50" s="7">
        <f>$B$50*0.74</f>
        <v>1.48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3"/>
        <v>0</v>
      </c>
      <c r="AJ50" s="11">
        <f>$B$50*8</f>
        <v>16</v>
      </c>
      <c r="AK50" s="10" t="s">
        <v>53</v>
      </c>
      <c r="AL50" s="11">
        <f>$B$50*7</f>
        <v>14</v>
      </c>
      <c r="AM50" s="10" t="s">
        <v>53</v>
      </c>
      <c r="AN50" s="11"/>
      <c r="AO50" s="10"/>
      <c r="AP50" s="7">
        <f>$B$50*2</f>
        <v>4</v>
      </c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34"/>
        <v>4</v>
      </c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35"/>
        <v>0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6"/>
        <v>0</v>
      </c>
    </row>
    <row r="51" spans="1:86" x14ac:dyDescent="0.25">
      <c r="A51" s="6">
        <v>7</v>
      </c>
      <c r="B51" s="6">
        <v>1</v>
      </c>
      <c r="C51" s="6"/>
      <c r="D51" s="6"/>
      <c r="E51" s="3" t="s">
        <v>106</v>
      </c>
      <c r="F51" s="6">
        <f>$B$51*COUNTIF(S51:CF51,"e")</f>
        <v>0</v>
      </c>
      <c r="G51" s="6">
        <f>$B$51*COUNTIF(S51:CF51,"z")</f>
        <v>2</v>
      </c>
      <c r="H51" s="6">
        <f t="shared" si="23"/>
        <v>15</v>
      </c>
      <c r="I51" s="6">
        <f t="shared" si="24"/>
        <v>8</v>
      </c>
      <c r="J51" s="6">
        <f t="shared" si="25"/>
        <v>0</v>
      </c>
      <c r="K51" s="6">
        <f t="shared" si="26"/>
        <v>0</v>
      </c>
      <c r="L51" s="6">
        <f t="shared" si="27"/>
        <v>7</v>
      </c>
      <c r="M51" s="6">
        <f t="shared" si="28"/>
        <v>0</v>
      </c>
      <c r="N51" s="6">
        <f t="shared" si="29"/>
        <v>0</v>
      </c>
      <c r="O51" s="6">
        <f t="shared" si="30"/>
        <v>0</v>
      </c>
      <c r="P51" s="7">
        <f t="shared" si="31"/>
        <v>2</v>
      </c>
      <c r="Q51" s="7">
        <f t="shared" si="32"/>
        <v>1</v>
      </c>
      <c r="R51" s="7">
        <f>$B$51*1.07</f>
        <v>1.07</v>
      </c>
      <c r="S51" s="11"/>
      <c r="T51" s="10"/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3"/>
        <v>0</v>
      </c>
      <c r="AJ51" s="11">
        <f>$B$51*8</f>
        <v>8</v>
      </c>
      <c r="AK51" s="10" t="s">
        <v>53</v>
      </c>
      <c r="AL51" s="11"/>
      <c r="AM51" s="10"/>
      <c r="AN51" s="11"/>
      <c r="AO51" s="10"/>
      <c r="AP51" s="7">
        <f>$B$51*1</f>
        <v>1</v>
      </c>
      <c r="AQ51" s="11">
        <f>$B$51*7</f>
        <v>7</v>
      </c>
      <c r="AR51" s="10" t="s">
        <v>53</v>
      </c>
      <c r="AS51" s="11"/>
      <c r="AT51" s="10"/>
      <c r="AU51" s="11"/>
      <c r="AV51" s="10"/>
      <c r="AW51" s="11"/>
      <c r="AX51" s="10"/>
      <c r="AY51" s="7">
        <f>$B$51*1</f>
        <v>1</v>
      </c>
      <c r="AZ51" s="7">
        <f t="shared" si="34"/>
        <v>2</v>
      </c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35"/>
        <v>0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6"/>
        <v>0</v>
      </c>
    </row>
    <row r="52" spans="1:86" x14ac:dyDescent="0.25">
      <c r="A52" s="6">
        <v>8</v>
      </c>
      <c r="B52" s="6">
        <v>1</v>
      </c>
      <c r="C52" s="6"/>
      <c r="D52" s="6"/>
      <c r="E52" s="3" t="s">
        <v>65</v>
      </c>
      <c r="F52" s="6">
        <f>$B$52*COUNTIF(S52:CF52,"e")</f>
        <v>0</v>
      </c>
      <c r="G52" s="6">
        <f>$B$52*COUNTIF(S52:CF52,"z")</f>
        <v>2</v>
      </c>
      <c r="H52" s="6">
        <f t="shared" si="23"/>
        <v>15</v>
      </c>
      <c r="I52" s="6">
        <f t="shared" si="24"/>
        <v>8</v>
      </c>
      <c r="J52" s="6">
        <f t="shared" si="25"/>
        <v>0</v>
      </c>
      <c r="K52" s="6">
        <f t="shared" si="26"/>
        <v>0</v>
      </c>
      <c r="L52" s="6">
        <f t="shared" si="27"/>
        <v>7</v>
      </c>
      <c r="M52" s="6">
        <f t="shared" si="28"/>
        <v>0</v>
      </c>
      <c r="N52" s="6">
        <f t="shared" si="29"/>
        <v>0</v>
      </c>
      <c r="O52" s="6">
        <f t="shared" si="30"/>
        <v>0</v>
      </c>
      <c r="P52" s="7">
        <f t="shared" si="31"/>
        <v>2</v>
      </c>
      <c r="Q52" s="7">
        <f t="shared" si="32"/>
        <v>1</v>
      </c>
      <c r="R52" s="7">
        <f>$B$52*0.83</f>
        <v>0.83</v>
      </c>
      <c r="S52" s="11"/>
      <c r="T52" s="10"/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33"/>
        <v>0</v>
      </c>
      <c r="AJ52" s="11">
        <f>$B$52*8</f>
        <v>8</v>
      </c>
      <c r="AK52" s="10" t="s">
        <v>53</v>
      </c>
      <c r="AL52" s="11"/>
      <c r="AM52" s="10"/>
      <c r="AN52" s="11"/>
      <c r="AO52" s="10"/>
      <c r="AP52" s="7">
        <f>$B$52*1</f>
        <v>1</v>
      </c>
      <c r="AQ52" s="11">
        <f>$B$52*7</f>
        <v>7</v>
      </c>
      <c r="AR52" s="10" t="s">
        <v>53</v>
      </c>
      <c r="AS52" s="11"/>
      <c r="AT52" s="10"/>
      <c r="AU52" s="11"/>
      <c r="AV52" s="10"/>
      <c r="AW52" s="11"/>
      <c r="AX52" s="10"/>
      <c r="AY52" s="7">
        <f>$B$52*1</f>
        <v>1</v>
      </c>
      <c r="AZ52" s="7">
        <f t="shared" si="34"/>
        <v>2</v>
      </c>
      <c r="BA52" s="11"/>
      <c r="BB52" s="10"/>
      <c r="BC52" s="11"/>
      <c r="BD52" s="10"/>
      <c r="BE52" s="11"/>
      <c r="BF52" s="10"/>
      <c r="BG52" s="7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35"/>
        <v>0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36"/>
        <v>0</v>
      </c>
    </row>
    <row r="53" spans="1:86" x14ac:dyDescent="0.25">
      <c r="A53" s="6">
        <v>9</v>
      </c>
      <c r="B53" s="6">
        <v>1</v>
      </c>
      <c r="C53" s="6"/>
      <c r="D53" s="6"/>
      <c r="E53" s="3" t="s">
        <v>107</v>
      </c>
      <c r="F53" s="6">
        <f>$B$53*COUNTIF(S53:CF53,"e")</f>
        <v>0</v>
      </c>
      <c r="G53" s="6">
        <f>$B$53*COUNTIF(S53:CF53,"z")</f>
        <v>2</v>
      </c>
      <c r="H53" s="6">
        <f t="shared" si="23"/>
        <v>10</v>
      </c>
      <c r="I53" s="6">
        <f t="shared" si="24"/>
        <v>5</v>
      </c>
      <c r="J53" s="6">
        <f t="shared" si="25"/>
        <v>5</v>
      </c>
      <c r="K53" s="6">
        <f t="shared" si="26"/>
        <v>0</v>
      </c>
      <c r="L53" s="6">
        <f t="shared" si="27"/>
        <v>0</v>
      </c>
      <c r="M53" s="6">
        <f t="shared" si="28"/>
        <v>0</v>
      </c>
      <c r="N53" s="6">
        <f t="shared" si="29"/>
        <v>0</v>
      </c>
      <c r="O53" s="6">
        <f t="shared" si="30"/>
        <v>0</v>
      </c>
      <c r="P53" s="7">
        <f t="shared" si="31"/>
        <v>1</v>
      </c>
      <c r="Q53" s="7">
        <f t="shared" si="32"/>
        <v>0</v>
      </c>
      <c r="R53" s="7">
        <f>$B$53*0.4</f>
        <v>0.4</v>
      </c>
      <c r="S53" s="11"/>
      <c r="T53" s="10"/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33"/>
        <v>0</v>
      </c>
      <c r="AJ53" s="11">
        <f>$B$53*5</f>
        <v>5</v>
      </c>
      <c r="AK53" s="10" t="s">
        <v>53</v>
      </c>
      <c r="AL53" s="11">
        <f>$B$53*5</f>
        <v>5</v>
      </c>
      <c r="AM53" s="10" t="s">
        <v>53</v>
      </c>
      <c r="AN53" s="11"/>
      <c r="AO53" s="10"/>
      <c r="AP53" s="7">
        <f>$B$53*1</f>
        <v>1</v>
      </c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34"/>
        <v>1</v>
      </c>
      <c r="BA53" s="11"/>
      <c r="BB53" s="10"/>
      <c r="BC53" s="11"/>
      <c r="BD53" s="10"/>
      <c r="BE53" s="11"/>
      <c r="BF53" s="10"/>
      <c r="BG53" s="7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35"/>
        <v>0</v>
      </c>
      <c r="BR53" s="11"/>
      <c r="BS53" s="10"/>
      <c r="BT53" s="11"/>
      <c r="BU53" s="10"/>
      <c r="BV53" s="11"/>
      <c r="BW53" s="10"/>
      <c r="BX53" s="7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36"/>
        <v>0</v>
      </c>
    </row>
    <row r="54" spans="1:86" x14ac:dyDescent="0.25">
      <c r="A54" s="6"/>
      <c r="B54" s="6"/>
      <c r="C54" s="6"/>
      <c r="D54" s="6" t="s">
        <v>108</v>
      </c>
      <c r="E54" s="3" t="s">
        <v>109</v>
      </c>
      <c r="F54" s="6">
        <f>COUNTIF(S54:CF54,"e")</f>
        <v>0</v>
      </c>
      <c r="G54" s="6">
        <f>COUNTIF(S54:CF54,"z")</f>
        <v>2</v>
      </c>
      <c r="H54" s="6">
        <f t="shared" si="23"/>
        <v>18</v>
      </c>
      <c r="I54" s="6">
        <f t="shared" si="24"/>
        <v>10</v>
      </c>
      <c r="J54" s="6">
        <f t="shared" si="25"/>
        <v>8</v>
      </c>
      <c r="K54" s="6">
        <f t="shared" si="26"/>
        <v>0</v>
      </c>
      <c r="L54" s="6">
        <f t="shared" si="27"/>
        <v>0</v>
      </c>
      <c r="M54" s="6">
        <f t="shared" si="28"/>
        <v>0</v>
      </c>
      <c r="N54" s="6">
        <f t="shared" si="29"/>
        <v>0</v>
      </c>
      <c r="O54" s="6">
        <f t="shared" si="30"/>
        <v>0</v>
      </c>
      <c r="P54" s="7">
        <f t="shared" si="31"/>
        <v>2</v>
      </c>
      <c r="Q54" s="7">
        <f t="shared" si="32"/>
        <v>0</v>
      </c>
      <c r="R54" s="7">
        <v>0.6</v>
      </c>
      <c r="S54" s="11">
        <v>10</v>
      </c>
      <c r="T54" s="10" t="s">
        <v>53</v>
      </c>
      <c r="U54" s="11">
        <v>8</v>
      </c>
      <c r="V54" s="10" t="s">
        <v>53</v>
      </c>
      <c r="W54" s="11"/>
      <c r="X54" s="10"/>
      <c r="Y54" s="7">
        <v>2</v>
      </c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33"/>
        <v>2</v>
      </c>
      <c r="AJ54" s="11"/>
      <c r="AK54" s="10"/>
      <c r="AL54" s="11"/>
      <c r="AM54" s="10"/>
      <c r="AN54" s="11"/>
      <c r="AO54" s="10"/>
      <c r="AP54" s="7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34"/>
        <v>0</v>
      </c>
      <c r="BA54" s="11"/>
      <c r="BB54" s="10"/>
      <c r="BC54" s="11"/>
      <c r="BD54" s="10"/>
      <c r="BE54" s="11"/>
      <c r="BF54" s="10"/>
      <c r="BG54" s="7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35"/>
        <v>0</v>
      </c>
      <c r="BR54" s="11"/>
      <c r="BS54" s="10"/>
      <c r="BT54" s="11"/>
      <c r="BU54" s="10"/>
      <c r="BV54" s="11"/>
      <c r="BW54" s="10"/>
      <c r="BX54" s="7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36"/>
        <v>0</v>
      </c>
    </row>
    <row r="55" spans="1:86" ht="16.05" customHeight="1" x14ac:dyDescent="0.25">
      <c r="A55" s="6"/>
      <c r="B55" s="6"/>
      <c r="C55" s="6"/>
      <c r="D55" s="6"/>
      <c r="E55" s="6" t="s">
        <v>71</v>
      </c>
      <c r="F55" s="6">
        <f t="shared" ref="F55:AK55" si="37">SUM(F38:F54)</f>
        <v>0</v>
      </c>
      <c r="G55" s="6">
        <f t="shared" si="37"/>
        <v>36</v>
      </c>
      <c r="H55" s="6">
        <f t="shared" si="37"/>
        <v>286</v>
      </c>
      <c r="I55" s="6">
        <f t="shared" si="37"/>
        <v>153</v>
      </c>
      <c r="J55" s="6">
        <f t="shared" si="37"/>
        <v>85</v>
      </c>
      <c r="K55" s="6">
        <f t="shared" si="37"/>
        <v>0</v>
      </c>
      <c r="L55" s="6">
        <f t="shared" si="37"/>
        <v>48</v>
      </c>
      <c r="M55" s="6">
        <f t="shared" si="37"/>
        <v>0</v>
      </c>
      <c r="N55" s="6">
        <f t="shared" si="37"/>
        <v>0</v>
      </c>
      <c r="O55" s="6">
        <f t="shared" si="37"/>
        <v>0</v>
      </c>
      <c r="P55" s="7">
        <f t="shared" si="37"/>
        <v>35</v>
      </c>
      <c r="Q55" s="7">
        <f t="shared" si="37"/>
        <v>6.2</v>
      </c>
      <c r="R55" s="7">
        <f t="shared" si="37"/>
        <v>14.080000000000002</v>
      </c>
      <c r="S55" s="11">
        <f t="shared" si="37"/>
        <v>26</v>
      </c>
      <c r="T55" s="10">
        <f t="shared" si="37"/>
        <v>0</v>
      </c>
      <c r="U55" s="11">
        <f t="shared" si="37"/>
        <v>15</v>
      </c>
      <c r="V55" s="10">
        <f t="shared" si="37"/>
        <v>0</v>
      </c>
      <c r="W55" s="11">
        <f t="shared" si="37"/>
        <v>0</v>
      </c>
      <c r="X55" s="10">
        <f t="shared" si="37"/>
        <v>0</v>
      </c>
      <c r="Y55" s="7">
        <f t="shared" si="37"/>
        <v>5</v>
      </c>
      <c r="Z55" s="11">
        <f t="shared" si="37"/>
        <v>7</v>
      </c>
      <c r="AA55" s="10">
        <f t="shared" si="37"/>
        <v>0</v>
      </c>
      <c r="AB55" s="11">
        <f t="shared" si="37"/>
        <v>0</v>
      </c>
      <c r="AC55" s="10">
        <f t="shared" si="37"/>
        <v>0</v>
      </c>
      <c r="AD55" s="11">
        <f t="shared" si="37"/>
        <v>0</v>
      </c>
      <c r="AE55" s="10">
        <f t="shared" si="37"/>
        <v>0</v>
      </c>
      <c r="AF55" s="11">
        <f t="shared" si="37"/>
        <v>0</v>
      </c>
      <c r="AG55" s="10">
        <f t="shared" si="37"/>
        <v>0</v>
      </c>
      <c r="AH55" s="7">
        <f t="shared" si="37"/>
        <v>1</v>
      </c>
      <c r="AI55" s="7">
        <f t="shared" si="37"/>
        <v>6</v>
      </c>
      <c r="AJ55" s="11">
        <f t="shared" si="37"/>
        <v>101</v>
      </c>
      <c r="AK55" s="10">
        <f t="shared" si="37"/>
        <v>0</v>
      </c>
      <c r="AL55" s="11">
        <f t="shared" ref="AL55:BQ55" si="38">SUM(AL38:AL54)</f>
        <v>48</v>
      </c>
      <c r="AM55" s="10">
        <f t="shared" si="38"/>
        <v>0</v>
      </c>
      <c r="AN55" s="11">
        <f t="shared" si="38"/>
        <v>0</v>
      </c>
      <c r="AO55" s="10">
        <f t="shared" si="38"/>
        <v>0</v>
      </c>
      <c r="AP55" s="7">
        <f t="shared" si="38"/>
        <v>18.8</v>
      </c>
      <c r="AQ55" s="11">
        <f t="shared" si="38"/>
        <v>41</v>
      </c>
      <c r="AR55" s="10">
        <f t="shared" si="38"/>
        <v>0</v>
      </c>
      <c r="AS55" s="11">
        <f t="shared" si="38"/>
        <v>0</v>
      </c>
      <c r="AT55" s="10">
        <f t="shared" si="38"/>
        <v>0</v>
      </c>
      <c r="AU55" s="11">
        <f t="shared" si="38"/>
        <v>0</v>
      </c>
      <c r="AV55" s="10">
        <f t="shared" si="38"/>
        <v>0</v>
      </c>
      <c r="AW55" s="11">
        <f t="shared" si="38"/>
        <v>0</v>
      </c>
      <c r="AX55" s="10">
        <f t="shared" si="38"/>
        <v>0</v>
      </c>
      <c r="AY55" s="7">
        <f t="shared" si="38"/>
        <v>5.2</v>
      </c>
      <c r="AZ55" s="7">
        <f t="shared" si="38"/>
        <v>24</v>
      </c>
      <c r="BA55" s="11">
        <f t="shared" si="38"/>
        <v>26</v>
      </c>
      <c r="BB55" s="10">
        <f t="shared" si="38"/>
        <v>0</v>
      </c>
      <c r="BC55" s="11">
        <f t="shared" si="38"/>
        <v>22</v>
      </c>
      <c r="BD55" s="10">
        <f t="shared" si="38"/>
        <v>0</v>
      </c>
      <c r="BE55" s="11">
        <f t="shared" si="38"/>
        <v>0</v>
      </c>
      <c r="BF55" s="10">
        <f t="shared" si="38"/>
        <v>0</v>
      </c>
      <c r="BG55" s="7">
        <f t="shared" si="38"/>
        <v>5</v>
      </c>
      <c r="BH55" s="11">
        <f t="shared" si="38"/>
        <v>0</v>
      </c>
      <c r="BI55" s="10">
        <f t="shared" si="38"/>
        <v>0</v>
      </c>
      <c r="BJ55" s="11">
        <f t="shared" si="38"/>
        <v>0</v>
      </c>
      <c r="BK55" s="10">
        <f t="shared" si="38"/>
        <v>0</v>
      </c>
      <c r="BL55" s="11">
        <f t="shared" si="38"/>
        <v>0</v>
      </c>
      <c r="BM55" s="10">
        <f t="shared" si="38"/>
        <v>0</v>
      </c>
      <c r="BN55" s="11">
        <f t="shared" si="38"/>
        <v>0</v>
      </c>
      <c r="BO55" s="10">
        <f t="shared" si="38"/>
        <v>0</v>
      </c>
      <c r="BP55" s="7">
        <f t="shared" si="38"/>
        <v>0</v>
      </c>
      <c r="BQ55" s="7">
        <f t="shared" si="38"/>
        <v>5</v>
      </c>
      <c r="BR55" s="11">
        <f t="shared" ref="BR55:CH55" si="39">SUM(BR38:BR54)</f>
        <v>0</v>
      </c>
      <c r="BS55" s="10">
        <f t="shared" si="39"/>
        <v>0</v>
      </c>
      <c r="BT55" s="11">
        <f t="shared" si="39"/>
        <v>0</v>
      </c>
      <c r="BU55" s="10">
        <f t="shared" si="39"/>
        <v>0</v>
      </c>
      <c r="BV55" s="11">
        <f t="shared" si="39"/>
        <v>0</v>
      </c>
      <c r="BW55" s="10">
        <f t="shared" si="39"/>
        <v>0</v>
      </c>
      <c r="BX55" s="7">
        <f t="shared" si="39"/>
        <v>0</v>
      </c>
      <c r="BY55" s="11">
        <f t="shared" si="39"/>
        <v>0</v>
      </c>
      <c r="BZ55" s="10">
        <f t="shared" si="39"/>
        <v>0</v>
      </c>
      <c r="CA55" s="11">
        <f t="shared" si="39"/>
        <v>0</v>
      </c>
      <c r="CB55" s="10">
        <f t="shared" si="39"/>
        <v>0</v>
      </c>
      <c r="CC55" s="11">
        <f t="shared" si="39"/>
        <v>0</v>
      </c>
      <c r="CD55" s="10">
        <f t="shared" si="39"/>
        <v>0</v>
      </c>
      <c r="CE55" s="11">
        <f t="shared" si="39"/>
        <v>0</v>
      </c>
      <c r="CF55" s="10">
        <f t="shared" si="39"/>
        <v>0</v>
      </c>
      <c r="CG55" s="7">
        <f t="shared" si="39"/>
        <v>0</v>
      </c>
      <c r="CH55" s="7">
        <f t="shared" si="39"/>
        <v>0</v>
      </c>
    </row>
    <row r="56" spans="1:86" ht="20.100000000000001" customHeight="1" x14ac:dyDescent="0.25">
      <c r="A56" s="19" t="s">
        <v>110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9"/>
      <c r="CH56" s="15"/>
    </row>
    <row r="57" spans="1:86" x14ac:dyDescent="0.25">
      <c r="A57" s="20">
        <v>8</v>
      </c>
      <c r="B57" s="20">
        <v>1</v>
      </c>
      <c r="C57" s="20"/>
      <c r="D57" s="6" t="s">
        <v>111</v>
      </c>
      <c r="E57" s="3" t="s">
        <v>112</v>
      </c>
      <c r="F57" s="6">
        <f t="shared" ref="F57:F88" si="40">COUNTIF(S57:CF57,"e")</f>
        <v>0</v>
      </c>
      <c r="G57" s="6">
        <f t="shared" ref="G57:G88" si="41">COUNTIF(S57:CF57,"z")</f>
        <v>1</v>
      </c>
      <c r="H57" s="6">
        <f t="shared" ref="H57:H88" si="42">SUM(I57:O57)</f>
        <v>20</v>
      </c>
      <c r="I57" s="6">
        <f t="shared" ref="I57:I88" si="43">S57+AJ57+BA57+BR57</f>
        <v>0</v>
      </c>
      <c r="J57" s="6">
        <f t="shared" ref="J57:J88" si="44">U57+AL57+BC57+BT57</f>
        <v>0</v>
      </c>
      <c r="K57" s="6">
        <f t="shared" ref="K57:K88" si="45">W57+AN57+BE57+BV57</f>
        <v>0</v>
      </c>
      <c r="L57" s="6">
        <f t="shared" ref="L57:L88" si="46">Z57+AQ57+BH57+BY57</f>
        <v>20</v>
      </c>
      <c r="M57" s="6">
        <f t="shared" ref="M57:M88" si="47">AB57+AS57+BJ57+CA57</f>
        <v>0</v>
      </c>
      <c r="N57" s="6">
        <f t="shared" ref="N57:N88" si="48">AD57+AU57+BL57+CC57</f>
        <v>0</v>
      </c>
      <c r="O57" s="6">
        <f t="shared" ref="O57:O88" si="49">AF57+AW57+BN57+CE57</f>
        <v>0</v>
      </c>
      <c r="P57" s="7">
        <f t="shared" ref="P57:P88" si="50">AI57+AZ57+BQ57+CH57</f>
        <v>3</v>
      </c>
      <c r="Q57" s="7">
        <f t="shared" ref="Q57:Q88" si="51">AH57+AY57+BP57+CG57</f>
        <v>3</v>
      </c>
      <c r="R57" s="7">
        <v>0.83</v>
      </c>
      <c r="S57" s="11"/>
      <c r="T57" s="10"/>
      <c r="U57" s="11"/>
      <c r="V57" s="10"/>
      <c r="W57" s="11"/>
      <c r="X57" s="10"/>
      <c r="Y57" s="7"/>
      <c r="Z57" s="11">
        <v>20</v>
      </c>
      <c r="AA57" s="10" t="s">
        <v>53</v>
      </c>
      <c r="AB57" s="11"/>
      <c r="AC57" s="10"/>
      <c r="AD57" s="11"/>
      <c r="AE57" s="10"/>
      <c r="AF57" s="11"/>
      <c r="AG57" s="10"/>
      <c r="AH57" s="7">
        <v>3</v>
      </c>
      <c r="AI57" s="7">
        <f t="shared" ref="AI57:AI88" si="52">Y57+AH57</f>
        <v>3</v>
      </c>
      <c r="AJ57" s="11"/>
      <c r="AK57" s="10"/>
      <c r="AL57" s="11"/>
      <c r="AM57" s="10"/>
      <c r="AN57" s="11"/>
      <c r="AO57" s="10"/>
      <c r="AP57" s="7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ref="AZ57:AZ88" si="53">AP57+AY57</f>
        <v>0</v>
      </c>
      <c r="BA57" s="11"/>
      <c r="BB57" s="10"/>
      <c r="BC57" s="11"/>
      <c r="BD57" s="10"/>
      <c r="BE57" s="11"/>
      <c r="BF57" s="10"/>
      <c r="BG57" s="7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ref="BQ57:BQ88" si="54">BG57+BP57</f>
        <v>0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ref="CH57:CH88" si="55">BX57+CG57</f>
        <v>0</v>
      </c>
    </row>
    <row r="58" spans="1:86" x14ac:dyDescent="0.25">
      <c r="A58" s="20">
        <v>8</v>
      </c>
      <c r="B58" s="20">
        <v>1</v>
      </c>
      <c r="C58" s="20"/>
      <c r="D58" s="6" t="s">
        <v>113</v>
      </c>
      <c r="E58" s="3" t="s">
        <v>114</v>
      </c>
      <c r="F58" s="6">
        <f t="shared" si="40"/>
        <v>0</v>
      </c>
      <c r="G58" s="6">
        <f t="shared" si="41"/>
        <v>1</v>
      </c>
      <c r="H58" s="6">
        <f t="shared" si="42"/>
        <v>20</v>
      </c>
      <c r="I58" s="6">
        <f t="shared" si="43"/>
        <v>0</v>
      </c>
      <c r="J58" s="6">
        <f t="shared" si="44"/>
        <v>0</v>
      </c>
      <c r="K58" s="6">
        <f t="shared" si="45"/>
        <v>0</v>
      </c>
      <c r="L58" s="6">
        <f t="shared" si="46"/>
        <v>20</v>
      </c>
      <c r="M58" s="6">
        <f t="shared" si="47"/>
        <v>0</v>
      </c>
      <c r="N58" s="6">
        <f t="shared" si="48"/>
        <v>0</v>
      </c>
      <c r="O58" s="6">
        <f t="shared" si="49"/>
        <v>0</v>
      </c>
      <c r="P58" s="7">
        <f t="shared" si="50"/>
        <v>3</v>
      </c>
      <c r="Q58" s="7">
        <f t="shared" si="51"/>
        <v>3</v>
      </c>
      <c r="R58" s="7">
        <v>0.83</v>
      </c>
      <c r="S58" s="11"/>
      <c r="T58" s="10"/>
      <c r="U58" s="11"/>
      <c r="V58" s="10"/>
      <c r="W58" s="11"/>
      <c r="X58" s="10"/>
      <c r="Y58" s="7"/>
      <c r="Z58" s="11">
        <v>20</v>
      </c>
      <c r="AA58" s="10" t="s">
        <v>53</v>
      </c>
      <c r="AB58" s="11"/>
      <c r="AC58" s="10"/>
      <c r="AD58" s="11"/>
      <c r="AE58" s="10"/>
      <c r="AF58" s="11"/>
      <c r="AG58" s="10"/>
      <c r="AH58" s="7">
        <v>3</v>
      </c>
      <c r="AI58" s="7">
        <f t="shared" si="52"/>
        <v>3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3"/>
        <v>0</v>
      </c>
      <c r="BA58" s="11"/>
      <c r="BB58" s="10"/>
      <c r="BC58" s="11"/>
      <c r="BD58" s="10"/>
      <c r="BE58" s="11"/>
      <c r="BF58" s="10"/>
      <c r="BG58" s="7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4"/>
        <v>0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5"/>
        <v>0</v>
      </c>
    </row>
    <row r="59" spans="1:86" x14ac:dyDescent="0.25">
      <c r="A59" s="20">
        <v>1</v>
      </c>
      <c r="B59" s="20">
        <v>3</v>
      </c>
      <c r="C59" s="20"/>
      <c r="D59" s="6" t="s">
        <v>115</v>
      </c>
      <c r="E59" s="3" t="s">
        <v>116</v>
      </c>
      <c r="F59" s="6">
        <f t="shared" si="40"/>
        <v>0</v>
      </c>
      <c r="G59" s="6">
        <f t="shared" si="41"/>
        <v>1</v>
      </c>
      <c r="H59" s="6">
        <f t="shared" si="42"/>
        <v>9</v>
      </c>
      <c r="I59" s="6">
        <f t="shared" si="43"/>
        <v>9</v>
      </c>
      <c r="J59" s="6">
        <f t="shared" si="44"/>
        <v>0</v>
      </c>
      <c r="K59" s="6">
        <f t="shared" si="45"/>
        <v>0</v>
      </c>
      <c r="L59" s="6">
        <f t="shared" si="46"/>
        <v>0</v>
      </c>
      <c r="M59" s="6">
        <f t="shared" si="47"/>
        <v>0</v>
      </c>
      <c r="N59" s="6">
        <f t="shared" si="48"/>
        <v>0</v>
      </c>
      <c r="O59" s="6">
        <f t="shared" si="49"/>
        <v>0</v>
      </c>
      <c r="P59" s="7">
        <f t="shared" si="50"/>
        <v>1</v>
      </c>
      <c r="Q59" s="7">
        <f t="shared" si="51"/>
        <v>0</v>
      </c>
      <c r="R59" s="7">
        <v>0.37</v>
      </c>
      <c r="S59" s="11">
        <v>9</v>
      </c>
      <c r="T59" s="10" t="s">
        <v>53</v>
      </c>
      <c r="U59" s="11"/>
      <c r="V59" s="10"/>
      <c r="W59" s="11"/>
      <c r="X59" s="10"/>
      <c r="Y59" s="7">
        <v>1</v>
      </c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2"/>
        <v>1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3"/>
        <v>0</v>
      </c>
      <c r="BA59" s="11"/>
      <c r="BB59" s="10"/>
      <c r="BC59" s="11"/>
      <c r="BD59" s="10"/>
      <c r="BE59" s="11"/>
      <c r="BF59" s="10"/>
      <c r="BG59" s="7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4"/>
        <v>0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5"/>
        <v>0</v>
      </c>
    </row>
    <row r="60" spans="1:86" x14ac:dyDescent="0.25">
      <c r="A60" s="20">
        <v>1</v>
      </c>
      <c r="B60" s="20">
        <v>3</v>
      </c>
      <c r="C60" s="20"/>
      <c r="D60" s="6" t="s">
        <v>117</v>
      </c>
      <c r="E60" s="3" t="s">
        <v>118</v>
      </c>
      <c r="F60" s="6">
        <f t="shared" si="40"/>
        <v>0</v>
      </c>
      <c r="G60" s="6">
        <f t="shared" si="41"/>
        <v>1</v>
      </c>
      <c r="H60" s="6">
        <f t="shared" si="42"/>
        <v>9</v>
      </c>
      <c r="I60" s="6">
        <f t="shared" si="43"/>
        <v>9</v>
      </c>
      <c r="J60" s="6">
        <f t="shared" si="44"/>
        <v>0</v>
      </c>
      <c r="K60" s="6">
        <f t="shared" si="45"/>
        <v>0</v>
      </c>
      <c r="L60" s="6">
        <f t="shared" si="46"/>
        <v>0</v>
      </c>
      <c r="M60" s="6">
        <f t="shared" si="47"/>
        <v>0</v>
      </c>
      <c r="N60" s="6">
        <f t="shared" si="48"/>
        <v>0</v>
      </c>
      <c r="O60" s="6">
        <f t="shared" si="49"/>
        <v>0</v>
      </c>
      <c r="P60" s="7">
        <f t="shared" si="50"/>
        <v>1</v>
      </c>
      <c r="Q60" s="7">
        <f t="shared" si="51"/>
        <v>0</v>
      </c>
      <c r="R60" s="7">
        <v>0.37</v>
      </c>
      <c r="S60" s="11">
        <v>9</v>
      </c>
      <c r="T60" s="10" t="s">
        <v>53</v>
      </c>
      <c r="U60" s="11"/>
      <c r="V60" s="10"/>
      <c r="W60" s="11"/>
      <c r="X60" s="10"/>
      <c r="Y60" s="7">
        <v>1</v>
      </c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2"/>
        <v>1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3"/>
        <v>0</v>
      </c>
      <c r="BA60" s="11"/>
      <c r="BB60" s="10"/>
      <c r="BC60" s="11"/>
      <c r="BD60" s="10"/>
      <c r="BE60" s="11"/>
      <c r="BF60" s="10"/>
      <c r="BG60" s="7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4"/>
        <v>0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5"/>
        <v>0</v>
      </c>
    </row>
    <row r="61" spans="1:86" x14ac:dyDescent="0.25">
      <c r="A61" s="20">
        <v>1</v>
      </c>
      <c r="B61" s="20">
        <v>3</v>
      </c>
      <c r="C61" s="20"/>
      <c r="D61" s="6" t="s">
        <v>119</v>
      </c>
      <c r="E61" s="3" t="s">
        <v>120</v>
      </c>
      <c r="F61" s="6">
        <f t="shared" si="40"/>
        <v>0</v>
      </c>
      <c r="G61" s="6">
        <f t="shared" si="41"/>
        <v>1</v>
      </c>
      <c r="H61" s="6">
        <f t="shared" si="42"/>
        <v>9</v>
      </c>
      <c r="I61" s="6">
        <f t="shared" si="43"/>
        <v>9</v>
      </c>
      <c r="J61" s="6">
        <f t="shared" si="44"/>
        <v>0</v>
      </c>
      <c r="K61" s="6">
        <f t="shared" si="45"/>
        <v>0</v>
      </c>
      <c r="L61" s="6">
        <f t="shared" si="46"/>
        <v>0</v>
      </c>
      <c r="M61" s="6">
        <f t="shared" si="47"/>
        <v>0</v>
      </c>
      <c r="N61" s="6">
        <f t="shared" si="48"/>
        <v>0</v>
      </c>
      <c r="O61" s="6">
        <f t="shared" si="49"/>
        <v>0</v>
      </c>
      <c r="P61" s="7">
        <f t="shared" si="50"/>
        <v>1</v>
      </c>
      <c r="Q61" s="7">
        <f t="shared" si="51"/>
        <v>0</v>
      </c>
      <c r="R61" s="7">
        <v>0.4</v>
      </c>
      <c r="S61" s="11">
        <v>9</v>
      </c>
      <c r="T61" s="10" t="s">
        <v>53</v>
      </c>
      <c r="U61" s="11"/>
      <c r="V61" s="10"/>
      <c r="W61" s="11"/>
      <c r="X61" s="10"/>
      <c r="Y61" s="7">
        <v>1</v>
      </c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2"/>
        <v>1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3"/>
        <v>0</v>
      </c>
      <c r="BA61" s="11"/>
      <c r="BB61" s="10"/>
      <c r="BC61" s="11"/>
      <c r="BD61" s="10"/>
      <c r="BE61" s="11"/>
      <c r="BF61" s="10"/>
      <c r="BG61" s="7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4"/>
        <v>0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5"/>
        <v>0</v>
      </c>
    </row>
    <row r="62" spans="1:86" x14ac:dyDescent="0.25">
      <c r="A62" s="20">
        <v>1</v>
      </c>
      <c r="B62" s="20">
        <v>3</v>
      </c>
      <c r="C62" s="20"/>
      <c r="D62" s="6" t="s">
        <v>121</v>
      </c>
      <c r="E62" s="3" t="s">
        <v>122</v>
      </c>
      <c r="F62" s="6">
        <f t="shared" si="40"/>
        <v>0</v>
      </c>
      <c r="G62" s="6">
        <f t="shared" si="41"/>
        <v>1</v>
      </c>
      <c r="H62" s="6">
        <f t="shared" si="42"/>
        <v>9</v>
      </c>
      <c r="I62" s="6">
        <f t="shared" si="43"/>
        <v>9</v>
      </c>
      <c r="J62" s="6">
        <f t="shared" si="44"/>
        <v>0</v>
      </c>
      <c r="K62" s="6">
        <f t="shared" si="45"/>
        <v>0</v>
      </c>
      <c r="L62" s="6">
        <f t="shared" si="46"/>
        <v>0</v>
      </c>
      <c r="M62" s="6">
        <f t="shared" si="47"/>
        <v>0</v>
      </c>
      <c r="N62" s="6">
        <f t="shared" si="48"/>
        <v>0</v>
      </c>
      <c r="O62" s="6">
        <f t="shared" si="49"/>
        <v>0</v>
      </c>
      <c r="P62" s="7">
        <f t="shared" si="50"/>
        <v>1</v>
      </c>
      <c r="Q62" s="7">
        <f t="shared" si="51"/>
        <v>0</v>
      </c>
      <c r="R62" s="7">
        <v>0.37</v>
      </c>
      <c r="S62" s="11">
        <v>9</v>
      </c>
      <c r="T62" s="10" t="s">
        <v>53</v>
      </c>
      <c r="U62" s="11"/>
      <c r="V62" s="10"/>
      <c r="W62" s="11"/>
      <c r="X62" s="10"/>
      <c r="Y62" s="7">
        <v>1</v>
      </c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2"/>
        <v>1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3"/>
        <v>0</v>
      </c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4"/>
        <v>0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5"/>
        <v>0</v>
      </c>
    </row>
    <row r="63" spans="1:86" x14ac:dyDescent="0.25">
      <c r="A63" s="20">
        <v>1</v>
      </c>
      <c r="B63" s="20">
        <v>3</v>
      </c>
      <c r="C63" s="20"/>
      <c r="D63" s="6" t="s">
        <v>123</v>
      </c>
      <c r="E63" s="3" t="s">
        <v>124</v>
      </c>
      <c r="F63" s="6">
        <f t="shared" si="40"/>
        <v>0</v>
      </c>
      <c r="G63" s="6">
        <f t="shared" si="41"/>
        <v>1</v>
      </c>
      <c r="H63" s="6">
        <f t="shared" si="42"/>
        <v>9</v>
      </c>
      <c r="I63" s="6">
        <f t="shared" si="43"/>
        <v>9</v>
      </c>
      <c r="J63" s="6">
        <f t="shared" si="44"/>
        <v>0</v>
      </c>
      <c r="K63" s="6">
        <f t="shared" si="45"/>
        <v>0</v>
      </c>
      <c r="L63" s="6">
        <f t="shared" si="46"/>
        <v>0</v>
      </c>
      <c r="M63" s="6">
        <f t="shared" si="47"/>
        <v>0</v>
      </c>
      <c r="N63" s="6">
        <f t="shared" si="48"/>
        <v>0</v>
      </c>
      <c r="O63" s="6">
        <f t="shared" si="49"/>
        <v>0</v>
      </c>
      <c r="P63" s="7">
        <f t="shared" si="50"/>
        <v>1</v>
      </c>
      <c r="Q63" s="7">
        <f t="shared" si="51"/>
        <v>0</v>
      </c>
      <c r="R63" s="7">
        <v>0.4</v>
      </c>
      <c r="S63" s="11">
        <v>9</v>
      </c>
      <c r="T63" s="10" t="s">
        <v>53</v>
      </c>
      <c r="U63" s="11"/>
      <c r="V63" s="10"/>
      <c r="W63" s="11"/>
      <c r="X63" s="10"/>
      <c r="Y63" s="7">
        <v>1</v>
      </c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2"/>
        <v>1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3"/>
        <v>0</v>
      </c>
      <c r="BA63" s="11"/>
      <c r="BB63" s="10"/>
      <c r="BC63" s="11"/>
      <c r="BD63" s="10"/>
      <c r="BE63" s="11"/>
      <c r="BF63" s="10"/>
      <c r="BG63" s="7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4"/>
        <v>0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5"/>
        <v>0</v>
      </c>
    </row>
    <row r="64" spans="1:86" x14ac:dyDescent="0.25">
      <c r="A64" s="20">
        <v>1</v>
      </c>
      <c r="B64" s="20">
        <v>3</v>
      </c>
      <c r="C64" s="20"/>
      <c r="D64" s="6" t="s">
        <v>125</v>
      </c>
      <c r="E64" s="3" t="s">
        <v>126</v>
      </c>
      <c r="F64" s="6">
        <f t="shared" si="40"/>
        <v>0</v>
      </c>
      <c r="G64" s="6">
        <f t="shared" si="41"/>
        <v>1</v>
      </c>
      <c r="H64" s="6">
        <f t="shared" si="42"/>
        <v>9</v>
      </c>
      <c r="I64" s="6">
        <f t="shared" si="43"/>
        <v>9</v>
      </c>
      <c r="J64" s="6">
        <f t="shared" si="44"/>
        <v>0</v>
      </c>
      <c r="K64" s="6">
        <f t="shared" si="45"/>
        <v>0</v>
      </c>
      <c r="L64" s="6">
        <f t="shared" si="46"/>
        <v>0</v>
      </c>
      <c r="M64" s="6">
        <f t="shared" si="47"/>
        <v>0</v>
      </c>
      <c r="N64" s="6">
        <f t="shared" si="48"/>
        <v>0</v>
      </c>
      <c r="O64" s="6">
        <f t="shared" si="49"/>
        <v>0</v>
      </c>
      <c r="P64" s="7">
        <f t="shared" si="50"/>
        <v>1</v>
      </c>
      <c r="Q64" s="7">
        <f t="shared" si="51"/>
        <v>0</v>
      </c>
      <c r="R64" s="7">
        <v>0.43</v>
      </c>
      <c r="S64" s="11">
        <v>9</v>
      </c>
      <c r="T64" s="10" t="s">
        <v>53</v>
      </c>
      <c r="U64" s="11"/>
      <c r="V64" s="10"/>
      <c r="W64" s="11"/>
      <c r="X64" s="10"/>
      <c r="Y64" s="7">
        <v>1</v>
      </c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2"/>
        <v>1</v>
      </c>
      <c r="AJ64" s="11"/>
      <c r="AK64" s="10"/>
      <c r="AL64" s="11"/>
      <c r="AM64" s="10"/>
      <c r="AN64" s="11"/>
      <c r="AO64" s="10"/>
      <c r="AP64" s="7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3"/>
        <v>0</v>
      </c>
      <c r="BA64" s="11"/>
      <c r="BB64" s="10"/>
      <c r="BC64" s="11"/>
      <c r="BD64" s="10"/>
      <c r="BE64" s="11"/>
      <c r="BF64" s="10"/>
      <c r="BG64" s="7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4"/>
        <v>0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5"/>
        <v>0</v>
      </c>
    </row>
    <row r="65" spans="1:86" x14ac:dyDescent="0.25">
      <c r="A65" s="20">
        <v>10</v>
      </c>
      <c r="B65" s="20">
        <v>1</v>
      </c>
      <c r="C65" s="20"/>
      <c r="D65" s="6" t="s">
        <v>127</v>
      </c>
      <c r="E65" s="3" t="s">
        <v>128</v>
      </c>
      <c r="F65" s="6">
        <f t="shared" si="40"/>
        <v>0</v>
      </c>
      <c r="G65" s="6">
        <f t="shared" si="41"/>
        <v>2</v>
      </c>
      <c r="H65" s="6">
        <f t="shared" si="42"/>
        <v>15</v>
      </c>
      <c r="I65" s="6">
        <f t="shared" si="43"/>
        <v>5</v>
      </c>
      <c r="J65" s="6">
        <f t="shared" si="44"/>
        <v>0</v>
      </c>
      <c r="K65" s="6">
        <f t="shared" si="45"/>
        <v>0</v>
      </c>
      <c r="L65" s="6">
        <f t="shared" si="46"/>
        <v>10</v>
      </c>
      <c r="M65" s="6">
        <f t="shared" si="47"/>
        <v>0</v>
      </c>
      <c r="N65" s="6">
        <f t="shared" si="48"/>
        <v>0</v>
      </c>
      <c r="O65" s="6">
        <f t="shared" si="49"/>
        <v>0</v>
      </c>
      <c r="P65" s="7">
        <f t="shared" si="50"/>
        <v>2</v>
      </c>
      <c r="Q65" s="7">
        <f t="shared" si="51"/>
        <v>1.2</v>
      </c>
      <c r="R65" s="7">
        <v>0.63</v>
      </c>
      <c r="S65" s="11"/>
      <c r="T65" s="10"/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2"/>
        <v>0</v>
      </c>
      <c r="AJ65" s="11">
        <v>5</v>
      </c>
      <c r="AK65" s="10" t="s">
        <v>53</v>
      </c>
      <c r="AL65" s="11"/>
      <c r="AM65" s="10"/>
      <c r="AN65" s="11"/>
      <c r="AO65" s="10"/>
      <c r="AP65" s="7">
        <v>0.8</v>
      </c>
      <c r="AQ65" s="11">
        <v>10</v>
      </c>
      <c r="AR65" s="10" t="s">
        <v>53</v>
      </c>
      <c r="AS65" s="11"/>
      <c r="AT65" s="10"/>
      <c r="AU65" s="11"/>
      <c r="AV65" s="10"/>
      <c r="AW65" s="11"/>
      <c r="AX65" s="10"/>
      <c r="AY65" s="7">
        <v>1.2</v>
      </c>
      <c r="AZ65" s="7">
        <f t="shared" si="53"/>
        <v>2</v>
      </c>
      <c r="BA65" s="11"/>
      <c r="BB65" s="10"/>
      <c r="BC65" s="11"/>
      <c r="BD65" s="10"/>
      <c r="BE65" s="11"/>
      <c r="BF65" s="10"/>
      <c r="BG65" s="7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4"/>
        <v>0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5"/>
        <v>0</v>
      </c>
    </row>
    <row r="66" spans="1:86" x14ac:dyDescent="0.25">
      <c r="A66" s="20">
        <v>10</v>
      </c>
      <c r="B66" s="20">
        <v>1</v>
      </c>
      <c r="C66" s="20"/>
      <c r="D66" s="6" t="s">
        <v>129</v>
      </c>
      <c r="E66" s="3" t="s">
        <v>130</v>
      </c>
      <c r="F66" s="6">
        <f t="shared" si="40"/>
        <v>0</v>
      </c>
      <c r="G66" s="6">
        <f t="shared" si="41"/>
        <v>2</v>
      </c>
      <c r="H66" s="6">
        <f t="shared" si="42"/>
        <v>15</v>
      </c>
      <c r="I66" s="6">
        <f t="shared" si="43"/>
        <v>5</v>
      </c>
      <c r="J66" s="6">
        <f t="shared" si="44"/>
        <v>0</v>
      </c>
      <c r="K66" s="6">
        <f t="shared" si="45"/>
        <v>0</v>
      </c>
      <c r="L66" s="6">
        <f t="shared" si="46"/>
        <v>10</v>
      </c>
      <c r="M66" s="6">
        <f t="shared" si="47"/>
        <v>0</v>
      </c>
      <c r="N66" s="6">
        <f t="shared" si="48"/>
        <v>0</v>
      </c>
      <c r="O66" s="6">
        <f t="shared" si="49"/>
        <v>0</v>
      </c>
      <c r="P66" s="7">
        <f t="shared" si="50"/>
        <v>2</v>
      </c>
      <c r="Q66" s="7">
        <f t="shared" si="51"/>
        <v>1.2</v>
      </c>
      <c r="R66" s="7">
        <v>0.5</v>
      </c>
      <c r="S66" s="11"/>
      <c r="T66" s="10"/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2"/>
        <v>0</v>
      </c>
      <c r="AJ66" s="11">
        <v>5</v>
      </c>
      <c r="AK66" s="10" t="s">
        <v>53</v>
      </c>
      <c r="AL66" s="11"/>
      <c r="AM66" s="10"/>
      <c r="AN66" s="11"/>
      <c r="AO66" s="10"/>
      <c r="AP66" s="7">
        <v>0.8</v>
      </c>
      <c r="AQ66" s="11">
        <v>10</v>
      </c>
      <c r="AR66" s="10" t="s">
        <v>53</v>
      </c>
      <c r="AS66" s="11"/>
      <c r="AT66" s="10"/>
      <c r="AU66" s="11"/>
      <c r="AV66" s="10"/>
      <c r="AW66" s="11"/>
      <c r="AX66" s="10"/>
      <c r="AY66" s="7">
        <v>1.2</v>
      </c>
      <c r="AZ66" s="7">
        <f t="shared" si="53"/>
        <v>2</v>
      </c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4"/>
        <v>0</v>
      </c>
      <c r="BR66" s="11"/>
      <c r="BS66" s="10"/>
      <c r="BT66" s="11"/>
      <c r="BU66" s="10"/>
      <c r="BV66" s="11"/>
      <c r="BW66" s="10"/>
      <c r="BX66" s="7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55"/>
        <v>0</v>
      </c>
    </row>
    <row r="67" spans="1:86" x14ac:dyDescent="0.25">
      <c r="A67" s="20">
        <v>10</v>
      </c>
      <c r="B67" s="20">
        <v>1</v>
      </c>
      <c r="C67" s="20"/>
      <c r="D67" s="6" t="s">
        <v>131</v>
      </c>
      <c r="E67" s="3" t="s">
        <v>132</v>
      </c>
      <c r="F67" s="6">
        <f t="shared" si="40"/>
        <v>0</v>
      </c>
      <c r="G67" s="6">
        <f t="shared" si="41"/>
        <v>2</v>
      </c>
      <c r="H67" s="6">
        <f t="shared" si="42"/>
        <v>15</v>
      </c>
      <c r="I67" s="6">
        <f t="shared" si="43"/>
        <v>5</v>
      </c>
      <c r="J67" s="6">
        <f t="shared" si="44"/>
        <v>0</v>
      </c>
      <c r="K67" s="6">
        <f t="shared" si="45"/>
        <v>0</v>
      </c>
      <c r="L67" s="6">
        <f t="shared" si="46"/>
        <v>10</v>
      </c>
      <c r="M67" s="6">
        <f t="shared" si="47"/>
        <v>0</v>
      </c>
      <c r="N67" s="6">
        <f t="shared" si="48"/>
        <v>0</v>
      </c>
      <c r="O67" s="6">
        <f t="shared" si="49"/>
        <v>0</v>
      </c>
      <c r="P67" s="7">
        <f t="shared" si="50"/>
        <v>2</v>
      </c>
      <c r="Q67" s="7">
        <f t="shared" si="51"/>
        <v>1.2</v>
      </c>
      <c r="R67" s="7">
        <v>0.66</v>
      </c>
      <c r="S67" s="11"/>
      <c r="T67" s="10"/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2"/>
        <v>0</v>
      </c>
      <c r="AJ67" s="11">
        <v>5</v>
      </c>
      <c r="AK67" s="10" t="s">
        <v>53</v>
      </c>
      <c r="AL67" s="11"/>
      <c r="AM67" s="10"/>
      <c r="AN67" s="11"/>
      <c r="AO67" s="10"/>
      <c r="AP67" s="7">
        <v>0.8</v>
      </c>
      <c r="AQ67" s="11">
        <v>10</v>
      </c>
      <c r="AR67" s="10" t="s">
        <v>53</v>
      </c>
      <c r="AS67" s="11"/>
      <c r="AT67" s="10"/>
      <c r="AU67" s="11"/>
      <c r="AV67" s="10"/>
      <c r="AW67" s="11"/>
      <c r="AX67" s="10"/>
      <c r="AY67" s="7">
        <v>1.2</v>
      </c>
      <c r="AZ67" s="7">
        <f t="shared" si="53"/>
        <v>2</v>
      </c>
      <c r="BA67" s="11"/>
      <c r="BB67" s="10"/>
      <c r="BC67" s="11"/>
      <c r="BD67" s="10"/>
      <c r="BE67" s="11"/>
      <c r="BF67" s="10"/>
      <c r="BG67" s="7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4"/>
        <v>0</v>
      </c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55"/>
        <v>0</v>
      </c>
    </row>
    <row r="68" spans="1:86" x14ac:dyDescent="0.25">
      <c r="A68" s="20">
        <v>13</v>
      </c>
      <c r="B68" s="20">
        <v>1</v>
      </c>
      <c r="C68" s="20"/>
      <c r="D68" s="6" t="s">
        <v>133</v>
      </c>
      <c r="E68" s="3" t="s">
        <v>134</v>
      </c>
      <c r="F68" s="6">
        <f t="shared" si="40"/>
        <v>0</v>
      </c>
      <c r="G68" s="6">
        <f t="shared" si="41"/>
        <v>2</v>
      </c>
      <c r="H68" s="6">
        <f t="shared" si="42"/>
        <v>15</v>
      </c>
      <c r="I68" s="6">
        <f t="shared" si="43"/>
        <v>8</v>
      </c>
      <c r="J68" s="6">
        <f t="shared" si="44"/>
        <v>7</v>
      </c>
      <c r="K68" s="6">
        <f t="shared" si="45"/>
        <v>0</v>
      </c>
      <c r="L68" s="6">
        <f t="shared" si="46"/>
        <v>0</v>
      </c>
      <c r="M68" s="6">
        <f t="shared" si="47"/>
        <v>0</v>
      </c>
      <c r="N68" s="6">
        <f t="shared" si="48"/>
        <v>0</v>
      </c>
      <c r="O68" s="6">
        <f t="shared" si="49"/>
        <v>0</v>
      </c>
      <c r="P68" s="7">
        <f t="shared" si="50"/>
        <v>2</v>
      </c>
      <c r="Q68" s="7">
        <f t="shared" si="51"/>
        <v>0</v>
      </c>
      <c r="R68" s="7">
        <v>0.6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2"/>
        <v>0</v>
      </c>
      <c r="AJ68" s="11"/>
      <c r="AK68" s="10"/>
      <c r="AL68" s="11"/>
      <c r="AM68" s="10"/>
      <c r="AN68" s="11"/>
      <c r="AO68" s="10"/>
      <c r="AP68" s="7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3"/>
        <v>0</v>
      </c>
      <c r="BA68" s="11">
        <v>8</v>
      </c>
      <c r="BB68" s="10" t="s">
        <v>53</v>
      </c>
      <c r="BC68" s="11">
        <v>7</v>
      </c>
      <c r="BD68" s="10" t="s">
        <v>53</v>
      </c>
      <c r="BE68" s="11"/>
      <c r="BF68" s="10"/>
      <c r="BG68" s="7">
        <v>2</v>
      </c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4"/>
        <v>2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55"/>
        <v>0</v>
      </c>
    </row>
    <row r="69" spans="1:86" x14ac:dyDescent="0.25">
      <c r="A69" s="20">
        <v>13</v>
      </c>
      <c r="B69" s="20">
        <v>1</v>
      </c>
      <c r="C69" s="20"/>
      <c r="D69" s="6" t="s">
        <v>135</v>
      </c>
      <c r="E69" s="3" t="s">
        <v>136</v>
      </c>
      <c r="F69" s="6">
        <f t="shared" si="40"/>
        <v>0</v>
      </c>
      <c r="G69" s="6">
        <f t="shared" si="41"/>
        <v>2</v>
      </c>
      <c r="H69" s="6">
        <f t="shared" si="42"/>
        <v>15</v>
      </c>
      <c r="I69" s="6">
        <f t="shared" si="43"/>
        <v>8</v>
      </c>
      <c r="J69" s="6">
        <f t="shared" si="44"/>
        <v>7</v>
      </c>
      <c r="K69" s="6">
        <f t="shared" si="45"/>
        <v>0</v>
      </c>
      <c r="L69" s="6">
        <f t="shared" si="46"/>
        <v>0</v>
      </c>
      <c r="M69" s="6">
        <f t="shared" si="47"/>
        <v>0</v>
      </c>
      <c r="N69" s="6">
        <f t="shared" si="48"/>
        <v>0</v>
      </c>
      <c r="O69" s="6">
        <f t="shared" si="49"/>
        <v>0</v>
      </c>
      <c r="P69" s="7">
        <f t="shared" si="50"/>
        <v>2</v>
      </c>
      <c r="Q69" s="7">
        <f t="shared" si="51"/>
        <v>0</v>
      </c>
      <c r="R69" s="7">
        <v>0.54</v>
      </c>
      <c r="S69" s="11"/>
      <c r="T69" s="10"/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2"/>
        <v>0</v>
      </c>
      <c r="AJ69" s="11"/>
      <c r="AK69" s="10"/>
      <c r="AL69" s="11"/>
      <c r="AM69" s="10"/>
      <c r="AN69" s="11"/>
      <c r="AO69" s="10"/>
      <c r="AP69" s="7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53"/>
        <v>0</v>
      </c>
      <c r="BA69" s="11">
        <v>8</v>
      </c>
      <c r="BB69" s="10" t="s">
        <v>53</v>
      </c>
      <c r="BC69" s="11">
        <v>7</v>
      </c>
      <c r="BD69" s="10" t="s">
        <v>53</v>
      </c>
      <c r="BE69" s="11"/>
      <c r="BF69" s="10"/>
      <c r="BG69" s="7">
        <v>2</v>
      </c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4"/>
        <v>2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55"/>
        <v>0</v>
      </c>
    </row>
    <row r="70" spans="1:86" x14ac:dyDescent="0.25">
      <c r="A70" s="20">
        <v>13</v>
      </c>
      <c r="B70" s="20">
        <v>1</v>
      </c>
      <c r="C70" s="20"/>
      <c r="D70" s="6" t="s">
        <v>137</v>
      </c>
      <c r="E70" s="3" t="s">
        <v>138</v>
      </c>
      <c r="F70" s="6">
        <f t="shared" si="40"/>
        <v>0</v>
      </c>
      <c r="G70" s="6">
        <f t="shared" si="41"/>
        <v>2</v>
      </c>
      <c r="H70" s="6">
        <f t="shared" si="42"/>
        <v>15</v>
      </c>
      <c r="I70" s="6">
        <f t="shared" si="43"/>
        <v>8</v>
      </c>
      <c r="J70" s="6">
        <f t="shared" si="44"/>
        <v>7</v>
      </c>
      <c r="K70" s="6">
        <f t="shared" si="45"/>
        <v>0</v>
      </c>
      <c r="L70" s="6">
        <f t="shared" si="46"/>
        <v>0</v>
      </c>
      <c r="M70" s="6">
        <f t="shared" si="47"/>
        <v>0</v>
      </c>
      <c r="N70" s="6">
        <f t="shared" si="48"/>
        <v>0</v>
      </c>
      <c r="O70" s="6">
        <f t="shared" si="49"/>
        <v>0</v>
      </c>
      <c r="P70" s="7">
        <f t="shared" si="50"/>
        <v>2</v>
      </c>
      <c r="Q70" s="7">
        <f t="shared" si="51"/>
        <v>0</v>
      </c>
      <c r="R70" s="7">
        <v>0.34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52"/>
        <v>0</v>
      </c>
      <c r="AJ70" s="11"/>
      <c r="AK70" s="10"/>
      <c r="AL70" s="11"/>
      <c r="AM70" s="10"/>
      <c r="AN70" s="11"/>
      <c r="AO70" s="10"/>
      <c r="AP70" s="7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53"/>
        <v>0</v>
      </c>
      <c r="BA70" s="11">
        <v>8</v>
      </c>
      <c r="BB70" s="10" t="s">
        <v>53</v>
      </c>
      <c r="BC70" s="11">
        <v>7</v>
      </c>
      <c r="BD70" s="10" t="s">
        <v>53</v>
      </c>
      <c r="BE70" s="11"/>
      <c r="BF70" s="10"/>
      <c r="BG70" s="7">
        <v>2</v>
      </c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54"/>
        <v>2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55"/>
        <v>0</v>
      </c>
    </row>
    <row r="71" spans="1:86" x14ac:dyDescent="0.25">
      <c r="A71" s="20">
        <v>13</v>
      </c>
      <c r="B71" s="20">
        <v>1</v>
      </c>
      <c r="C71" s="20"/>
      <c r="D71" s="6" t="s">
        <v>139</v>
      </c>
      <c r="E71" s="3" t="s">
        <v>140</v>
      </c>
      <c r="F71" s="6">
        <f t="shared" si="40"/>
        <v>0</v>
      </c>
      <c r="G71" s="6">
        <f t="shared" si="41"/>
        <v>2</v>
      </c>
      <c r="H71" s="6">
        <f t="shared" si="42"/>
        <v>15</v>
      </c>
      <c r="I71" s="6">
        <f t="shared" si="43"/>
        <v>8</v>
      </c>
      <c r="J71" s="6">
        <f t="shared" si="44"/>
        <v>7</v>
      </c>
      <c r="K71" s="6">
        <f t="shared" si="45"/>
        <v>0</v>
      </c>
      <c r="L71" s="6">
        <f t="shared" si="46"/>
        <v>0</v>
      </c>
      <c r="M71" s="6">
        <f t="shared" si="47"/>
        <v>0</v>
      </c>
      <c r="N71" s="6">
        <f t="shared" si="48"/>
        <v>0</v>
      </c>
      <c r="O71" s="6">
        <f t="shared" si="49"/>
        <v>0</v>
      </c>
      <c r="P71" s="7">
        <f t="shared" si="50"/>
        <v>2</v>
      </c>
      <c r="Q71" s="7">
        <f t="shared" si="51"/>
        <v>0</v>
      </c>
      <c r="R71" s="7">
        <v>0.34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52"/>
        <v>0</v>
      </c>
      <c r="AJ71" s="11"/>
      <c r="AK71" s="10"/>
      <c r="AL71" s="11"/>
      <c r="AM71" s="10"/>
      <c r="AN71" s="11"/>
      <c r="AO71" s="10"/>
      <c r="AP71" s="7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53"/>
        <v>0</v>
      </c>
      <c r="BA71" s="11">
        <v>8</v>
      </c>
      <c r="BB71" s="10" t="s">
        <v>53</v>
      </c>
      <c r="BC71" s="11">
        <v>7</v>
      </c>
      <c r="BD71" s="10" t="s">
        <v>53</v>
      </c>
      <c r="BE71" s="11"/>
      <c r="BF71" s="10"/>
      <c r="BG71" s="7">
        <v>2</v>
      </c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54"/>
        <v>2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55"/>
        <v>0</v>
      </c>
    </row>
    <row r="72" spans="1:86" x14ac:dyDescent="0.25">
      <c r="A72" s="20">
        <v>6</v>
      </c>
      <c r="B72" s="20">
        <v>1</v>
      </c>
      <c r="C72" s="20"/>
      <c r="D72" s="6" t="s">
        <v>141</v>
      </c>
      <c r="E72" s="3" t="s">
        <v>142</v>
      </c>
      <c r="F72" s="6">
        <f t="shared" si="40"/>
        <v>0</v>
      </c>
      <c r="G72" s="6">
        <f t="shared" si="41"/>
        <v>2</v>
      </c>
      <c r="H72" s="6">
        <f t="shared" si="42"/>
        <v>15</v>
      </c>
      <c r="I72" s="6">
        <f t="shared" si="43"/>
        <v>8</v>
      </c>
      <c r="J72" s="6">
        <f t="shared" si="44"/>
        <v>7</v>
      </c>
      <c r="K72" s="6">
        <f t="shared" si="45"/>
        <v>0</v>
      </c>
      <c r="L72" s="6">
        <f t="shared" si="46"/>
        <v>0</v>
      </c>
      <c r="M72" s="6">
        <f t="shared" si="47"/>
        <v>0</v>
      </c>
      <c r="N72" s="6">
        <f t="shared" si="48"/>
        <v>0</v>
      </c>
      <c r="O72" s="6">
        <f t="shared" si="49"/>
        <v>0</v>
      </c>
      <c r="P72" s="7">
        <f t="shared" si="50"/>
        <v>2</v>
      </c>
      <c r="Q72" s="7">
        <f t="shared" si="51"/>
        <v>0</v>
      </c>
      <c r="R72" s="7">
        <v>1.1299999999999999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52"/>
        <v>0</v>
      </c>
      <c r="AJ72" s="11">
        <v>8</v>
      </c>
      <c r="AK72" s="10" t="s">
        <v>53</v>
      </c>
      <c r="AL72" s="11">
        <v>7</v>
      </c>
      <c r="AM72" s="10" t="s">
        <v>53</v>
      </c>
      <c r="AN72" s="11"/>
      <c r="AO72" s="10"/>
      <c r="AP72" s="7">
        <v>2</v>
      </c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53"/>
        <v>2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54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55"/>
        <v>0</v>
      </c>
    </row>
    <row r="73" spans="1:86" x14ac:dyDescent="0.25">
      <c r="A73" s="20">
        <v>6</v>
      </c>
      <c r="B73" s="20">
        <v>1</v>
      </c>
      <c r="C73" s="20"/>
      <c r="D73" s="6" t="s">
        <v>143</v>
      </c>
      <c r="E73" s="3" t="s">
        <v>144</v>
      </c>
      <c r="F73" s="6">
        <f t="shared" si="40"/>
        <v>0</v>
      </c>
      <c r="G73" s="6">
        <f t="shared" si="41"/>
        <v>2</v>
      </c>
      <c r="H73" s="6">
        <f t="shared" si="42"/>
        <v>15</v>
      </c>
      <c r="I73" s="6">
        <f t="shared" si="43"/>
        <v>8</v>
      </c>
      <c r="J73" s="6">
        <f t="shared" si="44"/>
        <v>7</v>
      </c>
      <c r="K73" s="6">
        <f t="shared" si="45"/>
        <v>0</v>
      </c>
      <c r="L73" s="6">
        <f t="shared" si="46"/>
        <v>0</v>
      </c>
      <c r="M73" s="6">
        <f t="shared" si="47"/>
        <v>0</v>
      </c>
      <c r="N73" s="6">
        <f t="shared" si="48"/>
        <v>0</v>
      </c>
      <c r="O73" s="6">
        <f t="shared" si="49"/>
        <v>0</v>
      </c>
      <c r="P73" s="7">
        <f t="shared" si="50"/>
        <v>2</v>
      </c>
      <c r="Q73" s="7">
        <f t="shared" si="51"/>
        <v>0</v>
      </c>
      <c r="R73" s="7">
        <v>0.8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52"/>
        <v>0</v>
      </c>
      <c r="AJ73" s="11">
        <v>8</v>
      </c>
      <c r="AK73" s="10" t="s">
        <v>53</v>
      </c>
      <c r="AL73" s="11">
        <v>7</v>
      </c>
      <c r="AM73" s="10" t="s">
        <v>53</v>
      </c>
      <c r="AN73" s="11"/>
      <c r="AO73" s="10"/>
      <c r="AP73" s="7">
        <v>2</v>
      </c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53"/>
        <v>2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54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55"/>
        <v>0</v>
      </c>
    </row>
    <row r="74" spans="1:86" x14ac:dyDescent="0.25">
      <c r="A74" s="20">
        <v>6</v>
      </c>
      <c r="B74" s="20">
        <v>1</v>
      </c>
      <c r="C74" s="20"/>
      <c r="D74" s="6" t="s">
        <v>145</v>
      </c>
      <c r="E74" s="3" t="s">
        <v>146</v>
      </c>
      <c r="F74" s="6">
        <f t="shared" si="40"/>
        <v>0</v>
      </c>
      <c r="G74" s="6">
        <f t="shared" si="41"/>
        <v>2</v>
      </c>
      <c r="H74" s="6">
        <f t="shared" si="42"/>
        <v>15</v>
      </c>
      <c r="I74" s="6">
        <f t="shared" si="43"/>
        <v>8</v>
      </c>
      <c r="J74" s="6">
        <f t="shared" si="44"/>
        <v>7</v>
      </c>
      <c r="K74" s="6">
        <f t="shared" si="45"/>
        <v>0</v>
      </c>
      <c r="L74" s="6">
        <f t="shared" si="46"/>
        <v>0</v>
      </c>
      <c r="M74" s="6">
        <f t="shared" si="47"/>
        <v>0</v>
      </c>
      <c r="N74" s="6">
        <f t="shared" si="48"/>
        <v>0</v>
      </c>
      <c r="O74" s="6">
        <f t="shared" si="49"/>
        <v>0</v>
      </c>
      <c r="P74" s="7">
        <f t="shared" si="50"/>
        <v>2</v>
      </c>
      <c r="Q74" s="7">
        <f t="shared" si="51"/>
        <v>0</v>
      </c>
      <c r="R74" s="7">
        <v>0.46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52"/>
        <v>0</v>
      </c>
      <c r="AJ74" s="11">
        <v>8</v>
      </c>
      <c r="AK74" s="10" t="s">
        <v>53</v>
      </c>
      <c r="AL74" s="11">
        <v>7</v>
      </c>
      <c r="AM74" s="10" t="s">
        <v>53</v>
      </c>
      <c r="AN74" s="11"/>
      <c r="AO74" s="10"/>
      <c r="AP74" s="7">
        <v>2</v>
      </c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53"/>
        <v>2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54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55"/>
        <v>0</v>
      </c>
    </row>
    <row r="75" spans="1:86" x14ac:dyDescent="0.25">
      <c r="A75" s="20">
        <v>6</v>
      </c>
      <c r="B75" s="20">
        <v>1</v>
      </c>
      <c r="C75" s="20"/>
      <c r="D75" s="6" t="s">
        <v>147</v>
      </c>
      <c r="E75" s="3" t="s">
        <v>148</v>
      </c>
      <c r="F75" s="6">
        <f t="shared" si="40"/>
        <v>0</v>
      </c>
      <c r="G75" s="6">
        <f t="shared" si="41"/>
        <v>2</v>
      </c>
      <c r="H75" s="6">
        <f t="shared" si="42"/>
        <v>15</v>
      </c>
      <c r="I75" s="6">
        <f t="shared" si="43"/>
        <v>8</v>
      </c>
      <c r="J75" s="6">
        <f t="shared" si="44"/>
        <v>7</v>
      </c>
      <c r="K75" s="6">
        <f t="shared" si="45"/>
        <v>0</v>
      </c>
      <c r="L75" s="6">
        <f t="shared" si="46"/>
        <v>0</v>
      </c>
      <c r="M75" s="6">
        <f t="shared" si="47"/>
        <v>0</v>
      </c>
      <c r="N75" s="6">
        <f t="shared" si="48"/>
        <v>0</v>
      </c>
      <c r="O75" s="6">
        <f t="shared" si="49"/>
        <v>0</v>
      </c>
      <c r="P75" s="7">
        <f t="shared" si="50"/>
        <v>2</v>
      </c>
      <c r="Q75" s="7">
        <f t="shared" si="51"/>
        <v>0</v>
      </c>
      <c r="R75" s="7">
        <v>0.67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52"/>
        <v>0</v>
      </c>
      <c r="AJ75" s="11">
        <v>8</v>
      </c>
      <c r="AK75" s="10" t="s">
        <v>53</v>
      </c>
      <c r="AL75" s="11">
        <v>7</v>
      </c>
      <c r="AM75" s="10" t="s">
        <v>53</v>
      </c>
      <c r="AN75" s="11"/>
      <c r="AO75" s="10"/>
      <c r="AP75" s="7">
        <v>2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53"/>
        <v>2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54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55"/>
        <v>0</v>
      </c>
    </row>
    <row r="76" spans="1:86" x14ac:dyDescent="0.25">
      <c r="A76" s="20">
        <v>11</v>
      </c>
      <c r="B76" s="20">
        <v>1</v>
      </c>
      <c r="C76" s="20"/>
      <c r="D76" s="6" t="s">
        <v>149</v>
      </c>
      <c r="E76" s="3" t="s">
        <v>150</v>
      </c>
      <c r="F76" s="6">
        <f t="shared" si="40"/>
        <v>0</v>
      </c>
      <c r="G76" s="6">
        <f t="shared" si="41"/>
        <v>2</v>
      </c>
      <c r="H76" s="6">
        <f t="shared" si="42"/>
        <v>10</v>
      </c>
      <c r="I76" s="6">
        <f t="shared" si="43"/>
        <v>5</v>
      </c>
      <c r="J76" s="6">
        <f t="shared" si="44"/>
        <v>0</v>
      </c>
      <c r="K76" s="6">
        <f t="shared" si="45"/>
        <v>0</v>
      </c>
      <c r="L76" s="6">
        <f t="shared" si="46"/>
        <v>5</v>
      </c>
      <c r="M76" s="6">
        <f t="shared" si="47"/>
        <v>0</v>
      </c>
      <c r="N76" s="6">
        <f t="shared" si="48"/>
        <v>0</v>
      </c>
      <c r="O76" s="6">
        <f t="shared" si="49"/>
        <v>0</v>
      </c>
      <c r="P76" s="7">
        <f t="shared" si="50"/>
        <v>1</v>
      </c>
      <c r="Q76" s="7">
        <f t="shared" si="51"/>
        <v>0.5</v>
      </c>
      <c r="R76" s="7">
        <v>0.53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52"/>
        <v>0</v>
      </c>
      <c r="AJ76" s="11">
        <v>5</v>
      </c>
      <c r="AK76" s="10" t="s">
        <v>53</v>
      </c>
      <c r="AL76" s="11"/>
      <c r="AM76" s="10"/>
      <c r="AN76" s="11"/>
      <c r="AO76" s="10"/>
      <c r="AP76" s="7">
        <v>0.5</v>
      </c>
      <c r="AQ76" s="11">
        <v>5</v>
      </c>
      <c r="AR76" s="10" t="s">
        <v>53</v>
      </c>
      <c r="AS76" s="11"/>
      <c r="AT76" s="10"/>
      <c r="AU76" s="11"/>
      <c r="AV76" s="10"/>
      <c r="AW76" s="11"/>
      <c r="AX76" s="10"/>
      <c r="AY76" s="7">
        <v>0.5</v>
      </c>
      <c r="AZ76" s="7">
        <f t="shared" si="53"/>
        <v>1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54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55"/>
        <v>0</v>
      </c>
    </row>
    <row r="77" spans="1:86" x14ac:dyDescent="0.25">
      <c r="A77" s="20">
        <v>11</v>
      </c>
      <c r="B77" s="20">
        <v>1</v>
      </c>
      <c r="C77" s="20"/>
      <c r="D77" s="6" t="s">
        <v>151</v>
      </c>
      <c r="E77" s="3" t="s">
        <v>152</v>
      </c>
      <c r="F77" s="6">
        <f t="shared" si="40"/>
        <v>0</v>
      </c>
      <c r="G77" s="6">
        <f t="shared" si="41"/>
        <v>2</v>
      </c>
      <c r="H77" s="6">
        <f t="shared" si="42"/>
        <v>10</v>
      </c>
      <c r="I77" s="6">
        <f t="shared" si="43"/>
        <v>5</v>
      </c>
      <c r="J77" s="6">
        <f t="shared" si="44"/>
        <v>0</v>
      </c>
      <c r="K77" s="6">
        <f t="shared" si="45"/>
        <v>0</v>
      </c>
      <c r="L77" s="6">
        <f t="shared" si="46"/>
        <v>5</v>
      </c>
      <c r="M77" s="6">
        <f t="shared" si="47"/>
        <v>0</v>
      </c>
      <c r="N77" s="6">
        <f t="shared" si="48"/>
        <v>0</v>
      </c>
      <c r="O77" s="6">
        <f t="shared" si="49"/>
        <v>0</v>
      </c>
      <c r="P77" s="7">
        <f t="shared" si="50"/>
        <v>1</v>
      </c>
      <c r="Q77" s="7">
        <f t="shared" si="51"/>
        <v>0.5</v>
      </c>
      <c r="R77" s="7">
        <v>0.46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52"/>
        <v>0</v>
      </c>
      <c r="AJ77" s="11">
        <v>5</v>
      </c>
      <c r="AK77" s="10" t="s">
        <v>53</v>
      </c>
      <c r="AL77" s="11"/>
      <c r="AM77" s="10"/>
      <c r="AN77" s="11"/>
      <c r="AO77" s="10"/>
      <c r="AP77" s="7">
        <v>0.5</v>
      </c>
      <c r="AQ77" s="11">
        <v>5</v>
      </c>
      <c r="AR77" s="10" t="s">
        <v>53</v>
      </c>
      <c r="AS77" s="11"/>
      <c r="AT77" s="10"/>
      <c r="AU77" s="11"/>
      <c r="AV77" s="10"/>
      <c r="AW77" s="11"/>
      <c r="AX77" s="10"/>
      <c r="AY77" s="7">
        <v>0.5</v>
      </c>
      <c r="AZ77" s="7">
        <f t="shared" si="53"/>
        <v>1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54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55"/>
        <v>0</v>
      </c>
    </row>
    <row r="78" spans="1:86" x14ac:dyDescent="0.25">
      <c r="A78" s="20">
        <v>11</v>
      </c>
      <c r="B78" s="20">
        <v>1</v>
      </c>
      <c r="C78" s="20"/>
      <c r="D78" s="6" t="s">
        <v>153</v>
      </c>
      <c r="E78" s="3" t="s">
        <v>154</v>
      </c>
      <c r="F78" s="6">
        <f t="shared" si="40"/>
        <v>0</v>
      </c>
      <c r="G78" s="6">
        <f t="shared" si="41"/>
        <v>2</v>
      </c>
      <c r="H78" s="6">
        <f t="shared" si="42"/>
        <v>10</v>
      </c>
      <c r="I78" s="6">
        <f t="shared" si="43"/>
        <v>5</v>
      </c>
      <c r="J78" s="6">
        <f t="shared" si="44"/>
        <v>0</v>
      </c>
      <c r="K78" s="6">
        <f t="shared" si="45"/>
        <v>0</v>
      </c>
      <c r="L78" s="6">
        <f t="shared" si="46"/>
        <v>5</v>
      </c>
      <c r="M78" s="6">
        <f t="shared" si="47"/>
        <v>0</v>
      </c>
      <c r="N78" s="6">
        <f t="shared" si="48"/>
        <v>0</v>
      </c>
      <c r="O78" s="6">
        <f t="shared" si="49"/>
        <v>0</v>
      </c>
      <c r="P78" s="7">
        <f t="shared" si="50"/>
        <v>1</v>
      </c>
      <c r="Q78" s="7">
        <f t="shared" si="51"/>
        <v>0.5</v>
      </c>
      <c r="R78" s="7">
        <v>0.34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52"/>
        <v>0</v>
      </c>
      <c r="AJ78" s="11">
        <v>5</v>
      </c>
      <c r="AK78" s="10" t="s">
        <v>53</v>
      </c>
      <c r="AL78" s="11"/>
      <c r="AM78" s="10"/>
      <c r="AN78" s="11"/>
      <c r="AO78" s="10"/>
      <c r="AP78" s="7">
        <v>0.5</v>
      </c>
      <c r="AQ78" s="11">
        <v>5</v>
      </c>
      <c r="AR78" s="10" t="s">
        <v>53</v>
      </c>
      <c r="AS78" s="11"/>
      <c r="AT78" s="10"/>
      <c r="AU78" s="11"/>
      <c r="AV78" s="10"/>
      <c r="AW78" s="11"/>
      <c r="AX78" s="10"/>
      <c r="AY78" s="7">
        <v>0.5</v>
      </c>
      <c r="AZ78" s="7">
        <f t="shared" si="53"/>
        <v>1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54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55"/>
        <v>0</v>
      </c>
    </row>
    <row r="79" spans="1:86" x14ac:dyDescent="0.25">
      <c r="A79" s="20">
        <v>11</v>
      </c>
      <c r="B79" s="20">
        <v>1</v>
      </c>
      <c r="C79" s="20"/>
      <c r="D79" s="6" t="s">
        <v>155</v>
      </c>
      <c r="E79" s="3" t="s">
        <v>156</v>
      </c>
      <c r="F79" s="6">
        <f t="shared" si="40"/>
        <v>0</v>
      </c>
      <c r="G79" s="6">
        <f t="shared" si="41"/>
        <v>2</v>
      </c>
      <c r="H79" s="6">
        <f t="shared" si="42"/>
        <v>10</v>
      </c>
      <c r="I79" s="6">
        <f t="shared" si="43"/>
        <v>5</v>
      </c>
      <c r="J79" s="6">
        <f t="shared" si="44"/>
        <v>0</v>
      </c>
      <c r="K79" s="6">
        <f t="shared" si="45"/>
        <v>0</v>
      </c>
      <c r="L79" s="6">
        <f t="shared" si="46"/>
        <v>5</v>
      </c>
      <c r="M79" s="6">
        <f t="shared" si="47"/>
        <v>0</v>
      </c>
      <c r="N79" s="6">
        <f t="shared" si="48"/>
        <v>0</v>
      </c>
      <c r="O79" s="6">
        <f t="shared" si="49"/>
        <v>0</v>
      </c>
      <c r="P79" s="7">
        <f t="shared" si="50"/>
        <v>1</v>
      </c>
      <c r="Q79" s="7">
        <f t="shared" si="51"/>
        <v>0.5</v>
      </c>
      <c r="R79" s="7">
        <v>0.4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52"/>
        <v>0</v>
      </c>
      <c r="AJ79" s="11">
        <v>5</v>
      </c>
      <c r="AK79" s="10" t="s">
        <v>53</v>
      </c>
      <c r="AL79" s="11"/>
      <c r="AM79" s="10"/>
      <c r="AN79" s="11"/>
      <c r="AO79" s="10"/>
      <c r="AP79" s="7">
        <v>0.5</v>
      </c>
      <c r="AQ79" s="11">
        <v>5</v>
      </c>
      <c r="AR79" s="10" t="s">
        <v>53</v>
      </c>
      <c r="AS79" s="11"/>
      <c r="AT79" s="10"/>
      <c r="AU79" s="11"/>
      <c r="AV79" s="10"/>
      <c r="AW79" s="11"/>
      <c r="AX79" s="10"/>
      <c r="AY79" s="7">
        <v>0.5</v>
      </c>
      <c r="AZ79" s="7">
        <f t="shared" si="53"/>
        <v>1</v>
      </c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11"/>
      <c r="BO79" s="10"/>
      <c r="BP79" s="7"/>
      <c r="BQ79" s="7">
        <f t="shared" si="54"/>
        <v>0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55"/>
        <v>0</v>
      </c>
    </row>
    <row r="80" spans="1:86" x14ac:dyDescent="0.25">
      <c r="A80" s="20">
        <v>12</v>
      </c>
      <c r="B80" s="20">
        <v>1</v>
      </c>
      <c r="C80" s="20"/>
      <c r="D80" s="6" t="s">
        <v>157</v>
      </c>
      <c r="E80" s="3" t="s">
        <v>158</v>
      </c>
      <c r="F80" s="6">
        <f t="shared" si="40"/>
        <v>0</v>
      </c>
      <c r="G80" s="6">
        <f t="shared" si="41"/>
        <v>2</v>
      </c>
      <c r="H80" s="6">
        <f t="shared" si="42"/>
        <v>10</v>
      </c>
      <c r="I80" s="6">
        <f t="shared" si="43"/>
        <v>5</v>
      </c>
      <c r="J80" s="6">
        <f t="shared" si="44"/>
        <v>0</v>
      </c>
      <c r="K80" s="6">
        <f t="shared" si="45"/>
        <v>0</v>
      </c>
      <c r="L80" s="6">
        <f t="shared" si="46"/>
        <v>5</v>
      </c>
      <c r="M80" s="6">
        <f t="shared" si="47"/>
        <v>0</v>
      </c>
      <c r="N80" s="6">
        <f t="shared" si="48"/>
        <v>0</v>
      </c>
      <c r="O80" s="6">
        <f t="shared" si="49"/>
        <v>0</v>
      </c>
      <c r="P80" s="7">
        <f t="shared" si="50"/>
        <v>1</v>
      </c>
      <c r="Q80" s="7">
        <f t="shared" si="51"/>
        <v>0.5</v>
      </c>
      <c r="R80" s="7">
        <v>0.5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52"/>
        <v>0</v>
      </c>
      <c r="AJ80" s="11">
        <v>5</v>
      </c>
      <c r="AK80" s="10" t="s">
        <v>53</v>
      </c>
      <c r="AL80" s="11"/>
      <c r="AM80" s="10"/>
      <c r="AN80" s="11"/>
      <c r="AO80" s="10"/>
      <c r="AP80" s="7">
        <v>0.5</v>
      </c>
      <c r="AQ80" s="11">
        <v>5</v>
      </c>
      <c r="AR80" s="10" t="s">
        <v>53</v>
      </c>
      <c r="AS80" s="11"/>
      <c r="AT80" s="10"/>
      <c r="AU80" s="11"/>
      <c r="AV80" s="10"/>
      <c r="AW80" s="11"/>
      <c r="AX80" s="10"/>
      <c r="AY80" s="7">
        <v>0.5</v>
      </c>
      <c r="AZ80" s="7">
        <f t="shared" si="53"/>
        <v>1</v>
      </c>
      <c r="BA80" s="11"/>
      <c r="BB80" s="10"/>
      <c r="BC80" s="11"/>
      <c r="BD80" s="10"/>
      <c r="BE80" s="11"/>
      <c r="BF80" s="10"/>
      <c r="BG80" s="7"/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54"/>
        <v>0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55"/>
        <v>0</v>
      </c>
    </row>
    <row r="81" spans="1:86" x14ac:dyDescent="0.25">
      <c r="A81" s="20">
        <v>12</v>
      </c>
      <c r="B81" s="20">
        <v>1</v>
      </c>
      <c r="C81" s="20"/>
      <c r="D81" s="6" t="s">
        <v>159</v>
      </c>
      <c r="E81" s="3" t="s">
        <v>160</v>
      </c>
      <c r="F81" s="6">
        <f t="shared" si="40"/>
        <v>0</v>
      </c>
      <c r="G81" s="6">
        <f t="shared" si="41"/>
        <v>2</v>
      </c>
      <c r="H81" s="6">
        <f t="shared" si="42"/>
        <v>10</v>
      </c>
      <c r="I81" s="6">
        <f t="shared" si="43"/>
        <v>5</v>
      </c>
      <c r="J81" s="6">
        <f t="shared" si="44"/>
        <v>0</v>
      </c>
      <c r="K81" s="6">
        <f t="shared" si="45"/>
        <v>0</v>
      </c>
      <c r="L81" s="6">
        <f t="shared" si="46"/>
        <v>5</v>
      </c>
      <c r="M81" s="6">
        <f t="shared" si="47"/>
        <v>0</v>
      </c>
      <c r="N81" s="6">
        <f t="shared" si="48"/>
        <v>0</v>
      </c>
      <c r="O81" s="6">
        <f t="shared" si="49"/>
        <v>0</v>
      </c>
      <c r="P81" s="7">
        <f t="shared" si="50"/>
        <v>1</v>
      </c>
      <c r="Q81" s="7">
        <f t="shared" si="51"/>
        <v>0.5</v>
      </c>
      <c r="R81" s="7">
        <v>0.56999999999999995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52"/>
        <v>0</v>
      </c>
      <c r="AJ81" s="11">
        <v>5</v>
      </c>
      <c r="AK81" s="10" t="s">
        <v>53</v>
      </c>
      <c r="AL81" s="11"/>
      <c r="AM81" s="10"/>
      <c r="AN81" s="11"/>
      <c r="AO81" s="10"/>
      <c r="AP81" s="7">
        <v>0.5</v>
      </c>
      <c r="AQ81" s="11">
        <v>5</v>
      </c>
      <c r="AR81" s="10" t="s">
        <v>53</v>
      </c>
      <c r="AS81" s="11"/>
      <c r="AT81" s="10"/>
      <c r="AU81" s="11"/>
      <c r="AV81" s="10"/>
      <c r="AW81" s="11"/>
      <c r="AX81" s="10"/>
      <c r="AY81" s="7">
        <v>0.5</v>
      </c>
      <c r="AZ81" s="7">
        <f t="shared" si="53"/>
        <v>1</v>
      </c>
      <c r="BA81" s="11"/>
      <c r="BB81" s="10"/>
      <c r="BC81" s="11"/>
      <c r="BD81" s="10"/>
      <c r="BE81" s="11"/>
      <c r="BF81" s="10"/>
      <c r="BG81" s="7"/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54"/>
        <v>0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55"/>
        <v>0</v>
      </c>
    </row>
    <row r="82" spans="1:86" x14ac:dyDescent="0.25">
      <c r="A82" s="20">
        <v>12</v>
      </c>
      <c r="B82" s="20">
        <v>1</v>
      </c>
      <c r="C82" s="20"/>
      <c r="D82" s="6" t="s">
        <v>161</v>
      </c>
      <c r="E82" s="3" t="s">
        <v>162</v>
      </c>
      <c r="F82" s="6">
        <f t="shared" si="40"/>
        <v>0</v>
      </c>
      <c r="G82" s="6">
        <f t="shared" si="41"/>
        <v>2</v>
      </c>
      <c r="H82" s="6">
        <f t="shared" si="42"/>
        <v>10</v>
      </c>
      <c r="I82" s="6">
        <f t="shared" si="43"/>
        <v>5</v>
      </c>
      <c r="J82" s="6">
        <f t="shared" si="44"/>
        <v>0</v>
      </c>
      <c r="K82" s="6">
        <f t="shared" si="45"/>
        <v>0</v>
      </c>
      <c r="L82" s="6">
        <f t="shared" si="46"/>
        <v>5</v>
      </c>
      <c r="M82" s="6">
        <f t="shared" si="47"/>
        <v>0</v>
      </c>
      <c r="N82" s="6">
        <f t="shared" si="48"/>
        <v>0</v>
      </c>
      <c r="O82" s="6">
        <f t="shared" si="49"/>
        <v>0</v>
      </c>
      <c r="P82" s="7">
        <f t="shared" si="50"/>
        <v>1</v>
      </c>
      <c r="Q82" s="7">
        <f t="shared" si="51"/>
        <v>0.5</v>
      </c>
      <c r="R82" s="7">
        <v>0.5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52"/>
        <v>0</v>
      </c>
      <c r="AJ82" s="11">
        <v>5</v>
      </c>
      <c r="AK82" s="10" t="s">
        <v>53</v>
      </c>
      <c r="AL82" s="11"/>
      <c r="AM82" s="10"/>
      <c r="AN82" s="11"/>
      <c r="AO82" s="10"/>
      <c r="AP82" s="7">
        <v>0.5</v>
      </c>
      <c r="AQ82" s="11">
        <v>5</v>
      </c>
      <c r="AR82" s="10" t="s">
        <v>53</v>
      </c>
      <c r="AS82" s="11"/>
      <c r="AT82" s="10"/>
      <c r="AU82" s="11"/>
      <c r="AV82" s="10"/>
      <c r="AW82" s="11"/>
      <c r="AX82" s="10"/>
      <c r="AY82" s="7">
        <v>0.5</v>
      </c>
      <c r="AZ82" s="7">
        <f t="shared" si="53"/>
        <v>1</v>
      </c>
      <c r="BA82" s="11"/>
      <c r="BB82" s="10"/>
      <c r="BC82" s="11"/>
      <c r="BD82" s="10"/>
      <c r="BE82" s="11"/>
      <c r="BF82" s="10"/>
      <c r="BG82" s="7"/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54"/>
        <v>0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55"/>
        <v>0</v>
      </c>
    </row>
    <row r="83" spans="1:86" x14ac:dyDescent="0.25">
      <c r="A83" s="20">
        <v>2</v>
      </c>
      <c r="B83" s="20">
        <v>1</v>
      </c>
      <c r="C83" s="20"/>
      <c r="D83" s="6" t="s">
        <v>163</v>
      </c>
      <c r="E83" s="3" t="s">
        <v>164</v>
      </c>
      <c r="F83" s="6">
        <f t="shared" si="40"/>
        <v>0</v>
      </c>
      <c r="G83" s="6">
        <f t="shared" si="41"/>
        <v>2</v>
      </c>
      <c r="H83" s="6">
        <f t="shared" si="42"/>
        <v>15</v>
      </c>
      <c r="I83" s="6">
        <f t="shared" si="43"/>
        <v>8</v>
      </c>
      <c r="J83" s="6">
        <f t="shared" si="44"/>
        <v>7</v>
      </c>
      <c r="K83" s="6">
        <f t="shared" si="45"/>
        <v>0</v>
      </c>
      <c r="L83" s="6">
        <f t="shared" si="46"/>
        <v>0</v>
      </c>
      <c r="M83" s="6">
        <f t="shared" si="47"/>
        <v>0</v>
      </c>
      <c r="N83" s="6">
        <f t="shared" si="48"/>
        <v>0</v>
      </c>
      <c r="O83" s="6">
        <f t="shared" si="49"/>
        <v>0</v>
      </c>
      <c r="P83" s="7">
        <f t="shared" si="50"/>
        <v>2</v>
      </c>
      <c r="Q83" s="7">
        <f t="shared" si="51"/>
        <v>0</v>
      </c>
      <c r="R83" s="7">
        <v>0.73</v>
      </c>
      <c r="S83" s="11">
        <v>8</v>
      </c>
      <c r="T83" s="10" t="s">
        <v>53</v>
      </c>
      <c r="U83" s="11">
        <v>7</v>
      </c>
      <c r="V83" s="10" t="s">
        <v>53</v>
      </c>
      <c r="W83" s="11"/>
      <c r="X83" s="10"/>
      <c r="Y83" s="7">
        <v>2</v>
      </c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52"/>
        <v>2</v>
      </c>
      <c r="AJ83" s="11"/>
      <c r="AK83" s="10"/>
      <c r="AL83" s="11"/>
      <c r="AM83" s="10"/>
      <c r="AN83" s="11"/>
      <c r="AO83" s="10"/>
      <c r="AP83" s="7"/>
      <c r="AQ83" s="11"/>
      <c r="AR83" s="10"/>
      <c r="AS83" s="11"/>
      <c r="AT83" s="10"/>
      <c r="AU83" s="11"/>
      <c r="AV83" s="10"/>
      <c r="AW83" s="11"/>
      <c r="AX83" s="10"/>
      <c r="AY83" s="7"/>
      <c r="AZ83" s="7">
        <f t="shared" si="53"/>
        <v>0</v>
      </c>
      <c r="BA83" s="11"/>
      <c r="BB83" s="10"/>
      <c r="BC83" s="11"/>
      <c r="BD83" s="10"/>
      <c r="BE83" s="11"/>
      <c r="BF83" s="10"/>
      <c r="BG83" s="7"/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54"/>
        <v>0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55"/>
        <v>0</v>
      </c>
    </row>
    <row r="84" spans="1:86" x14ac:dyDescent="0.25">
      <c r="A84" s="20">
        <v>2</v>
      </c>
      <c r="B84" s="20">
        <v>1</v>
      </c>
      <c r="C84" s="20"/>
      <c r="D84" s="6" t="s">
        <v>165</v>
      </c>
      <c r="E84" s="3" t="s">
        <v>166</v>
      </c>
      <c r="F84" s="6">
        <f t="shared" si="40"/>
        <v>0</v>
      </c>
      <c r="G84" s="6">
        <f t="shared" si="41"/>
        <v>2</v>
      </c>
      <c r="H84" s="6">
        <f t="shared" si="42"/>
        <v>15</v>
      </c>
      <c r="I84" s="6">
        <f t="shared" si="43"/>
        <v>8</v>
      </c>
      <c r="J84" s="6">
        <f t="shared" si="44"/>
        <v>7</v>
      </c>
      <c r="K84" s="6">
        <f t="shared" si="45"/>
        <v>0</v>
      </c>
      <c r="L84" s="6">
        <f t="shared" si="46"/>
        <v>0</v>
      </c>
      <c r="M84" s="6">
        <f t="shared" si="47"/>
        <v>0</v>
      </c>
      <c r="N84" s="6">
        <f t="shared" si="48"/>
        <v>0</v>
      </c>
      <c r="O84" s="6">
        <f t="shared" si="49"/>
        <v>0</v>
      </c>
      <c r="P84" s="7">
        <f t="shared" si="50"/>
        <v>2</v>
      </c>
      <c r="Q84" s="7">
        <f t="shared" si="51"/>
        <v>0</v>
      </c>
      <c r="R84" s="7">
        <v>0.5</v>
      </c>
      <c r="S84" s="11">
        <v>8</v>
      </c>
      <c r="T84" s="10" t="s">
        <v>53</v>
      </c>
      <c r="U84" s="11">
        <v>7</v>
      </c>
      <c r="V84" s="10" t="s">
        <v>53</v>
      </c>
      <c r="W84" s="11"/>
      <c r="X84" s="10"/>
      <c r="Y84" s="7">
        <v>2</v>
      </c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52"/>
        <v>2</v>
      </c>
      <c r="AJ84" s="11"/>
      <c r="AK84" s="10"/>
      <c r="AL84" s="11"/>
      <c r="AM84" s="10"/>
      <c r="AN84" s="11"/>
      <c r="AO84" s="10"/>
      <c r="AP84" s="7"/>
      <c r="AQ84" s="11"/>
      <c r="AR84" s="10"/>
      <c r="AS84" s="11"/>
      <c r="AT84" s="10"/>
      <c r="AU84" s="11"/>
      <c r="AV84" s="10"/>
      <c r="AW84" s="11"/>
      <c r="AX84" s="10"/>
      <c r="AY84" s="7"/>
      <c r="AZ84" s="7">
        <f t="shared" si="53"/>
        <v>0</v>
      </c>
      <c r="BA84" s="11"/>
      <c r="BB84" s="10"/>
      <c r="BC84" s="11"/>
      <c r="BD84" s="10"/>
      <c r="BE84" s="11"/>
      <c r="BF84" s="10"/>
      <c r="BG84" s="7"/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54"/>
        <v>0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55"/>
        <v>0</v>
      </c>
    </row>
    <row r="85" spans="1:86" x14ac:dyDescent="0.25">
      <c r="A85" s="20">
        <v>2</v>
      </c>
      <c r="B85" s="20">
        <v>1</v>
      </c>
      <c r="C85" s="20"/>
      <c r="D85" s="6" t="s">
        <v>167</v>
      </c>
      <c r="E85" s="3" t="s">
        <v>168</v>
      </c>
      <c r="F85" s="6">
        <f t="shared" si="40"/>
        <v>0</v>
      </c>
      <c r="G85" s="6">
        <f t="shared" si="41"/>
        <v>2</v>
      </c>
      <c r="H85" s="6">
        <f t="shared" si="42"/>
        <v>15</v>
      </c>
      <c r="I85" s="6">
        <f t="shared" si="43"/>
        <v>8</v>
      </c>
      <c r="J85" s="6">
        <f t="shared" si="44"/>
        <v>7</v>
      </c>
      <c r="K85" s="6">
        <f t="shared" si="45"/>
        <v>0</v>
      </c>
      <c r="L85" s="6">
        <f t="shared" si="46"/>
        <v>0</v>
      </c>
      <c r="M85" s="6">
        <f t="shared" si="47"/>
        <v>0</v>
      </c>
      <c r="N85" s="6">
        <f t="shared" si="48"/>
        <v>0</v>
      </c>
      <c r="O85" s="6">
        <f t="shared" si="49"/>
        <v>0</v>
      </c>
      <c r="P85" s="7">
        <f t="shared" si="50"/>
        <v>2</v>
      </c>
      <c r="Q85" s="7">
        <f t="shared" si="51"/>
        <v>0</v>
      </c>
      <c r="R85" s="7">
        <v>0.5</v>
      </c>
      <c r="S85" s="11">
        <v>8</v>
      </c>
      <c r="T85" s="10" t="s">
        <v>53</v>
      </c>
      <c r="U85" s="11">
        <v>7</v>
      </c>
      <c r="V85" s="10" t="s">
        <v>53</v>
      </c>
      <c r="W85" s="11"/>
      <c r="X85" s="10"/>
      <c r="Y85" s="7">
        <v>2</v>
      </c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52"/>
        <v>2</v>
      </c>
      <c r="AJ85" s="11"/>
      <c r="AK85" s="10"/>
      <c r="AL85" s="11"/>
      <c r="AM85" s="10"/>
      <c r="AN85" s="11"/>
      <c r="AO85" s="10"/>
      <c r="AP85" s="7"/>
      <c r="AQ85" s="11"/>
      <c r="AR85" s="10"/>
      <c r="AS85" s="11"/>
      <c r="AT85" s="10"/>
      <c r="AU85" s="11"/>
      <c r="AV85" s="10"/>
      <c r="AW85" s="11"/>
      <c r="AX85" s="10"/>
      <c r="AY85" s="7"/>
      <c r="AZ85" s="7">
        <f t="shared" si="53"/>
        <v>0</v>
      </c>
      <c r="BA85" s="11"/>
      <c r="BB85" s="10"/>
      <c r="BC85" s="11"/>
      <c r="BD85" s="10"/>
      <c r="BE85" s="11"/>
      <c r="BF85" s="10"/>
      <c r="BG85" s="7"/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54"/>
        <v>0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55"/>
        <v>0</v>
      </c>
    </row>
    <row r="86" spans="1:86" x14ac:dyDescent="0.25">
      <c r="A86" s="20">
        <v>2</v>
      </c>
      <c r="B86" s="20">
        <v>1</v>
      </c>
      <c r="C86" s="20"/>
      <c r="D86" s="6" t="s">
        <v>169</v>
      </c>
      <c r="E86" s="3" t="s">
        <v>170</v>
      </c>
      <c r="F86" s="6">
        <f t="shared" si="40"/>
        <v>0</v>
      </c>
      <c r="G86" s="6">
        <f t="shared" si="41"/>
        <v>2</v>
      </c>
      <c r="H86" s="6">
        <f t="shared" si="42"/>
        <v>15</v>
      </c>
      <c r="I86" s="6">
        <f t="shared" si="43"/>
        <v>8</v>
      </c>
      <c r="J86" s="6">
        <f t="shared" si="44"/>
        <v>7</v>
      </c>
      <c r="K86" s="6">
        <f t="shared" si="45"/>
        <v>0</v>
      </c>
      <c r="L86" s="6">
        <f t="shared" si="46"/>
        <v>0</v>
      </c>
      <c r="M86" s="6">
        <f t="shared" si="47"/>
        <v>0</v>
      </c>
      <c r="N86" s="6">
        <f t="shared" si="48"/>
        <v>0</v>
      </c>
      <c r="O86" s="6">
        <f t="shared" si="49"/>
        <v>0</v>
      </c>
      <c r="P86" s="7">
        <f t="shared" si="50"/>
        <v>2</v>
      </c>
      <c r="Q86" s="7">
        <f t="shared" si="51"/>
        <v>0</v>
      </c>
      <c r="R86" s="7">
        <v>0.56999999999999995</v>
      </c>
      <c r="S86" s="11">
        <v>8</v>
      </c>
      <c r="T86" s="10" t="s">
        <v>53</v>
      </c>
      <c r="U86" s="11">
        <v>7</v>
      </c>
      <c r="V86" s="10" t="s">
        <v>53</v>
      </c>
      <c r="W86" s="11"/>
      <c r="X86" s="10"/>
      <c r="Y86" s="7">
        <v>2</v>
      </c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52"/>
        <v>2</v>
      </c>
      <c r="AJ86" s="11"/>
      <c r="AK86" s="10"/>
      <c r="AL86" s="11"/>
      <c r="AM86" s="10"/>
      <c r="AN86" s="11"/>
      <c r="AO86" s="10"/>
      <c r="AP86" s="7"/>
      <c r="AQ86" s="11"/>
      <c r="AR86" s="10"/>
      <c r="AS86" s="11"/>
      <c r="AT86" s="10"/>
      <c r="AU86" s="11"/>
      <c r="AV86" s="10"/>
      <c r="AW86" s="11"/>
      <c r="AX86" s="10"/>
      <c r="AY86" s="7"/>
      <c r="AZ86" s="7">
        <f t="shared" si="53"/>
        <v>0</v>
      </c>
      <c r="BA86" s="11"/>
      <c r="BB86" s="10"/>
      <c r="BC86" s="11"/>
      <c r="BD86" s="10"/>
      <c r="BE86" s="11"/>
      <c r="BF86" s="10"/>
      <c r="BG86" s="7"/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54"/>
        <v>0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55"/>
        <v>0</v>
      </c>
    </row>
    <row r="87" spans="1:86" x14ac:dyDescent="0.25">
      <c r="A87" s="20">
        <v>2</v>
      </c>
      <c r="B87" s="20">
        <v>1</v>
      </c>
      <c r="C87" s="20"/>
      <c r="D87" s="6" t="s">
        <v>171</v>
      </c>
      <c r="E87" s="3" t="s">
        <v>172</v>
      </c>
      <c r="F87" s="6">
        <f t="shared" si="40"/>
        <v>0</v>
      </c>
      <c r="G87" s="6">
        <f t="shared" si="41"/>
        <v>2</v>
      </c>
      <c r="H87" s="6">
        <f t="shared" si="42"/>
        <v>15</v>
      </c>
      <c r="I87" s="6">
        <f t="shared" si="43"/>
        <v>8</v>
      </c>
      <c r="J87" s="6">
        <f t="shared" si="44"/>
        <v>7</v>
      </c>
      <c r="K87" s="6">
        <f t="shared" si="45"/>
        <v>0</v>
      </c>
      <c r="L87" s="6">
        <f t="shared" si="46"/>
        <v>0</v>
      </c>
      <c r="M87" s="6">
        <f t="shared" si="47"/>
        <v>0</v>
      </c>
      <c r="N87" s="6">
        <f t="shared" si="48"/>
        <v>0</v>
      </c>
      <c r="O87" s="6">
        <f t="shared" si="49"/>
        <v>0</v>
      </c>
      <c r="P87" s="7">
        <f t="shared" si="50"/>
        <v>2</v>
      </c>
      <c r="Q87" s="7">
        <f t="shared" si="51"/>
        <v>0</v>
      </c>
      <c r="R87" s="7">
        <v>0.83</v>
      </c>
      <c r="S87" s="11">
        <v>8</v>
      </c>
      <c r="T87" s="10" t="s">
        <v>53</v>
      </c>
      <c r="U87" s="11">
        <v>7</v>
      </c>
      <c r="V87" s="10" t="s">
        <v>53</v>
      </c>
      <c r="W87" s="11"/>
      <c r="X87" s="10"/>
      <c r="Y87" s="7">
        <v>2</v>
      </c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52"/>
        <v>2</v>
      </c>
      <c r="AJ87" s="11"/>
      <c r="AK87" s="10"/>
      <c r="AL87" s="11"/>
      <c r="AM87" s="10"/>
      <c r="AN87" s="11"/>
      <c r="AO87" s="10"/>
      <c r="AP87" s="7"/>
      <c r="AQ87" s="11"/>
      <c r="AR87" s="10"/>
      <c r="AS87" s="11"/>
      <c r="AT87" s="10"/>
      <c r="AU87" s="11"/>
      <c r="AV87" s="10"/>
      <c r="AW87" s="11"/>
      <c r="AX87" s="10"/>
      <c r="AY87" s="7"/>
      <c r="AZ87" s="7">
        <f t="shared" si="53"/>
        <v>0</v>
      </c>
      <c r="BA87" s="11"/>
      <c r="BB87" s="10"/>
      <c r="BC87" s="11"/>
      <c r="BD87" s="10"/>
      <c r="BE87" s="11"/>
      <c r="BF87" s="10"/>
      <c r="BG87" s="7"/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54"/>
        <v>0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55"/>
        <v>0</v>
      </c>
    </row>
    <row r="88" spans="1:86" x14ac:dyDescent="0.25">
      <c r="A88" s="20">
        <v>2</v>
      </c>
      <c r="B88" s="20">
        <v>1</v>
      </c>
      <c r="C88" s="20"/>
      <c r="D88" s="6" t="s">
        <v>173</v>
      </c>
      <c r="E88" s="3" t="s">
        <v>174</v>
      </c>
      <c r="F88" s="6">
        <f t="shared" si="40"/>
        <v>0</v>
      </c>
      <c r="G88" s="6">
        <f t="shared" si="41"/>
        <v>2</v>
      </c>
      <c r="H88" s="6">
        <f t="shared" si="42"/>
        <v>15</v>
      </c>
      <c r="I88" s="6">
        <f t="shared" si="43"/>
        <v>8</v>
      </c>
      <c r="J88" s="6">
        <f t="shared" si="44"/>
        <v>7</v>
      </c>
      <c r="K88" s="6">
        <f t="shared" si="45"/>
        <v>0</v>
      </c>
      <c r="L88" s="6">
        <f t="shared" si="46"/>
        <v>0</v>
      </c>
      <c r="M88" s="6">
        <f t="shared" si="47"/>
        <v>0</v>
      </c>
      <c r="N88" s="6">
        <f t="shared" si="48"/>
        <v>0</v>
      </c>
      <c r="O88" s="6">
        <f t="shared" si="49"/>
        <v>0</v>
      </c>
      <c r="P88" s="7">
        <f t="shared" si="50"/>
        <v>2</v>
      </c>
      <c r="Q88" s="7">
        <f t="shared" si="51"/>
        <v>0</v>
      </c>
      <c r="R88" s="7">
        <v>0.73</v>
      </c>
      <c r="S88" s="11">
        <v>8</v>
      </c>
      <c r="T88" s="10" t="s">
        <v>53</v>
      </c>
      <c r="U88" s="11">
        <v>7</v>
      </c>
      <c r="V88" s="10" t="s">
        <v>53</v>
      </c>
      <c r="W88" s="11"/>
      <c r="X88" s="10"/>
      <c r="Y88" s="7">
        <v>2</v>
      </c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52"/>
        <v>2</v>
      </c>
      <c r="AJ88" s="11"/>
      <c r="AK88" s="10"/>
      <c r="AL88" s="11"/>
      <c r="AM88" s="10"/>
      <c r="AN88" s="11"/>
      <c r="AO88" s="10"/>
      <c r="AP88" s="7"/>
      <c r="AQ88" s="11"/>
      <c r="AR88" s="10"/>
      <c r="AS88" s="11"/>
      <c r="AT88" s="10"/>
      <c r="AU88" s="11"/>
      <c r="AV88" s="10"/>
      <c r="AW88" s="11"/>
      <c r="AX88" s="10"/>
      <c r="AY88" s="7"/>
      <c r="AZ88" s="7">
        <f t="shared" si="53"/>
        <v>0</v>
      </c>
      <c r="BA88" s="11"/>
      <c r="BB88" s="10"/>
      <c r="BC88" s="11"/>
      <c r="BD88" s="10"/>
      <c r="BE88" s="11"/>
      <c r="BF88" s="10"/>
      <c r="BG88" s="7"/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54"/>
        <v>0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55"/>
        <v>0</v>
      </c>
    </row>
    <row r="89" spans="1:86" x14ac:dyDescent="0.25">
      <c r="A89" s="20">
        <v>3</v>
      </c>
      <c r="B89" s="20">
        <v>1</v>
      </c>
      <c r="C89" s="20"/>
      <c r="D89" s="6" t="s">
        <v>175</v>
      </c>
      <c r="E89" s="3" t="s">
        <v>176</v>
      </c>
      <c r="F89" s="6">
        <f t="shared" ref="F89:F112" si="56">COUNTIF(S89:CF89,"e")</f>
        <v>0</v>
      </c>
      <c r="G89" s="6">
        <f t="shared" ref="G89:G112" si="57">COUNTIF(S89:CF89,"z")</f>
        <v>2</v>
      </c>
      <c r="H89" s="6">
        <f t="shared" ref="H89:H112" si="58">SUM(I89:O89)</f>
        <v>15</v>
      </c>
      <c r="I89" s="6">
        <f t="shared" ref="I89:I112" si="59">S89+AJ89+BA89+BR89</f>
        <v>8</v>
      </c>
      <c r="J89" s="6">
        <f t="shared" ref="J89:J112" si="60">U89+AL89+BC89+BT89</f>
        <v>7</v>
      </c>
      <c r="K89" s="6">
        <f t="shared" ref="K89:K112" si="61">W89+AN89+BE89+BV89</f>
        <v>0</v>
      </c>
      <c r="L89" s="6">
        <f t="shared" ref="L89:L112" si="62">Z89+AQ89+BH89+BY89</f>
        <v>0</v>
      </c>
      <c r="M89" s="6">
        <f t="shared" ref="M89:M112" si="63">AB89+AS89+BJ89+CA89</f>
        <v>0</v>
      </c>
      <c r="N89" s="6">
        <f t="shared" ref="N89:N112" si="64">AD89+AU89+BL89+CC89</f>
        <v>0</v>
      </c>
      <c r="O89" s="6">
        <f t="shared" ref="O89:O112" si="65">AF89+AW89+BN89+CE89</f>
        <v>0</v>
      </c>
      <c r="P89" s="7">
        <f t="shared" ref="P89:P112" si="66">AI89+AZ89+BQ89+CH89</f>
        <v>2</v>
      </c>
      <c r="Q89" s="7">
        <f t="shared" ref="Q89:Q112" si="67">AH89+AY89+BP89+CG89</f>
        <v>0</v>
      </c>
      <c r="R89" s="7">
        <v>0.5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ref="AI89:AI112" si="68">Y89+AH89</f>
        <v>0</v>
      </c>
      <c r="AJ89" s="11">
        <v>8</v>
      </c>
      <c r="AK89" s="10" t="s">
        <v>53</v>
      </c>
      <c r="AL89" s="11">
        <v>7</v>
      </c>
      <c r="AM89" s="10" t="s">
        <v>53</v>
      </c>
      <c r="AN89" s="11"/>
      <c r="AO89" s="10"/>
      <c r="AP89" s="7">
        <v>2</v>
      </c>
      <c r="AQ89" s="11"/>
      <c r="AR89" s="10"/>
      <c r="AS89" s="11"/>
      <c r="AT89" s="10"/>
      <c r="AU89" s="11"/>
      <c r="AV89" s="10"/>
      <c r="AW89" s="11"/>
      <c r="AX89" s="10"/>
      <c r="AY89" s="7"/>
      <c r="AZ89" s="7">
        <f t="shared" ref="AZ89:AZ112" si="69">AP89+AY89</f>
        <v>2</v>
      </c>
      <c r="BA89" s="11"/>
      <c r="BB89" s="10"/>
      <c r="BC89" s="11"/>
      <c r="BD89" s="10"/>
      <c r="BE89" s="11"/>
      <c r="BF89" s="10"/>
      <c r="BG89" s="7"/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ref="BQ89:BQ112" si="70">BG89+BP89</f>
        <v>0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ref="CH89:CH112" si="71">BX89+CG89</f>
        <v>0</v>
      </c>
    </row>
    <row r="90" spans="1:86" x14ac:dyDescent="0.25">
      <c r="A90" s="20">
        <v>3</v>
      </c>
      <c r="B90" s="20">
        <v>1</v>
      </c>
      <c r="C90" s="20"/>
      <c r="D90" s="6" t="s">
        <v>177</v>
      </c>
      <c r="E90" s="3" t="s">
        <v>178</v>
      </c>
      <c r="F90" s="6">
        <f t="shared" si="56"/>
        <v>0</v>
      </c>
      <c r="G90" s="6">
        <f t="shared" si="57"/>
        <v>2</v>
      </c>
      <c r="H90" s="6">
        <f t="shared" si="58"/>
        <v>15</v>
      </c>
      <c r="I90" s="6">
        <f t="shared" si="59"/>
        <v>8</v>
      </c>
      <c r="J90" s="6">
        <f t="shared" si="60"/>
        <v>7</v>
      </c>
      <c r="K90" s="6">
        <f t="shared" si="61"/>
        <v>0</v>
      </c>
      <c r="L90" s="6">
        <f t="shared" si="62"/>
        <v>0</v>
      </c>
      <c r="M90" s="6">
        <f t="shared" si="63"/>
        <v>0</v>
      </c>
      <c r="N90" s="6">
        <f t="shared" si="64"/>
        <v>0</v>
      </c>
      <c r="O90" s="6">
        <f t="shared" si="65"/>
        <v>0</v>
      </c>
      <c r="P90" s="7">
        <f t="shared" si="66"/>
        <v>2</v>
      </c>
      <c r="Q90" s="7">
        <f t="shared" si="67"/>
        <v>0</v>
      </c>
      <c r="R90" s="7">
        <v>0.5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68"/>
        <v>0</v>
      </c>
      <c r="AJ90" s="11">
        <v>8</v>
      </c>
      <c r="AK90" s="10" t="s">
        <v>53</v>
      </c>
      <c r="AL90" s="11">
        <v>7</v>
      </c>
      <c r="AM90" s="10" t="s">
        <v>53</v>
      </c>
      <c r="AN90" s="11"/>
      <c r="AO90" s="10"/>
      <c r="AP90" s="7">
        <v>2</v>
      </c>
      <c r="AQ90" s="11"/>
      <c r="AR90" s="10"/>
      <c r="AS90" s="11"/>
      <c r="AT90" s="10"/>
      <c r="AU90" s="11"/>
      <c r="AV90" s="10"/>
      <c r="AW90" s="11"/>
      <c r="AX90" s="10"/>
      <c r="AY90" s="7"/>
      <c r="AZ90" s="7">
        <f t="shared" si="69"/>
        <v>2</v>
      </c>
      <c r="BA90" s="11"/>
      <c r="BB90" s="10"/>
      <c r="BC90" s="11"/>
      <c r="BD90" s="10"/>
      <c r="BE90" s="11"/>
      <c r="BF90" s="10"/>
      <c r="BG90" s="7"/>
      <c r="BH90" s="11"/>
      <c r="BI90" s="10"/>
      <c r="BJ90" s="11"/>
      <c r="BK90" s="10"/>
      <c r="BL90" s="11"/>
      <c r="BM90" s="10"/>
      <c r="BN90" s="11"/>
      <c r="BO90" s="10"/>
      <c r="BP90" s="7"/>
      <c r="BQ90" s="7">
        <f t="shared" si="70"/>
        <v>0</v>
      </c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71"/>
        <v>0</v>
      </c>
    </row>
    <row r="91" spans="1:86" x14ac:dyDescent="0.25">
      <c r="A91" s="20">
        <v>3</v>
      </c>
      <c r="B91" s="20">
        <v>1</v>
      </c>
      <c r="C91" s="20"/>
      <c r="D91" s="6" t="s">
        <v>179</v>
      </c>
      <c r="E91" s="3" t="s">
        <v>180</v>
      </c>
      <c r="F91" s="6">
        <f t="shared" si="56"/>
        <v>0</v>
      </c>
      <c r="G91" s="6">
        <f t="shared" si="57"/>
        <v>2</v>
      </c>
      <c r="H91" s="6">
        <f t="shared" si="58"/>
        <v>15</v>
      </c>
      <c r="I91" s="6">
        <f t="shared" si="59"/>
        <v>8</v>
      </c>
      <c r="J91" s="6">
        <f t="shared" si="60"/>
        <v>7</v>
      </c>
      <c r="K91" s="6">
        <f t="shared" si="61"/>
        <v>0</v>
      </c>
      <c r="L91" s="6">
        <f t="shared" si="62"/>
        <v>0</v>
      </c>
      <c r="M91" s="6">
        <f t="shared" si="63"/>
        <v>0</v>
      </c>
      <c r="N91" s="6">
        <f t="shared" si="64"/>
        <v>0</v>
      </c>
      <c r="O91" s="6">
        <f t="shared" si="65"/>
        <v>0</v>
      </c>
      <c r="P91" s="7">
        <f t="shared" si="66"/>
        <v>2</v>
      </c>
      <c r="Q91" s="7">
        <f t="shared" si="67"/>
        <v>0</v>
      </c>
      <c r="R91" s="7">
        <v>0.5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68"/>
        <v>0</v>
      </c>
      <c r="AJ91" s="11">
        <v>8</v>
      </c>
      <c r="AK91" s="10" t="s">
        <v>53</v>
      </c>
      <c r="AL91" s="11">
        <v>7</v>
      </c>
      <c r="AM91" s="10" t="s">
        <v>53</v>
      </c>
      <c r="AN91" s="11"/>
      <c r="AO91" s="10"/>
      <c r="AP91" s="7">
        <v>2</v>
      </c>
      <c r="AQ91" s="11"/>
      <c r="AR91" s="10"/>
      <c r="AS91" s="11"/>
      <c r="AT91" s="10"/>
      <c r="AU91" s="11"/>
      <c r="AV91" s="10"/>
      <c r="AW91" s="11"/>
      <c r="AX91" s="10"/>
      <c r="AY91" s="7"/>
      <c r="AZ91" s="7">
        <f t="shared" si="69"/>
        <v>2</v>
      </c>
      <c r="BA91" s="11"/>
      <c r="BB91" s="10"/>
      <c r="BC91" s="11"/>
      <c r="BD91" s="10"/>
      <c r="BE91" s="11"/>
      <c r="BF91" s="10"/>
      <c r="BG91" s="7"/>
      <c r="BH91" s="11"/>
      <c r="BI91" s="10"/>
      <c r="BJ91" s="11"/>
      <c r="BK91" s="10"/>
      <c r="BL91" s="11"/>
      <c r="BM91" s="10"/>
      <c r="BN91" s="11"/>
      <c r="BO91" s="10"/>
      <c r="BP91" s="7"/>
      <c r="BQ91" s="7">
        <f t="shared" si="70"/>
        <v>0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71"/>
        <v>0</v>
      </c>
    </row>
    <row r="92" spans="1:86" x14ac:dyDescent="0.25">
      <c r="A92" s="20">
        <v>4</v>
      </c>
      <c r="B92" s="20">
        <v>1</v>
      </c>
      <c r="C92" s="20"/>
      <c r="D92" s="6" t="s">
        <v>181</v>
      </c>
      <c r="E92" s="3" t="s">
        <v>182</v>
      </c>
      <c r="F92" s="6">
        <f t="shared" si="56"/>
        <v>0</v>
      </c>
      <c r="G92" s="6">
        <f t="shared" si="57"/>
        <v>2</v>
      </c>
      <c r="H92" s="6">
        <f t="shared" si="58"/>
        <v>15</v>
      </c>
      <c r="I92" s="6">
        <f t="shared" si="59"/>
        <v>8</v>
      </c>
      <c r="J92" s="6">
        <f t="shared" si="60"/>
        <v>7</v>
      </c>
      <c r="K92" s="6">
        <f t="shared" si="61"/>
        <v>0</v>
      </c>
      <c r="L92" s="6">
        <f t="shared" si="62"/>
        <v>0</v>
      </c>
      <c r="M92" s="6">
        <f t="shared" si="63"/>
        <v>0</v>
      </c>
      <c r="N92" s="6">
        <f t="shared" si="64"/>
        <v>0</v>
      </c>
      <c r="O92" s="6">
        <f t="shared" si="65"/>
        <v>0</v>
      </c>
      <c r="P92" s="7">
        <f t="shared" si="66"/>
        <v>2</v>
      </c>
      <c r="Q92" s="7">
        <f t="shared" si="67"/>
        <v>0</v>
      </c>
      <c r="R92" s="7">
        <v>0.74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68"/>
        <v>0</v>
      </c>
      <c r="AJ92" s="11">
        <v>8</v>
      </c>
      <c r="AK92" s="10" t="s">
        <v>53</v>
      </c>
      <c r="AL92" s="11">
        <v>7</v>
      </c>
      <c r="AM92" s="10" t="s">
        <v>53</v>
      </c>
      <c r="AN92" s="11"/>
      <c r="AO92" s="10"/>
      <c r="AP92" s="7">
        <v>2</v>
      </c>
      <c r="AQ92" s="11"/>
      <c r="AR92" s="10"/>
      <c r="AS92" s="11"/>
      <c r="AT92" s="10"/>
      <c r="AU92" s="11"/>
      <c r="AV92" s="10"/>
      <c r="AW92" s="11"/>
      <c r="AX92" s="10"/>
      <c r="AY92" s="7"/>
      <c r="AZ92" s="7">
        <f t="shared" si="69"/>
        <v>2</v>
      </c>
      <c r="BA92" s="11"/>
      <c r="BB92" s="10"/>
      <c r="BC92" s="11"/>
      <c r="BD92" s="10"/>
      <c r="BE92" s="11"/>
      <c r="BF92" s="10"/>
      <c r="BG92" s="7"/>
      <c r="BH92" s="11"/>
      <c r="BI92" s="10"/>
      <c r="BJ92" s="11"/>
      <c r="BK92" s="10"/>
      <c r="BL92" s="11"/>
      <c r="BM92" s="10"/>
      <c r="BN92" s="11"/>
      <c r="BO92" s="10"/>
      <c r="BP92" s="7"/>
      <c r="BQ92" s="7">
        <f t="shared" si="70"/>
        <v>0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71"/>
        <v>0</v>
      </c>
    </row>
    <row r="93" spans="1:86" x14ac:dyDescent="0.25">
      <c r="A93" s="20">
        <v>4</v>
      </c>
      <c r="B93" s="20">
        <v>1</v>
      </c>
      <c r="C93" s="20"/>
      <c r="D93" s="6" t="s">
        <v>183</v>
      </c>
      <c r="E93" s="3" t="s">
        <v>184</v>
      </c>
      <c r="F93" s="6">
        <f t="shared" si="56"/>
        <v>0</v>
      </c>
      <c r="G93" s="6">
        <f t="shared" si="57"/>
        <v>2</v>
      </c>
      <c r="H93" s="6">
        <f t="shared" si="58"/>
        <v>15</v>
      </c>
      <c r="I93" s="6">
        <f t="shared" si="59"/>
        <v>8</v>
      </c>
      <c r="J93" s="6">
        <f t="shared" si="60"/>
        <v>7</v>
      </c>
      <c r="K93" s="6">
        <f t="shared" si="61"/>
        <v>0</v>
      </c>
      <c r="L93" s="6">
        <f t="shared" si="62"/>
        <v>0</v>
      </c>
      <c r="M93" s="6">
        <f t="shared" si="63"/>
        <v>0</v>
      </c>
      <c r="N93" s="6">
        <f t="shared" si="64"/>
        <v>0</v>
      </c>
      <c r="O93" s="6">
        <f t="shared" si="65"/>
        <v>0</v>
      </c>
      <c r="P93" s="7">
        <f t="shared" si="66"/>
        <v>2</v>
      </c>
      <c r="Q93" s="7">
        <f t="shared" si="67"/>
        <v>0</v>
      </c>
      <c r="R93" s="7">
        <v>0.8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68"/>
        <v>0</v>
      </c>
      <c r="AJ93" s="11">
        <v>8</v>
      </c>
      <c r="AK93" s="10" t="s">
        <v>53</v>
      </c>
      <c r="AL93" s="11">
        <v>7</v>
      </c>
      <c r="AM93" s="10" t="s">
        <v>53</v>
      </c>
      <c r="AN93" s="11"/>
      <c r="AO93" s="10"/>
      <c r="AP93" s="7">
        <v>2</v>
      </c>
      <c r="AQ93" s="11"/>
      <c r="AR93" s="10"/>
      <c r="AS93" s="11"/>
      <c r="AT93" s="10"/>
      <c r="AU93" s="11"/>
      <c r="AV93" s="10"/>
      <c r="AW93" s="11"/>
      <c r="AX93" s="10"/>
      <c r="AY93" s="7"/>
      <c r="AZ93" s="7">
        <f t="shared" si="69"/>
        <v>2</v>
      </c>
      <c r="BA93" s="11"/>
      <c r="BB93" s="10"/>
      <c r="BC93" s="11"/>
      <c r="BD93" s="10"/>
      <c r="BE93" s="11"/>
      <c r="BF93" s="10"/>
      <c r="BG93" s="7"/>
      <c r="BH93" s="11"/>
      <c r="BI93" s="10"/>
      <c r="BJ93" s="11"/>
      <c r="BK93" s="10"/>
      <c r="BL93" s="11"/>
      <c r="BM93" s="10"/>
      <c r="BN93" s="11"/>
      <c r="BO93" s="10"/>
      <c r="BP93" s="7"/>
      <c r="BQ93" s="7">
        <f t="shared" si="70"/>
        <v>0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71"/>
        <v>0</v>
      </c>
    </row>
    <row r="94" spans="1:86" x14ac:dyDescent="0.25">
      <c r="A94" s="20">
        <v>4</v>
      </c>
      <c r="B94" s="20">
        <v>1</v>
      </c>
      <c r="C94" s="20"/>
      <c r="D94" s="6" t="s">
        <v>185</v>
      </c>
      <c r="E94" s="3" t="s">
        <v>186</v>
      </c>
      <c r="F94" s="6">
        <f t="shared" si="56"/>
        <v>0</v>
      </c>
      <c r="G94" s="6">
        <f t="shared" si="57"/>
        <v>2</v>
      </c>
      <c r="H94" s="6">
        <f t="shared" si="58"/>
        <v>15</v>
      </c>
      <c r="I94" s="6">
        <f t="shared" si="59"/>
        <v>8</v>
      </c>
      <c r="J94" s="6">
        <f t="shared" si="60"/>
        <v>7</v>
      </c>
      <c r="K94" s="6">
        <f t="shared" si="61"/>
        <v>0</v>
      </c>
      <c r="L94" s="6">
        <f t="shared" si="62"/>
        <v>0</v>
      </c>
      <c r="M94" s="6">
        <f t="shared" si="63"/>
        <v>0</v>
      </c>
      <c r="N94" s="6">
        <f t="shared" si="64"/>
        <v>0</v>
      </c>
      <c r="O94" s="6">
        <f t="shared" si="65"/>
        <v>0</v>
      </c>
      <c r="P94" s="7">
        <f t="shared" si="66"/>
        <v>2</v>
      </c>
      <c r="Q94" s="7">
        <f t="shared" si="67"/>
        <v>0</v>
      </c>
      <c r="R94" s="7">
        <v>0.74</v>
      </c>
      <c r="S94" s="11"/>
      <c r="T94" s="10"/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7"/>
      <c r="AI94" s="7">
        <f t="shared" si="68"/>
        <v>0</v>
      </c>
      <c r="AJ94" s="11">
        <v>8</v>
      </c>
      <c r="AK94" s="10" t="s">
        <v>53</v>
      </c>
      <c r="AL94" s="11">
        <v>7</v>
      </c>
      <c r="AM94" s="10" t="s">
        <v>53</v>
      </c>
      <c r="AN94" s="11"/>
      <c r="AO94" s="10"/>
      <c r="AP94" s="7">
        <v>2</v>
      </c>
      <c r="AQ94" s="11"/>
      <c r="AR94" s="10"/>
      <c r="AS94" s="11"/>
      <c r="AT94" s="10"/>
      <c r="AU94" s="11"/>
      <c r="AV94" s="10"/>
      <c r="AW94" s="11"/>
      <c r="AX94" s="10"/>
      <c r="AY94" s="7"/>
      <c r="AZ94" s="7">
        <f t="shared" si="69"/>
        <v>2</v>
      </c>
      <c r="BA94" s="11"/>
      <c r="BB94" s="10"/>
      <c r="BC94" s="11"/>
      <c r="BD94" s="10"/>
      <c r="BE94" s="11"/>
      <c r="BF94" s="10"/>
      <c r="BG94" s="7"/>
      <c r="BH94" s="11"/>
      <c r="BI94" s="10"/>
      <c r="BJ94" s="11"/>
      <c r="BK94" s="10"/>
      <c r="BL94" s="11"/>
      <c r="BM94" s="10"/>
      <c r="BN94" s="11"/>
      <c r="BO94" s="10"/>
      <c r="BP94" s="7"/>
      <c r="BQ94" s="7">
        <f t="shared" si="70"/>
        <v>0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 t="shared" si="71"/>
        <v>0</v>
      </c>
    </row>
    <row r="95" spans="1:86" x14ac:dyDescent="0.25">
      <c r="A95" s="20">
        <v>4</v>
      </c>
      <c r="B95" s="20">
        <v>1</v>
      </c>
      <c r="C95" s="20"/>
      <c r="D95" s="6" t="s">
        <v>187</v>
      </c>
      <c r="E95" s="3" t="s">
        <v>188</v>
      </c>
      <c r="F95" s="6">
        <f t="shared" si="56"/>
        <v>0</v>
      </c>
      <c r="G95" s="6">
        <f t="shared" si="57"/>
        <v>2</v>
      </c>
      <c r="H95" s="6">
        <f t="shared" si="58"/>
        <v>15</v>
      </c>
      <c r="I95" s="6">
        <f t="shared" si="59"/>
        <v>8</v>
      </c>
      <c r="J95" s="6">
        <f t="shared" si="60"/>
        <v>7</v>
      </c>
      <c r="K95" s="6">
        <f t="shared" si="61"/>
        <v>0</v>
      </c>
      <c r="L95" s="6">
        <f t="shared" si="62"/>
        <v>0</v>
      </c>
      <c r="M95" s="6">
        <f t="shared" si="63"/>
        <v>0</v>
      </c>
      <c r="N95" s="6">
        <f t="shared" si="64"/>
        <v>0</v>
      </c>
      <c r="O95" s="6">
        <f t="shared" si="65"/>
        <v>0</v>
      </c>
      <c r="P95" s="7">
        <f t="shared" si="66"/>
        <v>2</v>
      </c>
      <c r="Q95" s="7">
        <f t="shared" si="67"/>
        <v>0</v>
      </c>
      <c r="R95" s="7">
        <v>0.67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7"/>
      <c r="AI95" s="7">
        <f t="shared" si="68"/>
        <v>0</v>
      </c>
      <c r="AJ95" s="11">
        <v>8</v>
      </c>
      <c r="AK95" s="10" t="s">
        <v>53</v>
      </c>
      <c r="AL95" s="11">
        <v>7</v>
      </c>
      <c r="AM95" s="10" t="s">
        <v>53</v>
      </c>
      <c r="AN95" s="11"/>
      <c r="AO95" s="10"/>
      <c r="AP95" s="7">
        <v>2</v>
      </c>
      <c r="AQ95" s="11"/>
      <c r="AR95" s="10"/>
      <c r="AS95" s="11"/>
      <c r="AT95" s="10"/>
      <c r="AU95" s="11"/>
      <c r="AV95" s="10"/>
      <c r="AW95" s="11"/>
      <c r="AX95" s="10"/>
      <c r="AY95" s="7"/>
      <c r="AZ95" s="7">
        <f t="shared" si="69"/>
        <v>2</v>
      </c>
      <c r="BA95" s="11"/>
      <c r="BB95" s="10"/>
      <c r="BC95" s="11"/>
      <c r="BD95" s="10"/>
      <c r="BE95" s="11"/>
      <c r="BF95" s="10"/>
      <c r="BG95" s="7"/>
      <c r="BH95" s="11"/>
      <c r="BI95" s="10"/>
      <c r="BJ95" s="11"/>
      <c r="BK95" s="10"/>
      <c r="BL95" s="11"/>
      <c r="BM95" s="10"/>
      <c r="BN95" s="11"/>
      <c r="BO95" s="10"/>
      <c r="BP95" s="7"/>
      <c r="BQ95" s="7">
        <f t="shared" si="70"/>
        <v>0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 t="shared" si="71"/>
        <v>0</v>
      </c>
    </row>
    <row r="96" spans="1:86" x14ac:dyDescent="0.25">
      <c r="A96" s="20">
        <v>5</v>
      </c>
      <c r="B96" s="20">
        <v>2</v>
      </c>
      <c r="C96" s="20"/>
      <c r="D96" s="6" t="s">
        <v>189</v>
      </c>
      <c r="E96" s="3" t="s">
        <v>190</v>
      </c>
      <c r="F96" s="6">
        <f t="shared" si="56"/>
        <v>0</v>
      </c>
      <c r="G96" s="6">
        <f t="shared" si="57"/>
        <v>2</v>
      </c>
      <c r="H96" s="6">
        <f t="shared" si="58"/>
        <v>15</v>
      </c>
      <c r="I96" s="6">
        <f t="shared" si="59"/>
        <v>8</v>
      </c>
      <c r="J96" s="6">
        <f t="shared" si="60"/>
        <v>7</v>
      </c>
      <c r="K96" s="6">
        <f t="shared" si="61"/>
        <v>0</v>
      </c>
      <c r="L96" s="6">
        <f t="shared" si="62"/>
        <v>0</v>
      </c>
      <c r="M96" s="6">
        <f t="shared" si="63"/>
        <v>0</v>
      </c>
      <c r="N96" s="6">
        <f t="shared" si="64"/>
        <v>0</v>
      </c>
      <c r="O96" s="6">
        <f t="shared" si="65"/>
        <v>0</v>
      </c>
      <c r="P96" s="7">
        <f t="shared" si="66"/>
        <v>2</v>
      </c>
      <c r="Q96" s="7">
        <f t="shared" si="67"/>
        <v>0</v>
      </c>
      <c r="R96" s="7">
        <v>0.74</v>
      </c>
      <c r="S96" s="11"/>
      <c r="T96" s="10"/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7"/>
      <c r="AI96" s="7">
        <f t="shared" si="68"/>
        <v>0</v>
      </c>
      <c r="AJ96" s="11">
        <v>8</v>
      </c>
      <c r="AK96" s="10" t="s">
        <v>53</v>
      </c>
      <c r="AL96" s="11">
        <v>7</v>
      </c>
      <c r="AM96" s="10" t="s">
        <v>53</v>
      </c>
      <c r="AN96" s="11"/>
      <c r="AO96" s="10"/>
      <c r="AP96" s="7">
        <v>2</v>
      </c>
      <c r="AQ96" s="11"/>
      <c r="AR96" s="10"/>
      <c r="AS96" s="11"/>
      <c r="AT96" s="10"/>
      <c r="AU96" s="11"/>
      <c r="AV96" s="10"/>
      <c r="AW96" s="11"/>
      <c r="AX96" s="10"/>
      <c r="AY96" s="7"/>
      <c r="AZ96" s="7">
        <f t="shared" si="69"/>
        <v>2</v>
      </c>
      <c r="BA96" s="11"/>
      <c r="BB96" s="10"/>
      <c r="BC96" s="11"/>
      <c r="BD96" s="10"/>
      <c r="BE96" s="11"/>
      <c r="BF96" s="10"/>
      <c r="BG96" s="7"/>
      <c r="BH96" s="11"/>
      <c r="BI96" s="10"/>
      <c r="BJ96" s="11"/>
      <c r="BK96" s="10"/>
      <c r="BL96" s="11"/>
      <c r="BM96" s="10"/>
      <c r="BN96" s="11"/>
      <c r="BO96" s="10"/>
      <c r="BP96" s="7"/>
      <c r="BQ96" s="7">
        <f t="shared" si="70"/>
        <v>0</v>
      </c>
      <c r="BR96" s="11"/>
      <c r="BS96" s="10"/>
      <c r="BT96" s="11"/>
      <c r="BU96" s="10"/>
      <c r="BV96" s="11"/>
      <c r="BW96" s="10"/>
      <c r="BX96" s="7"/>
      <c r="BY96" s="11"/>
      <c r="BZ96" s="10"/>
      <c r="CA96" s="11"/>
      <c r="CB96" s="10"/>
      <c r="CC96" s="11"/>
      <c r="CD96" s="10"/>
      <c r="CE96" s="11"/>
      <c r="CF96" s="10"/>
      <c r="CG96" s="7"/>
      <c r="CH96" s="7">
        <f t="shared" si="71"/>
        <v>0</v>
      </c>
    </row>
    <row r="97" spans="1:86" x14ac:dyDescent="0.25">
      <c r="A97" s="20">
        <v>5</v>
      </c>
      <c r="B97" s="20">
        <v>2</v>
      </c>
      <c r="C97" s="20"/>
      <c r="D97" s="6" t="s">
        <v>191</v>
      </c>
      <c r="E97" s="3" t="s">
        <v>192</v>
      </c>
      <c r="F97" s="6">
        <f t="shared" si="56"/>
        <v>0</v>
      </c>
      <c r="G97" s="6">
        <f t="shared" si="57"/>
        <v>2</v>
      </c>
      <c r="H97" s="6">
        <f t="shared" si="58"/>
        <v>15</v>
      </c>
      <c r="I97" s="6">
        <f t="shared" si="59"/>
        <v>8</v>
      </c>
      <c r="J97" s="6">
        <f t="shared" si="60"/>
        <v>7</v>
      </c>
      <c r="K97" s="6">
        <f t="shared" si="61"/>
        <v>0</v>
      </c>
      <c r="L97" s="6">
        <f t="shared" si="62"/>
        <v>0</v>
      </c>
      <c r="M97" s="6">
        <f t="shared" si="63"/>
        <v>0</v>
      </c>
      <c r="N97" s="6">
        <f t="shared" si="64"/>
        <v>0</v>
      </c>
      <c r="O97" s="6">
        <f t="shared" si="65"/>
        <v>0</v>
      </c>
      <c r="P97" s="7">
        <f t="shared" si="66"/>
        <v>2</v>
      </c>
      <c r="Q97" s="7">
        <f t="shared" si="67"/>
        <v>0</v>
      </c>
      <c r="R97" s="7">
        <v>0.74</v>
      </c>
      <c r="S97" s="11"/>
      <c r="T97" s="10"/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7"/>
      <c r="AI97" s="7">
        <f t="shared" si="68"/>
        <v>0</v>
      </c>
      <c r="AJ97" s="11">
        <v>8</v>
      </c>
      <c r="AK97" s="10" t="s">
        <v>53</v>
      </c>
      <c r="AL97" s="11">
        <v>7</v>
      </c>
      <c r="AM97" s="10" t="s">
        <v>53</v>
      </c>
      <c r="AN97" s="11"/>
      <c r="AO97" s="10"/>
      <c r="AP97" s="7">
        <v>2</v>
      </c>
      <c r="AQ97" s="11"/>
      <c r="AR97" s="10"/>
      <c r="AS97" s="11"/>
      <c r="AT97" s="10"/>
      <c r="AU97" s="11"/>
      <c r="AV97" s="10"/>
      <c r="AW97" s="11"/>
      <c r="AX97" s="10"/>
      <c r="AY97" s="7"/>
      <c r="AZ97" s="7">
        <f t="shared" si="69"/>
        <v>2</v>
      </c>
      <c r="BA97" s="11"/>
      <c r="BB97" s="10"/>
      <c r="BC97" s="11"/>
      <c r="BD97" s="10"/>
      <c r="BE97" s="11"/>
      <c r="BF97" s="10"/>
      <c r="BG97" s="7"/>
      <c r="BH97" s="11"/>
      <c r="BI97" s="10"/>
      <c r="BJ97" s="11"/>
      <c r="BK97" s="10"/>
      <c r="BL97" s="11"/>
      <c r="BM97" s="10"/>
      <c r="BN97" s="11"/>
      <c r="BO97" s="10"/>
      <c r="BP97" s="7"/>
      <c r="BQ97" s="7">
        <f t="shared" si="70"/>
        <v>0</v>
      </c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7"/>
      <c r="CH97" s="7">
        <f t="shared" si="71"/>
        <v>0</v>
      </c>
    </row>
    <row r="98" spans="1:86" x14ac:dyDescent="0.25">
      <c r="A98" s="20">
        <v>5</v>
      </c>
      <c r="B98" s="20">
        <v>2</v>
      </c>
      <c r="C98" s="20"/>
      <c r="D98" s="6" t="s">
        <v>193</v>
      </c>
      <c r="E98" s="3" t="s">
        <v>194</v>
      </c>
      <c r="F98" s="6">
        <f t="shared" si="56"/>
        <v>0</v>
      </c>
      <c r="G98" s="6">
        <f t="shared" si="57"/>
        <v>2</v>
      </c>
      <c r="H98" s="6">
        <f t="shared" si="58"/>
        <v>15</v>
      </c>
      <c r="I98" s="6">
        <f t="shared" si="59"/>
        <v>8</v>
      </c>
      <c r="J98" s="6">
        <f t="shared" si="60"/>
        <v>7</v>
      </c>
      <c r="K98" s="6">
        <f t="shared" si="61"/>
        <v>0</v>
      </c>
      <c r="L98" s="6">
        <f t="shared" si="62"/>
        <v>0</v>
      </c>
      <c r="M98" s="6">
        <f t="shared" si="63"/>
        <v>0</v>
      </c>
      <c r="N98" s="6">
        <f t="shared" si="64"/>
        <v>0</v>
      </c>
      <c r="O98" s="6">
        <f t="shared" si="65"/>
        <v>0</v>
      </c>
      <c r="P98" s="7">
        <f t="shared" si="66"/>
        <v>2</v>
      </c>
      <c r="Q98" s="7">
        <f t="shared" si="67"/>
        <v>0</v>
      </c>
      <c r="R98" s="7">
        <v>1.1000000000000001</v>
      </c>
      <c r="S98" s="11"/>
      <c r="T98" s="10"/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7"/>
      <c r="AI98" s="7">
        <f t="shared" si="68"/>
        <v>0</v>
      </c>
      <c r="AJ98" s="11">
        <v>8</v>
      </c>
      <c r="AK98" s="10" t="s">
        <v>53</v>
      </c>
      <c r="AL98" s="11">
        <v>7</v>
      </c>
      <c r="AM98" s="10" t="s">
        <v>53</v>
      </c>
      <c r="AN98" s="11"/>
      <c r="AO98" s="10"/>
      <c r="AP98" s="7">
        <v>2</v>
      </c>
      <c r="AQ98" s="11"/>
      <c r="AR98" s="10"/>
      <c r="AS98" s="11"/>
      <c r="AT98" s="10"/>
      <c r="AU98" s="11"/>
      <c r="AV98" s="10"/>
      <c r="AW98" s="11"/>
      <c r="AX98" s="10"/>
      <c r="AY98" s="7"/>
      <c r="AZ98" s="7">
        <f t="shared" si="69"/>
        <v>2</v>
      </c>
      <c r="BA98" s="11"/>
      <c r="BB98" s="10"/>
      <c r="BC98" s="11"/>
      <c r="BD98" s="10"/>
      <c r="BE98" s="11"/>
      <c r="BF98" s="10"/>
      <c r="BG98" s="7"/>
      <c r="BH98" s="11"/>
      <c r="BI98" s="10"/>
      <c r="BJ98" s="11"/>
      <c r="BK98" s="10"/>
      <c r="BL98" s="11"/>
      <c r="BM98" s="10"/>
      <c r="BN98" s="11"/>
      <c r="BO98" s="10"/>
      <c r="BP98" s="7"/>
      <c r="BQ98" s="7">
        <f t="shared" si="70"/>
        <v>0</v>
      </c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7"/>
      <c r="CH98" s="7">
        <f t="shared" si="71"/>
        <v>0</v>
      </c>
    </row>
    <row r="99" spans="1:86" x14ac:dyDescent="0.25">
      <c r="A99" s="20">
        <v>5</v>
      </c>
      <c r="B99" s="20">
        <v>2</v>
      </c>
      <c r="C99" s="20"/>
      <c r="D99" s="6" t="s">
        <v>195</v>
      </c>
      <c r="E99" s="3" t="s">
        <v>196</v>
      </c>
      <c r="F99" s="6">
        <f t="shared" si="56"/>
        <v>0</v>
      </c>
      <c r="G99" s="6">
        <f t="shared" si="57"/>
        <v>2</v>
      </c>
      <c r="H99" s="6">
        <f t="shared" si="58"/>
        <v>15</v>
      </c>
      <c r="I99" s="6">
        <f t="shared" si="59"/>
        <v>8</v>
      </c>
      <c r="J99" s="6">
        <f t="shared" si="60"/>
        <v>7</v>
      </c>
      <c r="K99" s="6">
        <f t="shared" si="61"/>
        <v>0</v>
      </c>
      <c r="L99" s="6">
        <f t="shared" si="62"/>
        <v>0</v>
      </c>
      <c r="M99" s="6">
        <f t="shared" si="63"/>
        <v>0</v>
      </c>
      <c r="N99" s="6">
        <f t="shared" si="64"/>
        <v>0</v>
      </c>
      <c r="O99" s="6">
        <f t="shared" si="65"/>
        <v>0</v>
      </c>
      <c r="P99" s="7">
        <f t="shared" si="66"/>
        <v>2</v>
      </c>
      <c r="Q99" s="7">
        <f t="shared" si="67"/>
        <v>0</v>
      </c>
      <c r="R99" s="7">
        <v>0.53</v>
      </c>
      <c r="S99" s="11"/>
      <c r="T99" s="10"/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7"/>
      <c r="AI99" s="7">
        <f t="shared" si="68"/>
        <v>0</v>
      </c>
      <c r="AJ99" s="11">
        <v>8</v>
      </c>
      <c r="AK99" s="10" t="s">
        <v>53</v>
      </c>
      <c r="AL99" s="11">
        <v>7</v>
      </c>
      <c r="AM99" s="10" t="s">
        <v>53</v>
      </c>
      <c r="AN99" s="11"/>
      <c r="AO99" s="10"/>
      <c r="AP99" s="7">
        <v>2</v>
      </c>
      <c r="AQ99" s="11"/>
      <c r="AR99" s="10"/>
      <c r="AS99" s="11"/>
      <c r="AT99" s="10"/>
      <c r="AU99" s="11"/>
      <c r="AV99" s="10"/>
      <c r="AW99" s="11"/>
      <c r="AX99" s="10"/>
      <c r="AY99" s="7"/>
      <c r="AZ99" s="7">
        <f t="shared" si="69"/>
        <v>2</v>
      </c>
      <c r="BA99" s="11"/>
      <c r="BB99" s="10"/>
      <c r="BC99" s="11"/>
      <c r="BD99" s="10"/>
      <c r="BE99" s="11"/>
      <c r="BF99" s="10"/>
      <c r="BG99" s="7"/>
      <c r="BH99" s="11"/>
      <c r="BI99" s="10"/>
      <c r="BJ99" s="11"/>
      <c r="BK99" s="10"/>
      <c r="BL99" s="11"/>
      <c r="BM99" s="10"/>
      <c r="BN99" s="11"/>
      <c r="BO99" s="10"/>
      <c r="BP99" s="7"/>
      <c r="BQ99" s="7">
        <f t="shared" si="70"/>
        <v>0</v>
      </c>
      <c r="BR99" s="11"/>
      <c r="BS99" s="10"/>
      <c r="BT99" s="11"/>
      <c r="BU99" s="10"/>
      <c r="BV99" s="11"/>
      <c r="BW99" s="10"/>
      <c r="BX99" s="7"/>
      <c r="BY99" s="11"/>
      <c r="BZ99" s="10"/>
      <c r="CA99" s="11"/>
      <c r="CB99" s="10"/>
      <c r="CC99" s="11"/>
      <c r="CD99" s="10"/>
      <c r="CE99" s="11"/>
      <c r="CF99" s="10"/>
      <c r="CG99" s="7"/>
      <c r="CH99" s="7">
        <f t="shared" si="71"/>
        <v>0</v>
      </c>
    </row>
    <row r="100" spans="1:86" x14ac:dyDescent="0.25">
      <c r="A100" s="20">
        <v>5</v>
      </c>
      <c r="B100" s="20">
        <v>2</v>
      </c>
      <c r="C100" s="20"/>
      <c r="D100" s="6" t="s">
        <v>197</v>
      </c>
      <c r="E100" s="3" t="s">
        <v>198</v>
      </c>
      <c r="F100" s="6">
        <f t="shared" si="56"/>
        <v>0</v>
      </c>
      <c r="G100" s="6">
        <f t="shared" si="57"/>
        <v>2</v>
      </c>
      <c r="H100" s="6">
        <f t="shared" si="58"/>
        <v>15</v>
      </c>
      <c r="I100" s="6">
        <f t="shared" si="59"/>
        <v>8</v>
      </c>
      <c r="J100" s="6">
        <f t="shared" si="60"/>
        <v>7</v>
      </c>
      <c r="K100" s="6">
        <f t="shared" si="61"/>
        <v>0</v>
      </c>
      <c r="L100" s="6">
        <f t="shared" si="62"/>
        <v>0</v>
      </c>
      <c r="M100" s="6">
        <f t="shared" si="63"/>
        <v>0</v>
      </c>
      <c r="N100" s="6">
        <f t="shared" si="64"/>
        <v>0</v>
      </c>
      <c r="O100" s="6">
        <f t="shared" si="65"/>
        <v>0</v>
      </c>
      <c r="P100" s="7">
        <f t="shared" si="66"/>
        <v>2</v>
      </c>
      <c r="Q100" s="7">
        <f t="shared" si="67"/>
        <v>0</v>
      </c>
      <c r="R100" s="7">
        <v>0.5</v>
      </c>
      <c r="S100" s="11"/>
      <c r="T100" s="10"/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7"/>
      <c r="AI100" s="7">
        <f t="shared" si="68"/>
        <v>0</v>
      </c>
      <c r="AJ100" s="11">
        <v>8</v>
      </c>
      <c r="AK100" s="10" t="s">
        <v>53</v>
      </c>
      <c r="AL100" s="11">
        <v>7</v>
      </c>
      <c r="AM100" s="10" t="s">
        <v>53</v>
      </c>
      <c r="AN100" s="11"/>
      <c r="AO100" s="10"/>
      <c r="AP100" s="7">
        <v>2</v>
      </c>
      <c r="AQ100" s="11"/>
      <c r="AR100" s="10"/>
      <c r="AS100" s="11"/>
      <c r="AT100" s="10"/>
      <c r="AU100" s="11"/>
      <c r="AV100" s="10"/>
      <c r="AW100" s="11"/>
      <c r="AX100" s="10"/>
      <c r="AY100" s="7"/>
      <c r="AZ100" s="7">
        <f t="shared" si="69"/>
        <v>2</v>
      </c>
      <c r="BA100" s="11"/>
      <c r="BB100" s="10"/>
      <c r="BC100" s="11"/>
      <c r="BD100" s="10"/>
      <c r="BE100" s="11"/>
      <c r="BF100" s="10"/>
      <c r="BG100" s="7"/>
      <c r="BH100" s="11"/>
      <c r="BI100" s="10"/>
      <c r="BJ100" s="11"/>
      <c r="BK100" s="10"/>
      <c r="BL100" s="11"/>
      <c r="BM100" s="10"/>
      <c r="BN100" s="11"/>
      <c r="BO100" s="10"/>
      <c r="BP100" s="7"/>
      <c r="BQ100" s="7">
        <f t="shared" si="70"/>
        <v>0</v>
      </c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7"/>
      <c r="CH100" s="7">
        <f t="shared" si="71"/>
        <v>0</v>
      </c>
    </row>
    <row r="101" spans="1:86" x14ac:dyDescent="0.25">
      <c r="A101" s="20">
        <v>5</v>
      </c>
      <c r="B101" s="20">
        <v>2</v>
      </c>
      <c r="C101" s="20"/>
      <c r="D101" s="6" t="s">
        <v>199</v>
      </c>
      <c r="E101" s="3" t="s">
        <v>200</v>
      </c>
      <c r="F101" s="6">
        <f t="shared" si="56"/>
        <v>0</v>
      </c>
      <c r="G101" s="6">
        <f t="shared" si="57"/>
        <v>2</v>
      </c>
      <c r="H101" s="6">
        <f t="shared" si="58"/>
        <v>15</v>
      </c>
      <c r="I101" s="6">
        <f t="shared" si="59"/>
        <v>8</v>
      </c>
      <c r="J101" s="6">
        <f t="shared" si="60"/>
        <v>7</v>
      </c>
      <c r="K101" s="6">
        <f t="shared" si="61"/>
        <v>0</v>
      </c>
      <c r="L101" s="6">
        <f t="shared" si="62"/>
        <v>0</v>
      </c>
      <c r="M101" s="6">
        <f t="shared" si="63"/>
        <v>0</v>
      </c>
      <c r="N101" s="6">
        <f t="shared" si="64"/>
        <v>0</v>
      </c>
      <c r="O101" s="6">
        <f t="shared" si="65"/>
        <v>0</v>
      </c>
      <c r="P101" s="7">
        <f t="shared" si="66"/>
        <v>2</v>
      </c>
      <c r="Q101" s="7">
        <f t="shared" si="67"/>
        <v>0</v>
      </c>
      <c r="R101" s="7">
        <v>0.9</v>
      </c>
      <c r="S101" s="11"/>
      <c r="T101" s="10"/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7"/>
      <c r="AI101" s="7">
        <f t="shared" si="68"/>
        <v>0</v>
      </c>
      <c r="AJ101" s="11">
        <v>8</v>
      </c>
      <c r="AK101" s="10" t="s">
        <v>53</v>
      </c>
      <c r="AL101" s="11">
        <v>7</v>
      </c>
      <c r="AM101" s="10" t="s">
        <v>53</v>
      </c>
      <c r="AN101" s="11"/>
      <c r="AO101" s="10"/>
      <c r="AP101" s="7">
        <v>2</v>
      </c>
      <c r="AQ101" s="11"/>
      <c r="AR101" s="10"/>
      <c r="AS101" s="11"/>
      <c r="AT101" s="10"/>
      <c r="AU101" s="11"/>
      <c r="AV101" s="10"/>
      <c r="AW101" s="11"/>
      <c r="AX101" s="10"/>
      <c r="AY101" s="7"/>
      <c r="AZ101" s="7">
        <f t="shared" si="69"/>
        <v>2</v>
      </c>
      <c r="BA101" s="11"/>
      <c r="BB101" s="10"/>
      <c r="BC101" s="11"/>
      <c r="BD101" s="10"/>
      <c r="BE101" s="11"/>
      <c r="BF101" s="10"/>
      <c r="BG101" s="7"/>
      <c r="BH101" s="11"/>
      <c r="BI101" s="10"/>
      <c r="BJ101" s="11"/>
      <c r="BK101" s="10"/>
      <c r="BL101" s="11"/>
      <c r="BM101" s="10"/>
      <c r="BN101" s="11"/>
      <c r="BO101" s="10"/>
      <c r="BP101" s="7"/>
      <c r="BQ101" s="7">
        <f t="shared" si="70"/>
        <v>0</v>
      </c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7"/>
      <c r="CH101" s="7">
        <f t="shared" si="71"/>
        <v>0</v>
      </c>
    </row>
    <row r="102" spans="1:86" x14ac:dyDescent="0.25">
      <c r="A102" s="20">
        <v>7</v>
      </c>
      <c r="B102" s="20">
        <v>1</v>
      </c>
      <c r="C102" s="20"/>
      <c r="D102" s="6" t="s">
        <v>201</v>
      </c>
      <c r="E102" s="3" t="s">
        <v>202</v>
      </c>
      <c r="F102" s="6">
        <f t="shared" si="56"/>
        <v>0</v>
      </c>
      <c r="G102" s="6">
        <f t="shared" si="57"/>
        <v>2</v>
      </c>
      <c r="H102" s="6">
        <f t="shared" si="58"/>
        <v>15</v>
      </c>
      <c r="I102" s="6">
        <f t="shared" si="59"/>
        <v>8</v>
      </c>
      <c r="J102" s="6">
        <f t="shared" si="60"/>
        <v>0</v>
      </c>
      <c r="K102" s="6">
        <f t="shared" si="61"/>
        <v>0</v>
      </c>
      <c r="L102" s="6">
        <f t="shared" si="62"/>
        <v>7</v>
      </c>
      <c r="M102" s="6">
        <f t="shared" si="63"/>
        <v>0</v>
      </c>
      <c r="N102" s="6">
        <f t="shared" si="64"/>
        <v>0</v>
      </c>
      <c r="O102" s="6">
        <f t="shared" si="65"/>
        <v>0</v>
      </c>
      <c r="P102" s="7">
        <f t="shared" si="66"/>
        <v>2</v>
      </c>
      <c r="Q102" s="7">
        <f t="shared" si="67"/>
        <v>1</v>
      </c>
      <c r="R102" s="7">
        <v>1.07</v>
      </c>
      <c r="S102" s="11"/>
      <c r="T102" s="10"/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7"/>
      <c r="AI102" s="7">
        <f t="shared" si="68"/>
        <v>0</v>
      </c>
      <c r="AJ102" s="11">
        <v>8</v>
      </c>
      <c r="AK102" s="10" t="s">
        <v>53</v>
      </c>
      <c r="AL102" s="11"/>
      <c r="AM102" s="10"/>
      <c r="AN102" s="11"/>
      <c r="AO102" s="10"/>
      <c r="AP102" s="7">
        <v>1</v>
      </c>
      <c r="AQ102" s="11">
        <v>7</v>
      </c>
      <c r="AR102" s="10" t="s">
        <v>53</v>
      </c>
      <c r="AS102" s="11"/>
      <c r="AT102" s="10"/>
      <c r="AU102" s="11"/>
      <c r="AV102" s="10"/>
      <c r="AW102" s="11"/>
      <c r="AX102" s="10"/>
      <c r="AY102" s="7">
        <v>1</v>
      </c>
      <c r="AZ102" s="7">
        <f t="shared" si="69"/>
        <v>2</v>
      </c>
      <c r="BA102" s="11"/>
      <c r="BB102" s="10"/>
      <c r="BC102" s="11"/>
      <c r="BD102" s="10"/>
      <c r="BE102" s="11"/>
      <c r="BF102" s="10"/>
      <c r="BG102" s="7"/>
      <c r="BH102" s="11"/>
      <c r="BI102" s="10"/>
      <c r="BJ102" s="11"/>
      <c r="BK102" s="10"/>
      <c r="BL102" s="11"/>
      <c r="BM102" s="10"/>
      <c r="BN102" s="11"/>
      <c r="BO102" s="10"/>
      <c r="BP102" s="7"/>
      <c r="BQ102" s="7">
        <f t="shared" si="70"/>
        <v>0</v>
      </c>
      <c r="BR102" s="11"/>
      <c r="BS102" s="10"/>
      <c r="BT102" s="11"/>
      <c r="BU102" s="10"/>
      <c r="BV102" s="11"/>
      <c r="BW102" s="10"/>
      <c r="BX102" s="7"/>
      <c r="BY102" s="11"/>
      <c r="BZ102" s="10"/>
      <c r="CA102" s="11"/>
      <c r="CB102" s="10"/>
      <c r="CC102" s="11"/>
      <c r="CD102" s="10"/>
      <c r="CE102" s="11"/>
      <c r="CF102" s="10"/>
      <c r="CG102" s="7"/>
      <c r="CH102" s="7">
        <f t="shared" si="71"/>
        <v>0</v>
      </c>
    </row>
    <row r="103" spans="1:86" x14ac:dyDescent="0.25">
      <c r="A103" s="20">
        <v>7</v>
      </c>
      <c r="B103" s="20">
        <v>1</v>
      </c>
      <c r="C103" s="20"/>
      <c r="D103" s="6" t="s">
        <v>203</v>
      </c>
      <c r="E103" s="3" t="s">
        <v>204</v>
      </c>
      <c r="F103" s="6">
        <f t="shared" si="56"/>
        <v>0</v>
      </c>
      <c r="G103" s="6">
        <f t="shared" si="57"/>
        <v>2</v>
      </c>
      <c r="H103" s="6">
        <f t="shared" si="58"/>
        <v>15</v>
      </c>
      <c r="I103" s="6">
        <f t="shared" si="59"/>
        <v>8</v>
      </c>
      <c r="J103" s="6">
        <f t="shared" si="60"/>
        <v>0</v>
      </c>
      <c r="K103" s="6">
        <f t="shared" si="61"/>
        <v>0</v>
      </c>
      <c r="L103" s="6">
        <f t="shared" si="62"/>
        <v>7</v>
      </c>
      <c r="M103" s="6">
        <f t="shared" si="63"/>
        <v>0</v>
      </c>
      <c r="N103" s="6">
        <f t="shared" si="64"/>
        <v>0</v>
      </c>
      <c r="O103" s="6">
        <f t="shared" si="65"/>
        <v>0</v>
      </c>
      <c r="P103" s="7">
        <f t="shared" si="66"/>
        <v>2</v>
      </c>
      <c r="Q103" s="7">
        <f t="shared" si="67"/>
        <v>1</v>
      </c>
      <c r="R103" s="7">
        <v>0.74</v>
      </c>
      <c r="S103" s="11"/>
      <c r="T103" s="10"/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7"/>
      <c r="AI103" s="7">
        <f t="shared" si="68"/>
        <v>0</v>
      </c>
      <c r="AJ103" s="11">
        <v>8</v>
      </c>
      <c r="AK103" s="10" t="s">
        <v>53</v>
      </c>
      <c r="AL103" s="11"/>
      <c r="AM103" s="10"/>
      <c r="AN103" s="11"/>
      <c r="AO103" s="10"/>
      <c r="AP103" s="7">
        <v>1</v>
      </c>
      <c r="AQ103" s="11">
        <v>7</v>
      </c>
      <c r="AR103" s="10" t="s">
        <v>53</v>
      </c>
      <c r="AS103" s="11"/>
      <c r="AT103" s="10"/>
      <c r="AU103" s="11"/>
      <c r="AV103" s="10"/>
      <c r="AW103" s="11"/>
      <c r="AX103" s="10"/>
      <c r="AY103" s="7">
        <v>1</v>
      </c>
      <c r="AZ103" s="7">
        <f t="shared" si="69"/>
        <v>2</v>
      </c>
      <c r="BA103" s="11"/>
      <c r="BB103" s="10"/>
      <c r="BC103" s="11"/>
      <c r="BD103" s="10"/>
      <c r="BE103" s="11"/>
      <c r="BF103" s="10"/>
      <c r="BG103" s="7"/>
      <c r="BH103" s="11"/>
      <c r="BI103" s="10"/>
      <c r="BJ103" s="11"/>
      <c r="BK103" s="10"/>
      <c r="BL103" s="11"/>
      <c r="BM103" s="10"/>
      <c r="BN103" s="11"/>
      <c r="BO103" s="10"/>
      <c r="BP103" s="7"/>
      <c r="BQ103" s="7">
        <f t="shared" si="70"/>
        <v>0</v>
      </c>
      <c r="BR103" s="11"/>
      <c r="BS103" s="10"/>
      <c r="BT103" s="11"/>
      <c r="BU103" s="10"/>
      <c r="BV103" s="11"/>
      <c r="BW103" s="10"/>
      <c r="BX103" s="7"/>
      <c r="BY103" s="11"/>
      <c r="BZ103" s="10"/>
      <c r="CA103" s="11"/>
      <c r="CB103" s="10"/>
      <c r="CC103" s="11"/>
      <c r="CD103" s="10"/>
      <c r="CE103" s="11"/>
      <c r="CF103" s="10"/>
      <c r="CG103" s="7"/>
      <c r="CH103" s="7">
        <f t="shared" si="71"/>
        <v>0</v>
      </c>
    </row>
    <row r="104" spans="1:86" x14ac:dyDescent="0.25">
      <c r="A104" s="20">
        <v>7</v>
      </c>
      <c r="B104" s="20">
        <v>1</v>
      </c>
      <c r="C104" s="20"/>
      <c r="D104" s="6" t="s">
        <v>205</v>
      </c>
      <c r="E104" s="3" t="s">
        <v>206</v>
      </c>
      <c r="F104" s="6">
        <f t="shared" si="56"/>
        <v>0</v>
      </c>
      <c r="G104" s="6">
        <f t="shared" si="57"/>
        <v>2</v>
      </c>
      <c r="H104" s="6">
        <f t="shared" si="58"/>
        <v>15</v>
      </c>
      <c r="I104" s="6">
        <f t="shared" si="59"/>
        <v>8</v>
      </c>
      <c r="J104" s="6">
        <f t="shared" si="60"/>
        <v>0</v>
      </c>
      <c r="K104" s="6">
        <f t="shared" si="61"/>
        <v>0</v>
      </c>
      <c r="L104" s="6">
        <f t="shared" si="62"/>
        <v>7</v>
      </c>
      <c r="M104" s="6">
        <f t="shared" si="63"/>
        <v>0</v>
      </c>
      <c r="N104" s="6">
        <f t="shared" si="64"/>
        <v>0</v>
      </c>
      <c r="O104" s="6">
        <f t="shared" si="65"/>
        <v>0</v>
      </c>
      <c r="P104" s="7">
        <f t="shared" si="66"/>
        <v>2</v>
      </c>
      <c r="Q104" s="7">
        <f t="shared" si="67"/>
        <v>1</v>
      </c>
      <c r="R104" s="7">
        <v>0.6</v>
      </c>
      <c r="S104" s="11"/>
      <c r="T104" s="10"/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7"/>
      <c r="AI104" s="7">
        <f t="shared" si="68"/>
        <v>0</v>
      </c>
      <c r="AJ104" s="11">
        <v>8</v>
      </c>
      <c r="AK104" s="10" t="s">
        <v>53</v>
      </c>
      <c r="AL104" s="11"/>
      <c r="AM104" s="10"/>
      <c r="AN104" s="11"/>
      <c r="AO104" s="10"/>
      <c r="AP104" s="7">
        <v>1</v>
      </c>
      <c r="AQ104" s="11">
        <v>7</v>
      </c>
      <c r="AR104" s="10" t="s">
        <v>53</v>
      </c>
      <c r="AS104" s="11"/>
      <c r="AT104" s="10"/>
      <c r="AU104" s="11"/>
      <c r="AV104" s="10"/>
      <c r="AW104" s="11"/>
      <c r="AX104" s="10"/>
      <c r="AY104" s="7">
        <v>1</v>
      </c>
      <c r="AZ104" s="7">
        <f t="shared" si="69"/>
        <v>2</v>
      </c>
      <c r="BA104" s="11"/>
      <c r="BB104" s="10"/>
      <c r="BC104" s="11"/>
      <c r="BD104" s="10"/>
      <c r="BE104" s="11"/>
      <c r="BF104" s="10"/>
      <c r="BG104" s="7"/>
      <c r="BH104" s="11"/>
      <c r="BI104" s="10"/>
      <c r="BJ104" s="11"/>
      <c r="BK104" s="10"/>
      <c r="BL104" s="11"/>
      <c r="BM104" s="10"/>
      <c r="BN104" s="11"/>
      <c r="BO104" s="10"/>
      <c r="BP104" s="7"/>
      <c r="BQ104" s="7">
        <f t="shared" si="70"/>
        <v>0</v>
      </c>
      <c r="BR104" s="11"/>
      <c r="BS104" s="10"/>
      <c r="BT104" s="11"/>
      <c r="BU104" s="10"/>
      <c r="BV104" s="11"/>
      <c r="BW104" s="10"/>
      <c r="BX104" s="7"/>
      <c r="BY104" s="11"/>
      <c r="BZ104" s="10"/>
      <c r="CA104" s="11"/>
      <c r="CB104" s="10"/>
      <c r="CC104" s="11"/>
      <c r="CD104" s="10"/>
      <c r="CE104" s="11"/>
      <c r="CF104" s="10"/>
      <c r="CG104" s="7"/>
      <c r="CH104" s="7">
        <f t="shared" si="71"/>
        <v>0</v>
      </c>
    </row>
    <row r="105" spans="1:86" x14ac:dyDescent="0.25">
      <c r="A105" s="20">
        <v>8</v>
      </c>
      <c r="B105" s="20">
        <v>1</v>
      </c>
      <c r="C105" s="20"/>
      <c r="D105" s="6" t="s">
        <v>207</v>
      </c>
      <c r="E105" s="3" t="s">
        <v>208</v>
      </c>
      <c r="F105" s="6">
        <f t="shared" si="56"/>
        <v>0</v>
      </c>
      <c r="G105" s="6">
        <f t="shared" si="57"/>
        <v>2</v>
      </c>
      <c r="H105" s="6">
        <f t="shared" si="58"/>
        <v>15</v>
      </c>
      <c r="I105" s="6">
        <f t="shared" si="59"/>
        <v>8</v>
      </c>
      <c r="J105" s="6">
        <f t="shared" si="60"/>
        <v>0</v>
      </c>
      <c r="K105" s="6">
        <f t="shared" si="61"/>
        <v>0</v>
      </c>
      <c r="L105" s="6">
        <f t="shared" si="62"/>
        <v>7</v>
      </c>
      <c r="M105" s="6">
        <f t="shared" si="63"/>
        <v>0</v>
      </c>
      <c r="N105" s="6">
        <f t="shared" si="64"/>
        <v>0</v>
      </c>
      <c r="O105" s="6">
        <f t="shared" si="65"/>
        <v>0</v>
      </c>
      <c r="P105" s="7">
        <f t="shared" si="66"/>
        <v>2</v>
      </c>
      <c r="Q105" s="7">
        <f t="shared" si="67"/>
        <v>1</v>
      </c>
      <c r="R105" s="7">
        <v>0.83</v>
      </c>
      <c r="S105" s="11"/>
      <c r="T105" s="10"/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7"/>
      <c r="AI105" s="7">
        <f t="shared" si="68"/>
        <v>0</v>
      </c>
      <c r="AJ105" s="11">
        <v>8</v>
      </c>
      <c r="AK105" s="10" t="s">
        <v>53</v>
      </c>
      <c r="AL105" s="11"/>
      <c r="AM105" s="10"/>
      <c r="AN105" s="11"/>
      <c r="AO105" s="10"/>
      <c r="AP105" s="7">
        <v>1</v>
      </c>
      <c r="AQ105" s="11">
        <v>7</v>
      </c>
      <c r="AR105" s="10" t="s">
        <v>53</v>
      </c>
      <c r="AS105" s="11"/>
      <c r="AT105" s="10"/>
      <c r="AU105" s="11"/>
      <c r="AV105" s="10"/>
      <c r="AW105" s="11"/>
      <c r="AX105" s="10"/>
      <c r="AY105" s="7">
        <v>1</v>
      </c>
      <c r="AZ105" s="7">
        <f t="shared" si="69"/>
        <v>2</v>
      </c>
      <c r="BA105" s="11"/>
      <c r="BB105" s="10"/>
      <c r="BC105" s="11"/>
      <c r="BD105" s="10"/>
      <c r="BE105" s="11"/>
      <c r="BF105" s="10"/>
      <c r="BG105" s="7"/>
      <c r="BH105" s="11"/>
      <c r="BI105" s="10"/>
      <c r="BJ105" s="11"/>
      <c r="BK105" s="10"/>
      <c r="BL105" s="11"/>
      <c r="BM105" s="10"/>
      <c r="BN105" s="11"/>
      <c r="BO105" s="10"/>
      <c r="BP105" s="7"/>
      <c r="BQ105" s="7">
        <f t="shared" si="70"/>
        <v>0</v>
      </c>
      <c r="BR105" s="11"/>
      <c r="BS105" s="10"/>
      <c r="BT105" s="11"/>
      <c r="BU105" s="10"/>
      <c r="BV105" s="11"/>
      <c r="BW105" s="10"/>
      <c r="BX105" s="7"/>
      <c r="BY105" s="11"/>
      <c r="BZ105" s="10"/>
      <c r="CA105" s="11"/>
      <c r="CB105" s="10"/>
      <c r="CC105" s="11"/>
      <c r="CD105" s="10"/>
      <c r="CE105" s="11"/>
      <c r="CF105" s="10"/>
      <c r="CG105" s="7"/>
      <c r="CH105" s="7">
        <f t="shared" si="71"/>
        <v>0</v>
      </c>
    </row>
    <row r="106" spans="1:86" x14ac:dyDescent="0.25">
      <c r="A106" s="20">
        <v>8</v>
      </c>
      <c r="B106" s="20">
        <v>1</v>
      </c>
      <c r="C106" s="20"/>
      <c r="D106" s="6" t="s">
        <v>209</v>
      </c>
      <c r="E106" s="3" t="s">
        <v>210</v>
      </c>
      <c r="F106" s="6">
        <f t="shared" si="56"/>
        <v>0</v>
      </c>
      <c r="G106" s="6">
        <f t="shared" si="57"/>
        <v>2</v>
      </c>
      <c r="H106" s="6">
        <f t="shared" si="58"/>
        <v>15</v>
      </c>
      <c r="I106" s="6">
        <f t="shared" si="59"/>
        <v>8</v>
      </c>
      <c r="J106" s="6">
        <f t="shared" si="60"/>
        <v>0</v>
      </c>
      <c r="K106" s="6">
        <f t="shared" si="61"/>
        <v>0</v>
      </c>
      <c r="L106" s="6">
        <f t="shared" si="62"/>
        <v>7</v>
      </c>
      <c r="M106" s="6">
        <f t="shared" si="63"/>
        <v>0</v>
      </c>
      <c r="N106" s="6">
        <f t="shared" si="64"/>
        <v>0</v>
      </c>
      <c r="O106" s="6">
        <f t="shared" si="65"/>
        <v>0</v>
      </c>
      <c r="P106" s="7">
        <f t="shared" si="66"/>
        <v>2</v>
      </c>
      <c r="Q106" s="7">
        <f t="shared" si="67"/>
        <v>1</v>
      </c>
      <c r="R106" s="7">
        <v>0.5</v>
      </c>
      <c r="S106" s="11"/>
      <c r="T106" s="10"/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7"/>
      <c r="AI106" s="7">
        <f t="shared" si="68"/>
        <v>0</v>
      </c>
      <c r="AJ106" s="11">
        <v>8</v>
      </c>
      <c r="AK106" s="10" t="s">
        <v>53</v>
      </c>
      <c r="AL106" s="11"/>
      <c r="AM106" s="10"/>
      <c r="AN106" s="11"/>
      <c r="AO106" s="10"/>
      <c r="AP106" s="7">
        <v>1</v>
      </c>
      <c r="AQ106" s="11">
        <v>7</v>
      </c>
      <c r="AR106" s="10" t="s">
        <v>53</v>
      </c>
      <c r="AS106" s="11"/>
      <c r="AT106" s="10"/>
      <c r="AU106" s="11"/>
      <c r="AV106" s="10"/>
      <c r="AW106" s="11"/>
      <c r="AX106" s="10"/>
      <c r="AY106" s="7">
        <v>1</v>
      </c>
      <c r="AZ106" s="7">
        <f t="shared" si="69"/>
        <v>2</v>
      </c>
      <c r="BA106" s="11"/>
      <c r="BB106" s="10"/>
      <c r="BC106" s="11"/>
      <c r="BD106" s="10"/>
      <c r="BE106" s="11"/>
      <c r="BF106" s="10"/>
      <c r="BG106" s="7"/>
      <c r="BH106" s="11"/>
      <c r="BI106" s="10"/>
      <c r="BJ106" s="11"/>
      <c r="BK106" s="10"/>
      <c r="BL106" s="11"/>
      <c r="BM106" s="10"/>
      <c r="BN106" s="11"/>
      <c r="BO106" s="10"/>
      <c r="BP106" s="7"/>
      <c r="BQ106" s="7">
        <f t="shared" si="70"/>
        <v>0</v>
      </c>
      <c r="BR106" s="11"/>
      <c r="BS106" s="10"/>
      <c r="BT106" s="11"/>
      <c r="BU106" s="10"/>
      <c r="BV106" s="11"/>
      <c r="BW106" s="10"/>
      <c r="BX106" s="7"/>
      <c r="BY106" s="11"/>
      <c r="BZ106" s="10"/>
      <c r="CA106" s="11"/>
      <c r="CB106" s="10"/>
      <c r="CC106" s="11"/>
      <c r="CD106" s="10"/>
      <c r="CE106" s="11"/>
      <c r="CF106" s="10"/>
      <c r="CG106" s="7"/>
      <c r="CH106" s="7">
        <f t="shared" si="71"/>
        <v>0</v>
      </c>
    </row>
    <row r="107" spans="1:86" x14ac:dyDescent="0.25">
      <c r="A107" s="20">
        <v>8</v>
      </c>
      <c r="B107" s="20">
        <v>1</v>
      </c>
      <c r="C107" s="20"/>
      <c r="D107" s="6" t="s">
        <v>211</v>
      </c>
      <c r="E107" s="3" t="s">
        <v>212</v>
      </c>
      <c r="F107" s="6">
        <f t="shared" si="56"/>
        <v>0</v>
      </c>
      <c r="G107" s="6">
        <f t="shared" si="57"/>
        <v>2</v>
      </c>
      <c r="H107" s="6">
        <f t="shared" si="58"/>
        <v>15</v>
      </c>
      <c r="I107" s="6">
        <f t="shared" si="59"/>
        <v>8</v>
      </c>
      <c r="J107" s="6">
        <f t="shared" si="60"/>
        <v>0</v>
      </c>
      <c r="K107" s="6">
        <f t="shared" si="61"/>
        <v>0</v>
      </c>
      <c r="L107" s="6">
        <f t="shared" si="62"/>
        <v>7</v>
      </c>
      <c r="M107" s="6">
        <f t="shared" si="63"/>
        <v>0</v>
      </c>
      <c r="N107" s="6">
        <f t="shared" si="64"/>
        <v>0</v>
      </c>
      <c r="O107" s="6">
        <f t="shared" si="65"/>
        <v>0</v>
      </c>
      <c r="P107" s="7">
        <f t="shared" si="66"/>
        <v>2</v>
      </c>
      <c r="Q107" s="7">
        <f t="shared" si="67"/>
        <v>1</v>
      </c>
      <c r="R107" s="7">
        <v>0.6</v>
      </c>
      <c r="S107" s="11"/>
      <c r="T107" s="10"/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7"/>
      <c r="AI107" s="7">
        <f t="shared" si="68"/>
        <v>0</v>
      </c>
      <c r="AJ107" s="11">
        <v>8</v>
      </c>
      <c r="AK107" s="10" t="s">
        <v>53</v>
      </c>
      <c r="AL107" s="11"/>
      <c r="AM107" s="10"/>
      <c r="AN107" s="11"/>
      <c r="AO107" s="10"/>
      <c r="AP107" s="7">
        <v>1</v>
      </c>
      <c r="AQ107" s="11">
        <v>7</v>
      </c>
      <c r="AR107" s="10" t="s">
        <v>53</v>
      </c>
      <c r="AS107" s="11"/>
      <c r="AT107" s="10"/>
      <c r="AU107" s="11"/>
      <c r="AV107" s="10"/>
      <c r="AW107" s="11"/>
      <c r="AX107" s="10"/>
      <c r="AY107" s="7">
        <v>1</v>
      </c>
      <c r="AZ107" s="7">
        <f t="shared" si="69"/>
        <v>2</v>
      </c>
      <c r="BA107" s="11"/>
      <c r="BB107" s="10"/>
      <c r="BC107" s="11"/>
      <c r="BD107" s="10"/>
      <c r="BE107" s="11"/>
      <c r="BF107" s="10"/>
      <c r="BG107" s="7"/>
      <c r="BH107" s="11"/>
      <c r="BI107" s="10"/>
      <c r="BJ107" s="11"/>
      <c r="BK107" s="10"/>
      <c r="BL107" s="11"/>
      <c r="BM107" s="10"/>
      <c r="BN107" s="11"/>
      <c r="BO107" s="10"/>
      <c r="BP107" s="7"/>
      <c r="BQ107" s="7">
        <f t="shared" si="70"/>
        <v>0</v>
      </c>
      <c r="BR107" s="11"/>
      <c r="BS107" s="10"/>
      <c r="BT107" s="11"/>
      <c r="BU107" s="10"/>
      <c r="BV107" s="11"/>
      <c r="BW107" s="10"/>
      <c r="BX107" s="7"/>
      <c r="BY107" s="11"/>
      <c r="BZ107" s="10"/>
      <c r="CA107" s="11"/>
      <c r="CB107" s="10"/>
      <c r="CC107" s="11"/>
      <c r="CD107" s="10"/>
      <c r="CE107" s="11"/>
      <c r="CF107" s="10"/>
      <c r="CG107" s="7"/>
      <c r="CH107" s="7">
        <f t="shared" si="71"/>
        <v>0</v>
      </c>
    </row>
    <row r="108" spans="1:86" x14ac:dyDescent="0.25">
      <c r="A108" s="20">
        <v>8</v>
      </c>
      <c r="B108" s="20">
        <v>1</v>
      </c>
      <c r="C108" s="20"/>
      <c r="D108" s="6" t="s">
        <v>213</v>
      </c>
      <c r="E108" s="3" t="s">
        <v>214</v>
      </c>
      <c r="F108" s="6">
        <f t="shared" si="56"/>
        <v>0</v>
      </c>
      <c r="G108" s="6">
        <f t="shared" si="57"/>
        <v>2</v>
      </c>
      <c r="H108" s="6">
        <f t="shared" si="58"/>
        <v>15</v>
      </c>
      <c r="I108" s="6">
        <f t="shared" si="59"/>
        <v>8</v>
      </c>
      <c r="J108" s="6">
        <f t="shared" si="60"/>
        <v>0</v>
      </c>
      <c r="K108" s="6">
        <f t="shared" si="61"/>
        <v>0</v>
      </c>
      <c r="L108" s="6">
        <f t="shared" si="62"/>
        <v>7</v>
      </c>
      <c r="M108" s="6">
        <f t="shared" si="63"/>
        <v>0</v>
      </c>
      <c r="N108" s="6">
        <f t="shared" si="64"/>
        <v>0</v>
      </c>
      <c r="O108" s="6">
        <f t="shared" si="65"/>
        <v>0</v>
      </c>
      <c r="P108" s="7">
        <f t="shared" si="66"/>
        <v>2</v>
      </c>
      <c r="Q108" s="7">
        <f t="shared" si="67"/>
        <v>1</v>
      </c>
      <c r="R108" s="7">
        <v>0.77</v>
      </c>
      <c r="S108" s="11"/>
      <c r="T108" s="10"/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7"/>
      <c r="AI108" s="7">
        <f t="shared" si="68"/>
        <v>0</v>
      </c>
      <c r="AJ108" s="11">
        <v>8</v>
      </c>
      <c r="AK108" s="10" t="s">
        <v>53</v>
      </c>
      <c r="AL108" s="11"/>
      <c r="AM108" s="10"/>
      <c r="AN108" s="11"/>
      <c r="AO108" s="10"/>
      <c r="AP108" s="7">
        <v>1</v>
      </c>
      <c r="AQ108" s="11">
        <v>7</v>
      </c>
      <c r="AR108" s="10" t="s">
        <v>53</v>
      </c>
      <c r="AS108" s="11"/>
      <c r="AT108" s="10"/>
      <c r="AU108" s="11"/>
      <c r="AV108" s="10"/>
      <c r="AW108" s="11"/>
      <c r="AX108" s="10"/>
      <c r="AY108" s="7">
        <v>1</v>
      </c>
      <c r="AZ108" s="7">
        <f t="shared" si="69"/>
        <v>2</v>
      </c>
      <c r="BA108" s="11"/>
      <c r="BB108" s="10"/>
      <c r="BC108" s="11"/>
      <c r="BD108" s="10"/>
      <c r="BE108" s="11"/>
      <c r="BF108" s="10"/>
      <c r="BG108" s="7"/>
      <c r="BH108" s="11"/>
      <c r="BI108" s="10"/>
      <c r="BJ108" s="11"/>
      <c r="BK108" s="10"/>
      <c r="BL108" s="11"/>
      <c r="BM108" s="10"/>
      <c r="BN108" s="11"/>
      <c r="BO108" s="10"/>
      <c r="BP108" s="7"/>
      <c r="BQ108" s="7">
        <f t="shared" si="70"/>
        <v>0</v>
      </c>
      <c r="BR108" s="11"/>
      <c r="BS108" s="10"/>
      <c r="BT108" s="11"/>
      <c r="BU108" s="10"/>
      <c r="BV108" s="11"/>
      <c r="BW108" s="10"/>
      <c r="BX108" s="7"/>
      <c r="BY108" s="11"/>
      <c r="BZ108" s="10"/>
      <c r="CA108" s="11"/>
      <c r="CB108" s="10"/>
      <c r="CC108" s="11"/>
      <c r="CD108" s="10"/>
      <c r="CE108" s="11"/>
      <c r="CF108" s="10"/>
      <c r="CG108" s="7"/>
      <c r="CH108" s="7">
        <f t="shared" si="71"/>
        <v>0</v>
      </c>
    </row>
    <row r="109" spans="1:86" x14ac:dyDescent="0.25">
      <c r="A109" s="20">
        <v>9</v>
      </c>
      <c r="B109" s="20">
        <v>1</v>
      </c>
      <c r="C109" s="20"/>
      <c r="D109" s="6" t="s">
        <v>215</v>
      </c>
      <c r="E109" s="3" t="s">
        <v>216</v>
      </c>
      <c r="F109" s="6">
        <f t="shared" si="56"/>
        <v>0</v>
      </c>
      <c r="G109" s="6">
        <f t="shared" si="57"/>
        <v>2</v>
      </c>
      <c r="H109" s="6">
        <f t="shared" si="58"/>
        <v>10</v>
      </c>
      <c r="I109" s="6">
        <f t="shared" si="59"/>
        <v>5</v>
      </c>
      <c r="J109" s="6">
        <f t="shared" si="60"/>
        <v>5</v>
      </c>
      <c r="K109" s="6">
        <f t="shared" si="61"/>
        <v>0</v>
      </c>
      <c r="L109" s="6">
        <f t="shared" si="62"/>
        <v>0</v>
      </c>
      <c r="M109" s="6">
        <f t="shared" si="63"/>
        <v>0</v>
      </c>
      <c r="N109" s="6">
        <f t="shared" si="64"/>
        <v>0</v>
      </c>
      <c r="O109" s="6">
        <f t="shared" si="65"/>
        <v>0</v>
      </c>
      <c r="P109" s="7">
        <f t="shared" si="66"/>
        <v>1</v>
      </c>
      <c r="Q109" s="7">
        <f t="shared" si="67"/>
        <v>0</v>
      </c>
      <c r="R109" s="7">
        <v>0.4</v>
      </c>
      <c r="S109" s="11"/>
      <c r="T109" s="10"/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7"/>
      <c r="AI109" s="7">
        <f t="shared" si="68"/>
        <v>0</v>
      </c>
      <c r="AJ109" s="11">
        <v>5</v>
      </c>
      <c r="AK109" s="10" t="s">
        <v>53</v>
      </c>
      <c r="AL109" s="11">
        <v>5</v>
      </c>
      <c r="AM109" s="10" t="s">
        <v>53</v>
      </c>
      <c r="AN109" s="11"/>
      <c r="AO109" s="10"/>
      <c r="AP109" s="7">
        <v>1</v>
      </c>
      <c r="AQ109" s="11"/>
      <c r="AR109" s="10"/>
      <c r="AS109" s="11"/>
      <c r="AT109" s="10"/>
      <c r="AU109" s="11"/>
      <c r="AV109" s="10"/>
      <c r="AW109" s="11"/>
      <c r="AX109" s="10"/>
      <c r="AY109" s="7"/>
      <c r="AZ109" s="7">
        <f t="shared" si="69"/>
        <v>1</v>
      </c>
      <c r="BA109" s="11"/>
      <c r="BB109" s="10"/>
      <c r="BC109" s="11"/>
      <c r="BD109" s="10"/>
      <c r="BE109" s="11"/>
      <c r="BF109" s="10"/>
      <c r="BG109" s="7"/>
      <c r="BH109" s="11"/>
      <c r="BI109" s="10"/>
      <c r="BJ109" s="11"/>
      <c r="BK109" s="10"/>
      <c r="BL109" s="11"/>
      <c r="BM109" s="10"/>
      <c r="BN109" s="11"/>
      <c r="BO109" s="10"/>
      <c r="BP109" s="7"/>
      <c r="BQ109" s="7">
        <f t="shared" si="70"/>
        <v>0</v>
      </c>
      <c r="BR109" s="11"/>
      <c r="BS109" s="10"/>
      <c r="BT109" s="11"/>
      <c r="BU109" s="10"/>
      <c r="BV109" s="11"/>
      <c r="BW109" s="10"/>
      <c r="BX109" s="7"/>
      <c r="BY109" s="11"/>
      <c r="BZ109" s="10"/>
      <c r="CA109" s="11"/>
      <c r="CB109" s="10"/>
      <c r="CC109" s="11"/>
      <c r="CD109" s="10"/>
      <c r="CE109" s="11"/>
      <c r="CF109" s="10"/>
      <c r="CG109" s="7"/>
      <c r="CH109" s="7">
        <f t="shared" si="71"/>
        <v>0</v>
      </c>
    </row>
    <row r="110" spans="1:86" x14ac:dyDescent="0.25">
      <c r="A110" s="20">
        <v>9</v>
      </c>
      <c r="B110" s="20">
        <v>1</v>
      </c>
      <c r="C110" s="20"/>
      <c r="D110" s="6" t="s">
        <v>217</v>
      </c>
      <c r="E110" s="3" t="s">
        <v>218</v>
      </c>
      <c r="F110" s="6">
        <f t="shared" si="56"/>
        <v>0</v>
      </c>
      <c r="G110" s="6">
        <f t="shared" si="57"/>
        <v>2</v>
      </c>
      <c r="H110" s="6">
        <f t="shared" si="58"/>
        <v>10</v>
      </c>
      <c r="I110" s="6">
        <f t="shared" si="59"/>
        <v>5</v>
      </c>
      <c r="J110" s="6">
        <f t="shared" si="60"/>
        <v>5</v>
      </c>
      <c r="K110" s="6">
        <f t="shared" si="61"/>
        <v>0</v>
      </c>
      <c r="L110" s="6">
        <f t="shared" si="62"/>
        <v>0</v>
      </c>
      <c r="M110" s="6">
        <f t="shared" si="63"/>
        <v>0</v>
      </c>
      <c r="N110" s="6">
        <f t="shared" si="64"/>
        <v>0</v>
      </c>
      <c r="O110" s="6">
        <f t="shared" si="65"/>
        <v>0</v>
      </c>
      <c r="P110" s="7">
        <f t="shared" si="66"/>
        <v>1</v>
      </c>
      <c r="Q110" s="7">
        <f t="shared" si="67"/>
        <v>0</v>
      </c>
      <c r="R110" s="7">
        <v>0.53</v>
      </c>
      <c r="S110" s="11"/>
      <c r="T110" s="10"/>
      <c r="U110" s="11"/>
      <c r="V110" s="10"/>
      <c r="W110" s="11"/>
      <c r="X110" s="10"/>
      <c r="Y110" s="7"/>
      <c r="Z110" s="11"/>
      <c r="AA110" s="10"/>
      <c r="AB110" s="11"/>
      <c r="AC110" s="10"/>
      <c r="AD110" s="11"/>
      <c r="AE110" s="10"/>
      <c r="AF110" s="11"/>
      <c r="AG110" s="10"/>
      <c r="AH110" s="7"/>
      <c r="AI110" s="7">
        <f t="shared" si="68"/>
        <v>0</v>
      </c>
      <c r="AJ110" s="11">
        <v>5</v>
      </c>
      <c r="AK110" s="10" t="s">
        <v>53</v>
      </c>
      <c r="AL110" s="11">
        <v>5</v>
      </c>
      <c r="AM110" s="10" t="s">
        <v>53</v>
      </c>
      <c r="AN110" s="11"/>
      <c r="AO110" s="10"/>
      <c r="AP110" s="7">
        <v>1</v>
      </c>
      <c r="AQ110" s="11"/>
      <c r="AR110" s="10"/>
      <c r="AS110" s="11"/>
      <c r="AT110" s="10"/>
      <c r="AU110" s="11"/>
      <c r="AV110" s="10"/>
      <c r="AW110" s="11"/>
      <c r="AX110" s="10"/>
      <c r="AY110" s="7"/>
      <c r="AZ110" s="7">
        <f t="shared" si="69"/>
        <v>1</v>
      </c>
      <c r="BA110" s="11"/>
      <c r="BB110" s="10"/>
      <c r="BC110" s="11"/>
      <c r="BD110" s="10"/>
      <c r="BE110" s="11"/>
      <c r="BF110" s="10"/>
      <c r="BG110" s="7"/>
      <c r="BH110" s="11"/>
      <c r="BI110" s="10"/>
      <c r="BJ110" s="11"/>
      <c r="BK110" s="10"/>
      <c r="BL110" s="11"/>
      <c r="BM110" s="10"/>
      <c r="BN110" s="11"/>
      <c r="BO110" s="10"/>
      <c r="BP110" s="7"/>
      <c r="BQ110" s="7">
        <f t="shared" si="70"/>
        <v>0</v>
      </c>
      <c r="BR110" s="11"/>
      <c r="BS110" s="10"/>
      <c r="BT110" s="11"/>
      <c r="BU110" s="10"/>
      <c r="BV110" s="11"/>
      <c r="BW110" s="10"/>
      <c r="BX110" s="7"/>
      <c r="BY110" s="11"/>
      <c r="BZ110" s="10"/>
      <c r="CA110" s="11"/>
      <c r="CB110" s="10"/>
      <c r="CC110" s="11"/>
      <c r="CD110" s="10"/>
      <c r="CE110" s="11"/>
      <c r="CF110" s="10"/>
      <c r="CG110" s="7"/>
      <c r="CH110" s="7">
        <f t="shared" si="71"/>
        <v>0</v>
      </c>
    </row>
    <row r="111" spans="1:86" x14ac:dyDescent="0.25">
      <c r="A111" s="20">
        <v>9</v>
      </c>
      <c r="B111" s="20">
        <v>1</v>
      </c>
      <c r="C111" s="20"/>
      <c r="D111" s="6" t="s">
        <v>219</v>
      </c>
      <c r="E111" s="3" t="s">
        <v>220</v>
      </c>
      <c r="F111" s="6">
        <f t="shared" si="56"/>
        <v>0</v>
      </c>
      <c r="G111" s="6">
        <f t="shared" si="57"/>
        <v>2</v>
      </c>
      <c r="H111" s="6">
        <f t="shared" si="58"/>
        <v>10</v>
      </c>
      <c r="I111" s="6">
        <f t="shared" si="59"/>
        <v>5</v>
      </c>
      <c r="J111" s="6">
        <f t="shared" si="60"/>
        <v>5</v>
      </c>
      <c r="K111" s="6">
        <f t="shared" si="61"/>
        <v>0</v>
      </c>
      <c r="L111" s="6">
        <f t="shared" si="62"/>
        <v>0</v>
      </c>
      <c r="M111" s="6">
        <f t="shared" si="63"/>
        <v>0</v>
      </c>
      <c r="N111" s="6">
        <f t="shared" si="64"/>
        <v>0</v>
      </c>
      <c r="O111" s="6">
        <f t="shared" si="65"/>
        <v>0</v>
      </c>
      <c r="P111" s="7">
        <f t="shared" si="66"/>
        <v>1</v>
      </c>
      <c r="Q111" s="7">
        <f t="shared" si="67"/>
        <v>0</v>
      </c>
      <c r="R111" s="7">
        <v>0.46</v>
      </c>
      <c r="S111" s="11"/>
      <c r="T111" s="10"/>
      <c r="U111" s="11"/>
      <c r="V111" s="10"/>
      <c r="W111" s="11"/>
      <c r="X111" s="10"/>
      <c r="Y111" s="7"/>
      <c r="Z111" s="11"/>
      <c r="AA111" s="10"/>
      <c r="AB111" s="11"/>
      <c r="AC111" s="10"/>
      <c r="AD111" s="11"/>
      <c r="AE111" s="10"/>
      <c r="AF111" s="11"/>
      <c r="AG111" s="10"/>
      <c r="AH111" s="7"/>
      <c r="AI111" s="7">
        <f t="shared" si="68"/>
        <v>0</v>
      </c>
      <c r="AJ111" s="11">
        <v>5</v>
      </c>
      <c r="AK111" s="10" t="s">
        <v>53</v>
      </c>
      <c r="AL111" s="11">
        <v>5</v>
      </c>
      <c r="AM111" s="10" t="s">
        <v>53</v>
      </c>
      <c r="AN111" s="11"/>
      <c r="AO111" s="10"/>
      <c r="AP111" s="7">
        <v>1</v>
      </c>
      <c r="AQ111" s="11"/>
      <c r="AR111" s="10"/>
      <c r="AS111" s="11"/>
      <c r="AT111" s="10"/>
      <c r="AU111" s="11"/>
      <c r="AV111" s="10"/>
      <c r="AW111" s="11"/>
      <c r="AX111" s="10"/>
      <c r="AY111" s="7"/>
      <c r="AZ111" s="7">
        <f t="shared" si="69"/>
        <v>1</v>
      </c>
      <c r="BA111" s="11"/>
      <c r="BB111" s="10"/>
      <c r="BC111" s="11"/>
      <c r="BD111" s="10"/>
      <c r="BE111" s="11"/>
      <c r="BF111" s="10"/>
      <c r="BG111" s="7"/>
      <c r="BH111" s="11"/>
      <c r="BI111" s="10"/>
      <c r="BJ111" s="11"/>
      <c r="BK111" s="10"/>
      <c r="BL111" s="11"/>
      <c r="BM111" s="10"/>
      <c r="BN111" s="11"/>
      <c r="BO111" s="10"/>
      <c r="BP111" s="7"/>
      <c r="BQ111" s="7">
        <f t="shared" si="70"/>
        <v>0</v>
      </c>
      <c r="BR111" s="11"/>
      <c r="BS111" s="10"/>
      <c r="BT111" s="11"/>
      <c r="BU111" s="10"/>
      <c r="BV111" s="11"/>
      <c r="BW111" s="10"/>
      <c r="BX111" s="7"/>
      <c r="BY111" s="11"/>
      <c r="BZ111" s="10"/>
      <c r="CA111" s="11"/>
      <c r="CB111" s="10"/>
      <c r="CC111" s="11"/>
      <c r="CD111" s="10"/>
      <c r="CE111" s="11"/>
      <c r="CF111" s="10"/>
      <c r="CG111" s="7"/>
      <c r="CH111" s="7">
        <f t="shared" si="71"/>
        <v>0</v>
      </c>
    </row>
    <row r="112" spans="1:86" x14ac:dyDescent="0.25">
      <c r="A112" s="20">
        <v>9</v>
      </c>
      <c r="B112" s="20">
        <v>1</v>
      </c>
      <c r="C112" s="20"/>
      <c r="D112" s="6" t="s">
        <v>221</v>
      </c>
      <c r="E112" s="3" t="s">
        <v>222</v>
      </c>
      <c r="F112" s="6">
        <f t="shared" si="56"/>
        <v>0</v>
      </c>
      <c r="G112" s="6">
        <f t="shared" si="57"/>
        <v>2</v>
      </c>
      <c r="H112" s="6">
        <f t="shared" si="58"/>
        <v>10</v>
      </c>
      <c r="I112" s="6">
        <f t="shared" si="59"/>
        <v>5</v>
      </c>
      <c r="J112" s="6">
        <f t="shared" si="60"/>
        <v>5</v>
      </c>
      <c r="K112" s="6">
        <f t="shared" si="61"/>
        <v>0</v>
      </c>
      <c r="L112" s="6">
        <f t="shared" si="62"/>
        <v>0</v>
      </c>
      <c r="M112" s="6">
        <f t="shared" si="63"/>
        <v>0</v>
      </c>
      <c r="N112" s="6">
        <f t="shared" si="64"/>
        <v>0</v>
      </c>
      <c r="O112" s="6">
        <f t="shared" si="65"/>
        <v>0</v>
      </c>
      <c r="P112" s="7">
        <f t="shared" si="66"/>
        <v>1</v>
      </c>
      <c r="Q112" s="7">
        <f t="shared" si="67"/>
        <v>0</v>
      </c>
      <c r="R112" s="7">
        <v>0.4</v>
      </c>
      <c r="S112" s="11"/>
      <c r="T112" s="10"/>
      <c r="U112" s="11"/>
      <c r="V112" s="10"/>
      <c r="W112" s="11"/>
      <c r="X112" s="10"/>
      <c r="Y112" s="7"/>
      <c r="Z112" s="11"/>
      <c r="AA112" s="10"/>
      <c r="AB112" s="11"/>
      <c r="AC112" s="10"/>
      <c r="AD112" s="11"/>
      <c r="AE112" s="10"/>
      <c r="AF112" s="11"/>
      <c r="AG112" s="10"/>
      <c r="AH112" s="7"/>
      <c r="AI112" s="7">
        <f t="shared" si="68"/>
        <v>0</v>
      </c>
      <c r="AJ112" s="11">
        <v>5</v>
      </c>
      <c r="AK112" s="10" t="s">
        <v>53</v>
      </c>
      <c r="AL112" s="11">
        <v>5</v>
      </c>
      <c r="AM112" s="10" t="s">
        <v>53</v>
      </c>
      <c r="AN112" s="11"/>
      <c r="AO112" s="10"/>
      <c r="AP112" s="7">
        <v>1</v>
      </c>
      <c r="AQ112" s="11"/>
      <c r="AR112" s="10"/>
      <c r="AS112" s="11"/>
      <c r="AT112" s="10"/>
      <c r="AU112" s="11"/>
      <c r="AV112" s="10"/>
      <c r="AW112" s="11"/>
      <c r="AX112" s="10"/>
      <c r="AY112" s="7"/>
      <c r="AZ112" s="7">
        <f t="shared" si="69"/>
        <v>1</v>
      </c>
      <c r="BA112" s="11"/>
      <c r="BB112" s="10"/>
      <c r="BC112" s="11"/>
      <c r="BD112" s="10"/>
      <c r="BE112" s="11"/>
      <c r="BF112" s="10"/>
      <c r="BG112" s="7"/>
      <c r="BH112" s="11"/>
      <c r="BI112" s="10"/>
      <c r="BJ112" s="11"/>
      <c r="BK112" s="10"/>
      <c r="BL112" s="11"/>
      <c r="BM112" s="10"/>
      <c r="BN112" s="11"/>
      <c r="BO112" s="10"/>
      <c r="BP112" s="7"/>
      <c r="BQ112" s="7">
        <f t="shared" si="70"/>
        <v>0</v>
      </c>
      <c r="BR112" s="11"/>
      <c r="BS112" s="10"/>
      <c r="BT112" s="11"/>
      <c r="BU112" s="10"/>
      <c r="BV112" s="11"/>
      <c r="BW112" s="10"/>
      <c r="BX112" s="7"/>
      <c r="BY112" s="11"/>
      <c r="BZ112" s="10"/>
      <c r="CA112" s="11"/>
      <c r="CB112" s="10"/>
      <c r="CC112" s="11"/>
      <c r="CD112" s="10"/>
      <c r="CE112" s="11"/>
      <c r="CF112" s="10"/>
      <c r="CG112" s="7"/>
      <c r="CH112" s="7">
        <f t="shared" si="71"/>
        <v>0</v>
      </c>
    </row>
    <row r="113" spans="1:86" ht="20.100000000000001" customHeight="1" x14ac:dyDescent="0.25">
      <c r="A113" s="19" t="s">
        <v>223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9"/>
      <c r="CH113" s="15"/>
    </row>
    <row r="114" spans="1:86" x14ac:dyDescent="0.25">
      <c r="A114" s="6"/>
      <c r="B114" s="6"/>
      <c r="C114" s="6"/>
      <c r="D114" s="6" t="s">
        <v>224</v>
      </c>
      <c r="E114" s="3" t="s">
        <v>225</v>
      </c>
      <c r="F114" s="6">
        <f>COUNTIF(S114:CF114,"e")</f>
        <v>0</v>
      </c>
      <c r="G114" s="6">
        <f>COUNTIF(S114:CF114,"z")</f>
        <v>1</v>
      </c>
      <c r="H114" s="6">
        <f>SUM(I114:O114)</f>
        <v>4</v>
      </c>
      <c r="I114" s="6">
        <f>S114+AJ114+BA114+BR114</f>
        <v>0</v>
      </c>
      <c r="J114" s="6">
        <f>U114+AL114+BC114+BT114</f>
        <v>0</v>
      </c>
      <c r="K114" s="6">
        <f>W114+AN114+BE114+BV114</f>
        <v>0</v>
      </c>
      <c r="L114" s="6">
        <f>Z114+AQ114+BH114+BY114</f>
        <v>0</v>
      </c>
      <c r="M114" s="6">
        <f>AB114+AS114+BJ114+CA114</f>
        <v>0</v>
      </c>
      <c r="N114" s="6">
        <f>AD114+AU114+BL114+CC114</f>
        <v>0</v>
      </c>
      <c r="O114" s="6">
        <f>AF114+AW114+BN114+CE114</f>
        <v>4</v>
      </c>
      <c r="P114" s="7">
        <f>AI114+AZ114+BQ114+CH114</f>
        <v>4</v>
      </c>
      <c r="Q114" s="7">
        <f>AH114+AY114+BP114+CG114</f>
        <v>4</v>
      </c>
      <c r="R114" s="7">
        <v>1</v>
      </c>
      <c r="S114" s="11"/>
      <c r="T114" s="10"/>
      <c r="U114" s="11"/>
      <c r="V114" s="10"/>
      <c r="W114" s="11"/>
      <c r="X114" s="10"/>
      <c r="Y114" s="7"/>
      <c r="Z114" s="11"/>
      <c r="AA114" s="10"/>
      <c r="AB114" s="11"/>
      <c r="AC114" s="10"/>
      <c r="AD114" s="11"/>
      <c r="AE114" s="10"/>
      <c r="AF114" s="11">
        <v>4</v>
      </c>
      <c r="AG114" s="10" t="s">
        <v>53</v>
      </c>
      <c r="AH114" s="7">
        <v>4</v>
      </c>
      <c r="AI114" s="7">
        <f>Y114+AH114</f>
        <v>4</v>
      </c>
      <c r="AJ114" s="11"/>
      <c r="AK114" s="10"/>
      <c r="AL114" s="11"/>
      <c r="AM114" s="10"/>
      <c r="AN114" s="11"/>
      <c r="AO114" s="10"/>
      <c r="AP114" s="7"/>
      <c r="AQ114" s="11"/>
      <c r="AR114" s="10"/>
      <c r="AS114" s="11"/>
      <c r="AT114" s="10"/>
      <c r="AU114" s="11"/>
      <c r="AV114" s="10"/>
      <c r="AW114" s="11"/>
      <c r="AX114" s="10"/>
      <c r="AY114" s="7"/>
      <c r="AZ114" s="7">
        <f>AP114+AY114</f>
        <v>0</v>
      </c>
      <c r="BA114" s="11"/>
      <c r="BB114" s="10"/>
      <c r="BC114" s="11"/>
      <c r="BD114" s="10"/>
      <c r="BE114" s="11"/>
      <c r="BF114" s="10"/>
      <c r="BG114" s="7"/>
      <c r="BH114" s="11"/>
      <c r="BI114" s="10"/>
      <c r="BJ114" s="11"/>
      <c r="BK114" s="10"/>
      <c r="BL114" s="11"/>
      <c r="BM114" s="10"/>
      <c r="BN114" s="11"/>
      <c r="BO114" s="10"/>
      <c r="BP114" s="7"/>
      <c r="BQ114" s="7">
        <f>BG114+BP114</f>
        <v>0</v>
      </c>
      <c r="BR114" s="11"/>
      <c r="BS114" s="10"/>
      <c r="BT114" s="11"/>
      <c r="BU114" s="10"/>
      <c r="BV114" s="11"/>
      <c r="BW114" s="10"/>
      <c r="BX114" s="7"/>
      <c r="BY114" s="11"/>
      <c r="BZ114" s="10"/>
      <c r="CA114" s="11"/>
      <c r="CB114" s="10"/>
      <c r="CC114" s="11"/>
      <c r="CD114" s="10"/>
      <c r="CE114" s="11"/>
      <c r="CF114" s="10"/>
      <c r="CG114" s="7"/>
      <c r="CH114" s="7">
        <f>BX114+CG114</f>
        <v>0</v>
      </c>
    </row>
    <row r="115" spans="1:86" ht="16.05" customHeight="1" x14ac:dyDescent="0.25">
      <c r="A115" s="6"/>
      <c r="B115" s="6"/>
      <c r="C115" s="6"/>
      <c r="D115" s="6"/>
      <c r="E115" s="6" t="s">
        <v>71</v>
      </c>
      <c r="F115" s="6">
        <f t="shared" ref="F115:AK115" si="72">SUM(F114:F114)</f>
        <v>0</v>
      </c>
      <c r="G115" s="6">
        <f t="shared" si="72"/>
        <v>1</v>
      </c>
      <c r="H115" s="6">
        <f t="shared" si="72"/>
        <v>4</v>
      </c>
      <c r="I115" s="6">
        <f t="shared" si="72"/>
        <v>0</v>
      </c>
      <c r="J115" s="6">
        <f t="shared" si="72"/>
        <v>0</v>
      </c>
      <c r="K115" s="6">
        <f t="shared" si="72"/>
        <v>0</v>
      </c>
      <c r="L115" s="6">
        <f t="shared" si="72"/>
        <v>0</v>
      </c>
      <c r="M115" s="6">
        <f t="shared" si="72"/>
        <v>0</v>
      </c>
      <c r="N115" s="6">
        <f t="shared" si="72"/>
        <v>0</v>
      </c>
      <c r="O115" s="6">
        <f t="shared" si="72"/>
        <v>4</v>
      </c>
      <c r="P115" s="7">
        <f t="shared" si="72"/>
        <v>4</v>
      </c>
      <c r="Q115" s="7">
        <f t="shared" si="72"/>
        <v>4</v>
      </c>
      <c r="R115" s="7">
        <f t="shared" si="72"/>
        <v>1</v>
      </c>
      <c r="S115" s="11">
        <f t="shared" si="72"/>
        <v>0</v>
      </c>
      <c r="T115" s="10">
        <f t="shared" si="72"/>
        <v>0</v>
      </c>
      <c r="U115" s="11">
        <f t="shared" si="72"/>
        <v>0</v>
      </c>
      <c r="V115" s="10">
        <f t="shared" si="72"/>
        <v>0</v>
      </c>
      <c r="W115" s="11">
        <f t="shared" si="72"/>
        <v>0</v>
      </c>
      <c r="X115" s="10">
        <f t="shared" si="72"/>
        <v>0</v>
      </c>
      <c r="Y115" s="7">
        <f t="shared" si="72"/>
        <v>0</v>
      </c>
      <c r="Z115" s="11">
        <f t="shared" si="72"/>
        <v>0</v>
      </c>
      <c r="AA115" s="10">
        <f t="shared" si="72"/>
        <v>0</v>
      </c>
      <c r="AB115" s="11">
        <f t="shared" si="72"/>
        <v>0</v>
      </c>
      <c r="AC115" s="10">
        <f t="shared" si="72"/>
        <v>0</v>
      </c>
      <c r="AD115" s="11">
        <f t="shared" si="72"/>
        <v>0</v>
      </c>
      <c r="AE115" s="10">
        <f t="shared" si="72"/>
        <v>0</v>
      </c>
      <c r="AF115" s="11">
        <f t="shared" si="72"/>
        <v>4</v>
      </c>
      <c r="AG115" s="10">
        <f t="shared" si="72"/>
        <v>0</v>
      </c>
      <c r="AH115" s="7">
        <f t="shared" si="72"/>
        <v>4</v>
      </c>
      <c r="AI115" s="7">
        <f t="shared" si="72"/>
        <v>4</v>
      </c>
      <c r="AJ115" s="11">
        <f t="shared" si="72"/>
        <v>0</v>
      </c>
      <c r="AK115" s="10">
        <f t="shared" si="72"/>
        <v>0</v>
      </c>
      <c r="AL115" s="11">
        <f t="shared" ref="AL115:BQ115" si="73">SUM(AL114:AL114)</f>
        <v>0</v>
      </c>
      <c r="AM115" s="10">
        <f t="shared" si="73"/>
        <v>0</v>
      </c>
      <c r="AN115" s="11">
        <f t="shared" si="73"/>
        <v>0</v>
      </c>
      <c r="AO115" s="10">
        <f t="shared" si="73"/>
        <v>0</v>
      </c>
      <c r="AP115" s="7">
        <f t="shared" si="73"/>
        <v>0</v>
      </c>
      <c r="AQ115" s="11">
        <f t="shared" si="73"/>
        <v>0</v>
      </c>
      <c r="AR115" s="10">
        <f t="shared" si="73"/>
        <v>0</v>
      </c>
      <c r="AS115" s="11">
        <f t="shared" si="73"/>
        <v>0</v>
      </c>
      <c r="AT115" s="10">
        <f t="shared" si="73"/>
        <v>0</v>
      </c>
      <c r="AU115" s="11">
        <f t="shared" si="73"/>
        <v>0</v>
      </c>
      <c r="AV115" s="10">
        <f t="shared" si="73"/>
        <v>0</v>
      </c>
      <c r="AW115" s="11">
        <f t="shared" si="73"/>
        <v>0</v>
      </c>
      <c r="AX115" s="10">
        <f t="shared" si="73"/>
        <v>0</v>
      </c>
      <c r="AY115" s="7">
        <f t="shared" si="73"/>
        <v>0</v>
      </c>
      <c r="AZ115" s="7">
        <f t="shared" si="73"/>
        <v>0</v>
      </c>
      <c r="BA115" s="11">
        <f t="shared" si="73"/>
        <v>0</v>
      </c>
      <c r="BB115" s="10">
        <f t="shared" si="73"/>
        <v>0</v>
      </c>
      <c r="BC115" s="11">
        <f t="shared" si="73"/>
        <v>0</v>
      </c>
      <c r="BD115" s="10">
        <f t="shared" si="73"/>
        <v>0</v>
      </c>
      <c r="BE115" s="11">
        <f t="shared" si="73"/>
        <v>0</v>
      </c>
      <c r="BF115" s="10">
        <f t="shared" si="73"/>
        <v>0</v>
      </c>
      <c r="BG115" s="7">
        <f t="shared" si="73"/>
        <v>0</v>
      </c>
      <c r="BH115" s="11">
        <f t="shared" si="73"/>
        <v>0</v>
      </c>
      <c r="BI115" s="10">
        <f t="shared" si="73"/>
        <v>0</v>
      </c>
      <c r="BJ115" s="11">
        <f t="shared" si="73"/>
        <v>0</v>
      </c>
      <c r="BK115" s="10">
        <f t="shared" si="73"/>
        <v>0</v>
      </c>
      <c r="BL115" s="11">
        <f t="shared" si="73"/>
        <v>0</v>
      </c>
      <c r="BM115" s="10">
        <f t="shared" si="73"/>
        <v>0</v>
      </c>
      <c r="BN115" s="11">
        <f t="shared" si="73"/>
        <v>0</v>
      </c>
      <c r="BO115" s="10">
        <f t="shared" si="73"/>
        <v>0</v>
      </c>
      <c r="BP115" s="7">
        <f t="shared" si="73"/>
        <v>0</v>
      </c>
      <c r="BQ115" s="7">
        <f t="shared" si="73"/>
        <v>0</v>
      </c>
      <c r="BR115" s="11">
        <f t="shared" ref="BR115:CH115" si="74">SUM(BR114:BR114)</f>
        <v>0</v>
      </c>
      <c r="BS115" s="10">
        <f t="shared" si="74"/>
        <v>0</v>
      </c>
      <c r="BT115" s="11">
        <f t="shared" si="74"/>
        <v>0</v>
      </c>
      <c r="BU115" s="10">
        <f t="shared" si="74"/>
        <v>0</v>
      </c>
      <c r="BV115" s="11">
        <f t="shared" si="74"/>
        <v>0</v>
      </c>
      <c r="BW115" s="10">
        <f t="shared" si="74"/>
        <v>0</v>
      </c>
      <c r="BX115" s="7">
        <f t="shared" si="74"/>
        <v>0</v>
      </c>
      <c r="BY115" s="11">
        <f t="shared" si="74"/>
        <v>0</v>
      </c>
      <c r="BZ115" s="10">
        <f t="shared" si="74"/>
        <v>0</v>
      </c>
      <c r="CA115" s="11">
        <f t="shared" si="74"/>
        <v>0</v>
      </c>
      <c r="CB115" s="10">
        <f t="shared" si="74"/>
        <v>0</v>
      </c>
      <c r="CC115" s="11">
        <f t="shared" si="74"/>
        <v>0</v>
      </c>
      <c r="CD115" s="10">
        <f t="shared" si="74"/>
        <v>0</v>
      </c>
      <c r="CE115" s="11">
        <f t="shared" si="74"/>
        <v>0</v>
      </c>
      <c r="CF115" s="10">
        <f t="shared" si="74"/>
        <v>0</v>
      </c>
      <c r="CG115" s="7">
        <f t="shared" si="74"/>
        <v>0</v>
      </c>
      <c r="CH115" s="7">
        <f t="shared" si="74"/>
        <v>0</v>
      </c>
    </row>
    <row r="116" spans="1:86" ht="20.100000000000001" customHeight="1" x14ac:dyDescent="0.25">
      <c r="A116" s="19" t="s">
        <v>226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9"/>
      <c r="CH116" s="15"/>
    </row>
    <row r="117" spans="1:86" x14ac:dyDescent="0.25">
      <c r="A117" s="6"/>
      <c r="B117" s="6"/>
      <c r="C117" s="6"/>
      <c r="D117" s="6" t="s">
        <v>227</v>
      </c>
      <c r="E117" s="3" t="s">
        <v>228</v>
      </c>
      <c r="F117" s="6">
        <f>COUNTIF(S117:CF117,"e")</f>
        <v>0</v>
      </c>
      <c r="G117" s="6">
        <f>COUNTIF(S117:CF117,"z")</f>
        <v>1</v>
      </c>
      <c r="H117" s="6">
        <f>SUM(I117:O117)</f>
        <v>2</v>
      </c>
      <c r="I117" s="6">
        <f>S117+AJ117+BA117+BR117</f>
        <v>2</v>
      </c>
      <c r="J117" s="6">
        <f>U117+AL117+BC117+BT117</f>
        <v>0</v>
      </c>
      <c r="K117" s="6">
        <f>W117+AN117+BE117+BV117</f>
        <v>0</v>
      </c>
      <c r="L117" s="6">
        <f>Z117+AQ117+BH117+BY117</f>
        <v>0</v>
      </c>
      <c r="M117" s="6">
        <f>AB117+AS117+BJ117+CA117</f>
        <v>0</v>
      </c>
      <c r="N117" s="6">
        <f>AD117+AU117+BL117+CC117</f>
        <v>0</v>
      </c>
      <c r="O117" s="6">
        <f>AF117+AW117+BN117+CE117</f>
        <v>0</v>
      </c>
      <c r="P117" s="7">
        <f>AI117+AZ117+BQ117+CH117</f>
        <v>0</v>
      </c>
      <c r="Q117" s="7">
        <f>AH117+AY117+BP117+CG117</f>
        <v>0</v>
      </c>
      <c r="R117" s="7">
        <v>0</v>
      </c>
      <c r="S117" s="11">
        <v>2</v>
      </c>
      <c r="T117" s="10" t="s">
        <v>53</v>
      </c>
      <c r="U117" s="11"/>
      <c r="V117" s="10"/>
      <c r="W117" s="11"/>
      <c r="X117" s="10"/>
      <c r="Y117" s="7">
        <v>0</v>
      </c>
      <c r="Z117" s="11"/>
      <c r="AA117" s="10"/>
      <c r="AB117" s="11"/>
      <c r="AC117" s="10"/>
      <c r="AD117" s="11"/>
      <c r="AE117" s="10"/>
      <c r="AF117" s="11"/>
      <c r="AG117" s="10"/>
      <c r="AH117" s="7"/>
      <c r="AI117" s="7">
        <f>Y117+AH117</f>
        <v>0</v>
      </c>
      <c r="AJ117" s="11"/>
      <c r="AK117" s="10"/>
      <c r="AL117" s="11"/>
      <c r="AM117" s="10"/>
      <c r="AN117" s="11"/>
      <c r="AO117" s="10"/>
      <c r="AP117" s="7"/>
      <c r="AQ117" s="11"/>
      <c r="AR117" s="10"/>
      <c r="AS117" s="11"/>
      <c r="AT117" s="10"/>
      <c r="AU117" s="11"/>
      <c r="AV117" s="10"/>
      <c r="AW117" s="11"/>
      <c r="AX117" s="10"/>
      <c r="AY117" s="7"/>
      <c r="AZ117" s="7">
        <f>AP117+AY117</f>
        <v>0</v>
      </c>
      <c r="BA117" s="11"/>
      <c r="BB117" s="10"/>
      <c r="BC117" s="11"/>
      <c r="BD117" s="10"/>
      <c r="BE117" s="11"/>
      <c r="BF117" s="10"/>
      <c r="BG117" s="7"/>
      <c r="BH117" s="11"/>
      <c r="BI117" s="10"/>
      <c r="BJ117" s="11"/>
      <c r="BK117" s="10"/>
      <c r="BL117" s="11"/>
      <c r="BM117" s="10"/>
      <c r="BN117" s="11"/>
      <c r="BO117" s="10"/>
      <c r="BP117" s="7"/>
      <c r="BQ117" s="7">
        <f>BG117+BP117</f>
        <v>0</v>
      </c>
      <c r="BR117" s="11"/>
      <c r="BS117" s="10"/>
      <c r="BT117" s="11"/>
      <c r="BU117" s="10"/>
      <c r="BV117" s="11"/>
      <c r="BW117" s="10"/>
      <c r="BX117" s="7"/>
      <c r="BY117" s="11"/>
      <c r="BZ117" s="10"/>
      <c r="CA117" s="11"/>
      <c r="CB117" s="10"/>
      <c r="CC117" s="11"/>
      <c r="CD117" s="10"/>
      <c r="CE117" s="11"/>
      <c r="CF117" s="10"/>
      <c r="CG117" s="7"/>
      <c r="CH117" s="7">
        <f>BX117+CG117</f>
        <v>0</v>
      </c>
    </row>
    <row r="118" spans="1:86" ht="16.05" customHeight="1" x14ac:dyDescent="0.25">
      <c r="A118" s="6"/>
      <c r="B118" s="6"/>
      <c r="C118" s="6"/>
      <c r="D118" s="6"/>
      <c r="E118" s="6" t="s">
        <v>71</v>
      </c>
      <c r="F118" s="6">
        <f t="shared" ref="F118:AK118" si="75">SUM(F117:F117)</f>
        <v>0</v>
      </c>
      <c r="G118" s="6">
        <f t="shared" si="75"/>
        <v>1</v>
      </c>
      <c r="H118" s="6">
        <f t="shared" si="75"/>
        <v>2</v>
      </c>
      <c r="I118" s="6">
        <f t="shared" si="75"/>
        <v>2</v>
      </c>
      <c r="J118" s="6">
        <f t="shared" si="75"/>
        <v>0</v>
      </c>
      <c r="K118" s="6">
        <f t="shared" si="75"/>
        <v>0</v>
      </c>
      <c r="L118" s="6">
        <f t="shared" si="75"/>
        <v>0</v>
      </c>
      <c r="M118" s="6">
        <f t="shared" si="75"/>
        <v>0</v>
      </c>
      <c r="N118" s="6">
        <f t="shared" si="75"/>
        <v>0</v>
      </c>
      <c r="O118" s="6">
        <f t="shared" si="75"/>
        <v>0</v>
      </c>
      <c r="P118" s="7">
        <f t="shared" si="75"/>
        <v>0</v>
      </c>
      <c r="Q118" s="7">
        <f t="shared" si="75"/>
        <v>0</v>
      </c>
      <c r="R118" s="7">
        <f t="shared" si="75"/>
        <v>0</v>
      </c>
      <c r="S118" s="11">
        <f t="shared" si="75"/>
        <v>2</v>
      </c>
      <c r="T118" s="10">
        <f t="shared" si="75"/>
        <v>0</v>
      </c>
      <c r="U118" s="11">
        <f t="shared" si="75"/>
        <v>0</v>
      </c>
      <c r="V118" s="10">
        <f t="shared" si="75"/>
        <v>0</v>
      </c>
      <c r="W118" s="11">
        <f t="shared" si="75"/>
        <v>0</v>
      </c>
      <c r="X118" s="10">
        <f t="shared" si="75"/>
        <v>0</v>
      </c>
      <c r="Y118" s="7">
        <f t="shared" si="75"/>
        <v>0</v>
      </c>
      <c r="Z118" s="11">
        <f t="shared" si="75"/>
        <v>0</v>
      </c>
      <c r="AA118" s="10">
        <f t="shared" si="75"/>
        <v>0</v>
      </c>
      <c r="AB118" s="11">
        <f t="shared" si="75"/>
        <v>0</v>
      </c>
      <c r="AC118" s="10">
        <f t="shared" si="75"/>
        <v>0</v>
      </c>
      <c r="AD118" s="11">
        <f t="shared" si="75"/>
        <v>0</v>
      </c>
      <c r="AE118" s="10">
        <f t="shared" si="75"/>
        <v>0</v>
      </c>
      <c r="AF118" s="11">
        <f t="shared" si="75"/>
        <v>0</v>
      </c>
      <c r="AG118" s="10">
        <f t="shared" si="75"/>
        <v>0</v>
      </c>
      <c r="AH118" s="7">
        <f t="shared" si="75"/>
        <v>0</v>
      </c>
      <c r="AI118" s="7">
        <f t="shared" si="75"/>
        <v>0</v>
      </c>
      <c r="AJ118" s="11">
        <f t="shared" si="75"/>
        <v>0</v>
      </c>
      <c r="AK118" s="10">
        <f t="shared" si="75"/>
        <v>0</v>
      </c>
      <c r="AL118" s="11">
        <f t="shared" ref="AL118:BQ118" si="76">SUM(AL117:AL117)</f>
        <v>0</v>
      </c>
      <c r="AM118" s="10">
        <f t="shared" si="76"/>
        <v>0</v>
      </c>
      <c r="AN118" s="11">
        <f t="shared" si="76"/>
        <v>0</v>
      </c>
      <c r="AO118" s="10">
        <f t="shared" si="76"/>
        <v>0</v>
      </c>
      <c r="AP118" s="7">
        <f t="shared" si="76"/>
        <v>0</v>
      </c>
      <c r="AQ118" s="11">
        <f t="shared" si="76"/>
        <v>0</v>
      </c>
      <c r="AR118" s="10">
        <f t="shared" si="76"/>
        <v>0</v>
      </c>
      <c r="AS118" s="11">
        <f t="shared" si="76"/>
        <v>0</v>
      </c>
      <c r="AT118" s="10">
        <f t="shared" si="76"/>
        <v>0</v>
      </c>
      <c r="AU118" s="11">
        <f t="shared" si="76"/>
        <v>0</v>
      </c>
      <c r="AV118" s="10">
        <f t="shared" si="76"/>
        <v>0</v>
      </c>
      <c r="AW118" s="11">
        <f t="shared" si="76"/>
        <v>0</v>
      </c>
      <c r="AX118" s="10">
        <f t="shared" si="76"/>
        <v>0</v>
      </c>
      <c r="AY118" s="7">
        <f t="shared" si="76"/>
        <v>0</v>
      </c>
      <c r="AZ118" s="7">
        <f t="shared" si="76"/>
        <v>0</v>
      </c>
      <c r="BA118" s="11">
        <f t="shared" si="76"/>
        <v>0</v>
      </c>
      <c r="BB118" s="10">
        <f t="shared" si="76"/>
        <v>0</v>
      </c>
      <c r="BC118" s="11">
        <f t="shared" si="76"/>
        <v>0</v>
      </c>
      <c r="BD118" s="10">
        <f t="shared" si="76"/>
        <v>0</v>
      </c>
      <c r="BE118" s="11">
        <f t="shared" si="76"/>
        <v>0</v>
      </c>
      <c r="BF118" s="10">
        <f t="shared" si="76"/>
        <v>0</v>
      </c>
      <c r="BG118" s="7">
        <f t="shared" si="76"/>
        <v>0</v>
      </c>
      <c r="BH118" s="11">
        <f t="shared" si="76"/>
        <v>0</v>
      </c>
      <c r="BI118" s="10">
        <f t="shared" si="76"/>
        <v>0</v>
      </c>
      <c r="BJ118" s="11">
        <f t="shared" si="76"/>
        <v>0</v>
      </c>
      <c r="BK118" s="10">
        <f t="shared" si="76"/>
        <v>0</v>
      </c>
      <c r="BL118" s="11">
        <f t="shared" si="76"/>
        <v>0</v>
      </c>
      <c r="BM118" s="10">
        <f t="shared" si="76"/>
        <v>0</v>
      </c>
      <c r="BN118" s="11">
        <f t="shared" si="76"/>
        <v>0</v>
      </c>
      <c r="BO118" s="10">
        <f t="shared" si="76"/>
        <v>0</v>
      </c>
      <c r="BP118" s="7">
        <f t="shared" si="76"/>
        <v>0</v>
      </c>
      <c r="BQ118" s="7">
        <f t="shared" si="76"/>
        <v>0</v>
      </c>
      <c r="BR118" s="11">
        <f t="shared" ref="BR118:CH118" si="77">SUM(BR117:BR117)</f>
        <v>0</v>
      </c>
      <c r="BS118" s="10">
        <f t="shared" si="77"/>
        <v>0</v>
      </c>
      <c r="BT118" s="11">
        <f t="shared" si="77"/>
        <v>0</v>
      </c>
      <c r="BU118" s="10">
        <f t="shared" si="77"/>
        <v>0</v>
      </c>
      <c r="BV118" s="11">
        <f t="shared" si="77"/>
        <v>0</v>
      </c>
      <c r="BW118" s="10">
        <f t="shared" si="77"/>
        <v>0</v>
      </c>
      <c r="BX118" s="7">
        <f t="shared" si="77"/>
        <v>0</v>
      </c>
      <c r="BY118" s="11">
        <f t="shared" si="77"/>
        <v>0</v>
      </c>
      <c r="BZ118" s="10">
        <f t="shared" si="77"/>
        <v>0</v>
      </c>
      <c r="CA118" s="11">
        <f t="shared" si="77"/>
        <v>0</v>
      </c>
      <c r="CB118" s="10">
        <f t="shared" si="77"/>
        <v>0</v>
      </c>
      <c r="CC118" s="11">
        <f t="shared" si="77"/>
        <v>0</v>
      </c>
      <c r="CD118" s="10">
        <f t="shared" si="77"/>
        <v>0</v>
      </c>
      <c r="CE118" s="11">
        <f t="shared" si="77"/>
        <v>0</v>
      </c>
      <c r="CF118" s="10">
        <f t="shared" si="77"/>
        <v>0</v>
      </c>
      <c r="CG118" s="7">
        <f t="shared" si="77"/>
        <v>0</v>
      </c>
      <c r="CH118" s="7">
        <f t="shared" si="77"/>
        <v>0</v>
      </c>
    </row>
    <row r="119" spans="1:86" ht="20.100000000000001" customHeight="1" x14ac:dyDescent="0.25">
      <c r="A119" s="6"/>
      <c r="B119" s="6"/>
      <c r="C119" s="6"/>
      <c r="D119" s="6"/>
      <c r="E119" s="8" t="s">
        <v>229</v>
      </c>
      <c r="F119" s="6">
        <f>F26+F30+F36+F55+F115+F118</f>
        <v>2</v>
      </c>
      <c r="G119" s="6">
        <f>G26+G30+G36+G55+G115+G118</f>
        <v>63</v>
      </c>
      <c r="H119" s="6">
        <f t="shared" ref="H119:O119" si="78">H26+H30+H36+H55+H118</f>
        <v>535</v>
      </c>
      <c r="I119" s="6">
        <f t="shared" si="78"/>
        <v>296</v>
      </c>
      <c r="J119" s="6">
        <f t="shared" si="78"/>
        <v>108</v>
      </c>
      <c r="K119" s="6">
        <f t="shared" si="78"/>
        <v>25</v>
      </c>
      <c r="L119" s="6">
        <f t="shared" si="78"/>
        <v>101</v>
      </c>
      <c r="M119" s="6">
        <f t="shared" si="78"/>
        <v>5</v>
      </c>
      <c r="N119" s="6">
        <f t="shared" si="78"/>
        <v>0</v>
      </c>
      <c r="O119" s="6">
        <f t="shared" si="78"/>
        <v>0</v>
      </c>
      <c r="P119" s="7">
        <f>P26+P30+P36+P55+P115+P118</f>
        <v>90</v>
      </c>
      <c r="Q119" s="7">
        <f>Q26+Q30+Q36+Q55+Q115+Q118</f>
        <v>38.1</v>
      </c>
      <c r="R119" s="7">
        <f>R26+R30+R36+R55+R115+R118</f>
        <v>31.556999999999999</v>
      </c>
      <c r="S119" s="11">
        <f t="shared" ref="S119:X119" si="79">S26+S30+S36+S55+S118</f>
        <v>129</v>
      </c>
      <c r="T119" s="10">
        <f t="shared" si="79"/>
        <v>0</v>
      </c>
      <c r="U119" s="11">
        <f t="shared" si="79"/>
        <v>25</v>
      </c>
      <c r="V119" s="10">
        <f t="shared" si="79"/>
        <v>0</v>
      </c>
      <c r="W119" s="11">
        <f t="shared" si="79"/>
        <v>0</v>
      </c>
      <c r="X119" s="10">
        <f t="shared" si="79"/>
        <v>0</v>
      </c>
      <c r="Y119" s="7">
        <f>Y26+Y30+Y36+Y55+Y115+Y118</f>
        <v>18.3</v>
      </c>
      <c r="Z119" s="11">
        <f t="shared" ref="Z119:AG119" si="80">Z26+Z30+Z36+Z55+Z118</f>
        <v>53</v>
      </c>
      <c r="AA119" s="10">
        <f t="shared" si="80"/>
        <v>0</v>
      </c>
      <c r="AB119" s="11">
        <f t="shared" si="80"/>
        <v>5</v>
      </c>
      <c r="AC119" s="10">
        <f t="shared" si="80"/>
        <v>0</v>
      </c>
      <c r="AD119" s="11">
        <f t="shared" si="80"/>
        <v>0</v>
      </c>
      <c r="AE119" s="10">
        <f t="shared" si="80"/>
        <v>0</v>
      </c>
      <c r="AF119" s="11">
        <f t="shared" si="80"/>
        <v>0</v>
      </c>
      <c r="AG119" s="10">
        <f t="shared" si="80"/>
        <v>0</v>
      </c>
      <c r="AH119" s="7">
        <f>AH26+AH30+AH36+AH55+AH115+AH118</f>
        <v>11.7</v>
      </c>
      <c r="AI119" s="7">
        <f>AI26+AI30+AI36+AI55+AI115+AI118</f>
        <v>30</v>
      </c>
      <c r="AJ119" s="11">
        <f t="shared" ref="AJ119:AO119" si="81">AJ26+AJ30+AJ36+AJ55+AJ118</f>
        <v>121</v>
      </c>
      <c r="AK119" s="10">
        <f t="shared" si="81"/>
        <v>0</v>
      </c>
      <c r="AL119" s="11">
        <f t="shared" si="81"/>
        <v>61</v>
      </c>
      <c r="AM119" s="10">
        <f t="shared" si="81"/>
        <v>0</v>
      </c>
      <c r="AN119" s="11">
        <f t="shared" si="81"/>
        <v>10</v>
      </c>
      <c r="AO119" s="10">
        <f t="shared" si="81"/>
        <v>0</v>
      </c>
      <c r="AP119" s="7">
        <f>AP26+AP30+AP36+AP55+AP115+AP118</f>
        <v>24.6</v>
      </c>
      <c r="AQ119" s="11">
        <f t="shared" ref="AQ119:AX119" si="82">AQ26+AQ30+AQ36+AQ55+AQ118</f>
        <v>43</v>
      </c>
      <c r="AR119" s="10">
        <f t="shared" si="82"/>
        <v>0</v>
      </c>
      <c r="AS119" s="11">
        <f t="shared" si="82"/>
        <v>0</v>
      </c>
      <c r="AT119" s="10">
        <f t="shared" si="82"/>
        <v>0</v>
      </c>
      <c r="AU119" s="11">
        <f t="shared" si="82"/>
        <v>0</v>
      </c>
      <c r="AV119" s="10">
        <f t="shared" si="82"/>
        <v>0</v>
      </c>
      <c r="AW119" s="11">
        <f t="shared" si="82"/>
        <v>0</v>
      </c>
      <c r="AX119" s="10">
        <f t="shared" si="82"/>
        <v>0</v>
      </c>
      <c r="AY119" s="7">
        <f>AY26+AY30+AY36+AY55+AY115+AY118</f>
        <v>5.4</v>
      </c>
      <c r="AZ119" s="7">
        <f>AZ26+AZ30+AZ36+AZ55+AZ115+AZ118</f>
        <v>30</v>
      </c>
      <c r="BA119" s="11">
        <f t="shared" ref="BA119:BF119" si="83">BA26+BA30+BA36+BA55+BA118</f>
        <v>46</v>
      </c>
      <c r="BB119" s="10">
        <f t="shared" si="83"/>
        <v>0</v>
      </c>
      <c r="BC119" s="11">
        <f t="shared" si="83"/>
        <v>22</v>
      </c>
      <c r="BD119" s="10">
        <f t="shared" si="83"/>
        <v>0</v>
      </c>
      <c r="BE119" s="11">
        <f t="shared" si="83"/>
        <v>15</v>
      </c>
      <c r="BF119" s="10">
        <f t="shared" si="83"/>
        <v>0</v>
      </c>
      <c r="BG119" s="7">
        <f>BG26+BG30+BG36+BG55+BG115+BG118</f>
        <v>9</v>
      </c>
      <c r="BH119" s="11">
        <f t="shared" ref="BH119:BO119" si="84">BH26+BH30+BH36+BH55+BH118</f>
        <v>5</v>
      </c>
      <c r="BI119" s="10">
        <f t="shared" si="84"/>
        <v>0</v>
      </c>
      <c r="BJ119" s="11">
        <f t="shared" si="84"/>
        <v>0</v>
      </c>
      <c r="BK119" s="10">
        <f t="shared" si="84"/>
        <v>0</v>
      </c>
      <c r="BL119" s="11">
        <f t="shared" si="84"/>
        <v>0</v>
      </c>
      <c r="BM119" s="10">
        <f t="shared" si="84"/>
        <v>0</v>
      </c>
      <c r="BN119" s="11">
        <f t="shared" si="84"/>
        <v>0</v>
      </c>
      <c r="BO119" s="10">
        <f t="shared" si="84"/>
        <v>0</v>
      </c>
      <c r="BP119" s="7">
        <f>BP26+BP30+BP36+BP55+BP115+BP118</f>
        <v>21</v>
      </c>
      <c r="BQ119" s="7">
        <f>BQ26+BQ30+BQ36+BQ55+BQ115+BQ118</f>
        <v>30</v>
      </c>
      <c r="BR119" s="11">
        <f t="shared" ref="BR119:BW119" si="85">BR26+BR30+BR36+BR55+BR118</f>
        <v>0</v>
      </c>
      <c r="BS119" s="10">
        <f t="shared" si="85"/>
        <v>0</v>
      </c>
      <c r="BT119" s="11">
        <f t="shared" si="85"/>
        <v>0</v>
      </c>
      <c r="BU119" s="10">
        <f t="shared" si="85"/>
        <v>0</v>
      </c>
      <c r="BV119" s="11">
        <f t="shared" si="85"/>
        <v>0</v>
      </c>
      <c r="BW119" s="10">
        <f t="shared" si="85"/>
        <v>0</v>
      </c>
      <c r="BX119" s="7">
        <f>BX26+BX30+BX36+BX55+BX115+BX118</f>
        <v>0</v>
      </c>
      <c r="BY119" s="11">
        <f t="shared" ref="BY119:CF119" si="86">BY26+BY30+BY36+BY55+BY118</f>
        <v>0</v>
      </c>
      <c r="BZ119" s="10">
        <f t="shared" si="86"/>
        <v>0</v>
      </c>
      <c r="CA119" s="11">
        <f t="shared" si="86"/>
        <v>0</v>
      </c>
      <c r="CB119" s="10">
        <f t="shared" si="86"/>
        <v>0</v>
      </c>
      <c r="CC119" s="11">
        <f t="shared" si="86"/>
        <v>0</v>
      </c>
      <c r="CD119" s="10">
        <f t="shared" si="86"/>
        <v>0</v>
      </c>
      <c r="CE119" s="11">
        <f t="shared" si="86"/>
        <v>0</v>
      </c>
      <c r="CF119" s="10">
        <f t="shared" si="86"/>
        <v>0</v>
      </c>
      <c r="CG119" s="7">
        <f>CG26+CG30+CG36+CG55+CG115+CG118</f>
        <v>0</v>
      </c>
      <c r="CH119" s="7">
        <f>CH26+CH30+CH36+CH55+CH115+CH118</f>
        <v>0</v>
      </c>
    </row>
    <row r="121" spans="1:86" x14ac:dyDescent="0.25">
      <c r="D121" s="3" t="s">
        <v>22</v>
      </c>
      <c r="E121" s="3" t="s">
        <v>230</v>
      </c>
    </row>
    <row r="122" spans="1:86" x14ac:dyDescent="0.25">
      <c r="D122" s="3" t="s">
        <v>26</v>
      </c>
      <c r="E122" s="3" t="s">
        <v>231</v>
      </c>
    </row>
    <row r="123" spans="1:86" x14ac:dyDescent="0.25">
      <c r="D123" s="21" t="s">
        <v>32</v>
      </c>
      <c r="E123" s="21"/>
    </row>
    <row r="124" spans="1:86" x14ac:dyDescent="0.25">
      <c r="D124" s="3" t="s">
        <v>34</v>
      </c>
      <c r="E124" s="3" t="s">
        <v>232</v>
      </c>
    </row>
    <row r="125" spans="1:86" x14ac:dyDescent="0.25">
      <c r="D125" s="3" t="s">
        <v>35</v>
      </c>
      <c r="E125" s="3" t="s">
        <v>233</v>
      </c>
    </row>
    <row r="126" spans="1:86" x14ac:dyDescent="0.25">
      <c r="D126" s="3" t="s">
        <v>36</v>
      </c>
      <c r="E126" s="3" t="s">
        <v>234</v>
      </c>
    </row>
    <row r="127" spans="1:86" x14ac:dyDescent="0.25">
      <c r="D127" s="21" t="s">
        <v>33</v>
      </c>
      <c r="E127" s="21"/>
      <c r="M127" s="9"/>
      <c r="U127" s="9"/>
      <c r="AC127" s="9"/>
    </row>
    <row r="128" spans="1:86" x14ac:dyDescent="0.25">
      <c r="D128" s="3" t="s">
        <v>37</v>
      </c>
      <c r="E128" s="3" t="s">
        <v>235</v>
      </c>
    </row>
    <row r="129" spans="4:5" x14ac:dyDescent="0.25">
      <c r="D129" s="3" t="s">
        <v>38</v>
      </c>
      <c r="E129" s="3" t="s">
        <v>236</v>
      </c>
    </row>
    <row r="130" spans="4:5" x14ac:dyDescent="0.25">
      <c r="D130" s="3" t="s">
        <v>39</v>
      </c>
      <c r="E130" s="3" t="s">
        <v>237</v>
      </c>
    </row>
    <row r="131" spans="4:5" x14ac:dyDescent="0.25">
      <c r="D131" s="3" t="s">
        <v>40</v>
      </c>
      <c r="E131" s="3" t="s">
        <v>238</v>
      </c>
    </row>
  </sheetData>
  <mergeCells count="120">
    <mergeCell ref="D127:E127"/>
    <mergeCell ref="C109:C112"/>
    <mergeCell ref="A109:A112"/>
    <mergeCell ref="B109:B112"/>
    <mergeCell ref="A113:CH113"/>
    <mergeCell ref="A116:CH116"/>
    <mergeCell ref="D123:E123"/>
    <mergeCell ref="C102:C104"/>
    <mergeCell ref="A102:A104"/>
    <mergeCell ref="B102:B104"/>
    <mergeCell ref="C105:C108"/>
    <mergeCell ref="A105:A108"/>
    <mergeCell ref="B105:B108"/>
    <mergeCell ref="C92:C95"/>
    <mergeCell ref="A92:A95"/>
    <mergeCell ref="B92:B95"/>
    <mergeCell ref="C96:C101"/>
    <mergeCell ref="A96:A101"/>
    <mergeCell ref="B96:B101"/>
    <mergeCell ref="C83:C88"/>
    <mergeCell ref="A83:A88"/>
    <mergeCell ref="B83:B88"/>
    <mergeCell ref="C89:C91"/>
    <mergeCell ref="A89:A91"/>
    <mergeCell ref="B89:B91"/>
    <mergeCell ref="C76:C79"/>
    <mergeCell ref="A76:A79"/>
    <mergeCell ref="B76:B79"/>
    <mergeCell ref="C80:C82"/>
    <mergeCell ref="A80:A82"/>
    <mergeCell ref="B80:B82"/>
    <mergeCell ref="C68:C71"/>
    <mergeCell ref="A68:A71"/>
    <mergeCell ref="B68:B71"/>
    <mergeCell ref="C72:C75"/>
    <mergeCell ref="A72:A75"/>
    <mergeCell ref="B72:B75"/>
    <mergeCell ref="C59:C64"/>
    <mergeCell ref="A59:A64"/>
    <mergeCell ref="B59:B64"/>
    <mergeCell ref="C65:C67"/>
    <mergeCell ref="A65:A67"/>
    <mergeCell ref="B65:B67"/>
    <mergeCell ref="A27:CH27"/>
    <mergeCell ref="A31:CH31"/>
    <mergeCell ref="A37:CH37"/>
    <mergeCell ref="A56:CH56"/>
    <mergeCell ref="C57:C58"/>
    <mergeCell ref="A57:A58"/>
    <mergeCell ref="B57:B58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8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5546875" hidden="1" customWidth="1"/>
    <col min="75" max="75" width="2" hidden="1" customWidth="1"/>
    <col min="76" max="76" width="3.77734375" hidden="1" customWidth="1"/>
    <col min="77" max="77" width="3.5546875" hidden="1" customWidth="1"/>
    <col min="78" max="78" width="2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777343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87</v>
      </c>
      <c r="AH8" t="s">
        <v>16</v>
      </c>
    </row>
    <row r="9" spans="1:86" x14ac:dyDescent="0.25">
      <c r="E9" t="s">
        <v>17</v>
      </c>
      <c r="F9" s="1" t="s">
        <v>18</v>
      </c>
      <c r="AH9" t="s">
        <v>339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 t="s">
        <v>33</v>
      </c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6" t="s">
        <v>46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6" t="s">
        <v>46</v>
      </c>
      <c r="AQ14" s="18" t="s">
        <v>33</v>
      </c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6" t="s">
        <v>46</v>
      </c>
      <c r="BH14" s="18" t="s">
        <v>33</v>
      </c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6" t="s">
        <v>46</v>
      </c>
      <c r="BY14" s="18" t="s">
        <v>33</v>
      </c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6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6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6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6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2</v>
      </c>
      <c r="H17" s="6">
        <f t="shared" ref="H17:H25" si="0">SUM(I17:O17)</f>
        <v>25</v>
      </c>
      <c r="I17" s="6">
        <f t="shared" ref="I17:I25" si="1">S17+AJ17+BA17+BR17</f>
        <v>0</v>
      </c>
      <c r="J17" s="6">
        <f t="shared" ref="J17:J25" si="2">U17+AL17+BC17+BT17</f>
        <v>0</v>
      </c>
      <c r="K17" s="6">
        <f t="shared" ref="K17:K25" si="3">W17+AN17+BE17+BV17</f>
        <v>25</v>
      </c>
      <c r="L17" s="6">
        <f t="shared" ref="L17:L25" si="4">Z17+AQ17+BH17+BY17</f>
        <v>0</v>
      </c>
      <c r="M17" s="6">
        <f t="shared" ref="M17:M25" si="5">AB17+AS17+BJ17+CA17</f>
        <v>0</v>
      </c>
      <c r="N17" s="6">
        <f t="shared" ref="N17:N25" si="6">AD17+AU17+BL17+CC17</f>
        <v>0</v>
      </c>
      <c r="O17" s="6">
        <f t="shared" ref="O17:O25" si="7">AF17+AW17+BN17+CE17</f>
        <v>0</v>
      </c>
      <c r="P17" s="7">
        <f t="shared" ref="P17:P25" si="8">AI17+AZ17+BQ17+CH17</f>
        <v>3</v>
      </c>
      <c r="Q17" s="7">
        <f t="shared" ref="Q17:Q25" si="9">AH17+AY17+BP17+CG17</f>
        <v>0</v>
      </c>
      <c r="R17" s="7">
        <v>2.0299999999999998</v>
      </c>
      <c r="S17" s="11"/>
      <c r="T17" s="10"/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5" si="10">Y17+AH17</f>
        <v>0</v>
      </c>
      <c r="AJ17" s="11"/>
      <c r="AK17" s="10"/>
      <c r="AL17" s="11"/>
      <c r="AM17" s="10"/>
      <c r="AN17" s="11">
        <v>10</v>
      </c>
      <c r="AO17" s="10" t="s">
        <v>53</v>
      </c>
      <c r="AP17" s="7">
        <v>1</v>
      </c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5" si="11">AP17+AY17</f>
        <v>1</v>
      </c>
      <c r="BA17" s="11"/>
      <c r="BB17" s="10"/>
      <c r="BC17" s="11"/>
      <c r="BD17" s="10"/>
      <c r="BE17" s="11">
        <v>15</v>
      </c>
      <c r="BF17" s="10" t="s">
        <v>53</v>
      </c>
      <c r="BG17" s="7">
        <v>2</v>
      </c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5" si="12">BG17+BP17</f>
        <v>2</v>
      </c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5" si="13">BX17+CG17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20</v>
      </c>
      <c r="Q18" s="7">
        <f t="shared" si="9"/>
        <v>20</v>
      </c>
      <c r="R18" s="7">
        <v>3</v>
      </c>
      <c r="S18" s="11"/>
      <c r="T18" s="10"/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/>
      <c r="AK18" s="10"/>
      <c r="AL18" s="11"/>
      <c r="AM18" s="10"/>
      <c r="AN18" s="11"/>
      <c r="AO18" s="10"/>
      <c r="AP18" s="7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>
        <v>0</v>
      </c>
      <c r="BM18" s="10" t="s">
        <v>53</v>
      </c>
      <c r="BN18" s="11"/>
      <c r="BO18" s="10"/>
      <c r="BP18" s="7">
        <v>20</v>
      </c>
      <c r="BQ18" s="7">
        <f t="shared" si="12"/>
        <v>20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 t="shared" si="0"/>
        <v>6</v>
      </c>
      <c r="I19" s="6">
        <f t="shared" si="1"/>
        <v>6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1</v>
      </c>
      <c r="Q19" s="7">
        <f t="shared" si="9"/>
        <v>0</v>
      </c>
      <c r="R19" s="7">
        <v>0.3</v>
      </c>
      <c r="S19" s="11">
        <v>6</v>
      </c>
      <c r="T19" s="10" t="s">
        <v>53</v>
      </c>
      <c r="U19" s="11"/>
      <c r="V19" s="10"/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1</v>
      </c>
      <c r="AJ19" s="11"/>
      <c r="AK19" s="10"/>
      <c r="AL19" s="11"/>
      <c r="AM19" s="10"/>
      <c r="AN19" s="11"/>
      <c r="AO19" s="10"/>
      <c r="AP19" s="7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61</v>
      </c>
      <c r="E20" s="3" t="s">
        <v>62</v>
      </c>
      <c r="F20" s="6">
        <f>COUNTIF(S20:CF20,"e")</f>
        <v>1</v>
      </c>
      <c r="G20" s="6">
        <f>COUNTIF(S20:CF20,"z")</f>
        <v>2</v>
      </c>
      <c r="H20" s="6">
        <f t="shared" si="0"/>
        <v>35</v>
      </c>
      <c r="I20" s="6">
        <f t="shared" si="1"/>
        <v>20</v>
      </c>
      <c r="J20" s="6">
        <f t="shared" si="2"/>
        <v>13</v>
      </c>
      <c r="K20" s="6">
        <f t="shared" si="3"/>
        <v>0</v>
      </c>
      <c r="L20" s="6">
        <f t="shared" si="4"/>
        <v>2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5</v>
      </c>
      <c r="Q20" s="7">
        <f t="shared" si="9"/>
        <v>0.2</v>
      </c>
      <c r="R20" s="7">
        <v>1.9670000000000001</v>
      </c>
      <c r="S20" s="11"/>
      <c r="T20" s="10"/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0</v>
      </c>
      <c r="AJ20" s="11">
        <v>20</v>
      </c>
      <c r="AK20" s="10" t="s">
        <v>60</v>
      </c>
      <c r="AL20" s="11">
        <v>13</v>
      </c>
      <c r="AM20" s="10" t="s">
        <v>53</v>
      </c>
      <c r="AN20" s="11"/>
      <c r="AO20" s="10"/>
      <c r="AP20" s="7">
        <v>4.8</v>
      </c>
      <c r="AQ20" s="11">
        <v>2</v>
      </c>
      <c r="AR20" s="10" t="s">
        <v>53</v>
      </c>
      <c r="AS20" s="11"/>
      <c r="AT20" s="10"/>
      <c r="AU20" s="11"/>
      <c r="AV20" s="10"/>
      <c r="AW20" s="11"/>
      <c r="AX20" s="10"/>
      <c r="AY20" s="7">
        <v>0.2</v>
      </c>
      <c r="AZ20" s="7">
        <f t="shared" si="11"/>
        <v>5</v>
      </c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/>
      <c r="B21" s="6"/>
      <c r="C21" s="6"/>
      <c r="D21" s="6" t="s">
        <v>63</v>
      </c>
      <c r="E21" s="3" t="s">
        <v>64</v>
      </c>
      <c r="F21" s="6">
        <f>COUNTIF(S21:CF21,"e")</f>
        <v>0</v>
      </c>
      <c r="G21" s="6">
        <f>COUNTIF(S21:CF21,"z")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1</v>
      </c>
      <c r="Q21" s="7">
        <f t="shared" si="9"/>
        <v>0</v>
      </c>
      <c r="R21" s="7">
        <v>0.43</v>
      </c>
      <c r="S21" s="11"/>
      <c r="T21" s="10"/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/>
      <c r="AK21" s="10"/>
      <c r="AL21" s="11"/>
      <c r="AM21" s="10"/>
      <c r="AN21" s="11"/>
      <c r="AO21" s="10"/>
      <c r="AP21" s="7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>
        <v>10</v>
      </c>
      <c r="BB21" s="10" t="s">
        <v>53</v>
      </c>
      <c r="BC21" s="11"/>
      <c r="BD21" s="10"/>
      <c r="BE21" s="11"/>
      <c r="BF21" s="10"/>
      <c r="BG21" s="7">
        <v>1</v>
      </c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1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>
        <v>8</v>
      </c>
      <c r="B22" s="6">
        <v>1</v>
      </c>
      <c r="C22" s="6"/>
      <c r="D22" s="6"/>
      <c r="E22" s="3" t="s">
        <v>65</v>
      </c>
      <c r="F22" s="6">
        <f>$B$22*COUNTIF(S22:CF22,"e")</f>
        <v>0</v>
      </c>
      <c r="G22" s="6">
        <f>$B$22*COUNTIF(S22:CF22,"z")</f>
        <v>1</v>
      </c>
      <c r="H22" s="6">
        <f t="shared" si="0"/>
        <v>20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20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3</v>
      </c>
      <c r="R22" s="7">
        <f>$B$22*0.83</f>
        <v>0.83</v>
      </c>
      <c r="S22" s="11"/>
      <c r="T22" s="10"/>
      <c r="U22" s="11"/>
      <c r="V22" s="10"/>
      <c r="W22" s="11"/>
      <c r="X22" s="10"/>
      <c r="Y22" s="7"/>
      <c r="Z22" s="11">
        <f>$B$22*20</f>
        <v>20</v>
      </c>
      <c r="AA22" s="10" t="s">
        <v>53</v>
      </c>
      <c r="AB22" s="11"/>
      <c r="AC22" s="10"/>
      <c r="AD22" s="11"/>
      <c r="AE22" s="10"/>
      <c r="AF22" s="11"/>
      <c r="AG22" s="10"/>
      <c r="AH22" s="7">
        <f>$B$22*3</f>
        <v>3</v>
      </c>
      <c r="AI22" s="7">
        <f t="shared" si="10"/>
        <v>3</v>
      </c>
      <c r="AJ22" s="11"/>
      <c r="AK22" s="10"/>
      <c r="AL22" s="11"/>
      <c r="AM22" s="10"/>
      <c r="AN22" s="11"/>
      <c r="AO22" s="10"/>
      <c r="AP22" s="7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7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66</v>
      </c>
      <c r="E23" s="3" t="s">
        <v>67</v>
      </c>
      <c r="F23" s="6">
        <f>COUNTIF(S23:CF23,"e")</f>
        <v>0</v>
      </c>
      <c r="G23" s="6">
        <f>COUNTIF(S23:CF23,"z")</f>
        <v>1</v>
      </c>
      <c r="H23" s="6">
        <f t="shared" si="0"/>
        <v>5</v>
      </c>
      <c r="I23" s="6">
        <f t="shared" si="1"/>
        <v>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1</v>
      </c>
      <c r="Q23" s="7">
        <f t="shared" si="9"/>
        <v>0</v>
      </c>
      <c r="R23" s="7">
        <v>0.27</v>
      </c>
      <c r="S23" s="11">
        <v>5</v>
      </c>
      <c r="T23" s="10" t="s">
        <v>53</v>
      </c>
      <c r="U23" s="11"/>
      <c r="V23" s="10"/>
      <c r="W23" s="11"/>
      <c r="X23" s="10"/>
      <c r="Y23" s="7">
        <v>1</v>
      </c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1</v>
      </c>
      <c r="AJ23" s="11"/>
      <c r="AK23" s="10"/>
      <c r="AL23" s="11"/>
      <c r="AM23" s="10"/>
      <c r="AN23" s="11"/>
      <c r="AO23" s="10"/>
      <c r="AP23" s="7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/>
      <c r="BB23" s="10"/>
      <c r="BC23" s="11"/>
      <c r="BD23" s="10"/>
      <c r="BE23" s="11"/>
      <c r="BF23" s="10"/>
      <c r="BG23" s="7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0</v>
      </c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x14ac:dyDescent="0.25">
      <c r="A24" s="6">
        <v>1</v>
      </c>
      <c r="B24" s="6">
        <v>3</v>
      </c>
      <c r="C24" s="6"/>
      <c r="D24" s="6"/>
      <c r="E24" s="3" t="s">
        <v>68</v>
      </c>
      <c r="F24" s="6">
        <f>$B$24*COUNTIF(S24:CF24,"e")</f>
        <v>0</v>
      </c>
      <c r="G24" s="6">
        <f>$B$24*COUNTIF(S24:CF24,"z")</f>
        <v>3</v>
      </c>
      <c r="H24" s="6">
        <f t="shared" si="0"/>
        <v>27</v>
      </c>
      <c r="I24" s="6">
        <f t="shared" si="1"/>
        <v>27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7">
        <f t="shared" si="8"/>
        <v>3</v>
      </c>
      <c r="Q24" s="7">
        <f t="shared" si="9"/>
        <v>0</v>
      </c>
      <c r="R24" s="7">
        <f>$B$24*0.37</f>
        <v>1.1099999999999999</v>
      </c>
      <c r="S24" s="11">
        <f>$B$24*9</f>
        <v>27</v>
      </c>
      <c r="T24" s="10" t="s">
        <v>53</v>
      </c>
      <c r="U24" s="11"/>
      <c r="V24" s="10"/>
      <c r="W24" s="11"/>
      <c r="X24" s="10"/>
      <c r="Y24" s="7">
        <f>$B$24*1</f>
        <v>3</v>
      </c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0"/>
        <v>3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1"/>
        <v>0</v>
      </c>
      <c r="BA24" s="11"/>
      <c r="BB24" s="10"/>
      <c r="BC24" s="11"/>
      <c r="BD24" s="10"/>
      <c r="BE24" s="11"/>
      <c r="BF24" s="10"/>
      <c r="BG24" s="7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2"/>
        <v>0</v>
      </c>
      <c r="BR24" s="11"/>
      <c r="BS24" s="10"/>
      <c r="BT24" s="11"/>
      <c r="BU24" s="10"/>
      <c r="BV24" s="11"/>
      <c r="BW24" s="10"/>
      <c r="BX24" s="7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3"/>
        <v>0</v>
      </c>
    </row>
    <row r="25" spans="1:86" x14ac:dyDescent="0.25">
      <c r="A25" s="6"/>
      <c r="B25" s="6"/>
      <c r="C25" s="6"/>
      <c r="D25" s="6" t="s">
        <v>69</v>
      </c>
      <c r="E25" s="3" t="s">
        <v>70</v>
      </c>
      <c r="F25" s="6">
        <f>COUNTIF(S25:CF25,"e")</f>
        <v>0</v>
      </c>
      <c r="G25" s="6">
        <f>COUNTIF(S25:CF25,"z")</f>
        <v>2</v>
      </c>
      <c r="H25" s="6">
        <f t="shared" si="0"/>
        <v>15</v>
      </c>
      <c r="I25" s="6">
        <f t="shared" si="1"/>
        <v>10</v>
      </c>
      <c r="J25" s="6">
        <f t="shared" si="2"/>
        <v>0</v>
      </c>
      <c r="K25" s="6">
        <f t="shared" si="3"/>
        <v>0</v>
      </c>
      <c r="L25" s="6">
        <f t="shared" si="4"/>
        <v>5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7">
        <f t="shared" si="8"/>
        <v>2</v>
      </c>
      <c r="Q25" s="7">
        <f t="shared" si="9"/>
        <v>1</v>
      </c>
      <c r="R25" s="7">
        <v>1.37</v>
      </c>
      <c r="S25" s="11"/>
      <c r="T25" s="10"/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0"/>
        <v>0</v>
      </c>
      <c r="AJ25" s="11"/>
      <c r="AK25" s="10"/>
      <c r="AL25" s="11"/>
      <c r="AM25" s="10"/>
      <c r="AN25" s="11"/>
      <c r="AO25" s="10"/>
      <c r="AP25" s="7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1"/>
        <v>0</v>
      </c>
      <c r="BA25" s="11">
        <v>10</v>
      </c>
      <c r="BB25" s="10" t="s">
        <v>53</v>
      </c>
      <c r="BC25" s="11"/>
      <c r="BD25" s="10"/>
      <c r="BE25" s="11"/>
      <c r="BF25" s="10"/>
      <c r="BG25" s="7">
        <v>1</v>
      </c>
      <c r="BH25" s="11">
        <v>5</v>
      </c>
      <c r="BI25" s="10" t="s">
        <v>53</v>
      </c>
      <c r="BJ25" s="11"/>
      <c r="BK25" s="10"/>
      <c r="BL25" s="11"/>
      <c r="BM25" s="10"/>
      <c r="BN25" s="11"/>
      <c r="BO25" s="10"/>
      <c r="BP25" s="7">
        <v>1</v>
      </c>
      <c r="BQ25" s="7">
        <f t="shared" si="12"/>
        <v>2</v>
      </c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3"/>
        <v>0</v>
      </c>
    </row>
    <row r="26" spans="1:86" ht="16.05" customHeight="1" x14ac:dyDescent="0.25">
      <c r="A26" s="6"/>
      <c r="B26" s="6"/>
      <c r="C26" s="6"/>
      <c r="D26" s="6"/>
      <c r="E26" s="6" t="s">
        <v>71</v>
      </c>
      <c r="F26" s="6">
        <f t="shared" ref="F26:AK26" si="14">SUM(F17:F25)</f>
        <v>1</v>
      </c>
      <c r="G26" s="6">
        <f t="shared" si="14"/>
        <v>14</v>
      </c>
      <c r="H26" s="6">
        <f t="shared" si="14"/>
        <v>143</v>
      </c>
      <c r="I26" s="6">
        <f t="shared" si="14"/>
        <v>78</v>
      </c>
      <c r="J26" s="6">
        <f t="shared" si="14"/>
        <v>13</v>
      </c>
      <c r="K26" s="6">
        <f t="shared" si="14"/>
        <v>25</v>
      </c>
      <c r="L26" s="6">
        <f t="shared" si="14"/>
        <v>27</v>
      </c>
      <c r="M26" s="6">
        <f t="shared" si="14"/>
        <v>0</v>
      </c>
      <c r="N26" s="6">
        <f t="shared" si="14"/>
        <v>0</v>
      </c>
      <c r="O26" s="6">
        <f t="shared" si="14"/>
        <v>0</v>
      </c>
      <c r="P26" s="7">
        <f t="shared" si="14"/>
        <v>39</v>
      </c>
      <c r="Q26" s="7">
        <f t="shared" si="14"/>
        <v>24.2</v>
      </c>
      <c r="R26" s="7">
        <f t="shared" si="14"/>
        <v>11.306999999999999</v>
      </c>
      <c r="S26" s="11">
        <f t="shared" si="14"/>
        <v>38</v>
      </c>
      <c r="T26" s="10">
        <f t="shared" si="14"/>
        <v>0</v>
      </c>
      <c r="U26" s="11">
        <f t="shared" si="14"/>
        <v>0</v>
      </c>
      <c r="V26" s="10">
        <f t="shared" si="14"/>
        <v>0</v>
      </c>
      <c r="W26" s="11">
        <f t="shared" si="14"/>
        <v>0</v>
      </c>
      <c r="X26" s="10">
        <f t="shared" si="14"/>
        <v>0</v>
      </c>
      <c r="Y26" s="7">
        <f t="shared" si="14"/>
        <v>5</v>
      </c>
      <c r="Z26" s="11">
        <f t="shared" si="14"/>
        <v>20</v>
      </c>
      <c r="AA26" s="10">
        <f t="shared" si="14"/>
        <v>0</v>
      </c>
      <c r="AB26" s="11">
        <f t="shared" si="14"/>
        <v>0</v>
      </c>
      <c r="AC26" s="10">
        <f t="shared" si="14"/>
        <v>0</v>
      </c>
      <c r="AD26" s="11">
        <f t="shared" si="14"/>
        <v>0</v>
      </c>
      <c r="AE26" s="10">
        <f t="shared" si="14"/>
        <v>0</v>
      </c>
      <c r="AF26" s="11">
        <f t="shared" si="14"/>
        <v>0</v>
      </c>
      <c r="AG26" s="10">
        <f t="shared" si="14"/>
        <v>0</v>
      </c>
      <c r="AH26" s="7">
        <f t="shared" si="14"/>
        <v>3</v>
      </c>
      <c r="AI26" s="7">
        <f t="shared" si="14"/>
        <v>8</v>
      </c>
      <c r="AJ26" s="11">
        <f t="shared" si="14"/>
        <v>20</v>
      </c>
      <c r="AK26" s="10">
        <f t="shared" si="14"/>
        <v>0</v>
      </c>
      <c r="AL26" s="11">
        <f t="shared" ref="AL26:BQ26" si="15">SUM(AL17:AL25)</f>
        <v>13</v>
      </c>
      <c r="AM26" s="10">
        <f t="shared" si="15"/>
        <v>0</v>
      </c>
      <c r="AN26" s="11">
        <f t="shared" si="15"/>
        <v>10</v>
      </c>
      <c r="AO26" s="10">
        <f t="shared" si="15"/>
        <v>0</v>
      </c>
      <c r="AP26" s="7">
        <f t="shared" si="15"/>
        <v>5.8</v>
      </c>
      <c r="AQ26" s="11">
        <f t="shared" si="15"/>
        <v>2</v>
      </c>
      <c r="AR26" s="10">
        <f t="shared" si="15"/>
        <v>0</v>
      </c>
      <c r="AS26" s="11">
        <f t="shared" si="15"/>
        <v>0</v>
      </c>
      <c r="AT26" s="10">
        <f t="shared" si="15"/>
        <v>0</v>
      </c>
      <c r="AU26" s="11">
        <f t="shared" si="15"/>
        <v>0</v>
      </c>
      <c r="AV26" s="10">
        <f t="shared" si="15"/>
        <v>0</v>
      </c>
      <c r="AW26" s="11">
        <f t="shared" si="15"/>
        <v>0</v>
      </c>
      <c r="AX26" s="10">
        <f t="shared" si="15"/>
        <v>0</v>
      </c>
      <c r="AY26" s="7">
        <f t="shared" si="15"/>
        <v>0.2</v>
      </c>
      <c r="AZ26" s="7">
        <f t="shared" si="15"/>
        <v>6</v>
      </c>
      <c r="BA26" s="11">
        <f t="shared" si="15"/>
        <v>20</v>
      </c>
      <c r="BB26" s="10">
        <f t="shared" si="15"/>
        <v>0</v>
      </c>
      <c r="BC26" s="11">
        <f t="shared" si="15"/>
        <v>0</v>
      </c>
      <c r="BD26" s="10">
        <f t="shared" si="15"/>
        <v>0</v>
      </c>
      <c r="BE26" s="11">
        <f t="shared" si="15"/>
        <v>15</v>
      </c>
      <c r="BF26" s="10">
        <f t="shared" si="15"/>
        <v>0</v>
      </c>
      <c r="BG26" s="7">
        <f t="shared" si="15"/>
        <v>4</v>
      </c>
      <c r="BH26" s="11">
        <f t="shared" si="15"/>
        <v>5</v>
      </c>
      <c r="BI26" s="10">
        <f t="shared" si="15"/>
        <v>0</v>
      </c>
      <c r="BJ26" s="11">
        <f t="shared" si="15"/>
        <v>0</v>
      </c>
      <c r="BK26" s="10">
        <f t="shared" si="15"/>
        <v>0</v>
      </c>
      <c r="BL26" s="11">
        <f t="shared" si="15"/>
        <v>0</v>
      </c>
      <c r="BM26" s="10">
        <f t="shared" si="15"/>
        <v>0</v>
      </c>
      <c r="BN26" s="11">
        <f t="shared" si="15"/>
        <v>0</v>
      </c>
      <c r="BO26" s="10">
        <f t="shared" si="15"/>
        <v>0</v>
      </c>
      <c r="BP26" s="7">
        <f t="shared" si="15"/>
        <v>21</v>
      </c>
      <c r="BQ26" s="7">
        <f t="shared" si="15"/>
        <v>25</v>
      </c>
      <c r="BR26" s="11">
        <f t="shared" ref="BR26:CH26" si="16">SUM(BR17:BR25)</f>
        <v>0</v>
      </c>
      <c r="BS26" s="10">
        <f t="shared" si="16"/>
        <v>0</v>
      </c>
      <c r="BT26" s="11">
        <f t="shared" si="16"/>
        <v>0</v>
      </c>
      <c r="BU26" s="10">
        <f t="shared" si="16"/>
        <v>0</v>
      </c>
      <c r="BV26" s="11">
        <f t="shared" si="16"/>
        <v>0</v>
      </c>
      <c r="BW26" s="10">
        <f t="shared" si="16"/>
        <v>0</v>
      </c>
      <c r="BX26" s="7">
        <f t="shared" si="16"/>
        <v>0</v>
      </c>
      <c r="BY26" s="11">
        <f t="shared" si="16"/>
        <v>0</v>
      </c>
      <c r="BZ26" s="10">
        <f t="shared" si="16"/>
        <v>0</v>
      </c>
      <c r="CA26" s="11">
        <f t="shared" si="16"/>
        <v>0</v>
      </c>
      <c r="CB26" s="10">
        <f t="shared" si="16"/>
        <v>0</v>
      </c>
      <c r="CC26" s="11">
        <f t="shared" si="16"/>
        <v>0</v>
      </c>
      <c r="CD26" s="10">
        <f t="shared" si="16"/>
        <v>0</v>
      </c>
      <c r="CE26" s="11">
        <f t="shared" si="16"/>
        <v>0</v>
      </c>
      <c r="CF26" s="10">
        <f t="shared" si="16"/>
        <v>0</v>
      </c>
      <c r="CG26" s="7">
        <f t="shared" si="16"/>
        <v>0</v>
      </c>
      <c r="CH26" s="7">
        <f t="shared" si="16"/>
        <v>0</v>
      </c>
    </row>
    <row r="27" spans="1:86" ht="20.100000000000001" customHeight="1" x14ac:dyDescent="0.25">
      <c r="A27" s="19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9"/>
      <c r="CH27" s="15"/>
    </row>
    <row r="28" spans="1:86" x14ac:dyDescent="0.25">
      <c r="A28" s="6"/>
      <c r="B28" s="6"/>
      <c r="C28" s="6"/>
      <c r="D28" s="6" t="s">
        <v>73</v>
      </c>
      <c r="E28" s="3" t="s">
        <v>74</v>
      </c>
      <c r="F28" s="6">
        <f>COUNTIF(S28:CF28,"e")</f>
        <v>1</v>
      </c>
      <c r="G28" s="6">
        <f>COUNTIF(S28:CF28,"z")</f>
        <v>2</v>
      </c>
      <c r="H28" s="6">
        <f>SUM(I28:O28)</f>
        <v>25</v>
      </c>
      <c r="I28" s="6">
        <f>S28+AJ28+BA28+BR28</f>
        <v>10</v>
      </c>
      <c r="J28" s="6">
        <f>U28+AL28+BC28+BT28</f>
        <v>7</v>
      </c>
      <c r="K28" s="6">
        <f>W28+AN28+BE28+BV28</f>
        <v>0</v>
      </c>
      <c r="L28" s="6">
        <f>Z28+AQ28+BH28+BY28</f>
        <v>8</v>
      </c>
      <c r="M28" s="6">
        <f>AB28+AS28+BJ28+CA28</f>
        <v>0</v>
      </c>
      <c r="N28" s="6">
        <f>AD28+AU28+BL28+CC28</f>
        <v>0</v>
      </c>
      <c r="O28" s="6">
        <f>AF28+AW28+BN28+CE28</f>
        <v>0</v>
      </c>
      <c r="P28" s="7">
        <f>AI28+AZ28+BQ28+CH28</f>
        <v>3</v>
      </c>
      <c r="Q28" s="7">
        <f>AH28+AY28+BP28+CG28</f>
        <v>1</v>
      </c>
      <c r="R28" s="7">
        <v>1.63</v>
      </c>
      <c r="S28" s="11">
        <v>10</v>
      </c>
      <c r="T28" s="10" t="s">
        <v>60</v>
      </c>
      <c r="U28" s="11">
        <v>7</v>
      </c>
      <c r="V28" s="10" t="s">
        <v>53</v>
      </c>
      <c r="W28" s="11"/>
      <c r="X28" s="10"/>
      <c r="Y28" s="7">
        <v>2</v>
      </c>
      <c r="Z28" s="11">
        <v>8</v>
      </c>
      <c r="AA28" s="10" t="s">
        <v>53</v>
      </c>
      <c r="AB28" s="11"/>
      <c r="AC28" s="10"/>
      <c r="AD28" s="11"/>
      <c r="AE28" s="10"/>
      <c r="AF28" s="11"/>
      <c r="AG28" s="10"/>
      <c r="AH28" s="7">
        <v>1</v>
      </c>
      <c r="AI28" s="7">
        <f>Y28+AH28</f>
        <v>3</v>
      </c>
      <c r="AJ28" s="11"/>
      <c r="AK28" s="10"/>
      <c r="AL28" s="11"/>
      <c r="AM28" s="10"/>
      <c r="AN28" s="11"/>
      <c r="AO28" s="10"/>
      <c r="AP28" s="7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AP28+AY28</f>
        <v>0</v>
      </c>
      <c r="BA28" s="11"/>
      <c r="BB28" s="10"/>
      <c r="BC28" s="11"/>
      <c r="BD28" s="10"/>
      <c r="BE28" s="11"/>
      <c r="BF28" s="10"/>
      <c r="BG28" s="7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BG28+BP28</f>
        <v>0</v>
      </c>
      <c r="BR28" s="11"/>
      <c r="BS28" s="10"/>
      <c r="BT28" s="11"/>
      <c r="BU28" s="10"/>
      <c r="BV28" s="11"/>
      <c r="BW28" s="10"/>
      <c r="BX28" s="7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BX28+CG28</f>
        <v>0</v>
      </c>
    </row>
    <row r="29" spans="1:86" x14ac:dyDescent="0.25">
      <c r="A29" s="6"/>
      <c r="B29" s="6"/>
      <c r="C29" s="6"/>
      <c r="D29" s="6" t="s">
        <v>75</v>
      </c>
      <c r="E29" s="3" t="s">
        <v>76</v>
      </c>
      <c r="F29" s="6">
        <f>COUNTIF(S29:CF29,"e")</f>
        <v>0</v>
      </c>
      <c r="G29" s="6">
        <f>COUNTIF(S29:CF29,"z")</f>
        <v>1</v>
      </c>
      <c r="H29" s="6">
        <f>SUM(I29:O29)</f>
        <v>15</v>
      </c>
      <c r="I29" s="6">
        <f>S29+AJ29+BA29+BR29</f>
        <v>15</v>
      </c>
      <c r="J29" s="6">
        <f>U29+AL29+BC29+BT29</f>
        <v>0</v>
      </c>
      <c r="K29" s="6">
        <f>W29+AN29+BE29+BV29</f>
        <v>0</v>
      </c>
      <c r="L29" s="6">
        <f>Z29+AQ29+BH29+BY29</f>
        <v>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0</v>
      </c>
      <c r="R29" s="7">
        <v>0.73</v>
      </c>
      <c r="S29" s="11">
        <v>15</v>
      </c>
      <c r="T29" s="10" t="s">
        <v>53</v>
      </c>
      <c r="U29" s="11"/>
      <c r="V29" s="10"/>
      <c r="W29" s="11"/>
      <c r="X29" s="10"/>
      <c r="Y29" s="7">
        <v>2</v>
      </c>
      <c r="Z29" s="11"/>
      <c r="AA29" s="10"/>
      <c r="AB29" s="11"/>
      <c r="AC29" s="10"/>
      <c r="AD29" s="11"/>
      <c r="AE29" s="10"/>
      <c r="AF29" s="11"/>
      <c r="AG29" s="10"/>
      <c r="AH29" s="7"/>
      <c r="AI29" s="7">
        <f>Y29+AH29</f>
        <v>2</v>
      </c>
      <c r="AJ29" s="11"/>
      <c r="AK29" s="10"/>
      <c r="AL29" s="11"/>
      <c r="AM29" s="10"/>
      <c r="AN29" s="11"/>
      <c r="AO29" s="10"/>
      <c r="AP29" s="7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AP29+AY29</f>
        <v>0</v>
      </c>
      <c r="BA29" s="11"/>
      <c r="BB29" s="10"/>
      <c r="BC29" s="11"/>
      <c r="BD29" s="10"/>
      <c r="BE29" s="11"/>
      <c r="BF29" s="10"/>
      <c r="BG29" s="7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BG29+BP29</f>
        <v>0</v>
      </c>
      <c r="BR29" s="11"/>
      <c r="BS29" s="10"/>
      <c r="BT29" s="11"/>
      <c r="BU29" s="10"/>
      <c r="BV29" s="11"/>
      <c r="BW29" s="10"/>
      <c r="BX29" s="7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BX29+CG29</f>
        <v>0</v>
      </c>
    </row>
    <row r="30" spans="1:86" ht="16.05" customHeight="1" x14ac:dyDescent="0.25">
      <c r="A30" s="6"/>
      <c r="B30" s="6"/>
      <c r="C30" s="6"/>
      <c r="D30" s="6"/>
      <c r="E30" s="6" t="s">
        <v>71</v>
      </c>
      <c r="F30" s="6">
        <f t="shared" ref="F30:AK30" si="17">SUM(F28:F29)</f>
        <v>1</v>
      </c>
      <c r="G30" s="6">
        <f t="shared" si="17"/>
        <v>3</v>
      </c>
      <c r="H30" s="6">
        <f t="shared" si="17"/>
        <v>40</v>
      </c>
      <c r="I30" s="6">
        <f t="shared" si="17"/>
        <v>25</v>
      </c>
      <c r="J30" s="6">
        <f t="shared" si="17"/>
        <v>7</v>
      </c>
      <c r="K30" s="6">
        <f t="shared" si="17"/>
        <v>0</v>
      </c>
      <c r="L30" s="6">
        <f t="shared" si="17"/>
        <v>8</v>
      </c>
      <c r="M30" s="6">
        <f t="shared" si="17"/>
        <v>0</v>
      </c>
      <c r="N30" s="6">
        <f t="shared" si="17"/>
        <v>0</v>
      </c>
      <c r="O30" s="6">
        <f t="shared" si="17"/>
        <v>0</v>
      </c>
      <c r="P30" s="7">
        <f t="shared" si="17"/>
        <v>5</v>
      </c>
      <c r="Q30" s="7">
        <f t="shared" si="17"/>
        <v>1</v>
      </c>
      <c r="R30" s="7">
        <f t="shared" si="17"/>
        <v>2.36</v>
      </c>
      <c r="S30" s="11">
        <f t="shared" si="17"/>
        <v>25</v>
      </c>
      <c r="T30" s="10">
        <f t="shared" si="17"/>
        <v>0</v>
      </c>
      <c r="U30" s="11">
        <f t="shared" si="17"/>
        <v>7</v>
      </c>
      <c r="V30" s="10">
        <f t="shared" si="17"/>
        <v>0</v>
      </c>
      <c r="W30" s="11">
        <f t="shared" si="17"/>
        <v>0</v>
      </c>
      <c r="X30" s="10">
        <f t="shared" si="17"/>
        <v>0</v>
      </c>
      <c r="Y30" s="7">
        <f t="shared" si="17"/>
        <v>4</v>
      </c>
      <c r="Z30" s="11">
        <f t="shared" si="17"/>
        <v>8</v>
      </c>
      <c r="AA30" s="10">
        <f t="shared" si="17"/>
        <v>0</v>
      </c>
      <c r="AB30" s="11">
        <f t="shared" si="17"/>
        <v>0</v>
      </c>
      <c r="AC30" s="10">
        <f t="shared" si="17"/>
        <v>0</v>
      </c>
      <c r="AD30" s="11">
        <f t="shared" si="17"/>
        <v>0</v>
      </c>
      <c r="AE30" s="10">
        <f t="shared" si="17"/>
        <v>0</v>
      </c>
      <c r="AF30" s="11">
        <f t="shared" si="17"/>
        <v>0</v>
      </c>
      <c r="AG30" s="10">
        <f t="shared" si="17"/>
        <v>0</v>
      </c>
      <c r="AH30" s="7">
        <f t="shared" si="17"/>
        <v>1</v>
      </c>
      <c r="AI30" s="7">
        <f t="shared" si="17"/>
        <v>5</v>
      </c>
      <c r="AJ30" s="11">
        <f t="shared" si="17"/>
        <v>0</v>
      </c>
      <c r="AK30" s="10">
        <f t="shared" si="17"/>
        <v>0</v>
      </c>
      <c r="AL30" s="11">
        <f t="shared" ref="AL30:BQ30" si="18">SUM(AL28:AL29)</f>
        <v>0</v>
      </c>
      <c r="AM30" s="10">
        <f t="shared" si="18"/>
        <v>0</v>
      </c>
      <c r="AN30" s="11">
        <f t="shared" si="18"/>
        <v>0</v>
      </c>
      <c r="AO30" s="10">
        <f t="shared" si="18"/>
        <v>0</v>
      </c>
      <c r="AP30" s="7">
        <f t="shared" si="18"/>
        <v>0</v>
      </c>
      <c r="AQ30" s="11">
        <f t="shared" si="18"/>
        <v>0</v>
      </c>
      <c r="AR30" s="10">
        <f t="shared" si="18"/>
        <v>0</v>
      </c>
      <c r="AS30" s="11">
        <f t="shared" si="18"/>
        <v>0</v>
      </c>
      <c r="AT30" s="10">
        <f t="shared" si="18"/>
        <v>0</v>
      </c>
      <c r="AU30" s="11">
        <f t="shared" si="18"/>
        <v>0</v>
      </c>
      <c r="AV30" s="10">
        <f t="shared" si="18"/>
        <v>0</v>
      </c>
      <c r="AW30" s="11">
        <f t="shared" si="18"/>
        <v>0</v>
      </c>
      <c r="AX30" s="10">
        <f t="shared" si="18"/>
        <v>0</v>
      </c>
      <c r="AY30" s="7">
        <f t="shared" si="18"/>
        <v>0</v>
      </c>
      <c r="AZ30" s="7">
        <f t="shared" si="18"/>
        <v>0</v>
      </c>
      <c r="BA30" s="11">
        <f t="shared" si="18"/>
        <v>0</v>
      </c>
      <c r="BB30" s="10">
        <f t="shared" si="18"/>
        <v>0</v>
      </c>
      <c r="BC30" s="11">
        <f t="shared" si="18"/>
        <v>0</v>
      </c>
      <c r="BD30" s="10">
        <f t="shared" si="18"/>
        <v>0</v>
      </c>
      <c r="BE30" s="11">
        <f t="shared" si="18"/>
        <v>0</v>
      </c>
      <c r="BF30" s="10">
        <f t="shared" si="18"/>
        <v>0</v>
      </c>
      <c r="BG30" s="7">
        <f t="shared" si="18"/>
        <v>0</v>
      </c>
      <c r="BH30" s="11">
        <f t="shared" si="18"/>
        <v>0</v>
      </c>
      <c r="BI30" s="10">
        <f t="shared" si="18"/>
        <v>0</v>
      </c>
      <c r="BJ30" s="11">
        <f t="shared" si="18"/>
        <v>0</v>
      </c>
      <c r="BK30" s="10">
        <f t="shared" si="18"/>
        <v>0</v>
      </c>
      <c r="BL30" s="11">
        <f t="shared" si="18"/>
        <v>0</v>
      </c>
      <c r="BM30" s="10">
        <f t="shared" si="18"/>
        <v>0</v>
      </c>
      <c r="BN30" s="11">
        <f t="shared" si="18"/>
        <v>0</v>
      </c>
      <c r="BO30" s="10">
        <f t="shared" si="18"/>
        <v>0</v>
      </c>
      <c r="BP30" s="7">
        <f t="shared" si="18"/>
        <v>0</v>
      </c>
      <c r="BQ30" s="7">
        <f t="shared" si="18"/>
        <v>0</v>
      </c>
      <c r="BR30" s="11">
        <f t="shared" ref="BR30:CH30" si="19">SUM(BR28:BR29)</f>
        <v>0</v>
      </c>
      <c r="BS30" s="10">
        <f t="shared" si="19"/>
        <v>0</v>
      </c>
      <c r="BT30" s="11">
        <f t="shared" si="19"/>
        <v>0</v>
      </c>
      <c r="BU30" s="10">
        <f t="shared" si="19"/>
        <v>0</v>
      </c>
      <c r="BV30" s="11">
        <f t="shared" si="19"/>
        <v>0</v>
      </c>
      <c r="BW30" s="10">
        <f t="shared" si="19"/>
        <v>0</v>
      </c>
      <c r="BX30" s="7">
        <f t="shared" si="19"/>
        <v>0</v>
      </c>
      <c r="BY30" s="11">
        <f t="shared" si="19"/>
        <v>0</v>
      </c>
      <c r="BZ30" s="10">
        <f t="shared" si="19"/>
        <v>0</v>
      </c>
      <c r="CA30" s="11">
        <f t="shared" si="19"/>
        <v>0</v>
      </c>
      <c r="CB30" s="10">
        <f t="shared" si="19"/>
        <v>0</v>
      </c>
      <c r="CC30" s="11">
        <f t="shared" si="19"/>
        <v>0</v>
      </c>
      <c r="CD30" s="10">
        <f t="shared" si="19"/>
        <v>0</v>
      </c>
      <c r="CE30" s="11">
        <f t="shared" si="19"/>
        <v>0</v>
      </c>
      <c r="CF30" s="10">
        <f t="shared" si="19"/>
        <v>0</v>
      </c>
      <c r="CG30" s="7">
        <f t="shared" si="19"/>
        <v>0</v>
      </c>
      <c r="CH30" s="7">
        <f t="shared" si="19"/>
        <v>0</v>
      </c>
    </row>
    <row r="31" spans="1:86" ht="20.100000000000001" customHeight="1" x14ac:dyDescent="0.25">
      <c r="A31" s="19" t="s">
        <v>77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9"/>
      <c r="CH31" s="15"/>
    </row>
    <row r="32" spans="1:86" x14ac:dyDescent="0.25">
      <c r="A32" s="6"/>
      <c r="B32" s="6"/>
      <c r="C32" s="6"/>
      <c r="D32" s="6" t="s">
        <v>78</v>
      </c>
      <c r="E32" s="3" t="s">
        <v>79</v>
      </c>
      <c r="F32" s="6">
        <f>COUNTIF(S32:CF32,"e")</f>
        <v>0</v>
      </c>
      <c r="G32" s="6">
        <f>COUNTIF(S32:CF32,"z")</f>
        <v>2</v>
      </c>
      <c r="H32" s="6">
        <f>SUM(I32:O32)</f>
        <v>18</v>
      </c>
      <c r="I32" s="6">
        <f>S32+AJ32+BA32+BR32</f>
        <v>10</v>
      </c>
      <c r="J32" s="6">
        <f>U32+AL32+BC32+BT32</f>
        <v>0</v>
      </c>
      <c r="K32" s="6">
        <f>W32+AN32+BE32+BV32</f>
        <v>0</v>
      </c>
      <c r="L32" s="6">
        <f>Z32+AQ32+BH32+BY32</f>
        <v>8</v>
      </c>
      <c r="M32" s="6">
        <f>AB32+AS32+BJ32+CA32</f>
        <v>0</v>
      </c>
      <c r="N32" s="6">
        <f>AD32+AU32+BL32+CC32</f>
        <v>0</v>
      </c>
      <c r="O32" s="6">
        <f>AF32+AW32+BN32+CE32</f>
        <v>0</v>
      </c>
      <c r="P32" s="7">
        <f>AI32+AZ32+BQ32+CH32</f>
        <v>2</v>
      </c>
      <c r="Q32" s="7">
        <f>AH32+AY32+BP32+CG32</f>
        <v>1</v>
      </c>
      <c r="R32" s="7">
        <v>0.9</v>
      </c>
      <c r="S32" s="11">
        <v>10</v>
      </c>
      <c r="T32" s="10" t="s">
        <v>53</v>
      </c>
      <c r="U32" s="11"/>
      <c r="V32" s="10"/>
      <c r="W32" s="11"/>
      <c r="X32" s="10"/>
      <c r="Y32" s="7">
        <v>1</v>
      </c>
      <c r="Z32" s="11">
        <v>8</v>
      </c>
      <c r="AA32" s="10" t="s">
        <v>53</v>
      </c>
      <c r="AB32" s="11"/>
      <c r="AC32" s="10"/>
      <c r="AD32" s="11"/>
      <c r="AE32" s="10"/>
      <c r="AF32" s="11"/>
      <c r="AG32" s="10"/>
      <c r="AH32" s="7">
        <v>1</v>
      </c>
      <c r="AI32" s="7">
        <f>Y32+AH32</f>
        <v>2</v>
      </c>
      <c r="AJ32" s="11"/>
      <c r="AK32" s="10"/>
      <c r="AL32" s="11"/>
      <c r="AM32" s="10"/>
      <c r="AN32" s="11"/>
      <c r="AO32" s="10"/>
      <c r="AP32" s="7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>AP32+AY32</f>
        <v>0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>BG32+BP32</f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>BX32+CG32</f>
        <v>0</v>
      </c>
    </row>
    <row r="33" spans="1:86" x14ac:dyDescent="0.25">
      <c r="A33" s="6"/>
      <c r="B33" s="6"/>
      <c r="C33" s="6"/>
      <c r="D33" s="6" t="s">
        <v>80</v>
      </c>
      <c r="E33" s="3" t="s">
        <v>81</v>
      </c>
      <c r="F33" s="6">
        <f>COUNTIF(S33:CF33,"e")</f>
        <v>0</v>
      </c>
      <c r="G33" s="6">
        <f>COUNTIF(S33:CF33,"z")</f>
        <v>3</v>
      </c>
      <c r="H33" s="6">
        <f>SUM(I33:O33)</f>
        <v>18</v>
      </c>
      <c r="I33" s="6">
        <f>S33+AJ33+BA33+BR33</f>
        <v>10</v>
      </c>
      <c r="J33" s="6">
        <f>U33+AL33+BC33+BT33</f>
        <v>3</v>
      </c>
      <c r="K33" s="6">
        <f>W33+AN33+BE33+BV33</f>
        <v>0</v>
      </c>
      <c r="L33" s="6">
        <f>Z33+AQ33+BH33+BY33</f>
        <v>0</v>
      </c>
      <c r="M33" s="6">
        <f>AB33+AS33+BJ33+CA33</f>
        <v>5</v>
      </c>
      <c r="N33" s="6">
        <f>AD33+AU33+BL33+CC33</f>
        <v>0</v>
      </c>
      <c r="O33" s="6">
        <f>AF33+AW33+BN33+CE33</f>
        <v>0</v>
      </c>
      <c r="P33" s="7">
        <f>AI33+AZ33+BQ33+CH33</f>
        <v>2</v>
      </c>
      <c r="Q33" s="7">
        <f>AH33+AY33+BP33+CG33</f>
        <v>0.7</v>
      </c>
      <c r="R33" s="7">
        <v>0.77</v>
      </c>
      <c r="S33" s="11">
        <v>10</v>
      </c>
      <c r="T33" s="10" t="s">
        <v>53</v>
      </c>
      <c r="U33" s="11">
        <v>3</v>
      </c>
      <c r="V33" s="10" t="s">
        <v>53</v>
      </c>
      <c r="W33" s="11"/>
      <c r="X33" s="10"/>
      <c r="Y33" s="7">
        <v>1.3</v>
      </c>
      <c r="Z33" s="11"/>
      <c r="AA33" s="10"/>
      <c r="AB33" s="11">
        <v>5</v>
      </c>
      <c r="AC33" s="10" t="s">
        <v>53</v>
      </c>
      <c r="AD33" s="11"/>
      <c r="AE33" s="10"/>
      <c r="AF33" s="11"/>
      <c r="AG33" s="10"/>
      <c r="AH33" s="7">
        <v>0.7</v>
      </c>
      <c r="AI33" s="7">
        <f>Y33+AH33</f>
        <v>2</v>
      </c>
      <c r="AJ33" s="11"/>
      <c r="AK33" s="10"/>
      <c r="AL33" s="11"/>
      <c r="AM33" s="10"/>
      <c r="AN33" s="11"/>
      <c r="AO33" s="10"/>
      <c r="AP33" s="7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>AP33+AY33</f>
        <v>0</v>
      </c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>BG33+BP33</f>
        <v>0</v>
      </c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>BX33+CG33</f>
        <v>0</v>
      </c>
    </row>
    <row r="34" spans="1:86" x14ac:dyDescent="0.25">
      <c r="A34" s="6"/>
      <c r="B34" s="6"/>
      <c r="C34" s="6"/>
      <c r="D34" s="6" t="s">
        <v>82</v>
      </c>
      <c r="E34" s="3" t="s">
        <v>83</v>
      </c>
      <c r="F34" s="6">
        <f>COUNTIF(S34:CF34,"e")</f>
        <v>0</v>
      </c>
      <c r="G34" s="6">
        <f>COUNTIF(S34:CF34,"z")</f>
        <v>2</v>
      </c>
      <c r="H34" s="6">
        <f>SUM(I34:O34)</f>
        <v>18</v>
      </c>
      <c r="I34" s="6">
        <f>S34+AJ34+BA34+BR34</f>
        <v>8</v>
      </c>
      <c r="J34" s="6">
        <f>U34+AL34+BC34+BT34</f>
        <v>0</v>
      </c>
      <c r="K34" s="6">
        <f>W34+AN34+BE34+BV34</f>
        <v>0</v>
      </c>
      <c r="L34" s="6">
        <f>Z34+AQ34+BH34+BY34</f>
        <v>10</v>
      </c>
      <c r="M34" s="6">
        <f>AB34+AS34+BJ34+CA34</f>
        <v>0</v>
      </c>
      <c r="N34" s="6">
        <f>AD34+AU34+BL34+CC34</f>
        <v>0</v>
      </c>
      <c r="O34" s="6">
        <f>AF34+AW34+BN34+CE34</f>
        <v>0</v>
      </c>
      <c r="P34" s="7">
        <f>AI34+AZ34+BQ34+CH34</f>
        <v>2</v>
      </c>
      <c r="Q34" s="7">
        <f>AH34+AY34+BP34+CG34</f>
        <v>1</v>
      </c>
      <c r="R34" s="7">
        <v>0.74</v>
      </c>
      <c r="S34" s="11">
        <v>8</v>
      </c>
      <c r="T34" s="10" t="s">
        <v>53</v>
      </c>
      <c r="U34" s="11"/>
      <c r="V34" s="10"/>
      <c r="W34" s="11"/>
      <c r="X34" s="10"/>
      <c r="Y34" s="7">
        <v>1</v>
      </c>
      <c r="Z34" s="11">
        <v>10</v>
      </c>
      <c r="AA34" s="10" t="s">
        <v>53</v>
      </c>
      <c r="AB34" s="11"/>
      <c r="AC34" s="10"/>
      <c r="AD34" s="11"/>
      <c r="AE34" s="10"/>
      <c r="AF34" s="11"/>
      <c r="AG34" s="10"/>
      <c r="AH34" s="7">
        <v>1</v>
      </c>
      <c r="AI34" s="7">
        <f>Y34+AH34</f>
        <v>2</v>
      </c>
      <c r="AJ34" s="11"/>
      <c r="AK34" s="10"/>
      <c r="AL34" s="11"/>
      <c r="AM34" s="10"/>
      <c r="AN34" s="11"/>
      <c r="AO34" s="10"/>
      <c r="AP34" s="7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>AP34+AY34</f>
        <v>0</v>
      </c>
      <c r="BA34" s="11"/>
      <c r="BB34" s="10"/>
      <c r="BC34" s="11"/>
      <c r="BD34" s="10"/>
      <c r="BE34" s="11"/>
      <c r="BF34" s="10"/>
      <c r="BG34" s="7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>BG34+BP34</f>
        <v>0</v>
      </c>
      <c r="BR34" s="11"/>
      <c r="BS34" s="10"/>
      <c r="BT34" s="11"/>
      <c r="BU34" s="10"/>
      <c r="BV34" s="11"/>
      <c r="BW34" s="10"/>
      <c r="BX34" s="7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>BX34+CG34</f>
        <v>0</v>
      </c>
    </row>
    <row r="35" spans="1:86" x14ac:dyDescent="0.25">
      <c r="A35" s="6"/>
      <c r="B35" s="6"/>
      <c r="C35" s="6"/>
      <c r="D35" s="6" t="s">
        <v>84</v>
      </c>
      <c r="E35" s="3" t="s">
        <v>85</v>
      </c>
      <c r="F35" s="6">
        <f>COUNTIF(S35:CF35,"e")</f>
        <v>0</v>
      </c>
      <c r="G35" s="6">
        <f>COUNTIF(S35:CF35,"z")</f>
        <v>1</v>
      </c>
      <c r="H35" s="6">
        <f>SUM(I35:O35)</f>
        <v>10</v>
      </c>
      <c r="I35" s="6">
        <f>S35+AJ35+BA35+BR35</f>
        <v>10</v>
      </c>
      <c r="J35" s="6">
        <f>U35+AL35+BC35+BT35</f>
        <v>0</v>
      </c>
      <c r="K35" s="6">
        <f>W35+AN35+BE35+BV35</f>
        <v>0</v>
      </c>
      <c r="L35" s="6">
        <f>Z35+AQ35+BH35+BY35</f>
        <v>0</v>
      </c>
      <c r="M35" s="6">
        <f>AB35+AS35+BJ35+CA35</f>
        <v>0</v>
      </c>
      <c r="N35" s="6">
        <f>AD35+AU35+BL35+CC35</f>
        <v>0</v>
      </c>
      <c r="O35" s="6">
        <f>AF35+AW35+BN35+CE35</f>
        <v>0</v>
      </c>
      <c r="P35" s="7">
        <f>AI35+AZ35+BQ35+CH35</f>
        <v>1</v>
      </c>
      <c r="Q35" s="7">
        <f>AH35+AY35+BP35+CG35</f>
        <v>0</v>
      </c>
      <c r="R35" s="7">
        <v>0.4</v>
      </c>
      <c r="S35" s="11">
        <v>10</v>
      </c>
      <c r="T35" s="10" t="s">
        <v>53</v>
      </c>
      <c r="U35" s="11"/>
      <c r="V35" s="10"/>
      <c r="W35" s="11"/>
      <c r="X35" s="10"/>
      <c r="Y35" s="7">
        <v>1</v>
      </c>
      <c r="Z35" s="11"/>
      <c r="AA35" s="10"/>
      <c r="AB35" s="11"/>
      <c r="AC35" s="10"/>
      <c r="AD35" s="11"/>
      <c r="AE35" s="10"/>
      <c r="AF35" s="11"/>
      <c r="AG35" s="10"/>
      <c r="AH35" s="7"/>
      <c r="AI35" s="7">
        <f>Y35+AH35</f>
        <v>1</v>
      </c>
      <c r="AJ35" s="11"/>
      <c r="AK35" s="10"/>
      <c r="AL35" s="11"/>
      <c r="AM35" s="10"/>
      <c r="AN35" s="11"/>
      <c r="AO35" s="10"/>
      <c r="AP35" s="7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>AP35+AY35</f>
        <v>0</v>
      </c>
      <c r="BA35" s="11"/>
      <c r="BB35" s="10"/>
      <c r="BC35" s="11"/>
      <c r="BD35" s="10"/>
      <c r="BE35" s="11"/>
      <c r="BF35" s="10"/>
      <c r="BG35" s="7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>BG35+BP35</f>
        <v>0</v>
      </c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>BX35+CG35</f>
        <v>0</v>
      </c>
    </row>
    <row r="36" spans="1:86" ht="16.05" customHeight="1" x14ac:dyDescent="0.25">
      <c r="A36" s="6"/>
      <c r="B36" s="6"/>
      <c r="C36" s="6"/>
      <c r="D36" s="6"/>
      <c r="E36" s="6" t="s">
        <v>71</v>
      </c>
      <c r="F36" s="6">
        <f t="shared" ref="F36:AK36" si="20">SUM(F32:F35)</f>
        <v>0</v>
      </c>
      <c r="G36" s="6">
        <f t="shared" si="20"/>
        <v>8</v>
      </c>
      <c r="H36" s="6">
        <f t="shared" si="20"/>
        <v>64</v>
      </c>
      <c r="I36" s="6">
        <f t="shared" si="20"/>
        <v>38</v>
      </c>
      <c r="J36" s="6">
        <f t="shared" si="20"/>
        <v>3</v>
      </c>
      <c r="K36" s="6">
        <f t="shared" si="20"/>
        <v>0</v>
      </c>
      <c r="L36" s="6">
        <f t="shared" si="20"/>
        <v>18</v>
      </c>
      <c r="M36" s="6">
        <f t="shared" si="20"/>
        <v>5</v>
      </c>
      <c r="N36" s="6">
        <f t="shared" si="20"/>
        <v>0</v>
      </c>
      <c r="O36" s="6">
        <f t="shared" si="20"/>
        <v>0</v>
      </c>
      <c r="P36" s="7">
        <f t="shared" si="20"/>
        <v>7</v>
      </c>
      <c r="Q36" s="7">
        <f t="shared" si="20"/>
        <v>2.7</v>
      </c>
      <c r="R36" s="7">
        <f t="shared" si="20"/>
        <v>2.81</v>
      </c>
      <c r="S36" s="11">
        <f t="shared" si="20"/>
        <v>38</v>
      </c>
      <c r="T36" s="10">
        <f t="shared" si="20"/>
        <v>0</v>
      </c>
      <c r="U36" s="11">
        <f t="shared" si="20"/>
        <v>3</v>
      </c>
      <c r="V36" s="10">
        <f t="shared" si="20"/>
        <v>0</v>
      </c>
      <c r="W36" s="11">
        <f t="shared" si="20"/>
        <v>0</v>
      </c>
      <c r="X36" s="10">
        <f t="shared" si="20"/>
        <v>0</v>
      </c>
      <c r="Y36" s="7">
        <f t="shared" si="20"/>
        <v>4.3</v>
      </c>
      <c r="Z36" s="11">
        <f t="shared" si="20"/>
        <v>18</v>
      </c>
      <c r="AA36" s="10">
        <f t="shared" si="20"/>
        <v>0</v>
      </c>
      <c r="AB36" s="11">
        <f t="shared" si="20"/>
        <v>5</v>
      </c>
      <c r="AC36" s="10">
        <f t="shared" si="20"/>
        <v>0</v>
      </c>
      <c r="AD36" s="11">
        <f t="shared" si="20"/>
        <v>0</v>
      </c>
      <c r="AE36" s="10">
        <f t="shared" si="20"/>
        <v>0</v>
      </c>
      <c r="AF36" s="11">
        <f t="shared" si="20"/>
        <v>0</v>
      </c>
      <c r="AG36" s="10">
        <f t="shared" si="20"/>
        <v>0</v>
      </c>
      <c r="AH36" s="7">
        <f t="shared" si="20"/>
        <v>2.7</v>
      </c>
      <c r="AI36" s="7">
        <f t="shared" si="20"/>
        <v>7</v>
      </c>
      <c r="AJ36" s="11">
        <f t="shared" si="20"/>
        <v>0</v>
      </c>
      <c r="AK36" s="10">
        <f t="shared" si="20"/>
        <v>0</v>
      </c>
      <c r="AL36" s="11">
        <f t="shared" ref="AL36:BQ36" si="21">SUM(AL32:AL35)</f>
        <v>0</v>
      </c>
      <c r="AM36" s="10">
        <f t="shared" si="21"/>
        <v>0</v>
      </c>
      <c r="AN36" s="11">
        <f t="shared" si="21"/>
        <v>0</v>
      </c>
      <c r="AO36" s="10">
        <f t="shared" si="21"/>
        <v>0</v>
      </c>
      <c r="AP36" s="7">
        <f t="shared" si="21"/>
        <v>0</v>
      </c>
      <c r="AQ36" s="11">
        <f t="shared" si="21"/>
        <v>0</v>
      </c>
      <c r="AR36" s="10">
        <f t="shared" si="21"/>
        <v>0</v>
      </c>
      <c r="AS36" s="11">
        <f t="shared" si="21"/>
        <v>0</v>
      </c>
      <c r="AT36" s="10">
        <f t="shared" si="21"/>
        <v>0</v>
      </c>
      <c r="AU36" s="11">
        <f t="shared" si="21"/>
        <v>0</v>
      </c>
      <c r="AV36" s="10">
        <f t="shared" si="21"/>
        <v>0</v>
      </c>
      <c r="AW36" s="11">
        <f t="shared" si="21"/>
        <v>0</v>
      </c>
      <c r="AX36" s="10">
        <f t="shared" si="21"/>
        <v>0</v>
      </c>
      <c r="AY36" s="7">
        <f t="shared" si="21"/>
        <v>0</v>
      </c>
      <c r="AZ36" s="7">
        <f t="shared" si="21"/>
        <v>0</v>
      </c>
      <c r="BA36" s="11">
        <f t="shared" si="21"/>
        <v>0</v>
      </c>
      <c r="BB36" s="10">
        <f t="shared" si="21"/>
        <v>0</v>
      </c>
      <c r="BC36" s="11">
        <f t="shared" si="21"/>
        <v>0</v>
      </c>
      <c r="BD36" s="10">
        <f t="shared" si="21"/>
        <v>0</v>
      </c>
      <c r="BE36" s="11">
        <f t="shared" si="21"/>
        <v>0</v>
      </c>
      <c r="BF36" s="10">
        <f t="shared" si="21"/>
        <v>0</v>
      </c>
      <c r="BG36" s="7">
        <f t="shared" si="21"/>
        <v>0</v>
      </c>
      <c r="BH36" s="11">
        <f t="shared" si="21"/>
        <v>0</v>
      </c>
      <c r="BI36" s="10">
        <f t="shared" si="21"/>
        <v>0</v>
      </c>
      <c r="BJ36" s="11">
        <f t="shared" si="21"/>
        <v>0</v>
      </c>
      <c r="BK36" s="10">
        <f t="shared" si="21"/>
        <v>0</v>
      </c>
      <c r="BL36" s="11">
        <f t="shared" si="21"/>
        <v>0</v>
      </c>
      <c r="BM36" s="10">
        <f t="shared" si="21"/>
        <v>0</v>
      </c>
      <c r="BN36" s="11">
        <f t="shared" si="21"/>
        <v>0</v>
      </c>
      <c r="BO36" s="10">
        <f t="shared" si="21"/>
        <v>0</v>
      </c>
      <c r="BP36" s="7">
        <f t="shared" si="21"/>
        <v>0</v>
      </c>
      <c r="BQ36" s="7">
        <f t="shared" si="21"/>
        <v>0</v>
      </c>
      <c r="BR36" s="11">
        <f t="shared" ref="BR36:CH36" si="22">SUM(BR32:BR35)</f>
        <v>0</v>
      </c>
      <c r="BS36" s="10">
        <f t="shared" si="22"/>
        <v>0</v>
      </c>
      <c r="BT36" s="11">
        <f t="shared" si="22"/>
        <v>0</v>
      </c>
      <c r="BU36" s="10">
        <f t="shared" si="22"/>
        <v>0</v>
      </c>
      <c r="BV36" s="11">
        <f t="shared" si="22"/>
        <v>0</v>
      </c>
      <c r="BW36" s="10">
        <f t="shared" si="22"/>
        <v>0</v>
      </c>
      <c r="BX36" s="7">
        <f t="shared" si="22"/>
        <v>0</v>
      </c>
      <c r="BY36" s="11">
        <f t="shared" si="22"/>
        <v>0</v>
      </c>
      <c r="BZ36" s="10">
        <f t="shared" si="22"/>
        <v>0</v>
      </c>
      <c r="CA36" s="11">
        <f t="shared" si="22"/>
        <v>0</v>
      </c>
      <c r="CB36" s="10">
        <f t="shared" si="22"/>
        <v>0</v>
      </c>
      <c r="CC36" s="11">
        <f t="shared" si="22"/>
        <v>0</v>
      </c>
      <c r="CD36" s="10">
        <f t="shared" si="22"/>
        <v>0</v>
      </c>
      <c r="CE36" s="11">
        <f t="shared" si="22"/>
        <v>0</v>
      </c>
      <c r="CF36" s="10">
        <f t="shared" si="22"/>
        <v>0</v>
      </c>
      <c r="CG36" s="7">
        <f t="shared" si="22"/>
        <v>0</v>
      </c>
      <c r="CH36" s="7">
        <f t="shared" si="22"/>
        <v>0</v>
      </c>
    </row>
    <row r="37" spans="1:86" ht="20.100000000000001" customHeight="1" x14ac:dyDescent="0.25">
      <c r="A37" s="19" t="s">
        <v>86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9"/>
      <c r="CH37" s="15"/>
    </row>
    <row r="38" spans="1:86" x14ac:dyDescent="0.25">
      <c r="A38" s="6"/>
      <c r="B38" s="6"/>
      <c r="C38" s="6"/>
      <c r="D38" s="6" t="s">
        <v>239</v>
      </c>
      <c r="E38" s="3" t="s">
        <v>178</v>
      </c>
      <c r="F38" s="6">
        <f t="shared" ref="F38:F43" si="23">COUNTIF(S38:CF38,"e")</f>
        <v>0</v>
      </c>
      <c r="G38" s="6">
        <f t="shared" ref="G38:G43" si="24">COUNTIF(S38:CF38,"z")</f>
        <v>2</v>
      </c>
      <c r="H38" s="6">
        <f t="shared" ref="H38:H51" si="25">SUM(I38:O38)</f>
        <v>25</v>
      </c>
      <c r="I38" s="6">
        <f t="shared" ref="I38:I51" si="26">S38+AJ38+BA38+BR38</f>
        <v>18</v>
      </c>
      <c r="J38" s="6">
        <f t="shared" ref="J38:J51" si="27">U38+AL38+BC38+BT38</f>
        <v>0</v>
      </c>
      <c r="K38" s="6">
        <f t="shared" ref="K38:K51" si="28">W38+AN38+BE38+BV38</f>
        <v>0</v>
      </c>
      <c r="L38" s="6">
        <f t="shared" ref="L38:L51" si="29">Z38+AQ38+BH38+BY38</f>
        <v>7</v>
      </c>
      <c r="M38" s="6">
        <f t="shared" ref="M38:M51" si="30">AB38+AS38+BJ38+CA38</f>
        <v>0</v>
      </c>
      <c r="N38" s="6">
        <f t="shared" ref="N38:N51" si="31">AD38+AU38+BL38+CC38</f>
        <v>0</v>
      </c>
      <c r="O38" s="6">
        <f t="shared" ref="O38:O51" si="32">AF38+AW38+BN38+CE38</f>
        <v>0</v>
      </c>
      <c r="P38" s="7">
        <f t="shared" ref="P38:P51" si="33">AI38+AZ38+BQ38+CH38</f>
        <v>3</v>
      </c>
      <c r="Q38" s="7">
        <f t="shared" ref="Q38:Q51" si="34">AH38+AY38+BP38+CG38</f>
        <v>1</v>
      </c>
      <c r="R38" s="7">
        <v>1.2</v>
      </c>
      <c r="S38" s="11"/>
      <c r="T38" s="10"/>
      <c r="U38" s="11"/>
      <c r="V38" s="10"/>
      <c r="W38" s="11"/>
      <c r="X38" s="10"/>
      <c r="Y38" s="7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ref="AI38:AI51" si="35">Y38+AH38</f>
        <v>0</v>
      </c>
      <c r="AJ38" s="11">
        <v>18</v>
      </c>
      <c r="AK38" s="10" t="s">
        <v>53</v>
      </c>
      <c r="AL38" s="11"/>
      <c r="AM38" s="10"/>
      <c r="AN38" s="11"/>
      <c r="AO38" s="10"/>
      <c r="AP38" s="7">
        <v>2</v>
      </c>
      <c r="AQ38" s="11">
        <v>7</v>
      </c>
      <c r="AR38" s="10" t="s">
        <v>53</v>
      </c>
      <c r="AS38" s="11"/>
      <c r="AT38" s="10"/>
      <c r="AU38" s="11"/>
      <c r="AV38" s="10"/>
      <c r="AW38" s="11"/>
      <c r="AX38" s="10"/>
      <c r="AY38" s="7">
        <v>1</v>
      </c>
      <c r="AZ38" s="7">
        <f t="shared" ref="AZ38:AZ51" si="36">AP38+AY38</f>
        <v>3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ref="BQ38:BQ51" si="37">BG38+BP38</f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ref="CH38:CH51" si="38">BX38+CG38</f>
        <v>0</v>
      </c>
    </row>
    <row r="39" spans="1:86" x14ac:dyDescent="0.25">
      <c r="A39" s="6"/>
      <c r="B39" s="6"/>
      <c r="C39" s="6"/>
      <c r="D39" s="6" t="s">
        <v>240</v>
      </c>
      <c r="E39" s="3" t="s">
        <v>93</v>
      </c>
      <c r="F39" s="6">
        <f t="shared" si="23"/>
        <v>0</v>
      </c>
      <c r="G39" s="6">
        <f t="shared" si="24"/>
        <v>2</v>
      </c>
      <c r="H39" s="6">
        <f t="shared" si="25"/>
        <v>18</v>
      </c>
      <c r="I39" s="6">
        <f t="shared" si="26"/>
        <v>10</v>
      </c>
      <c r="J39" s="6">
        <f t="shared" si="27"/>
        <v>8</v>
      </c>
      <c r="K39" s="6">
        <f t="shared" si="28"/>
        <v>0</v>
      </c>
      <c r="L39" s="6">
        <f t="shared" si="29"/>
        <v>0</v>
      </c>
      <c r="M39" s="6">
        <f t="shared" si="30"/>
        <v>0</v>
      </c>
      <c r="N39" s="6">
        <f t="shared" si="31"/>
        <v>0</v>
      </c>
      <c r="O39" s="6">
        <f t="shared" si="32"/>
        <v>0</v>
      </c>
      <c r="P39" s="7">
        <f t="shared" si="33"/>
        <v>2</v>
      </c>
      <c r="Q39" s="7">
        <f t="shared" si="34"/>
        <v>0</v>
      </c>
      <c r="R39" s="7">
        <v>0.93</v>
      </c>
      <c r="S39" s="11"/>
      <c r="T39" s="10"/>
      <c r="U39" s="11"/>
      <c r="V39" s="10"/>
      <c r="W39" s="11"/>
      <c r="X39" s="10"/>
      <c r="Y39" s="7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5"/>
        <v>0</v>
      </c>
      <c r="AJ39" s="11">
        <v>10</v>
      </c>
      <c r="AK39" s="10" t="s">
        <v>53</v>
      </c>
      <c r="AL39" s="11">
        <v>8</v>
      </c>
      <c r="AM39" s="10" t="s">
        <v>53</v>
      </c>
      <c r="AN39" s="11"/>
      <c r="AO39" s="10"/>
      <c r="AP39" s="7">
        <v>2</v>
      </c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6"/>
        <v>2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7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8"/>
        <v>0</v>
      </c>
    </row>
    <row r="40" spans="1:86" x14ac:dyDescent="0.25">
      <c r="A40" s="6"/>
      <c r="B40" s="6"/>
      <c r="C40" s="6"/>
      <c r="D40" s="6" t="s">
        <v>241</v>
      </c>
      <c r="E40" s="3" t="s">
        <v>95</v>
      </c>
      <c r="F40" s="6">
        <f t="shared" si="23"/>
        <v>0</v>
      </c>
      <c r="G40" s="6">
        <f t="shared" si="24"/>
        <v>2</v>
      </c>
      <c r="H40" s="6">
        <f t="shared" si="25"/>
        <v>33</v>
      </c>
      <c r="I40" s="6">
        <f t="shared" si="26"/>
        <v>18</v>
      </c>
      <c r="J40" s="6">
        <f t="shared" si="27"/>
        <v>15</v>
      </c>
      <c r="K40" s="6">
        <f t="shared" si="28"/>
        <v>0</v>
      </c>
      <c r="L40" s="6">
        <f t="shared" si="29"/>
        <v>0</v>
      </c>
      <c r="M40" s="6">
        <f t="shared" si="30"/>
        <v>0</v>
      </c>
      <c r="N40" s="6">
        <f t="shared" si="31"/>
        <v>0</v>
      </c>
      <c r="O40" s="6">
        <f t="shared" si="32"/>
        <v>0</v>
      </c>
      <c r="P40" s="7">
        <f t="shared" si="33"/>
        <v>3</v>
      </c>
      <c r="Q40" s="7">
        <f t="shared" si="34"/>
        <v>0</v>
      </c>
      <c r="R40" s="7">
        <v>1.33</v>
      </c>
      <c r="S40" s="11"/>
      <c r="T40" s="10"/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5"/>
        <v>0</v>
      </c>
      <c r="AJ40" s="11"/>
      <c r="AK40" s="10"/>
      <c r="AL40" s="11"/>
      <c r="AM40" s="10"/>
      <c r="AN40" s="11"/>
      <c r="AO40" s="10"/>
      <c r="AP40" s="7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6"/>
        <v>0</v>
      </c>
      <c r="BA40" s="11">
        <v>18</v>
      </c>
      <c r="BB40" s="10" t="s">
        <v>53</v>
      </c>
      <c r="BC40" s="11">
        <v>15</v>
      </c>
      <c r="BD40" s="10" t="s">
        <v>53</v>
      </c>
      <c r="BE40" s="11"/>
      <c r="BF40" s="10"/>
      <c r="BG40" s="7">
        <v>3</v>
      </c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7"/>
        <v>3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8"/>
        <v>0</v>
      </c>
    </row>
    <row r="41" spans="1:86" x14ac:dyDescent="0.25">
      <c r="A41" s="6"/>
      <c r="B41" s="6"/>
      <c r="C41" s="6"/>
      <c r="D41" s="6" t="s">
        <v>242</v>
      </c>
      <c r="E41" s="3" t="s">
        <v>243</v>
      </c>
      <c r="F41" s="6">
        <f t="shared" si="23"/>
        <v>0</v>
      </c>
      <c r="G41" s="6">
        <f t="shared" si="24"/>
        <v>2</v>
      </c>
      <c r="H41" s="6">
        <f t="shared" si="25"/>
        <v>62</v>
      </c>
      <c r="I41" s="6">
        <f t="shared" si="26"/>
        <v>32</v>
      </c>
      <c r="J41" s="6">
        <f t="shared" si="27"/>
        <v>30</v>
      </c>
      <c r="K41" s="6">
        <f t="shared" si="28"/>
        <v>0</v>
      </c>
      <c r="L41" s="6">
        <f t="shared" si="29"/>
        <v>0</v>
      </c>
      <c r="M41" s="6">
        <f t="shared" si="30"/>
        <v>0</v>
      </c>
      <c r="N41" s="6">
        <f t="shared" si="31"/>
        <v>0</v>
      </c>
      <c r="O41" s="6">
        <f t="shared" si="32"/>
        <v>0</v>
      </c>
      <c r="P41" s="7">
        <f t="shared" si="33"/>
        <v>7</v>
      </c>
      <c r="Q41" s="7">
        <f t="shared" si="34"/>
        <v>0</v>
      </c>
      <c r="R41" s="7">
        <v>2.7</v>
      </c>
      <c r="S41" s="11"/>
      <c r="T41" s="10"/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5"/>
        <v>0</v>
      </c>
      <c r="AJ41" s="11">
        <v>32</v>
      </c>
      <c r="AK41" s="10" t="s">
        <v>53</v>
      </c>
      <c r="AL41" s="11">
        <v>30</v>
      </c>
      <c r="AM41" s="10" t="s">
        <v>53</v>
      </c>
      <c r="AN41" s="11"/>
      <c r="AO41" s="10"/>
      <c r="AP41" s="7">
        <v>7</v>
      </c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6"/>
        <v>7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7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8"/>
        <v>0</v>
      </c>
    </row>
    <row r="42" spans="1:86" x14ac:dyDescent="0.25">
      <c r="A42" s="6"/>
      <c r="B42" s="6"/>
      <c r="C42" s="6"/>
      <c r="D42" s="6" t="s">
        <v>244</v>
      </c>
      <c r="E42" s="3" t="s">
        <v>245</v>
      </c>
      <c r="F42" s="6">
        <f t="shared" si="23"/>
        <v>0</v>
      </c>
      <c r="G42" s="6">
        <f t="shared" si="24"/>
        <v>2</v>
      </c>
      <c r="H42" s="6">
        <f t="shared" si="25"/>
        <v>18</v>
      </c>
      <c r="I42" s="6">
        <f t="shared" si="26"/>
        <v>10</v>
      </c>
      <c r="J42" s="6">
        <f t="shared" si="27"/>
        <v>0</v>
      </c>
      <c r="K42" s="6">
        <f t="shared" si="28"/>
        <v>0</v>
      </c>
      <c r="L42" s="6">
        <f t="shared" si="29"/>
        <v>8</v>
      </c>
      <c r="M42" s="6">
        <f t="shared" si="30"/>
        <v>0</v>
      </c>
      <c r="N42" s="6">
        <f t="shared" si="31"/>
        <v>0</v>
      </c>
      <c r="O42" s="6">
        <f t="shared" si="32"/>
        <v>0</v>
      </c>
      <c r="P42" s="7">
        <f t="shared" si="33"/>
        <v>2</v>
      </c>
      <c r="Q42" s="7">
        <f t="shared" si="34"/>
        <v>1</v>
      </c>
      <c r="R42" s="7">
        <v>0.8</v>
      </c>
      <c r="S42" s="11">
        <v>10</v>
      </c>
      <c r="T42" s="10" t="s">
        <v>53</v>
      </c>
      <c r="U42" s="11"/>
      <c r="V42" s="10"/>
      <c r="W42" s="11"/>
      <c r="X42" s="10"/>
      <c r="Y42" s="7">
        <v>1</v>
      </c>
      <c r="Z42" s="11">
        <v>8</v>
      </c>
      <c r="AA42" s="10" t="s">
        <v>53</v>
      </c>
      <c r="AB42" s="11"/>
      <c r="AC42" s="10"/>
      <c r="AD42" s="11"/>
      <c r="AE42" s="10"/>
      <c r="AF42" s="11"/>
      <c r="AG42" s="10"/>
      <c r="AH42" s="7">
        <v>1</v>
      </c>
      <c r="AI42" s="7">
        <f t="shared" si="35"/>
        <v>2</v>
      </c>
      <c r="AJ42" s="11"/>
      <c r="AK42" s="10"/>
      <c r="AL42" s="11"/>
      <c r="AM42" s="10"/>
      <c r="AN42" s="11"/>
      <c r="AO42" s="10"/>
      <c r="AP42" s="7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6"/>
        <v>0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7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8"/>
        <v>0</v>
      </c>
    </row>
    <row r="43" spans="1:86" x14ac:dyDescent="0.25">
      <c r="A43" s="6"/>
      <c r="B43" s="6"/>
      <c r="C43" s="6"/>
      <c r="D43" s="6" t="s">
        <v>246</v>
      </c>
      <c r="E43" s="3" t="s">
        <v>164</v>
      </c>
      <c r="F43" s="6">
        <f t="shared" si="23"/>
        <v>0</v>
      </c>
      <c r="G43" s="6">
        <f t="shared" si="24"/>
        <v>2</v>
      </c>
      <c r="H43" s="6">
        <f t="shared" si="25"/>
        <v>15</v>
      </c>
      <c r="I43" s="6">
        <f t="shared" si="26"/>
        <v>8</v>
      </c>
      <c r="J43" s="6">
        <f t="shared" si="27"/>
        <v>7</v>
      </c>
      <c r="K43" s="6">
        <f t="shared" si="28"/>
        <v>0</v>
      </c>
      <c r="L43" s="6">
        <f t="shared" si="29"/>
        <v>0</v>
      </c>
      <c r="M43" s="6">
        <f t="shared" si="30"/>
        <v>0</v>
      </c>
      <c r="N43" s="6">
        <f t="shared" si="31"/>
        <v>0</v>
      </c>
      <c r="O43" s="6">
        <f t="shared" si="32"/>
        <v>0</v>
      </c>
      <c r="P43" s="7">
        <f t="shared" si="33"/>
        <v>2</v>
      </c>
      <c r="Q43" s="7">
        <f t="shared" si="34"/>
        <v>0</v>
      </c>
      <c r="R43" s="7">
        <v>0.73</v>
      </c>
      <c r="S43" s="11"/>
      <c r="T43" s="10"/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5"/>
        <v>0</v>
      </c>
      <c r="AJ43" s="11"/>
      <c r="AK43" s="10"/>
      <c r="AL43" s="11"/>
      <c r="AM43" s="10"/>
      <c r="AN43" s="11"/>
      <c r="AO43" s="10"/>
      <c r="AP43" s="7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6"/>
        <v>0</v>
      </c>
      <c r="BA43" s="11">
        <v>8</v>
      </c>
      <c r="BB43" s="10" t="s">
        <v>53</v>
      </c>
      <c r="BC43" s="11">
        <v>7</v>
      </c>
      <c r="BD43" s="10" t="s">
        <v>53</v>
      </c>
      <c r="BE43" s="11"/>
      <c r="BF43" s="10"/>
      <c r="BG43" s="7">
        <v>2</v>
      </c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7"/>
        <v>2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8"/>
        <v>0</v>
      </c>
    </row>
    <row r="44" spans="1:86" x14ac:dyDescent="0.25">
      <c r="A44" s="6">
        <v>2</v>
      </c>
      <c r="B44" s="6">
        <v>1</v>
      </c>
      <c r="C44" s="6"/>
      <c r="D44" s="6"/>
      <c r="E44" s="3" t="s">
        <v>102</v>
      </c>
      <c r="F44" s="6">
        <f>$B$44*COUNTIF(S44:CF44,"e")</f>
        <v>0</v>
      </c>
      <c r="G44" s="6">
        <f>$B$44*COUNTIF(S44:CF44,"z")</f>
        <v>2</v>
      </c>
      <c r="H44" s="6">
        <f t="shared" si="25"/>
        <v>15</v>
      </c>
      <c r="I44" s="6">
        <f t="shared" si="26"/>
        <v>8</v>
      </c>
      <c r="J44" s="6">
        <f t="shared" si="27"/>
        <v>7</v>
      </c>
      <c r="K44" s="6">
        <f t="shared" si="28"/>
        <v>0</v>
      </c>
      <c r="L44" s="6">
        <f t="shared" si="29"/>
        <v>0</v>
      </c>
      <c r="M44" s="6">
        <f t="shared" si="30"/>
        <v>0</v>
      </c>
      <c r="N44" s="6">
        <f t="shared" si="31"/>
        <v>0</v>
      </c>
      <c r="O44" s="6">
        <f t="shared" si="32"/>
        <v>0</v>
      </c>
      <c r="P44" s="7">
        <f t="shared" si="33"/>
        <v>2</v>
      </c>
      <c r="Q44" s="7">
        <f t="shared" si="34"/>
        <v>0</v>
      </c>
      <c r="R44" s="7">
        <f>$B$44*0.57</f>
        <v>0.56999999999999995</v>
      </c>
      <c r="S44" s="11">
        <f>$B$44*8</f>
        <v>8</v>
      </c>
      <c r="T44" s="10" t="s">
        <v>53</v>
      </c>
      <c r="U44" s="11">
        <f>$B$44*7</f>
        <v>7</v>
      </c>
      <c r="V44" s="10" t="s">
        <v>53</v>
      </c>
      <c r="W44" s="11"/>
      <c r="X44" s="10"/>
      <c r="Y44" s="7">
        <f>$B$44*2</f>
        <v>2</v>
      </c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5"/>
        <v>2</v>
      </c>
      <c r="AJ44" s="11"/>
      <c r="AK44" s="10"/>
      <c r="AL44" s="11"/>
      <c r="AM44" s="10"/>
      <c r="AN44" s="11"/>
      <c r="AO44" s="10"/>
      <c r="AP44" s="7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6"/>
        <v>0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7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8"/>
        <v>0</v>
      </c>
    </row>
    <row r="45" spans="1:86" x14ac:dyDescent="0.25">
      <c r="A45" s="6">
        <v>3</v>
      </c>
      <c r="B45" s="6">
        <v>1</v>
      </c>
      <c r="C45" s="6"/>
      <c r="D45" s="6"/>
      <c r="E45" s="3" t="s">
        <v>103</v>
      </c>
      <c r="F45" s="6">
        <f>$B$45*COUNTIF(S45:CF45,"e")</f>
        <v>0</v>
      </c>
      <c r="G45" s="6">
        <f>$B$45*COUNTIF(S45:CF45,"z")</f>
        <v>2</v>
      </c>
      <c r="H45" s="6">
        <f t="shared" si="25"/>
        <v>15</v>
      </c>
      <c r="I45" s="6">
        <f t="shared" si="26"/>
        <v>8</v>
      </c>
      <c r="J45" s="6">
        <f t="shared" si="27"/>
        <v>7</v>
      </c>
      <c r="K45" s="6">
        <f t="shared" si="28"/>
        <v>0</v>
      </c>
      <c r="L45" s="6">
        <f t="shared" si="29"/>
        <v>0</v>
      </c>
      <c r="M45" s="6">
        <f t="shared" si="30"/>
        <v>0</v>
      </c>
      <c r="N45" s="6">
        <f t="shared" si="31"/>
        <v>0</v>
      </c>
      <c r="O45" s="6">
        <f t="shared" si="32"/>
        <v>0</v>
      </c>
      <c r="P45" s="7">
        <f t="shared" si="33"/>
        <v>2</v>
      </c>
      <c r="Q45" s="7">
        <f t="shared" si="34"/>
        <v>0</v>
      </c>
      <c r="R45" s="7">
        <f>$B$45*0.84</f>
        <v>0.84</v>
      </c>
      <c r="S45" s="11"/>
      <c r="T45" s="10"/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5"/>
        <v>0</v>
      </c>
      <c r="AJ45" s="11">
        <f>$B$45*8</f>
        <v>8</v>
      </c>
      <c r="AK45" s="10" t="s">
        <v>53</v>
      </c>
      <c r="AL45" s="11">
        <f>$B$45*7</f>
        <v>7</v>
      </c>
      <c r="AM45" s="10" t="s">
        <v>53</v>
      </c>
      <c r="AN45" s="11"/>
      <c r="AO45" s="10"/>
      <c r="AP45" s="7">
        <f>$B$45*2</f>
        <v>2</v>
      </c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6"/>
        <v>2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7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8"/>
        <v>0</v>
      </c>
    </row>
    <row r="46" spans="1:86" x14ac:dyDescent="0.25">
      <c r="A46" s="6">
        <v>4</v>
      </c>
      <c r="B46" s="6">
        <v>1</v>
      </c>
      <c r="C46" s="6"/>
      <c r="D46" s="6"/>
      <c r="E46" s="3" t="s">
        <v>104</v>
      </c>
      <c r="F46" s="6">
        <f>$B$46*COUNTIF(S46:CF46,"e")</f>
        <v>0</v>
      </c>
      <c r="G46" s="6">
        <f>$B$46*COUNTIF(S46:CF46,"z")</f>
        <v>2</v>
      </c>
      <c r="H46" s="6">
        <f t="shared" si="25"/>
        <v>15</v>
      </c>
      <c r="I46" s="6">
        <f t="shared" si="26"/>
        <v>8</v>
      </c>
      <c r="J46" s="6">
        <f t="shared" si="27"/>
        <v>7</v>
      </c>
      <c r="K46" s="6">
        <f t="shared" si="28"/>
        <v>0</v>
      </c>
      <c r="L46" s="6">
        <f t="shared" si="29"/>
        <v>0</v>
      </c>
      <c r="M46" s="6">
        <f t="shared" si="30"/>
        <v>0</v>
      </c>
      <c r="N46" s="6">
        <f t="shared" si="31"/>
        <v>0</v>
      </c>
      <c r="O46" s="6">
        <f t="shared" si="32"/>
        <v>0</v>
      </c>
      <c r="P46" s="7">
        <f t="shared" si="33"/>
        <v>2</v>
      </c>
      <c r="Q46" s="7">
        <f t="shared" si="34"/>
        <v>0</v>
      </c>
      <c r="R46" s="7">
        <f>$B$46*0.74</f>
        <v>0.74</v>
      </c>
      <c r="S46" s="11"/>
      <c r="T46" s="10"/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5"/>
        <v>0</v>
      </c>
      <c r="AJ46" s="11">
        <f>$B$46*8</f>
        <v>8</v>
      </c>
      <c r="AK46" s="10" t="s">
        <v>53</v>
      </c>
      <c r="AL46" s="11">
        <f>$B$46*7</f>
        <v>7</v>
      </c>
      <c r="AM46" s="10" t="s">
        <v>53</v>
      </c>
      <c r="AN46" s="11"/>
      <c r="AO46" s="10"/>
      <c r="AP46" s="7">
        <f>$B$46*2</f>
        <v>2</v>
      </c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6"/>
        <v>2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7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8"/>
        <v>0</v>
      </c>
    </row>
    <row r="47" spans="1:86" x14ac:dyDescent="0.25">
      <c r="A47" s="6">
        <v>5</v>
      </c>
      <c r="B47" s="6">
        <v>1</v>
      </c>
      <c r="C47" s="6"/>
      <c r="D47" s="6"/>
      <c r="E47" s="3" t="s">
        <v>105</v>
      </c>
      <c r="F47" s="6">
        <f>$B$47*COUNTIF(S47:CF47,"e")</f>
        <v>0</v>
      </c>
      <c r="G47" s="6">
        <f>$B$47*COUNTIF(S47:CF47,"z")</f>
        <v>2</v>
      </c>
      <c r="H47" s="6">
        <f t="shared" si="25"/>
        <v>15</v>
      </c>
      <c r="I47" s="6">
        <f t="shared" si="26"/>
        <v>8</v>
      </c>
      <c r="J47" s="6">
        <f t="shared" si="27"/>
        <v>7</v>
      </c>
      <c r="K47" s="6">
        <f t="shared" si="28"/>
        <v>0</v>
      </c>
      <c r="L47" s="6">
        <f t="shared" si="29"/>
        <v>0</v>
      </c>
      <c r="M47" s="6">
        <f t="shared" si="30"/>
        <v>0</v>
      </c>
      <c r="N47" s="6">
        <f t="shared" si="31"/>
        <v>0</v>
      </c>
      <c r="O47" s="6">
        <f t="shared" si="32"/>
        <v>0</v>
      </c>
      <c r="P47" s="7">
        <f t="shared" si="33"/>
        <v>2</v>
      </c>
      <c r="Q47" s="7">
        <f t="shared" si="34"/>
        <v>0</v>
      </c>
      <c r="R47" s="7">
        <f>$B$47*0.74</f>
        <v>0.74</v>
      </c>
      <c r="S47" s="11"/>
      <c r="T47" s="10"/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5"/>
        <v>0</v>
      </c>
      <c r="AJ47" s="11">
        <f>$B$47*8</f>
        <v>8</v>
      </c>
      <c r="AK47" s="10" t="s">
        <v>53</v>
      </c>
      <c r="AL47" s="11">
        <f>$B$47*7</f>
        <v>7</v>
      </c>
      <c r="AM47" s="10" t="s">
        <v>53</v>
      </c>
      <c r="AN47" s="11"/>
      <c r="AO47" s="10"/>
      <c r="AP47" s="7">
        <f>$B$47*2</f>
        <v>2</v>
      </c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6"/>
        <v>2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7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8"/>
        <v>0</v>
      </c>
    </row>
    <row r="48" spans="1:86" x14ac:dyDescent="0.25">
      <c r="A48" s="6">
        <v>6</v>
      </c>
      <c r="B48" s="6">
        <v>1</v>
      </c>
      <c r="C48" s="6"/>
      <c r="D48" s="6"/>
      <c r="E48" s="3" t="s">
        <v>91</v>
      </c>
      <c r="F48" s="6">
        <f>$B$48*COUNTIF(S48:CF48,"e")</f>
        <v>0</v>
      </c>
      <c r="G48" s="6">
        <f>$B$48*COUNTIF(S48:CF48,"z")</f>
        <v>2</v>
      </c>
      <c r="H48" s="6">
        <f t="shared" si="25"/>
        <v>15</v>
      </c>
      <c r="I48" s="6">
        <f t="shared" si="26"/>
        <v>8</v>
      </c>
      <c r="J48" s="6">
        <f t="shared" si="27"/>
        <v>0</v>
      </c>
      <c r="K48" s="6">
        <f t="shared" si="28"/>
        <v>0</v>
      </c>
      <c r="L48" s="6">
        <f t="shared" si="29"/>
        <v>7</v>
      </c>
      <c r="M48" s="6">
        <f t="shared" si="30"/>
        <v>0</v>
      </c>
      <c r="N48" s="6">
        <f t="shared" si="31"/>
        <v>0</v>
      </c>
      <c r="O48" s="6">
        <f t="shared" si="32"/>
        <v>0</v>
      </c>
      <c r="P48" s="7">
        <f t="shared" si="33"/>
        <v>2</v>
      </c>
      <c r="Q48" s="7">
        <f t="shared" si="34"/>
        <v>1</v>
      </c>
      <c r="R48" s="7">
        <f>$B$48*0.7</f>
        <v>0.7</v>
      </c>
      <c r="S48" s="11"/>
      <c r="T48" s="10"/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5"/>
        <v>0</v>
      </c>
      <c r="AJ48" s="11">
        <f>$B$48*8</f>
        <v>8</v>
      </c>
      <c r="AK48" s="10" t="s">
        <v>53</v>
      </c>
      <c r="AL48" s="11"/>
      <c r="AM48" s="10"/>
      <c r="AN48" s="11"/>
      <c r="AO48" s="10"/>
      <c r="AP48" s="7">
        <f>$B$48*1</f>
        <v>1</v>
      </c>
      <c r="AQ48" s="11">
        <f>$B$48*7</f>
        <v>7</v>
      </c>
      <c r="AR48" s="10" t="s">
        <v>53</v>
      </c>
      <c r="AS48" s="11"/>
      <c r="AT48" s="10"/>
      <c r="AU48" s="11"/>
      <c r="AV48" s="10"/>
      <c r="AW48" s="11"/>
      <c r="AX48" s="10"/>
      <c r="AY48" s="7">
        <f>$B$48*1</f>
        <v>1</v>
      </c>
      <c r="AZ48" s="7">
        <f t="shared" si="36"/>
        <v>2</v>
      </c>
      <c r="BA48" s="11"/>
      <c r="BB48" s="10"/>
      <c r="BC48" s="11"/>
      <c r="BD48" s="10"/>
      <c r="BE48" s="11"/>
      <c r="BF48" s="10"/>
      <c r="BG48" s="7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7"/>
        <v>0</v>
      </c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8"/>
        <v>0</v>
      </c>
    </row>
    <row r="49" spans="1:86" x14ac:dyDescent="0.25">
      <c r="A49" s="6">
        <v>7</v>
      </c>
      <c r="B49" s="6">
        <v>1</v>
      </c>
      <c r="C49" s="6"/>
      <c r="D49" s="6"/>
      <c r="E49" s="3" t="s">
        <v>106</v>
      </c>
      <c r="F49" s="6">
        <f>$B$49*COUNTIF(S49:CF49,"e")</f>
        <v>0</v>
      </c>
      <c r="G49" s="6">
        <f>$B$49*COUNTIF(S49:CF49,"z")</f>
        <v>2</v>
      </c>
      <c r="H49" s="6">
        <f t="shared" si="25"/>
        <v>15</v>
      </c>
      <c r="I49" s="6">
        <f t="shared" si="26"/>
        <v>8</v>
      </c>
      <c r="J49" s="6">
        <f t="shared" si="27"/>
        <v>0</v>
      </c>
      <c r="K49" s="6">
        <f t="shared" si="28"/>
        <v>0</v>
      </c>
      <c r="L49" s="6">
        <f t="shared" si="29"/>
        <v>7</v>
      </c>
      <c r="M49" s="6">
        <f t="shared" si="30"/>
        <v>0</v>
      </c>
      <c r="N49" s="6">
        <f t="shared" si="31"/>
        <v>0</v>
      </c>
      <c r="O49" s="6">
        <f t="shared" si="32"/>
        <v>0</v>
      </c>
      <c r="P49" s="7">
        <f t="shared" si="33"/>
        <v>2</v>
      </c>
      <c r="Q49" s="7">
        <f t="shared" si="34"/>
        <v>1</v>
      </c>
      <c r="R49" s="7">
        <f>$B$49*0.74</f>
        <v>0.74</v>
      </c>
      <c r="S49" s="11"/>
      <c r="T49" s="10"/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5"/>
        <v>0</v>
      </c>
      <c r="AJ49" s="11">
        <f>$B$49*8</f>
        <v>8</v>
      </c>
      <c r="AK49" s="10" t="s">
        <v>53</v>
      </c>
      <c r="AL49" s="11"/>
      <c r="AM49" s="10"/>
      <c r="AN49" s="11"/>
      <c r="AO49" s="10"/>
      <c r="AP49" s="7">
        <f>$B$49*1</f>
        <v>1</v>
      </c>
      <c r="AQ49" s="11">
        <f>$B$49*7</f>
        <v>7</v>
      </c>
      <c r="AR49" s="10" t="s">
        <v>53</v>
      </c>
      <c r="AS49" s="11"/>
      <c r="AT49" s="10"/>
      <c r="AU49" s="11"/>
      <c r="AV49" s="10"/>
      <c r="AW49" s="11"/>
      <c r="AX49" s="10"/>
      <c r="AY49" s="7">
        <f>$B$49*1</f>
        <v>1</v>
      </c>
      <c r="AZ49" s="7">
        <f t="shared" si="36"/>
        <v>2</v>
      </c>
      <c r="BA49" s="11"/>
      <c r="BB49" s="10"/>
      <c r="BC49" s="11"/>
      <c r="BD49" s="10"/>
      <c r="BE49" s="11"/>
      <c r="BF49" s="10"/>
      <c r="BG49" s="7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7"/>
        <v>0</v>
      </c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8"/>
        <v>0</v>
      </c>
    </row>
    <row r="50" spans="1:86" x14ac:dyDescent="0.25">
      <c r="A50" s="6">
        <v>8</v>
      </c>
      <c r="B50" s="6">
        <v>1</v>
      </c>
      <c r="C50" s="6"/>
      <c r="D50" s="6"/>
      <c r="E50" s="3" t="s">
        <v>65</v>
      </c>
      <c r="F50" s="6">
        <f>$B$50*COUNTIF(S50:CF50,"e")</f>
        <v>0</v>
      </c>
      <c r="G50" s="6">
        <f>$B$50*COUNTIF(S50:CF50,"z")</f>
        <v>2</v>
      </c>
      <c r="H50" s="6">
        <f t="shared" si="25"/>
        <v>15</v>
      </c>
      <c r="I50" s="6">
        <f t="shared" si="26"/>
        <v>8</v>
      </c>
      <c r="J50" s="6">
        <f t="shared" si="27"/>
        <v>0</v>
      </c>
      <c r="K50" s="6">
        <f t="shared" si="28"/>
        <v>0</v>
      </c>
      <c r="L50" s="6">
        <f t="shared" si="29"/>
        <v>7</v>
      </c>
      <c r="M50" s="6">
        <f t="shared" si="30"/>
        <v>0</v>
      </c>
      <c r="N50" s="6">
        <f t="shared" si="31"/>
        <v>0</v>
      </c>
      <c r="O50" s="6">
        <f t="shared" si="32"/>
        <v>0</v>
      </c>
      <c r="P50" s="7">
        <f t="shared" si="33"/>
        <v>2</v>
      </c>
      <c r="Q50" s="7">
        <f t="shared" si="34"/>
        <v>1</v>
      </c>
      <c r="R50" s="7">
        <f>$B$50*0.74</f>
        <v>0.74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5"/>
        <v>0</v>
      </c>
      <c r="AJ50" s="11">
        <f>$B$50*8</f>
        <v>8</v>
      </c>
      <c r="AK50" s="10" t="s">
        <v>53</v>
      </c>
      <c r="AL50" s="11"/>
      <c r="AM50" s="10"/>
      <c r="AN50" s="11"/>
      <c r="AO50" s="10"/>
      <c r="AP50" s="7">
        <f>$B$50*1</f>
        <v>1</v>
      </c>
      <c r="AQ50" s="11">
        <f>$B$50*7</f>
        <v>7</v>
      </c>
      <c r="AR50" s="10" t="s">
        <v>53</v>
      </c>
      <c r="AS50" s="11"/>
      <c r="AT50" s="10"/>
      <c r="AU50" s="11"/>
      <c r="AV50" s="10"/>
      <c r="AW50" s="11"/>
      <c r="AX50" s="10"/>
      <c r="AY50" s="7">
        <f>$B$50*1</f>
        <v>1</v>
      </c>
      <c r="AZ50" s="7">
        <f t="shared" si="36"/>
        <v>2</v>
      </c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37"/>
        <v>0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8"/>
        <v>0</v>
      </c>
    </row>
    <row r="51" spans="1:86" x14ac:dyDescent="0.25">
      <c r="A51" s="6"/>
      <c r="B51" s="6"/>
      <c r="C51" s="6"/>
      <c r="D51" s="6" t="s">
        <v>247</v>
      </c>
      <c r="E51" s="3" t="s">
        <v>109</v>
      </c>
      <c r="F51" s="6">
        <f>COUNTIF(S51:CF51,"e")</f>
        <v>0</v>
      </c>
      <c r="G51" s="6">
        <f>COUNTIF(S51:CF51,"z")</f>
        <v>2</v>
      </c>
      <c r="H51" s="6">
        <f t="shared" si="25"/>
        <v>18</v>
      </c>
      <c r="I51" s="6">
        <f t="shared" si="26"/>
        <v>10</v>
      </c>
      <c r="J51" s="6">
        <f t="shared" si="27"/>
        <v>8</v>
      </c>
      <c r="K51" s="6">
        <f t="shared" si="28"/>
        <v>0</v>
      </c>
      <c r="L51" s="6">
        <f t="shared" si="29"/>
        <v>0</v>
      </c>
      <c r="M51" s="6">
        <f t="shared" si="30"/>
        <v>0</v>
      </c>
      <c r="N51" s="6">
        <f t="shared" si="31"/>
        <v>0</v>
      </c>
      <c r="O51" s="6">
        <f t="shared" si="32"/>
        <v>0</v>
      </c>
      <c r="P51" s="7">
        <f t="shared" si="33"/>
        <v>2</v>
      </c>
      <c r="Q51" s="7">
        <f t="shared" si="34"/>
        <v>0</v>
      </c>
      <c r="R51" s="7">
        <v>0.6</v>
      </c>
      <c r="S51" s="11">
        <v>10</v>
      </c>
      <c r="T51" s="10" t="s">
        <v>53</v>
      </c>
      <c r="U51" s="11">
        <v>8</v>
      </c>
      <c r="V51" s="10" t="s">
        <v>53</v>
      </c>
      <c r="W51" s="11"/>
      <c r="X51" s="10"/>
      <c r="Y51" s="7">
        <v>2</v>
      </c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5"/>
        <v>2</v>
      </c>
      <c r="AJ51" s="11"/>
      <c r="AK51" s="10"/>
      <c r="AL51" s="11"/>
      <c r="AM51" s="10"/>
      <c r="AN51" s="11"/>
      <c r="AO51" s="10"/>
      <c r="AP51" s="7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36"/>
        <v>0</v>
      </c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37"/>
        <v>0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8"/>
        <v>0</v>
      </c>
    </row>
    <row r="52" spans="1:86" ht="16.05" customHeight="1" x14ac:dyDescent="0.25">
      <c r="A52" s="6"/>
      <c r="B52" s="6"/>
      <c r="C52" s="6"/>
      <c r="D52" s="6"/>
      <c r="E52" s="6" t="s">
        <v>71</v>
      </c>
      <c r="F52" s="6">
        <f t="shared" ref="F52:AK52" si="39">SUM(F38:F51)</f>
        <v>0</v>
      </c>
      <c r="G52" s="6">
        <f t="shared" si="39"/>
        <v>28</v>
      </c>
      <c r="H52" s="6">
        <f t="shared" si="39"/>
        <v>294</v>
      </c>
      <c r="I52" s="6">
        <f t="shared" si="39"/>
        <v>162</v>
      </c>
      <c r="J52" s="6">
        <f t="shared" si="39"/>
        <v>96</v>
      </c>
      <c r="K52" s="6">
        <f t="shared" si="39"/>
        <v>0</v>
      </c>
      <c r="L52" s="6">
        <f t="shared" si="39"/>
        <v>36</v>
      </c>
      <c r="M52" s="6">
        <f t="shared" si="39"/>
        <v>0</v>
      </c>
      <c r="N52" s="6">
        <f t="shared" si="39"/>
        <v>0</v>
      </c>
      <c r="O52" s="6">
        <f t="shared" si="39"/>
        <v>0</v>
      </c>
      <c r="P52" s="7">
        <f t="shared" si="39"/>
        <v>35</v>
      </c>
      <c r="Q52" s="7">
        <f t="shared" si="39"/>
        <v>5</v>
      </c>
      <c r="R52" s="7">
        <f t="shared" si="39"/>
        <v>13.36</v>
      </c>
      <c r="S52" s="11">
        <f t="shared" si="39"/>
        <v>28</v>
      </c>
      <c r="T52" s="10">
        <f t="shared" si="39"/>
        <v>0</v>
      </c>
      <c r="U52" s="11">
        <f t="shared" si="39"/>
        <v>15</v>
      </c>
      <c r="V52" s="10">
        <f t="shared" si="39"/>
        <v>0</v>
      </c>
      <c r="W52" s="11">
        <f t="shared" si="39"/>
        <v>0</v>
      </c>
      <c r="X52" s="10">
        <f t="shared" si="39"/>
        <v>0</v>
      </c>
      <c r="Y52" s="7">
        <f t="shared" si="39"/>
        <v>5</v>
      </c>
      <c r="Z52" s="11">
        <f t="shared" si="39"/>
        <v>8</v>
      </c>
      <c r="AA52" s="10">
        <f t="shared" si="39"/>
        <v>0</v>
      </c>
      <c r="AB52" s="11">
        <f t="shared" si="39"/>
        <v>0</v>
      </c>
      <c r="AC52" s="10">
        <f t="shared" si="39"/>
        <v>0</v>
      </c>
      <c r="AD52" s="11">
        <f t="shared" si="39"/>
        <v>0</v>
      </c>
      <c r="AE52" s="10">
        <f t="shared" si="39"/>
        <v>0</v>
      </c>
      <c r="AF52" s="11">
        <f t="shared" si="39"/>
        <v>0</v>
      </c>
      <c r="AG52" s="10">
        <f t="shared" si="39"/>
        <v>0</v>
      </c>
      <c r="AH52" s="7">
        <f t="shared" si="39"/>
        <v>1</v>
      </c>
      <c r="AI52" s="7">
        <f t="shared" si="39"/>
        <v>6</v>
      </c>
      <c r="AJ52" s="11">
        <f t="shared" si="39"/>
        <v>108</v>
      </c>
      <c r="AK52" s="10">
        <f t="shared" si="39"/>
        <v>0</v>
      </c>
      <c r="AL52" s="11">
        <f t="shared" ref="AL52:BQ52" si="40">SUM(AL38:AL51)</f>
        <v>59</v>
      </c>
      <c r="AM52" s="10">
        <f t="shared" si="40"/>
        <v>0</v>
      </c>
      <c r="AN52" s="11">
        <f t="shared" si="40"/>
        <v>0</v>
      </c>
      <c r="AO52" s="10">
        <f t="shared" si="40"/>
        <v>0</v>
      </c>
      <c r="AP52" s="7">
        <f t="shared" si="40"/>
        <v>20</v>
      </c>
      <c r="AQ52" s="11">
        <f t="shared" si="40"/>
        <v>28</v>
      </c>
      <c r="AR52" s="10">
        <f t="shared" si="40"/>
        <v>0</v>
      </c>
      <c r="AS52" s="11">
        <f t="shared" si="40"/>
        <v>0</v>
      </c>
      <c r="AT52" s="10">
        <f t="shared" si="40"/>
        <v>0</v>
      </c>
      <c r="AU52" s="11">
        <f t="shared" si="40"/>
        <v>0</v>
      </c>
      <c r="AV52" s="10">
        <f t="shared" si="40"/>
        <v>0</v>
      </c>
      <c r="AW52" s="11">
        <f t="shared" si="40"/>
        <v>0</v>
      </c>
      <c r="AX52" s="10">
        <f t="shared" si="40"/>
        <v>0</v>
      </c>
      <c r="AY52" s="7">
        <f t="shared" si="40"/>
        <v>4</v>
      </c>
      <c r="AZ52" s="7">
        <f t="shared" si="40"/>
        <v>24</v>
      </c>
      <c r="BA52" s="11">
        <f t="shared" si="40"/>
        <v>26</v>
      </c>
      <c r="BB52" s="10">
        <f t="shared" si="40"/>
        <v>0</v>
      </c>
      <c r="BC52" s="11">
        <f t="shared" si="40"/>
        <v>22</v>
      </c>
      <c r="BD52" s="10">
        <f t="shared" si="40"/>
        <v>0</v>
      </c>
      <c r="BE52" s="11">
        <f t="shared" si="40"/>
        <v>0</v>
      </c>
      <c r="BF52" s="10">
        <f t="shared" si="40"/>
        <v>0</v>
      </c>
      <c r="BG52" s="7">
        <f t="shared" si="40"/>
        <v>5</v>
      </c>
      <c r="BH52" s="11">
        <f t="shared" si="40"/>
        <v>0</v>
      </c>
      <c r="BI52" s="10">
        <f t="shared" si="40"/>
        <v>0</v>
      </c>
      <c r="BJ52" s="11">
        <f t="shared" si="40"/>
        <v>0</v>
      </c>
      <c r="BK52" s="10">
        <f t="shared" si="40"/>
        <v>0</v>
      </c>
      <c r="BL52" s="11">
        <f t="shared" si="40"/>
        <v>0</v>
      </c>
      <c r="BM52" s="10">
        <f t="shared" si="40"/>
        <v>0</v>
      </c>
      <c r="BN52" s="11">
        <f t="shared" si="40"/>
        <v>0</v>
      </c>
      <c r="BO52" s="10">
        <f t="shared" si="40"/>
        <v>0</v>
      </c>
      <c r="BP52" s="7">
        <f t="shared" si="40"/>
        <v>0</v>
      </c>
      <c r="BQ52" s="7">
        <f t="shared" si="40"/>
        <v>5</v>
      </c>
      <c r="BR52" s="11">
        <f t="shared" ref="BR52:CH52" si="41">SUM(BR38:BR51)</f>
        <v>0</v>
      </c>
      <c r="BS52" s="10">
        <f t="shared" si="41"/>
        <v>0</v>
      </c>
      <c r="BT52" s="11">
        <f t="shared" si="41"/>
        <v>0</v>
      </c>
      <c r="BU52" s="10">
        <f t="shared" si="41"/>
        <v>0</v>
      </c>
      <c r="BV52" s="11">
        <f t="shared" si="41"/>
        <v>0</v>
      </c>
      <c r="BW52" s="10">
        <f t="shared" si="41"/>
        <v>0</v>
      </c>
      <c r="BX52" s="7">
        <f t="shared" si="41"/>
        <v>0</v>
      </c>
      <c r="BY52" s="11">
        <f t="shared" si="41"/>
        <v>0</v>
      </c>
      <c r="BZ52" s="10">
        <f t="shared" si="41"/>
        <v>0</v>
      </c>
      <c r="CA52" s="11">
        <f t="shared" si="41"/>
        <v>0</v>
      </c>
      <c r="CB52" s="10">
        <f t="shared" si="41"/>
        <v>0</v>
      </c>
      <c r="CC52" s="11">
        <f t="shared" si="41"/>
        <v>0</v>
      </c>
      <c r="CD52" s="10">
        <f t="shared" si="41"/>
        <v>0</v>
      </c>
      <c r="CE52" s="11">
        <f t="shared" si="41"/>
        <v>0</v>
      </c>
      <c r="CF52" s="10">
        <f t="shared" si="41"/>
        <v>0</v>
      </c>
      <c r="CG52" s="7">
        <f t="shared" si="41"/>
        <v>0</v>
      </c>
      <c r="CH52" s="7">
        <f t="shared" si="41"/>
        <v>0</v>
      </c>
    </row>
    <row r="53" spans="1:86" ht="20.100000000000001" customHeight="1" x14ac:dyDescent="0.25">
      <c r="A53" s="19" t="s">
        <v>110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9"/>
      <c r="CH53" s="15"/>
    </row>
    <row r="54" spans="1:86" x14ac:dyDescent="0.25">
      <c r="A54" s="20">
        <v>8</v>
      </c>
      <c r="B54" s="20">
        <v>1</v>
      </c>
      <c r="C54" s="20"/>
      <c r="D54" s="6" t="s">
        <v>111</v>
      </c>
      <c r="E54" s="3" t="s">
        <v>112</v>
      </c>
      <c r="F54" s="6">
        <f t="shared" ref="F54:F89" si="42">COUNTIF(S54:CF54,"e")</f>
        <v>0</v>
      </c>
      <c r="G54" s="6">
        <f t="shared" ref="G54:G89" si="43">COUNTIF(S54:CF54,"z")</f>
        <v>1</v>
      </c>
      <c r="H54" s="6">
        <f t="shared" ref="H54:H89" si="44">SUM(I54:O54)</f>
        <v>20</v>
      </c>
      <c r="I54" s="6">
        <f t="shared" ref="I54:I89" si="45">S54+AJ54+BA54+BR54</f>
        <v>0</v>
      </c>
      <c r="J54" s="6">
        <f t="shared" ref="J54:J89" si="46">U54+AL54+BC54+BT54</f>
        <v>0</v>
      </c>
      <c r="K54" s="6">
        <f t="shared" ref="K54:K89" si="47">W54+AN54+BE54+BV54</f>
        <v>0</v>
      </c>
      <c r="L54" s="6">
        <f t="shared" ref="L54:L89" si="48">Z54+AQ54+BH54+BY54</f>
        <v>20</v>
      </c>
      <c r="M54" s="6">
        <f t="shared" ref="M54:M89" si="49">AB54+AS54+BJ54+CA54</f>
        <v>0</v>
      </c>
      <c r="N54" s="6">
        <f t="shared" ref="N54:N89" si="50">AD54+AU54+BL54+CC54</f>
        <v>0</v>
      </c>
      <c r="O54" s="6">
        <f t="shared" ref="O54:O89" si="51">AF54+AW54+BN54+CE54</f>
        <v>0</v>
      </c>
      <c r="P54" s="7">
        <f t="shared" ref="P54:P89" si="52">AI54+AZ54+BQ54+CH54</f>
        <v>3</v>
      </c>
      <c r="Q54" s="7">
        <f t="shared" ref="Q54:Q89" si="53">AH54+AY54+BP54+CG54</f>
        <v>3</v>
      </c>
      <c r="R54" s="7">
        <v>0.83</v>
      </c>
      <c r="S54" s="11"/>
      <c r="T54" s="10"/>
      <c r="U54" s="11"/>
      <c r="V54" s="10"/>
      <c r="W54" s="11"/>
      <c r="X54" s="10"/>
      <c r="Y54" s="7"/>
      <c r="Z54" s="11">
        <v>20</v>
      </c>
      <c r="AA54" s="10" t="s">
        <v>53</v>
      </c>
      <c r="AB54" s="11"/>
      <c r="AC54" s="10"/>
      <c r="AD54" s="11"/>
      <c r="AE54" s="10"/>
      <c r="AF54" s="11"/>
      <c r="AG54" s="10"/>
      <c r="AH54" s="7">
        <v>3</v>
      </c>
      <c r="AI54" s="7">
        <f t="shared" ref="AI54:AI89" si="54">Y54+AH54</f>
        <v>3</v>
      </c>
      <c r="AJ54" s="11"/>
      <c r="AK54" s="10"/>
      <c r="AL54" s="11"/>
      <c r="AM54" s="10"/>
      <c r="AN54" s="11"/>
      <c r="AO54" s="10"/>
      <c r="AP54" s="7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ref="AZ54:AZ89" si="55">AP54+AY54</f>
        <v>0</v>
      </c>
      <c r="BA54" s="11"/>
      <c r="BB54" s="10"/>
      <c r="BC54" s="11"/>
      <c r="BD54" s="10"/>
      <c r="BE54" s="11"/>
      <c r="BF54" s="10"/>
      <c r="BG54" s="7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ref="BQ54:BQ89" si="56">BG54+BP54</f>
        <v>0</v>
      </c>
      <c r="BR54" s="11"/>
      <c r="BS54" s="10"/>
      <c r="BT54" s="11"/>
      <c r="BU54" s="10"/>
      <c r="BV54" s="11"/>
      <c r="BW54" s="10"/>
      <c r="BX54" s="7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ref="CH54:CH89" si="57">BX54+CG54</f>
        <v>0</v>
      </c>
    </row>
    <row r="55" spans="1:86" x14ac:dyDescent="0.25">
      <c r="A55" s="20">
        <v>8</v>
      </c>
      <c r="B55" s="20">
        <v>1</v>
      </c>
      <c r="C55" s="20"/>
      <c r="D55" s="6" t="s">
        <v>113</v>
      </c>
      <c r="E55" s="3" t="s">
        <v>114</v>
      </c>
      <c r="F55" s="6">
        <f t="shared" si="42"/>
        <v>0</v>
      </c>
      <c r="G55" s="6">
        <f t="shared" si="43"/>
        <v>1</v>
      </c>
      <c r="H55" s="6">
        <f t="shared" si="44"/>
        <v>20</v>
      </c>
      <c r="I55" s="6">
        <f t="shared" si="45"/>
        <v>0</v>
      </c>
      <c r="J55" s="6">
        <f t="shared" si="46"/>
        <v>0</v>
      </c>
      <c r="K55" s="6">
        <f t="shared" si="47"/>
        <v>0</v>
      </c>
      <c r="L55" s="6">
        <f t="shared" si="48"/>
        <v>20</v>
      </c>
      <c r="M55" s="6">
        <f t="shared" si="49"/>
        <v>0</v>
      </c>
      <c r="N55" s="6">
        <f t="shared" si="50"/>
        <v>0</v>
      </c>
      <c r="O55" s="6">
        <f t="shared" si="51"/>
        <v>0</v>
      </c>
      <c r="P55" s="7">
        <f t="shared" si="52"/>
        <v>3</v>
      </c>
      <c r="Q55" s="7">
        <f t="shared" si="53"/>
        <v>3</v>
      </c>
      <c r="R55" s="7">
        <v>0.83</v>
      </c>
      <c r="S55" s="11"/>
      <c r="T55" s="10"/>
      <c r="U55" s="11"/>
      <c r="V55" s="10"/>
      <c r="W55" s="11"/>
      <c r="X55" s="10"/>
      <c r="Y55" s="7"/>
      <c r="Z55" s="11">
        <v>20</v>
      </c>
      <c r="AA55" s="10" t="s">
        <v>53</v>
      </c>
      <c r="AB55" s="11"/>
      <c r="AC55" s="10"/>
      <c r="AD55" s="11"/>
      <c r="AE55" s="10"/>
      <c r="AF55" s="11"/>
      <c r="AG55" s="10"/>
      <c r="AH55" s="7">
        <v>3</v>
      </c>
      <c r="AI55" s="7">
        <f t="shared" si="54"/>
        <v>3</v>
      </c>
      <c r="AJ55" s="11"/>
      <c r="AK55" s="10"/>
      <c r="AL55" s="11"/>
      <c r="AM55" s="10"/>
      <c r="AN55" s="11"/>
      <c r="AO55" s="10"/>
      <c r="AP55" s="7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55"/>
        <v>0</v>
      </c>
      <c r="BA55" s="11"/>
      <c r="BB55" s="10"/>
      <c r="BC55" s="11"/>
      <c r="BD55" s="10"/>
      <c r="BE55" s="11"/>
      <c r="BF55" s="10"/>
      <c r="BG55" s="7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56"/>
        <v>0</v>
      </c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57"/>
        <v>0</v>
      </c>
    </row>
    <row r="56" spans="1:86" x14ac:dyDescent="0.25">
      <c r="A56" s="20">
        <v>1</v>
      </c>
      <c r="B56" s="20">
        <v>3</v>
      </c>
      <c r="C56" s="20"/>
      <c r="D56" s="6" t="s">
        <v>115</v>
      </c>
      <c r="E56" s="3" t="s">
        <v>116</v>
      </c>
      <c r="F56" s="6">
        <f t="shared" si="42"/>
        <v>0</v>
      </c>
      <c r="G56" s="6">
        <f t="shared" si="43"/>
        <v>1</v>
      </c>
      <c r="H56" s="6">
        <f t="shared" si="44"/>
        <v>9</v>
      </c>
      <c r="I56" s="6">
        <f t="shared" si="45"/>
        <v>9</v>
      </c>
      <c r="J56" s="6">
        <f t="shared" si="46"/>
        <v>0</v>
      </c>
      <c r="K56" s="6">
        <f t="shared" si="47"/>
        <v>0</v>
      </c>
      <c r="L56" s="6">
        <f t="shared" si="48"/>
        <v>0</v>
      </c>
      <c r="M56" s="6">
        <f t="shared" si="49"/>
        <v>0</v>
      </c>
      <c r="N56" s="6">
        <f t="shared" si="50"/>
        <v>0</v>
      </c>
      <c r="O56" s="6">
        <f t="shared" si="51"/>
        <v>0</v>
      </c>
      <c r="P56" s="7">
        <f t="shared" si="52"/>
        <v>1</v>
      </c>
      <c r="Q56" s="7">
        <f t="shared" si="53"/>
        <v>0</v>
      </c>
      <c r="R56" s="7">
        <v>0.37</v>
      </c>
      <c r="S56" s="11">
        <v>9</v>
      </c>
      <c r="T56" s="10" t="s">
        <v>53</v>
      </c>
      <c r="U56" s="11"/>
      <c r="V56" s="10"/>
      <c r="W56" s="11"/>
      <c r="X56" s="10"/>
      <c r="Y56" s="7">
        <v>1</v>
      </c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54"/>
        <v>1</v>
      </c>
      <c r="AJ56" s="11"/>
      <c r="AK56" s="10"/>
      <c r="AL56" s="11"/>
      <c r="AM56" s="10"/>
      <c r="AN56" s="11"/>
      <c r="AO56" s="10"/>
      <c r="AP56" s="7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5"/>
        <v>0</v>
      </c>
      <c r="BA56" s="11"/>
      <c r="BB56" s="10"/>
      <c r="BC56" s="11"/>
      <c r="BD56" s="10"/>
      <c r="BE56" s="11"/>
      <c r="BF56" s="10"/>
      <c r="BG56" s="7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6"/>
        <v>0</v>
      </c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7"/>
        <v>0</v>
      </c>
    </row>
    <row r="57" spans="1:86" x14ac:dyDescent="0.25">
      <c r="A57" s="20">
        <v>1</v>
      </c>
      <c r="B57" s="20">
        <v>3</v>
      </c>
      <c r="C57" s="20"/>
      <c r="D57" s="6" t="s">
        <v>117</v>
      </c>
      <c r="E57" s="3" t="s">
        <v>118</v>
      </c>
      <c r="F57" s="6">
        <f t="shared" si="42"/>
        <v>0</v>
      </c>
      <c r="G57" s="6">
        <f t="shared" si="43"/>
        <v>1</v>
      </c>
      <c r="H57" s="6">
        <f t="shared" si="44"/>
        <v>9</v>
      </c>
      <c r="I57" s="6">
        <f t="shared" si="45"/>
        <v>9</v>
      </c>
      <c r="J57" s="6">
        <f t="shared" si="46"/>
        <v>0</v>
      </c>
      <c r="K57" s="6">
        <f t="shared" si="47"/>
        <v>0</v>
      </c>
      <c r="L57" s="6">
        <f t="shared" si="48"/>
        <v>0</v>
      </c>
      <c r="M57" s="6">
        <f t="shared" si="49"/>
        <v>0</v>
      </c>
      <c r="N57" s="6">
        <f t="shared" si="50"/>
        <v>0</v>
      </c>
      <c r="O57" s="6">
        <f t="shared" si="51"/>
        <v>0</v>
      </c>
      <c r="P57" s="7">
        <f t="shared" si="52"/>
        <v>1</v>
      </c>
      <c r="Q57" s="7">
        <f t="shared" si="53"/>
        <v>0</v>
      </c>
      <c r="R57" s="7">
        <v>0.37</v>
      </c>
      <c r="S57" s="11">
        <v>9</v>
      </c>
      <c r="T57" s="10" t="s">
        <v>53</v>
      </c>
      <c r="U57" s="11"/>
      <c r="V57" s="10"/>
      <c r="W57" s="11"/>
      <c r="X57" s="10"/>
      <c r="Y57" s="7">
        <v>1</v>
      </c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4"/>
        <v>1</v>
      </c>
      <c r="AJ57" s="11"/>
      <c r="AK57" s="10"/>
      <c r="AL57" s="11"/>
      <c r="AM57" s="10"/>
      <c r="AN57" s="11"/>
      <c r="AO57" s="10"/>
      <c r="AP57" s="7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5"/>
        <v>0</v>
      </c>
      <c r="BA57" s="11"/>
      <c r="BB57" s="10"/>
      <c r="BC57" s="11"/>
      <c r="BD57" s="10"/>
      <c r="BE57" s="11"/>
      <c r="BF57" s="10"/>
      <c r="BG57" s="7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6"/>
        <v>0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7"/>
        <v>0</v>
      </c>
    </row>
    <row r="58" spans="1:86" x14ac:dyDescent="0.25">
      <c r="A58" s="20">
        <v>1</v>
      </c>
      <c r="B58" s="20">
        <v>3</v>
      </c>
      <c r="C58" s="20"/>
      <c r="D58" s="6" t="s">
        <v>119</v>
      </c>
      <c r="E58" s="3" t="s">
        <v>120</v>
      </c>
      <c r="F58" s="6">
        <f t="shared" si="42"/>
        <v>0</v>
      </c>
      <c r="G58" s="6">
        <f t="shared" si="43"/>
        <v>1</v>
      </c>
      <c r="H58" s="6">
        <f t="shared" si="44"/>
        <v>9</v>
      </c>
      <c r="I58" s="6">
        <f t="shared" si="45"/>
        <v>9</v>
      </c>
      <c r="J58" s="6">
        <f t="shared" si="46"/>
        <v>0</v>
      </c>
      <c r="K58" s="6">
        <f t="shared" si="47"/>
        <v>0</v>
      </c>
      <c r="L58" s="6">
        <f t="shared" si="48"/>
        <v>0</v>
      </c>
      <c r="M58" s="6">
        <f t="shared" si="49"/>
        <v>0</v>
      </c>
      <c r="N58" s="6">
        <f t="shared" si="50"/>
        <v>0</v>
      </c>
      <c r="O58" s="6">
        <f t="shared" si="51"/>
        <v>0</v>
      </c>
      <c r="P58" s="7">
        <f t="shared" si="52"/>
        <v>1</v>
      </c>
      <c r="Q58" s="7">
        <f t="shared" si="53"/>
        <v>0</v>
      </c>
      <c r="R58" s="7">
        <v>0.4</v>
      </c>
      <c r="S58" s="11">
        <v>9</v>
      </c>
      <c r="T58" s="10" t="s">
        <v>53</v>
      </c>
      <c r="U58" s="11"/>
      <c r="V58" s="10"/>
      <c r="W58" s="11"/>
      <c r="X58" s="10"/>
      <c r="Y58" s="7">
        <v>1</v>
      </c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4"/>
        <v>1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5"/>
        <v>0</v>
      </c>
      <c r="BA58" s="11"/>
      <c r="BB58" s="10"/>
      <c r="BC58" s="11"/>
      <c r="BD58" s="10"/>
      <c r="BE58" s="11"/>
      <c r="BF58" s="10"/>
      <c r="BG58" s="7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6"/>
        <v>0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7"/>
        <v>0</v>
      </c>
    </row>
    <row r="59" spans="1:86" x14ac:dyDescent="0.25">
      <c r="A59" s="20">
        <v>1</v>
      </c>
      <c r="B59" s="20">
        <v>3</v>
      </c>
      <c r="C59" s="20"/>
      <c r="D59" s="6" t="s">
        <v>121</v>
      </c>
      <c r="E59" s="3" t="s">
        <v>122</v>
      </c>
      <c r="F59" s="6">
        <f t="shared" si="42"/>
        <v>0</v>
      </c>
      <c r="G59" s="6">
        <f t="shared" si="43"/>
        <v>1</v>
      </c>
      <c r="H59" s="6">
        <f t="shared" si="44"/>
        <v>9</v>
      </c>
      <c r="I59" s="6">
        <f t="shared" si="45"/>
        <v>9</v>
      </c>
      <c r="J59" s="6">
        <f t="shared" si="46"/>
        <v>0</v>
      </c>
      <c r="K59" s="6">
        <f t="shared" si="47"/>
        <v>0</v>
      </c>
      <c r="L59" s="6">
        <f t="shared" si="48"/>
        <v>0</v>
      </c>
      <c r="M59" s="6">
        <f t="shared" si="49"/>
        <v>0</v>
      </c>
      <c r="N59" s="6">
        <f t="shared" si="50"/>
        <v>0</v>
      </c>
      <c r="O59" s="6">
        <f t="shared" si="51"/>
        <v>0</v>
      </c>
      <c r="P59" s="7">
        <f t="shared" si="52"/>
        <v>1</v>
      </c>
      <c r="Q59" s="7">
        <f t="shared" si="53"/>
        <v>0</v>
      </c>
      <c r="R59" s="7">
        <v>0.37</v>
      </c>
      <c r="S59" s="11">
        <v>9</v>
      </c>
      <c r="T59" s="10" t="s">
        <v>53</v>
      </c>
      <c r="U59" s="11"/>
      <c r="V59" s="10"/>
      <c r="W59" s="11"/>
      <c r="X59" s="10"/>
      <c r="Y59" s="7">
        <v>1</v>
      </c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4"/>
        <v>1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5"/>
        <v>0</v>
      </c>
      <c r="BA59" s="11"/>
      <c r="BB59" s="10"/>
      <c r="BC59" s="11"/>
      <c r="BD59" s="10"/>
      <c r="BE59" s="11"/>
      <c r="BF59" s="10"/>
      <c r="BG59" s="7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6"/>
        <v>0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7"/>
        <v>0</v>
      </c>
    </row>
    <row r="60" spans="1:86" x14ac:dyDescent="0.25">
      <c r="A60" s="20">
        <v>1</v>
      </c>
      <c r="B60" s="20">
        <v>3</v>
      </c>
      <c r="C60" s="20"/>
      <c r="D60" s="6" t="s">
        <v>123</v>
      </c>
      <c r="E60" s="3" t="s">
        <v>124</v>
      </c>
      <c r="F60" s="6">
        <f t="shared" si="42"/>
        <v>0</v>
      </c>
      <c r="G60" s="6">
        <f t="shared" si="43"/>
        <v>1</v>
      </c>
      <c r="H60" s="6">
        <f t="shared" si="44"/>
        <v>9</v>
      </c>
      <c r="I60" s="6">
        <f t="shared" si="45"/>
        <v>9</v>
      </c>
      <c r="J60" s="6">
        <f t="shared" si="46"/>
        <v>0</v>
      </c>
      <c r="K60" s="6">
        <f t="shared" si="47"/>
        <v>0</v>
      </c>
      <c r="L60" s="6">
        <f t="shared" si="48"/>
        <v>0</v>
      </c>
      <c r="M60" s="6">
        <f t="shared" si="49"/>
        <v>0</v>
      </c>
      <c r="N60" s="6">
        <f t="shared" si="50"/>
        <v>0</v>
      </c>
      <c r="O60" s="6">
        <f t="shared" si="51"/>
        <v>0</v>
      </c>
      <c r="P60" s="7">
        <f t="shared" si="52"/>
        <v>1</v>
      </c>
      <c r="Q60" s="7">
        <f t="shared" si="53"/>
        <v>0</v>
      </c>
      <c r="R60" s="7">
        <v>0.4</v>
      </c>
      <c r="S60" s="11">
        <v>9</v>
      </c>
      <c r="T60" s="10" t="s">
        <v>53</v>
      </c>
      <c r="U60" s="11"/>
      <c r="V60" s="10"/>
      <c r="W60" s="11"/>
      <c r="X60" s="10"/>
      <c r="Y60" s="7">
        <v>1</v>
      </c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4"/>
        <v>1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5"/>
        <v>0</v>
      </c>
      <c r="BA60" s="11"/>
      <c r="BB60" s="10"/>
      <c r="BC60" s="11"/>
      <c r="BD60" s="10"/>
      <c r="BE60" s="11"/>
      <c r="BF60" s="10"/>
      <c r="BG60" s="7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6"/>
        <v>0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7"/>
        <v>0</v>
      </c>
    </row>
    <row r="61" spans="1:86" x14ac:dyDescent="0.25">
      <c r="A61" s="20">
        <v>1</v>
      </c>
      <c r="B61" s="20">
        <v>3</v>
      </c>
      <c r="C61" s="20"/>
      <c r="D61" s="6" t="s">
        <v>125</v>
      </c>
      <c r="E61" s="3" t="s">
        <v>126</v>
      </c>
      <c r="F61" s="6">
        <f t="shared" si="42"/>
        <v>0</v>
      </c>
      <c r="G61" s="6">
        <f t="shared" si="43"/>
        <v>1</v>
      </c>
      <c r="H61" s="6">
        <f t="shared" si="44"/>
        <v>9</v>
      </c>
      <c r="I61" s="6">
        <f t="shared" si="45"/>
        <v>9</v>
      </c>
      <c r="J61" s="6">
        <f t="shared" si="46"/>
        <v>0</v>
      </c>
      <c r="K61" s="6">
        <f t="shared" si="47"/>
        <v>0</v>
      </c>
      <c r="L61" s="6">
        <f t="shared" si="48"/>
        <v>0</v>
      </c>
      <c r="M61" s="6">
        <f t="shared" si="49"/>
        <v>0</v>
      </c>
      <c r="N61" s="6">
        <f t="shared" si="50"/>
        <v>0</v>
      </c>
      <c r="O61" s="6">
        <f t="shared" si="51"/>
        <v>0</v>
      </c>
      <c r="P61" s="7">
        <f t="shared" si="52"/>
        <v>1</v>
      </c>
      <c r="Q61" s="7">
        <f t="shared" si="53"/>
        <v>0</v>
      </c>
      <c r="R61" s="7">
        <v>0.43</v>
      </c>
      <c r="S61" s="11">
        <v>9</v>
      </c>
      <c r="T61" s="10" t="s">
        <v>53</v>
      </c>
      <c r="U61" s="11"/>
      <c r="V61" s="10"/>
      <c r="W61" s="11"/>
      <c r="X61" s="10"/>
      <c r="Y61" s="7">
        <v>1</v>
      </c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4"/>
        <v>1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5"/>
        <v>0</v>
      </c>
      <c r="BA61" s="11"/>
      <c r="BB61" s="10"/>
      <c r="BC61" s="11"/>
      <c r="BD61" s="10"/>
      <c r="BE61" s="11"/>
      <c r="BF61" s="10"/>
      <c r="BG61" s="7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6"/>
        <v>0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7"/>
        <v>0</v>
      </c>
    </row>
    <row r="62" spans="1:86" x14ac:dyDescent="0.25">
      <c r="A62" s="20">
        <v>2</v>
      </c>
      <c r="B62" s="20">
        <v>1</v>
      </c>
      <c r="C62" s="20"/>
      <c r="D62" s="6" t="s">
        <v>248</v>
      </c>
      <c r="E62" s="3" t="s">
        <v>249</v>
      </c>
      <c r="F62" s="6">
        <f t="shared" si="42"/>
        <v>0</v>
      </c>
      <c r="G62" s="6">
        <f t="shared" si="43"/>
        <v>2</v>
      </c>
      <c r="H62" s="6">
        <f t="shared" si="44"/>
        <v>15</v>
      </c>
      <c r="I62" s="6">
        <f t="shared" si="45"/>
        <v>8</v>
      </c>
      <c r="J62" s="6">
        <f t="shared" si="46"/>
        <v>7</v>
      </c>
      <c r="K62" s="6">
        <f t="shared" si="47"/>
        <v>0</v>
      </c>
      <c r="L62" s="6">
        <f t="shared" si="48"/>
        <v>0</v>
      </c>
      <c r="M62" s="6">
        <f t="shared" si="49"/>
        <v>0</v>
      </c>
      <c r="N62" s="6">
        <f t="shared" si="50"/>
        <v>0</v>
      </c>
      <c r="O62" s="6">
        <f t="shared" si="51"/>
        <v>0</v>
      </c>
      <c r="P62" s="7">
        <f t="shared" si="52"/>
        <v>2</v>
      </c>
      <c r="Q62" s="7">
        <f t="shared" si="53"/>
        <v>0</v>
      </c>
      <c r="R62" s="7">
        <v>0.56999999999999995</v>
      </c>
      <c r="S62" s="11">
        <v>8</v>
      </c>
      <c r="T62" s="10" t="s">
        <v>53</v>
      </c>
      <c r="U62" s="11">
        <v>7</v>
      </c>
      <c r="V62" s="10" t="s">
        <v>53</v>
      </c>
      <c r="W62" s="11"/>
      <c r="X62" s="10"/>
      <c r="Y62" s="7">
        <v>2</v>
      </c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4"/>
        <v>2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5"/>
        <v>0</v>
      </c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6"/>
        <v>0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7"/>
        <v>0</v>
      </c>
    </row>
    <row r="63" spans="1:86" x14ac:dyDescent="0.25">
      <c r="A63" s="20">
        <v>2</v>
      </c>
      <c r="B63" s="20">
        <v>1</v>
      </c>
      <c r="C63" s="20"/>
      <c r="D63" s="6" t="s">
        <v>250</v>
      </c>
      <c r="E63" s="3" t="s">
        <v>251</v>
      </c>
      <c r="F63" s="6">
        <f t="shared" si="42"/>
        <v>0</v>
      </c>
      <c r="G63" s="6">
        <f t="shared" si="43"/>
        <v>2</v>
      </c>
      <c r="H63" s="6">
        <f t="shared" si="44"/>
        <v>15</v>
      </c>
      <c r="I63" s="6">
        <f t="shared" si="45"/>
        <v>8</v>
      </c>
      <c r="J63" s="6">
        <f t="shared" si="46"/>
        <v>7</v>
      </c>
      <c r="K63" s="6">
        <f t="shared" si="47"/>
        <v>0</v>
      </c>
      <c r="L63" s="6">
        <f t="shared" si="48"/>
        <v>0</v>
      </c>
      <c r="M63" s="6">
        <f t="shared" si="49"/>
        <v>0</v>
      </c>
      <c r="N63" s="6">
        <f t="shared" si="50"/>
        <v>0</v>
      </c>
      <c r="O63" s="6">
        <f t="shared" si="51"/>
        <v>0</v>
      </c>
      <c r="P63" s="7">
        <f t="shared" si="52"/>
        <v>2</v>
      </c>
      <c r="Q63" s="7">
        <f t="shared" si="53"/>
        <v>0</v>
      </c>
      <c r="R63" s="7">
        <v>0.67</v>
      </c>
      <c r="S63" s="11">
        <v>8</v>
      </c>
      <c r="T63" s="10" t="s">
        <v>53</v>
      </c>
      <c r="U63" s="11">
        <v>7</v>
      </c>
      <c r="V63" s="10" t="s">
        <v>53</v>
      </c>
      <c r="W63" s="11"/>
      <c r="X63" s="10"/>
      <c r="Y63" s="7">
        <v>2</v>
      </c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4"/>
        <v>2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5"/>
        <v>0</v>
      </c>
      <c r="BA63" s="11"/>
      <c r="BB63" s="10"/>
      <c r="BC63" s="11"/>
      <c r="BD63" s="10"/>
      <c r="BE63" s="11"/>
      <c r="BF63" s="10"/>
      <c r="BG63" s="7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6"/>
        <v>0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7"/>
        <v>0</v>
      </c>
    </row>
    <row r="64" spans="1:86" x14ac:dyDescent="0.25">
      <c r="A64" s="20">
        <v>2</v>
      </c>
      <c r="B64" s="20">
        <v>1</v>
      </c>
      <c r="C64" s="20"/>
      <c r="D64" s="6" t="s">
        <v>252</v>
      </c>
      <c r="E64" s="3" t="s">
        <v>253</v>
      </c>
      <c r="F64" s="6">
        <f t="shared" si="42"/>
        <v>0</v>
      </c>
      <c r="G64" s="6">
        <f t="shared" si="43"/>
        <v>2</v>
      </c>
      <c r="H64" s="6">
        <f t="shared" si="44"/>
        <v>15</v>
      </c>
      <c r="I64" s="6">
        <f t="shared" si="45"/>
        <v>8</v>
      </c>
      <c r="J64" s="6">
        <f t="shared" si="46"/>
        <v>7</v>
      </c>
      <c r="K64" s="6">
        <f t="shared" si="47"/>
        <v>0</v>
      </c>
      <c r="L64" s="6">
        <f t="shared" si="48"/>
        <v>0</v>
      </c>
      <c r="M64" s="6">
        <f t="shared" si="49"/>
        <v>0</v>
      </c>
      <c r="N64" s="6">
        <f t="shared" si="50"/>
        <v>0</v>
      </c>
      <c r="O64" s="6">
        <f t="shared" si="51"/>
        <v>0</v>
      </c>
      <c r="P64" s="7">
        <f t="shared" si="52"/>
        <v>2</v>
      </c>
      <c r="Q64" s="7">
        <f t="shared" si="53"/>
        <v>0</v>
      </c>
      <c r="R64" s="7">
        <v>0.77</v>
      </c>
      <c r="S64" s="11">
        <v>8</v>
      </c>
      <c r="T64" s="10" t="s">
        <v>53</v>
      </c>
      <c r="U64" s="11">
        <v>7</v>
      </c>
      <c r="V64" s="10" t="s">
        <v>53</v>
      </c>
      <c r="W64" s="11"/>
      <c r="X64" s="10"/>
      <c r="Y64" s="7">
        <v>2</v>
      </c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4"/>
        <v>2</v>
      </c>
      <c r="AJ64" s="11"/>
      <c r="AK64" s="10"/>
      <c r="AL64" s="11"/>
      <c r="AM64" s="10"/>
      <c r="AN64" s="11"/>
      <c r="AO64" s="10"/>
      <c r="AP64" s="7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5"/>
        <v>0</v>
      </c>
      <c r="BA64" s="11"/>
      <c r="BB64" s="10"/>
      <c r="BC64" s="11"/>
      <c r="BD64" s="10"/>
      <c r="BE64" s="11"/>
      <c r="BF64" s="10"/>
      <c r="BG64" s="7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6"/>
        <v>0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7"/>
        <v>0</v>
      </c>
    </row>
    <row r="65" spans="1:86" x14ac:dyDescent="0.25">
      <c r="A65" s="20">
        <v>2</v>
      </c>
      <c r="B65" s="20">
        <v>1</v>
      </c>
      <c r="C65" s="20"/>
      <c r="D65" s="6" t="s">
        <v>254</v>
      </c>
      <c r="E65" s="3" t="s">
        <v>255</v>
      </c>
      <c r="F65" s="6">
        <f t="shared" si="42"/>
        <v>0</v>
      </c>
      <c r="G65" s="6">
        <f t="shared" si="43"/>
        <v>2</v>
      </c>
      <c r="H65" s="6">
        <f t="shared" si="44"/>
        <v>15</v>
      </c>
      <c r="I65" s="6">
        <f t="shared" si="45"/>
        <v>8</v>
      </c>
      <c r="J65" s="6">
        <f t="shared" si="46"/>
        <v>7</v>
      </c>
      <c r="K65" s="6">
        <f t="shared" si="47"/>
        <v>0</v>
      </c>
      <c r="L65" s="6">
        <f t="shared" si="48"/>
        <v>0</v>
      </c>
      <c r="M65" s="6">
        <f t="shared" si="49"/>
        <v>0</v>
      </c>
      <c r="N65" s="6">
        <f t="shared" si="50"/>
        <v>0</v>
      </c>
      <c r="O65" s="6">
        <f t="shared" si="51"/>
        <v>0</v>
      </c>
      <c r="P65" s="7">
        <f t="shared" si="52"/>
        <v>2</v>
      </c>
      <c r="Q65" s="7">
        <f t="shared" si="53"/>
        <v>0</v>
      </c>
      <c r="R65" s="7">
        <v>1.03</v>
      </c>
      <c r="S65" s="11">
        <v>8</v>
      </c>
      <c r="T65" s="10" t="s">
        <v>53</v>
      </c>
      <c r="U65" s="11">
        <v>7</v>
      </c>
      <c r="V65" s="10" t="s">
        <v>53</v>
      </c>
      <c r="W65" s="11"/>
      <c r="X65" s="10"/>
      <c r="Y65" s="7">
        <v>2</v>
      </c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4"/>
        <v>2</v>
      </c>
      <c r="AJ65" s="11"/>
      <c r="AK65" s="10"/>
      <c r="AL65" s="11"/>
      <c r="AM65" s="10"/>
      <c r="AN65" s="11"/>
      <c r="AO65" s="10"/>
      <c r="AP65" s="7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5"/>
        <v>0</v>
      </c>
      <c r="BA65" s="11"/>
      <c r="BB65" s="10"/>
      <c r="BC65" s="11"/>
      <c r="BD65" s="10"/>
      <c r="BE65" s="11"/>
      <c r="BF65" s="10"/>
      <c r="BG65" s="7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6"/>
        <v>0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7"/>
        <v>0</v>
      </c>
    </row>
    <row r="66" spans="1:86" x14ac:dyDescent="0.25">
      <c r="A66" s="20">
        <v>2</v>
      </c>
      <c r="B66" s="20">
        <v>1</v>
      </c>
      <c r="C66" s="20"/>
      <c r="D66" s="6" t="s">
        <v>256</v>
      </c>
      <c r="E66" s="3" t="s">
        <v>132</v>
      </c>
      <c r="F66" s="6">
        <f t="shared" si="42"/>
        <v>0</v>
      </c>
      <c r="G66" s="6">
        <f t="shared" si="43"/>
        <v>2</v>
      </c>
      <c r="H66" s="6">
        <f t="shared" si="44"/>
        <v>15</v>
      </c>
      <c r="I66" s="6">
        <f t="shared" si="45"/>
        <v>8</v>
      </c>
      <c r="J66" s="6">
        <f t="shared" si="46"/>
        <v>7</v>
      </c>
      <c r="K66" s="6">
        <f t="shared" si="47"/>
        <v>0</v>
      </c>
      <c r="L66" s="6">
        <f t="shared" si="48"/>
        <v>0</v>
      </c>
      <c r="M66" s="6">
        <f t="shared" si="49"/>
        <v>0</v>
      </c>
      <c r="N66" s="6">
        <f t="shared" si="50"/>
        <v>0</v>
      </c>
      <c r="O66" s="6">
        <f t="shared" si="51"/>
        <v>0</v>
      </c>
      <c r="P66" s="7">
        <f t="shared" si="52"/>
        <v>2</v>
      </c>
      <c r="Q66" s="7">
        <f t="shared" si="53"/>
        <v>0</v>
      </c>
      <c r="R66" s="7">
        <v>0.93</v>
      </c>
      <c r="S66" s="11">
        <v>8</v>
      </c>
      <c r="T66" s="10" t="s">
        <v>53</v>
      </c>
      <c r="U66" s="11">
        <v>7</v>
      </c>
      <c r="V66" s="10" t="s">
        <v>53</v>
      </c>
      <c r="W66" s="11"/>
      <c r="X66" s="10"/>
      <c r="Y66" s="7">
        <v>2</v>
      </c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4"/>
        <v>2</v>
      </c>
      <c r="AJ66" s="11"/>
      <c r="AK66" s="10"/>
      <c r="AL66" s="11"/>
      <c r="AM66" s="10"/>
      <c r="AN66" s="11"/>
      <c r="AO66" s="10"/>
      <c r="AP66" s="7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55"/>
        <v>0</v>
      </c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6"/>
        <v>0</v>
      </c>
      <c r="BR66" s="11"/>
      <c r="BS66" s="10"/>
      <c r="BT66" s="11"/>
      <c r="BU66" s="10"/>
      <c r="BV66" s="11"/>
      <c r="BW66" s="10"/>
      <c r="BX66" s="7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57"/>
        <v>0</v>
      </c>
    </row>
    <row r="67" spans="1:86" x14ac:dyDescent="0.25">
      <c r="A67" s="20">
        <v>2</v>
      </c>
      <c r="B67" s="20">
        <v>1</v>
      </c>
      <c r="C67" s="20"/>
      <c r="D67" s="6" t="s">
        <v>257</v>
      </c>
      <c r="E67" s="3" t="s">
        <v>174</v>
      </c>
      <c r="F67" s="6">
        <f t="shared" si="42"/>
        <v>0</v>
      </c>
      <c r="G67" s="6">
        <f t="shared" si="43"/>
        <v>2</v>
      </c>
      <c r="H67" s="6">
        <f t="shared" si="44"/>
        <v>15</v>
      </c>
      <c r="I67" s="6">
        <f t="shared" si="45"/>
        <v>8</v>
      </c>
      <c r="J67" s="6">
        <f t="shared" si="46"/>
        <v>7</v>
      </c>
      <c r="K67" s="6">
        <f t="shared" si="47"/>
        <v>0</v>
      </c>
      <c r="L67" s="6">
        <f t="shared" si="48"/>
        <v>0</v>
      </c>
      <c r="M67" s="6">
        <f t="shared" si="49"/>
        <v>0</v>
      </c>
      <c r="N67" s="6">
        <f t="shared" si="50"/>
        <v>0</v>
      </c>
      <c r="O67" s="6">
        <f t="shared" si="51"/>
        <v>0</v>
      </c>
      <c r="P67" s="7">
        <f t="shared" si="52"/>
        <v>2</v>
      </c>
      <c r="Q67" s="7">
        <f t="shared" si="53"/>
        <v>0</v>
      </c>
      <c r="R67" s="7">
        <v>0.73</v>
      </c>
      <c r="S67" s="11">
        <v>8</v>
      </c>
      <c r="T67" s="10" t="s">
        <v>53</v>
      </c>
      <c r="U67" s="11">
        <v>7</v>
      </c>
      <c r="V67" s="10" t="s">
        <v>53</v>
      </c>
      <c r="W67" s="11"/>
      <c r="X67" s="10"/>
      <c r="Y67" s="7">
        <v>2</v>
      </c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4"/>
        <v>2</v>
      </c>
      <c r="AJ67" s="11"/>
      <c r="AK67" s="10"/>
      <c r="AL67" s="11"/>
      <c r="AM67" s="10"/>
      <c r="AN67" s="11"/>
      <c r="AO67" s="10"/>
      <c r="AP67" s="7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55"/>
        <v>0</v>
      </c>
      <c r="BA67" s="11"/>
      <c r="BB67" s="10"/>
      <c r="BC67" s="11"/>
      <c r="BD67" s="10"/>
      <c r="BE67" s="11"/>
      <c r="BF67" s="10"/>
      <c r="BG67" s="7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6"/>
        <v>0</v>
      </c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57"/>
        <v>0</v>
      </c>
    </row>
    <row r="68" spans="1:86" x14ac:dyDescent="0.25">
      <c r="A68" s="20">
        <v>3</v>
      </c>
      <c r="B68" s="20">
        <v>1</v>
      </c>
      <c r="C68" s="20"/>
      <c r="D68" s="6" t="s">
        <v>258</v>
      </c>
      <c r="E68" s="3" t="s">
        <v>259</v>
      </c>
      <c r="F68" s="6">
        <f t="shared" si="42"/>
        <v>0</v>
      </c>
      <c r="G68" s="6">
        <f t="shared" si="43"/>
        <v>2</v>
      </c>
      <c r="H68" s="6">
        <f t="shared" si="44"/>
        <v>15</v>
      </c>
      <c r="I68" s="6">
        <f t="shared" si="45"/>
        <v>8</v>
      </c>
      <c r="J68" s="6">
        <f t="shared" si="46"/>
        <v>7</v>
      </c>
      <c r="K68" s="6">
        <f t="shared" si="47"/>
        <v>0</v>
      </c>
      <c r="L68" s="6">
        <f t="shared" si="48"/>
        <v>0</v>
      </c>
      <c r="M68" s="6">
        <f t="shared" si="49"/>
        <v>0</v>
      </c>
      <c r="N68" s="6">
        <f t="shared" si="50"/>
        <v>0</v>
      </c>
      <c r="O68" s="6">
        <f t="shared" si="51"/>
        <v>0</v>
      </c>
      <c r="P68" s="7">
        <f t="shared" si="52"/>
        <v>2</v>
      </c>
      <c r="Q68" s="7">
        <f t="shared" si="53"/>
        <v>0</v>
      </c>
      <c r="R68" s="7">
        <v>0.84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4"/>
        <v>0</v>
      </c>
      <c r="AJ68" s="11">
        <v>8</v>
      </c>
      <c r="AK68" s="10" t="s">
        <v>53</v>
      </c>
      <c r="AL68" s="11">
        <v>7</v>
      </c>
      <c r="AM68" s="10" t="s">
        <v>53</v>
      </c>
      <c r="AN68" s="11"/>
      <c r="AO68" s="10"/>
      <c r="AP68" s="7">
        <v>2</v>
      </c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5"/>
        <v>2</v>
      </c>
      <c r="BA68" s="11"/>
      <c r="BB68" s="10"/>
      <c r="BC68" s="11"/>
      <c r="BD68" s="10"/>
      <c r="BE68" s="11"/>
      <c r="BF68" s="10"/>
      <c r="BG68" s="7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6"/>
        <v>0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57"/>
        <v>0</v>
      </c>
    </row>
    <row r="69" spans="1:86" x14ac:dyDescent="0.25">
      <c r="A69" s="20">
        <v>3</v>
      </c>
      <c r="B69" s="20">
        <v>1</v>
      </c>
      <c r="C69" s="20"/>
      <c r="D69" s="6" t="s">
        <v>260</v>
      </c>
      <c r="E69" s="3" t="s">
        <v>261</v>
      </c>
      <c r="F69" s="6">
        <f t="shared" si="42"/>
        <v>0</v>
      </c>
      <c r="G69" s="6">
        <f t="shared" si="43"/>
        <v>2</v>
      </c>
      <c r="H69" s="6">
        <f t="shared" si="44"/>
        <v>15</v>
      </c>
      <c r="I69" s="6">
        <f t="shared" si="45"/>
        <v>8</v>
      </c>
      <c r="J69" s="6">
        <f t="shared" si="46"/>
        <v>7</v>
      </c>
      <c r="K69" s="6">
        <f t="shared" si="47"/>
        <v>0</v>
      </c>
      <c r="L69" s="6">
        <f t="shared" si="48"/>
        <v>0</v>
      </c>
      <c r="M69" s="6">
        <f t="shared" si="49"/>
        <v>0</v>
      </c>
      <c r="N69" s="6">
        <f t="shared" si="50"/>
        <v>0</v>
      </c>
      <c r="O69" s="6">
        <f t="shared" si="51"/>
        <v>0</v>
      </c>
      <c r="P69" s="7">
        <f t="shared" si="52"/>
        <v>2</v>
      </c>
      <c r="Q69" s="7">
        <f t="shared" si="53"/>
        <v>0</v>
      </c>
      <c r="R69" s="7">
        <v>0.74</v>
      </c>
      <c r="S69" s="11"/>
      <c r="T69" s="10"/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4"/>
        <v>0</v>
      </c>
      <c r="AJ69" s="11">
        <v>8</v>
      </c>
      <c r="AK69" s="10" t="s">
        <v>53</v>
      </c>
      <c r="AL69" s="11">
        <v>7</v>
      </c>
      <c r="AM69" s="10" t="s">
        <v>53</v>
      </c>
      <c r="AN69" s="11"/>
      <c r="AO69" s="10"/>
      <c r="AP69" s="7">
        <v>2</v>
      </c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55"/>
        <v>2</v>
      </c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6"/>
        <v>0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57"/>
        <v>0</v>
      </c>
    </row>
    <row r="70" spans="1:86" x14ac:dyDescent="0.25">
      <c r="A70" s="20">
        <v>3</v>
      </c>
      <c r="B70" s="20">
        <v>1</v>
      </c>
      <c r="C70" s="20"/>
      <c r="D70" s="6" t="s">
        <v>262</v>
      </c>
      <c r="E70" s="3" t="s">
        <v>263</v>
      </c>
      <c r="F70" s="6">
        <f t="shared" si="42"/>
        <v>0</v>
      </c>
      <c r="G70" s="6">
        <f t="shared" si="43"/>
        <v>2</v>
      </c>
      <c r="H70" s="6">
        <f t="shared" si="44"/>
        <v>15</v>
      </c>
      <c r="I70" s="6">
        <f t="shared" si="45"/>
        <v>8</v>
      </c>
      <c r="J70" s="6">
        <f t="shared" si="46"/>
        <v>7</v>
      </c>
      <c r="K70" s="6">
        <f t="shared" si="47"/>
        <v>0</v>
      </c>
      <c r="L70" s="6">
        <f t="shared" si="48"/>
        <v>0</v>
      </c>
      <c r="M70" s="6">
        <f t="shared" si="49"/>
        <v>0</v>
      </c>
      <c r="N70" s="6">
        <f t="shared" si="50"/>
        <v>0</v>
      </c>
      <c r="O70" s="6">
        <f t="shared" si="51"/>
        <v>0</v>
      </c>
      <c r="P70" s="7">
        <f t="shared" si="52"/>
        <v>2</v>
      </c>
      <c r="Q70" s="7">
        <f t="shared" si="53"/>
        <v>0</v>
      </c>
      <c r="R70" s="7">
        <v>0.74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54"/>
        <v>0</v>
      </c>
      <c r="AJ70" s="11">
        <v>8</v>
      </c>
      <c r="AK70" s="10" t="s">
        <v>53</v>
      </c>
      <c r="AL70" s="11">
        <v>7</v>
      </c>
      <c r="AM70" s="10" t="s">
        <v>53</v>
      </c>
      <c r="AN70" s="11"/>
      <c r="AO70" s="10"/>
      <c r="AP70" s="7">
        <v>2</v>
      </c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55"/>
        <v>2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56"/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57"/>
        <v>0</v>
      </c>
    </row>
    <row r="71" spans="1:86" x14ac:dyDescent="0.25">
      <c r="A71" s="20">
        <v>4</v>
      </c>
      <c r="B71" s="20">
        <v>1</v>
      </c>
      <c r="C71" s="20"/>
      <c r="D71" s="6" t="s">
        <v>264</v>
      </c>
      <c r="E71" s="3" t="s">
        <v>182</v>
      </c>
      <c r="F71" s="6">
        <f t="shared" si="42"/>
        <v>0</v>
      </c>
      <c r="G71" s="6">
        <f t="shared" si="43"/>
        <v>2</v>
      </c>
      <c r="H71" s="6">
        <f t="shared" si="44"/>
        <v>15</v>
      </c>
      <c r="I71" s="6">
        <f t="shared" si="45"/>
        <v>8</v>
      </c>
      <c r="J71" s="6">
        <f t="shared" si="46"/>
        <v>7</v>
      </c>
      <c r="K71" s="6">
        <f t="shared" si="47"/>
        <v>0</v>
      </c>
      <c r="L71" s="6">
        <f t="shared" si="48"/>
        <v>0</v>
      </c>
      <c r="M71" s="6">
        <f t="shared" si="49"/>
        <v>0</v>
      </c>
      <c r="N71" s="6">
        <f t="shared" si="50"/>
        <v>0</v>
      </c>
      <c r="O71" s="6">
        <f t="shared" si="51"/>
        <v>0</v>
      </c>
      <c r="P71" s="7">
        <f t="shared" si="52"/>
        <v>2</v>
      </c>
      <c r="Q71" s="7">
        <f t="shared" si="53"/>
        <v>0</v>
      </c>
      <c r="R71" s="7">
        <v>0.74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54"/>
        <v>0</v>
      </c>
      <c r="AJ71" s="11">
        <v>8</v>
      </c>
      <c r="AK71" s="10" t="s">
        <v>53</v>
      </c>
      <c r="AL71" s="11">
        <v>7</v>
      </c>
      <c r="AM71" s="10" t="s">
        <v>53</v>
      </c>
      <c r="AN71" s="11"/>
      <c r="AO71" s="10"/>
      <c r="AP71" s="7">
        <v>2</v>
      </c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55"/>
        <v>2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56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57"/>
        <v>0</v>
      </c>
    </row>
    <row r="72" spans="1:86" x14ac:dyDescent="0.25">
      <c r="A72" s="20">
        <v>4</v>
      </c>
      <c r="B72" s="20">
        <v>1</v>
      </c>
      <c r="C72" s="20"/>
      <c r="D72" s="6" t="s">
        <v>265</v>
      </c>
      <c r="E72" s="3" t="s">
        <v>184</v>
      </c>
      <c r="F72" s="6">
        <f t="shared" si="42"/>
        <v>0</v>
      </c>
      <c r="G72" s="6">
        <f t="shared" si="43"/>
        <v>2</v>
      </c>
      <c r="H72" s="6">
        <f t="shared" si="44"/>
        <v>15</v>
      </c>
      <c r="I72" s="6">
        <f t="shared" si="45"/>
        <v>8</v>
      </c>
      <c r="J72" s="6">
        <f t="shared" si="46"/>
        <v>7</v>
      </c>
      <c r="K72" s="6">
        <f t="shared" si="47"/>
        <v>0</v>
      </c>
      <c r="L72" s="6">
        <f t="shared" si="48"/>
        <v>0</v>
      </c>
      <c r="M72" s="6">
        <f t="shared" si="49"/>
        <v>0</v>
      </c>
      <c r="N72" s="6">
        <f t="shared" si="50"/>
        <v>0</v>
      </c>
      <c r="O72" s="6">
        <f t="shared" si="51"/>
        <v>0</v>
      </c>
      <c r="P72" s="7">
        <f t="shared" si="52"/>
        <v>2</v>
      </c>
      <c r="Q72" s="7">
        <f t="shared" si="53"/>
        <v>0</v>
      </c>
      <c r="R72" s="7">
        <v>0.74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54"/>
        <v>0</v>
      </c>
      <c r="AJ72" s="11">
        <v>8</v>
      </c>
      <c r="AK72" s="10" t="s">
        <v>53</v>
      </c>
      <c r="AL72" s="11">
        <v>7</v>
      </c>
      <c r="AM72" s="10" t="s">
        <v>53</v>
      </c>
      <c r="AN72" s="11"/>
      <c r="AO72" s="10"/>
      <c r="AP72" s="7">
        <v>2</v>
      </c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55"/>
        <v>2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56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57"/>
        <v>0</v>
      </c>
    </row>
    <row r="73" spans="1:86" x14ac:dyDescent="0.25">
      <c r="A73" s="20">
        <v>4</v>
      </c>
      <c r="B73" s="20">
        <v>1</v>
      </c>
      <c r="C73" s="20"/>
      <c r="D73" s="6" t="s">
        <v>266</v>
      </c>
      <c r="E73" s="3" t="s">
        <v>186</v>
      </c>
      <c r="F73" s="6">
        <f t="shared" si="42"/>
        <v>0</v>
      </c>
      <c r="G73" s="6">
        <f t="shared" si="43"/>
        <v>2</v>
      </c>
      <c r="H73" s="6">
        <f t="shared" si="44"/>
        <v>15</v>
      </c>
      <c r="I73" s="6">
        <f t="shared" si="45"/>
        <v>8</v>
      </c>
      <c r="J73" s="6">
        <f t="shared" si="46"/>
        <v>7</v>
      </c>
      <c r="K73" s="6">
        <f t="shared" si="47"/>
        <v>0</v>
      </c>
      <c r="L73" s="6">
        <f t="shared" si="48"/>
        <v>0</v>
      </c>
      <c r="M73" s="6">
        <f t="shared" si="49"/>
        <v>0</v>
      </c>
      <c r="N73" s="6">
        <f t="shared" si="50"/>
        <v>0</v>
      </c>
      <c r="O73" s="6">
        <f t="shared" si="51"/>
        <v>0</v>
      </c>
      <c r="P73" s="7">
        <f t="shared" si="52"/>
        <v>2</v>
      </c>
      <c r="Q73" s="7">
        <f t="shared" si="53"/>
        <v>0</v>
      </c>
      <c r="R73" s="7">
        <v>0.74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54"/>
        <v>0</v>
      </c>
      <c r="AJ73" s="11">
        <v>8</v>
      </c>
      <c r="AK73" s="10" t="s">
        <v>53</v>
      </c>
      <c r="AL73" s="11">
        <v>7</v>
      </c>
      <c r="AM73" s="10" t="s">
        <v>53</v>
      </c>
      <c r="AN73" s="11"/>
      <c r="AO73" s="10"/>
      <c r="AP73" s="7">
        <v>2</v>
      </c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55"/>
        <v>2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56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57"/>
        <v>0</v>
      </c>
    </row>
    <row r="74" spans="1:86" x14ac:dyDescent="0.25">
      <c r="A74" s="20">
        <v>5</v>
      </c>
      <c r="B74" s="20">
        <v>1</v>
      </c>
      <c r="C74" s="20"/>
      <c r="D74" s="6" t="s">
        <v>267</v>
      </c>
      <c r="E74" s="3" t="s">
        <v>190</v>
      </c>
      <c r="F74" s="6">
        <f t="shared" si="42"/>
        <v>0</v>
      </c>
      <c r="G74" s="6">
        <f t="shared" si="43"/>
        <v>2</v>
      </c>
      <c r="H74" s="6">
        <f t="shared" si="44"/>
        <v>15</v>
      </c>
      <c r="I74" s="6">
        <f t="shared" si="45"/>
        <v>8</v>
      </c>
      <c r="J74" s="6">
        <f t="shared" si="46"/>
        <v>7</v>
      </c>
      <c r="K74" s="6">
        <f t="shared" si="47"/>
        <v>0</v>
      </c>
      <c r="L74" s="6">
        <f t="shared" si="48"/>
        <v>0</v>
      </c>
      <c r="M74" s="6">
        <f t="shared" si="49"/>
        <v>0</v>
      </c>
      <c r="N74" s="6">
        <f t="shared" si="50"/>
        <v>0</v>
      </c>
      <c r="O74" s="6">
        <f t="shared" si="51"/>
        <v>0</v>
      </c>
      <c r="P74" s="7">
        <f t="shared" si="52"/>
        <v>2</v>
      </c>
      <c r="Q74" s="7">
        <f t="shared" si="53"/>
        <v>0</v>
      </c>
      <c r="R74" s="7">
        <v>0.74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54"/>
        <v>0</v>
      </c>
      <c r="AJ74" s="11">
        <v>8</v>
      </c>
      <c r="AK74" s="10" t="s">
        <v>53</v>
      </c>
      <c r="AL74" s="11">
        <v>7</v>
      </c>
      <c r="AM74" s="10" t="s">
        <v>53</v>
      </c>
      <c r="AN74" s="11"/>
      <c r="AO74" s="10"/>
      <c r="AP74" s="7">
        <v>2</v>
      </c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55"/>
        <v>2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56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57"/>
        <v>0</v>
      </c>
    </row>
    <row r="75" spans="1:86" x14ac:dyDescent="0.25">
      <c r="A75" s="20">
        <v>5</v>
      </c>
      <c r="B75" s="20">
        <v>1</v>
      </c>
      <c r="C75" s="20"/>
      <c r="D75" s="6" t="s">
        <v>268</v>
      </c>
      <c r="E75" s="3" t="s">
        <v>192</v>
      </c>
      <c r="F75" s="6">
        <f t="shared" si="42"/>
        <v>0</v>
      </c>
      <c r="G75" s="6">
        <f t="shared" si="43"/>
        <v>2</v>
      </c>
      <c r="H75" s="6">
        <f t="shared" si="44"/>
        <v>15</v>
      </c>
      <c r="I75" s="6">
        <f t="shared" si="45"/>
        <v>8</v>
      </c>
      <c r="J75" s="6">
        <f t="shared" si="46"/>
        <v>7</v>
      </c>
      <c r="K75" s="6">
        <f t="shared" si="47"/>
        <v>0</v>
      </c>
      <c r="L75" s="6">
        <f t="shared" si="48"/>
        <v>0</v>
      </c>
      <c r="M75" s="6">
        <f t="shared" si="49"/>
        <v>0</v>
      </c>
      <c r="N75" s="6">
        <f t="shared" si="50"/>
        <v>0</v>
      </c>
      <c r="O75" s="6">
        <f t="shared" si="51"/>
        <v>0</v>
      </c>
      <c r="P75" s="7">
        <f t="shared" si="52"/>
        <v>2</v>
      </c>
      <c r="Q75" s="7">
        <f t="shared" si="53"/>
        <v>0</v>
      </c>
      <c r="R75" s="7">
        <v>0.74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54"/>
        <v>0</v>
      </c>
      <c r="AJ75" s="11">
        <v>8</v>
      </c>
      <c r="AK75" s="10" t="s">
        <v>53</v>
      </c>
      <c r="AL75" s="11">
        <v>7</v>
      </c>
      <c r="AM75" s="10" t="s">
        <v>53</v>
      </c>
      <c r="AN75" s="11"/>
      <c r="AO75" s="10"/>
      <c r="AP75" s="7">
        <v>2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55"/>
        <v>2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56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57"/>
        <v>0</v>
      </c>
    </row>
    <row r="76" spans="1:86" x14ac:dyDescent="0.25">
      <c r="A76" s="20">
        <v>5</v>
      </c>
      <c r="B76" s="20">
        <v>1</v>
      </c>
      <c r="C76" s="20"/>
      <c r="D76" s="6" t="s">
        <v>269</v>
      </c>
      <c r="E76" s="3" t="s">
        <v>148</v>
      </c>
      <c r="F76" s="6">
        <f t="shared" si="42"/>
        <v>0</v>
      </c>
      <c r="G76" s="6">
        <f t="shared" si="43"/>
        <v>2</v>
      </c>
      <c r="H76" s="6">
        <f t="shared" si="44"/>
        <v>15</v>
      </c>
      <c r="I76" s="6">
        <f t="shared" si="45"/>
        <v>8</v>
      </c>
      <c r="J76" s="6">
        <f t="shared" si="46"/>
        <v>7</v>
      </c>
      <c r="K76" s="6">
        <f t="shared" si="47"/>
        <v>0</v>
      </c>
      <c r="L76" s="6">
        <f t="shared" si="48"/>
        <v>0</v>
      </c>
      <c r="M76" s="6">
        <f t="shared" si="49"/>
        <v>0</v>
      </c>
      <c r="N76" s="6">
        <f t="shared" si="50"/>
        <v>0</v>
      </c>
      <c r="O76" s="6">
        <f t="shared" si="51"/>
        <v>0</v>
      </c>
      <c r="P76" s="7">
        <f t="shared" si="52"/>
        <v>2</v>
      </c>
      <c r="Q76" s="7">
        <f t="shared" si="53"/>
        <v>0</v>
      </c>
      <c r="R76" s="7">
        <v>0.77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54"/>
        <v>0</v>
      </c>
      <c r="AJ76" s="11">
        <v>8</v>
      </c>
      <c r="AK76" s="10" t="s">
        <v>53</v>
      </c>
      <c r="AL76" s="11">
        <v>7</v>
      </c>
      <c r="AM76" s="10" t="s">
        <v>53</v>
      </c>
      <c r="AN76" s="11"/>
      <c r="AO76" s="10"/>
      <c r="AP76" s="7">
        <v>2</v>
      </c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55"/>
        <v>2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56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57"/>
        <v>0</v>
      </c>
    </row>
    <row r="77" spans="1:86" x14ac:dyDescent="0.25">
      <c r="A77" s="20">
        <v>5</v>
      </c>
      <c r="B77" s="20">
        <v>1</v>
      </c>
      <c r="C77" s="20"/>
      <c r="D77" s="6" t="s">
        <v>270</v>
      </c>
      <c r="E77" s="3" t="s">
        <v>188</v>
      </c>
      <c r="F77" s="6">
        <f t="shared" si="42"/>
        <v>0</v>
      </c>
      <c r="G77" s="6">
        <f t="shared" si="43"/>
        <v>2</v>
      </c>
      <c r="H77" s="6">
        <f t="shared" si="44"/>
        <v>15</v>
      </c>
      <c r="I77" s="6">
        <f t="shared" si="45"/>
        <v>8</v>
      </c>
      <c r="J77" s="6">
        <f t="shared" si="46"/>
        <v>7</v>
      </c>
      <c r="K77" s="6">
        <f t="shared" si="47"/>
        <v>0</v>
      </c>
      <c r="L77" s="6">
        <f t="shared" si="48"/>
        <v>0</v>
      </c>
      <c r="M77" s="6">
        <f t="shared" si="49"/>
        <v>0</v>
      </c>
      <c r="N77" s="6">
        <f t="shared" si="50"/>
        <v>0</v>
      </c>
      <c r="O77" s="6">
        <f t="shared" si="51"/>
        <v>0</v>
      </c>
      <c r="P77" s="7">
        <f t="shared" si="52"/>
        <v>2</v>
      </c>
      <c r="Q77" s="7">
        <f t="shared" si="53"/>
        <v>0</v>
      </c>
      <c r="R77" s="7">
        <v>0.67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54"/>
        <v>0</v>
      </c>
      <c r="AJ77" s="11">
        <v>8</v>
      </c>
      <c r="AK77" s="10" t="s">
        <v>53</v>
      </c>
      <c r="AL77" s="11">
        <v>7</v>
      </c>
      <c r="AM77" s="10" t="s">
        <v>53</v>
      </c>
      <c r="AN77" s="11"/>
      <c r="AO77" s="10"/>
      <c r="AP77" s="7">
        <v>2</v>
      </c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55"/>
        <v>2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56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57"/>
        <v>0</v>
      </c>
    </row>
    <row r="78" spans="1:86" x14ac:dyDescent="0.25">
      <c r="A78" s="20">
        <v>6</v>
      </c>
      <c r="B78" s="20">
        <v>1</v>
      </c>
      <c r="C78" s="20"/>
      <c r="D78" s="6" t="s">
        <v>271</v>
      </c>
      <c r="E78" s="3" t="s">
        <v>156</v>
      </c>
      <c r="F78" s="6">
        <f t="shared" si="42"/>
        <v>0</v>
      </c>
      <c r="G78" s="6">
        <f t="shared" si="43"/>
        <v>2</v>
      </c>
      <c r="H78" s="6">
        <f t="shared" si="44"/>
        <v>15</v>
      </c>
      <c r="I78" s="6">
        <f t="shared" si="45"/>
        <v>8</v>
      </c>
      <c r="J78" s="6">
        <f t="shared" si="46"/>
        <v>0</v>
      </c>
      <c r="K78" s="6">
        <f t="shared" si="47"/>
        <v>0</v>
      </c>
      <c r="L78" s="6">
        <f t="shared" si="48"/>
        <v>7</v>
      </c>
      <c r="M78" s="6">
        <f t="shared" si="49"/>
        <v>0</v>
      </c>
      <c r="N78" s="6">
        <f t="shared" si="50"/>
        <v>0</v>
      </c>
      <c r="O78" s="6">
        <f t="shared" si="51"/>
        <v>0</v>
      </c>
      <c r="P78" s="7">
        <f t="shared" si="52"/>
        <v>2</v>
      </c>
      <c r="Q78" s="7">
        <f t="shared" si="53"/>
        <v>1</v>
      </c>
      <c r="R78" s="7">
        <v>0.7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54"/>
        <v>0</v>
      </c>
      <c r="AJ78" s="11">
        <v>8</v>
      </c>
      <c r="AK78" s="10" t="s">
        <v>53</v>
      </c>
      <c r="AL78" s="11"/>
      <c r="AM78" s="10"/>
      <c r="AN78" s="11"/>
      <c r="AO78" s="10"/>
      <c r="AP78" s="7">
        <v>1</v>
      </c>
      <c r="AQ78" s="11">
        <v>7</v>
      </c>
      <c r="AR78" s="10" t="s">
        <v>53</v>
      </c>
      <c r="AS78" s="11"/>
      <c r="AT78" s="10"/>
      <c r="AU78" s="11"/>
      <c r="AV78" s="10"/>
      <c r="AW78" s="11"/>
      <c r="AX78" s="10"/>
      <c r="AY78" s="7">
        <v>1</v>
      </c>
      <c r="AZ78" s="7">
        <f t="shared" si="55"/>
        <v>2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56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57"/>
        <v>0</v>
      </c>
    </row>
    <row r="79" spans="1:86" x14ac:dyDescent="0.25">
      <c r="A79" s="20">
        <v>6</v>
      </c>
      <c r="B79" s="20">
        <v>1</v>
      </c>
      <c r="C79" s="20"/>
      <c r="D79" s="6" t="s">
        <v>272</v>
      </c>
      <c r="E79" s="3" t="s">
        <v>204</v>
      </c>
      <c r="F79" s="6">
        <f t="shared" si="42"/>
        <v>0</v>
      </c>
      <c r="G79" s="6">
        <f t="shared" si="43"/>
        <v>2</v>
      </c>
      <c r="H79" s="6">
        <f t="shared" si="44"/>
        <v>15</v>
      </c>
      <c r="I79" s="6">
        <f t="shared" si="45"/>
        <v>8</v>
      </c>
      <c r="J79" s="6">
        <f t="shared" si="46"/>
        <v>0</v>
      </c>
      <c r="K79" s="6">
        <f t="shared" si="47"/>
        <v>0</v>
      </c>
      <c r="L79" s="6">
        <f t="shared" si="48"/>
        <v>7</v>
      </c>
      <c r="M79" s="6">
        <f t="shared" si="49"/>
        <v>0</v>
      </c>
      <c r="N79" s="6">
        <f t="shared" si="50"/>
        <v>0</v>
      </c>
      <c r="O79" s="6">
        <f t="shared" si="51"/>
        <v>0</v>
      </c>
      <c r="P79" s="7">
        <f t="shared" si="52"/>
        <v>2</v>
      </c>
      <c r="Q79" s="7">
        <f t="shared" si="53"/>
        <v>1</v>
      </c>
      <c r="R79" s="7">
        <v>0.74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54"/>
        <v>0</v>
      </c>
      <c r="AJ79" s="11">
        <v>8</v>
      </c>
      <c r="AK79" s="10" t="s">
        <v>53</v>
      </c>
      <c r="AL79" s="11"/>
      <c r="AM79" s="10"/>
      <c r="AN79" s="11"/>
      <c r="AO79" s="10"/>
      <c r="AP79" s="7">
        <v>1</v>
      </c>
      <c r="AQ79" s="11">
        <v>7</v>
      </c>
      <c r="AR79" s="10" t="s">
        <v>53</v>
      </c>
      <c r="AS79" s="11"/>
      <c r="AT79" s="10"/>
      <c r="AU79" s="11"/>
      <c r="AV79" s="10"/>
      <c r="AW79" s="11"/>
      <c r="AX79" s="10"/>
      <c r="AY79" s="7">
        <v>1</v>
      </c>
      <c r="AZ79" s="7">
        <f t="shared" si="55"/>
        <v>2</v>
      </c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11"/>
      <c r="BO79" s="10"/>
      <c r="BP79" s="7"/>
      <c r="BQ79" s="7">
        <f t="shared" si="56"/>
        <v>0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57"/>
        <v>0</v>
      </c>
    </row>
    <row r="80" spans="1:86" x14ac:dyDescent="0.25">
      <c r="A80" s="20">
        <v>6</v>
      </c>
      <c r="B80" s="20">
        <v>1</v>
      </c>
      <c r="C80" s="20"/>
      <c r="D80" s="6" t="s">
        <v>273</v>
      </c>
      <c r="E80" s="3" t="s">
        <v>210</v>
      </c>
      <c r="F80" s="6">
        <f t="shared" si="42"/>
        <v>0</v>
      </c>
      <c r="G80" s="6">
        <f t="shared" si="43"/>
        <v>2</v>
      </c>
      <c r="H80" s="6">
        <f t="shared" si="44"/>
        <v>15</v>
      </c>
      <c r="I80" s="6">
        <f t="shared" si="45"/>
        <v>8</v>
      </c>
      <c r="J80" s="6">
        <f t="shared" si="46"/>
        <v>0</v>
      </c>
      <c r="K80" s="6">
        <f t="shared" si="47"/>
        <v>0</v>
      </c>
      <c r="L80" s="6">
        <f t="shared" si="48"/>
        <v>7</v>
      </c>
      <c r="M80" s="6">
        <f t="shared" si="49"/>
        <v>0</v>
      </c>
      <c r="N80" s="6">
        <f t="shared" si="50"/>
        <v>0</v>
      </c>
      <c r="O80" s="6">
        <f t="shared" si="51"/>
        <v>0</v>
      </c>
      <c r="P80" s="7">
        <f t="shared" si="52"/>
        <v>2</v>
      </c>
      <c r="Q80" s="7">
        <f t="shared" si="53"/>
        <v>1</v>
      </c>
      <c r="R80" s="7">
        <v>0.64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54"/>
        <v>0</v>
      </c>
      <c r="AJ80" s="11">
        <v>8</v>
      </c>
      <c r="AK80" s="10" t="s">
        <v>53</v>
      </c>
      <c r="AL80" s="11"/>
      <c r="AM80" s="10"/>
      <c r="AN80" s="11"/>
      <c r="AO80" s="10"/>
      <c r="AP80" s="7">
        <v>1</v>
      </c>
      <c r="AQ80" s="11">
        <v>7</v>
      </c>
      <c r="AR80" s="10" t="s">
        <v>53</v>
      </c>
      <c r="AS80" s="11"/>
      <c r="AT80" s="10"/>
      <c r="AU80" s="11"/>
      <c r="AV80" s="10"/>
      <c r="AW80" s="11"/>
      <c r="AX80" s="10"/>
      <c r="AY80" s="7">
        <v>1</v>
      </c>
      <c r="AZ80" s="7">
        <f t="shared" si="55"/>
        <v>2</v>
      </c>
      <c r="BA80" s="11"/>
      <c r="BB80" s="10"/>
      <c r="BC80" s="11"/>
      <c r="BD80" s="10"/>
      <c r="BE80" s="11"/>
      <c r="BF80" s="10"/>
      <c r="BG80" s="7"/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56"/>
        <v>0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57"/>
        <v>0</v>
      </c>
    </row>
    <row r="81" spans="1:86" x14ac:dyDescent="0.25">
      <c r="A81" s="20">
        <v>6</v>
      </c>
      <c r="B81" s="20">
        <v>1</v>
      </c>
      <c r="C81" s="20"/>
      <c r="D81" s="6" t="s">
        <v>274</v>
      </c>
      <c r="E81" s="3" t="s">
        <v>275</v>
      </c>
      <c r="F81" s="6">
        <f t="shared" si="42"/>
        <v>0</v>
      </c>
      <c r="G81" s="6">
        <f t="shared" si="43"/>
        <v>2</v>
      </c>
      <c r="H81" s="6">
        <f t="shared" si="44"/>
        <v>15</v>
      </c>
      <c r="I81" s="6">
        <f t="shared" si="45"/>
        <v>8</v>
      </c>
      <c r="J81" s="6">
        <f t="shared" si="46"/>
        <v>0</v>
      </c>
      <c r="K81" s="6">
        <f t="shared" si="47"/>
        <v>0</v>
      </c>
      <c r="L81" s="6">
        <f t="shared" si="48"/>
        <v>7</v>
      </c>
      <c r="M81" s="6">
        <f t="shared" si="49"/>
        <v>0</v>
      </c>
      <c r="N81" s="6">
        <f t="shared" si="50"/>
        <v>0</v>
      </c>
      <c r="O81" s="6">
        <f t="shared" si="51"/>
        <v>0</v>
      </c>
      <c r="P81" s="7">
        <f t="shared" si="52"/>
        <v>2</v>
      </c>
      <c r="Q81" s="7">
        <f t="shared" si="53"/>
        <v>1</v>
      </c>
      <c r="R81" s="7">
        <v>0.77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54"/>
        <v>0</v>
      </c>
      <c r="AJ81" s="11">
        <v>8</v>
      </c>
      <c r="AK81" s="10" t="s">
        <v>53</v>
      </c>
      <c r="AL81" s="11"/>
      <c r="AM81" s="10"/>
      <c r="AN81" s="11"/>
      <c r="AO81" s="10"/>
      <c r="AP81" s="7">
        <v>1</v>
      </c>
      <c r="AQ81" s="11">
        <v>7</v>
      </c>
      <c r="AR81" s="10" t="s">
        <v>53</v>
      </c>
      <c r="AS81" s="11"/>
      <c r="AT81" s="10"/>
      <c r="AU81" s="11"/>
      <c r="AV81" s="10"/>
      <c r="AW81" s="11"/>
      <c r="AX81" s="10"/>
      <c r="AY81" s="7">
        <v>1</v>
      </c>
      <c r="AZ81" s="7">
        <f t="shared" si="55"/>
        <v>2</v>
      </c>
      <c r="BA81" s="11"/>
      <c r="BB81" s="10"/>
      <c r="BC81" s="11"/>
      <c r="BD81" s="10"/>
      <c r="BE81" s="11"/>
      <c r="BF81" s="10"/>
      <c r="BG81" s="7"/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56"/>
        <v>0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57"/>
        <v>0</v>
      </c>
    </row>
    <row r="82" spans="1:86" x14ac:dyDescent="0.25">
      <c r="A82" s="20">
        <v>7</v>
      </c>
      <c r="B82" s="20">
        <v>1</v>
      </c>
      <c r="C82" s="20"/>
      <c r="D82" s="6" t="s">
        <v>276</v>
      </c>
      <c r="E82" s="3" t="s">
        <v>277</v>
      </c>
      <c r="F82" s="6">
        <f t="shared" si="42"/>
        <v>0</v>
      </c>
      <c r="G82" s="6">
        <f t="shared" si="43"/>
        <v>2</v>
      </c>
      <c r="H82" s="6">
        <f t="shared" si="44"/>
        <v>15</v>
      </c>
      <c r="I82" s="6">
        <f t="shared" si="45"/>
        <v>8</v>
      </c>
      <c r="J82" s="6">
        <f t="shared" si="46"/>
        <v>0</v>
      </c>
      <c r="K82" s="6">
        <f t="shared" si="47"/>
        <v>0</v>
      </c>
      <c r="L82" s="6">
        <f t="shared" si="48"/>
        <v>7</v>
      </c>
      <c r="M82" s="6">
        <f t="shared" si="49"/>
        <v>0</v>
      </c>
      <c r="N82" s="6">
        <f t="shared" si="50"/>
        <v>0</v>
      </c>
      <c r="O82" s="6">
        <f t="shared" si="51"/>
        <v>0</v>
      </c>
      <c r="P82" s="7">
        <f t="shared" si="52"/>
        <v>2</v>
      </c>
      <c r="Q82" s="7">
        <f t="shared" si="53"/>
        <v>1</v>
      </c>
      <c r="R82" s="7">
        <v>0.74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54"/>
        <v>0</v>
      </c>
      <c r="AJ82" s="11">
        <v>8</v>
      </c>
      <c r="AK82" s="10" t="s">
        <v>53</v>
      </c>
      <c r="AL82" s="11"/>
      <c r="AM82" s="10"/>
      <c r="AN82" s="11"/>
      <c r="AO82" s="10"/>
      <c r="AP82" s="7">
        <v>1</v>
      </c>
      <c r="AQ82" s="11">
        <v>7</v>
      </c>
      <c r="AR82" s="10" t="s">
        <v>53</v>
      </c>
      <c r="AS82" s="11"/>
      <c r="AT82" s="10"/>
      <c r="AU82" s="11"/>
      <c r="AV82" s="10"/>
      <c r="AW82" s="11"/>
      <c r="AX82" s="10"/>
      <c r="AY82" s="7">
        <v>1</v>
      </c>
      <c r="AZ82" s="7">
        <f t="shared" si="55"/>
        <v>2</v>
      </c>
      <c r="BA82" s="11"/>
      <c r="BB82" s="10"/>
      <c r="BC82" s="11"/>
      <c r="BD82" s="10"/>
      <c r="BE82" s="11"/>
      <c r="BF82" s="10"/>
      <c r="BG82" s="7"/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56"/>
        <v>0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57"/>
        <v>0</v>
      </c>
    </row>
    <row r="83" spans="1:86" x14ac:dyDescent="0.25">
      <c r="A83" s="20">
        <v>7</v>
      </c>
      <c r="B83" s="20">
        <v>1</v>
      </c>
      <c r="C83" s="20"/>
      <c r="D83" s="6" t="s">
        <v>278</v>
      </c>
      <c r="E83" s="3" t="s">
        <v>160</v>
      </c>
      <c r="F83" s="6">
        <f t="shared" si="42"/>
        <v>0</v>
      </c>
      <c r="G83" s="6">
        <f t="shared" si="43"/>
        <v>2</v>
      </c>
      <c r="H83" s="6">
        <f t="shared" si="44"/>
        <v>15</v>
      </c>
      <c r="I83" s="6">
        <f t="shared" si="45"/>
        <v>8</v>
      </c>
      <c r="J83" s="6">
        <f t="shared" si="46"/>
        <v>0</v>
      </c>
      <c r="K83" s="6">
        <f t="shared" si="47"/>
        <v>0</v>
      </c>
      <c r="L83" s="6">
        <f t="shared" si="48"/>
        <v>7</v>
      </c>
      <c r="M83" s="6">
        <f t="shared" si="49"/>
        <v>0</v>
      </c>
      <c r="N83" s="6">
        <f t="shared" si="50"/>
        <v>0</v>
      </c>
      <c r="O83" s="6">
        <f t="shared" si="51"/>
        <v>0</v>
      </c>
      <c r="P83" s="7">
        <f t="shared" si="52"/>
        <v>2</v>
      </c>
      <c r="Q83" s="7">
        <f t="shared" si="53"/>
        <v>1</v>
      </c>
      <c r="R83" s="7">
        <v>0.74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54"/>
        <v>0</v>
      </c>
      <c r="AJ83" s="11">
        <v>8</v>
      </c>
      <c r="AK83" s="10" t="s">
        <v>53</v>
      </c>
      <c r="AL83" s="11"/>
      <c r="AM83" s="10"/>
      <c r="AN83" s="11"/>
      <c r="AO83" s="10"/>
      <c r="AP83" s="7">
        <v>1</v>
      </c>
      <c r="AQ83" s="11">
        <v>7</v>
      </c>
      <c r="AR83" s="10" t="s">
        <v>53</v>
      </c>
      <c r="AS83" s="11"/>
      <c r="AT83" s="10"/>
      <c r="AU83" s="11"/>
      <c r="AV83" s="10"/>
      <c r="AW83" s="11"/>
      <c r="AX83" s="10"/>
      <c r="AY83" s="7">
        <v>1</v>
      </c>
      <c r="AZ83" s="7">
        <f t="shared" si="55"/>
        <v>2</v>
      </c>
      <c r="BA83" s="11"/>
      <c r="BB83" s="10"/>
      <c r="BC83" s="11"/>
      <c r="BD83" s="10"/>
      <c r="BE83" s="11"/>
      <c r="BF83" s="10"/>
      <c r="BG83" s="7"/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56"/>
        <v>0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57"/>
        <v>0</v>
      </c>
    </row>
    <row r="84" spans="1:86" x14ac:dyDescent="0.25">
      <c r="A84" s="20">
        <v>7</v>
      </c>
      <c r="B84" s="20">
        <v>1</v>
      </c>
      <c r="C84" s="20"/>
      <c r="D84" s="6" t="s">
        <v>279</v>
      </c>
      <c r="E84" s="3" t="s">
        <v>280</v>
      </c>
      <c r="F84" s="6">
        <f t="shared" si="42"/>
        <v>0</v>
      </c>
      <c r="G84" s="6">
        <f t="shared" si="43"/>
        <v>2</v>
      </c>
      <c r="H84" s="6">
        <f t="shared" si="44"/>
        <v>15</v>
      </c>
      <c r="I84" s="6">
        <f t="shared" si="45"/>
        <v>8</v>
      </c>
      <c r="J84" s="6">
        <f t="shared" si="46"/>
        <v>0</v>
      </c>
      <c r="K84" s="6">
        <f t="shared" si="47"/>
        <v>0</v>
      </c>
      <c r="L84" s="6">
        <f t="shared" si="48"/>
        <v>7</v>
      </c>
      <c r="M84" s="6">
        <f t="shared" si="49"/>
        <v>0</v>
      </c>
      <c r="N84" s="6">
        <f t="shared" si="50"/>
        <v>0</v>
      </c>
      <c r="O84" s="6">
        <f t="shared" si="51"/>
        <v>0</v>
      </c>
      <c r="P84" s="7">
        <f t="shared" si="52"/>
        <v>2</v>
      </c>
      <c r="Q84" s="7">
        <f t="shared" si="53"/>
        <v>1</v>
      </c>
      <c r="R84" s="7">
        <v>0.74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54"/>
        <v>0</v>
      </c>
      <c r="AJ84" s="11">
        <v>8</v>
      </c>
      <c r="AK84" s="10" t="s">
        <v>53</v>
      </c>
      <c r="AL84" s="11"/>
      <c r="AM84" s="10"/>
      <c r="AN84" s="11"/>
      <c r="AO84" s="10"/>
      <c r="AP84" s="7">
        <v>1</v>
      </c>
      <c r="AQ84" s="11">
        <v>7</v>
      </c>
      <c r="AR84" s="10" t="s">
        <v>53</v>
      </c>
      <c r="AS84" s="11"/>
      <c r="AT84" s="10"/>
      <c r="AU84" s="11"/>
      <c r="AV84" s="10"/>
      <c r="AW84" s="11"/>
      <c r="AX84" s="10"/>
      <c r="AY84" s="7">
        <v>1</v>
      </c>
      <c r="AZ84" s="7">
        <f t="shared" si="55"/>
        <v>2</v>
      </c>
      <c r="BA84" s="11"/>
      <c r="BB84" s="10"/>
      <c r="BC84" s="11"/>
      <c r="BD84" s="10"/>
      <c r="BE84" s="11"/>
      <c r="BF84" s="10"/>
      <c r="BG84" s="7"/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56"/>
        <v>0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57"/>
        <v>0</v>
      </c>
    </row>
    <row r="85" spans="1:86" x14ac:dyDescent="0.25">
      <c r="A85" s="20">
        <v>7</v>
      </c>
      <c r="B85" s="20">
        <v>1</v>
      </c>
      <c r="C85" s="20"/>
      <c r="D85" s="6" t="s">
        <v>281</v>
      </c>
      <c r="E85" s="3" t="s">
        <v>282</v>
      </c>
      <c r="F85" s="6">
        <f t="shared" si="42"/>
        <v>0</v>
      </c>
      <c r="G85" s="6">
        <f t="shared" si="43"/>
        <v>2</v>
      </c>
      <c r="H85" s="6">
        <f t="shared" si="44"/>
        <v>15</v>
      </c>
      <c r="I85" s="6">
        <f t="shared" si="45"/>
        <v>8</v>
      </c>
      <c r="J85" s="6">
        <f t="shared" si="46"/>
        <v>0</v>
      </c>
      <c r="K85" s="6">
        <f t="shared" si="47"/>
        <v>0</v>
      </c>
      <c r="L85" s="6">
        <f t="shared" si="48"/>
        <v>7</v>
      </c>
      <c r="M85" s="6">
        <f t="shared" si="49"/>
        <v>0</v>
      </c>
      <c r="N85" s="6">
        <f t="shared" si="50"/>
        <v>0</v>
      </c>
      <c r="O85" s="6">
        <f t="shared" si="51"/>
        <v>0</v>
      </c>
      <c r="P85" s="7">
        <f t="shared" si="52"/>
        <v>2</v>
      </c>
      <c r="Q85" s="7">
        <f t="shared" si="53"/>
        <v>1</v>
      </c>
      <c r="R85" s="7">
        <v>0.64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54"/>
        <v>0</v>
      </c>
      <c r="AJ85" s="11">
        <v>8</v>
      </c>
      <c r="AK85" s="10" t="s">
        <v>53</v>
      </c>
      <c r="AL85" s="11"/>
      <c r="AM85" s="10"/>
      <c r="AN85" s="11"/>
      <c r="AO85" s="10"/>
      <c r="AP85" s="7">
        <v>1</v>
      </c>
      <c r="AQ85" s="11">
        <v>7</v>
      </c>
      <c r="AR85" s="10" t="s">
        <v>53</v>
      </c>
      <c r="AS85" s="11"/>
      <c r="AT85" s="10"/>
      <c r="AU85" s="11"/>
      <c r="AV85" s="10"/>
      <c r="AW85" s="11"/>
      <c r="AX85" s="10"/>
      <c r="AY85" s="7">
        <v>1</v>
      </c>
      <c r="AZ85" s="7">
        <f t="shared" si="55"/>
        <v>2</v>
      </c>
      <c r="BA85" s="11"/>
      <c r="BB85" s="10"/>
      <c r="BC85" s="11"/>
      <c r="BD85" s="10"/>
      <c r="BE85" s="11"/>
      <c r="BF85" s="10"/>
      <c r="BG85" s="7"/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56"/>
        <v>0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57"/>
        <v>0</v>
      </c>
    </row>
    <row r="86" spans="1:86" x14ac:dyDescent="0.25">
      <c r="A86" s="20">
        <v>8</v>
      </c>
      <c r="B86" s="20">
        <v>1</v>
      </c>
      <c r="C86" s="20"/>
      <c r="D86" s="6" t="s">
        <v>283</v>
      </c>
      <c r="E86" s="3" t="s">
        <v>216</v>
      </c>
      <c r="F86" s="6">
        <f t="shared" si="42"/>
        <v>0</v>
      </c>
      <c r="G86" s="6">
        <f t="shared" si="43"/>
        <v>2</v>
      </c>
      <c r="H86" s="6">
        <f t="shared" si="44"/>
        <v>15</v>
      </c>
      <c r="I86" s="6">
        <f t="shared" si="45"/>
        <v>8</v>
      </c>
      <c r="J86" s="6">
        <f t="shared" si="46"/>
        <v>0</v>
      </c>
      <c r="K86" s="6">
        <f t="shared" si="47"/>
        <v>0</v>
      </c>
      <c r="L86" s="6">
        <f t="shared" si="48"/>
        <v>7</v>
      </c>
      <c r="M86" s="6">
        <f t="shared" si="49"/>
        <v>0</v>
      </c>
      <c r="N86" s="6">
        <f t="shared" si="50"/>
        <v>0</v>
      </c>
      <c r="O86" s="6">
        <f t="shared" si="51"/>
        <v>0</v>
      </c>
      <c r="P86" s="7">
        <f t="shared" si="52"/>
        <v>2</v>
      </c>
      <c r="Q86" s="7">
        <f t="shared" si="53"/>
        <v>1</v>
      </c>
      <c r="R86" s="7">
        <v>0.74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54"/>
        <v>0</v>
      </c>
      <c r="AJ86" s="11">
        <v>8</v>
      </c>
      <c r="AK86" s="10" t="s">
        <v>53</v>
      </c>
      <c r="AL86" s="11"/>
      <c r="AM86" s="10"/>
      <c r="AN86" s="11"/>
      <c r="AO86" s="10"/>
      <c r="AP86" s="7">
        <v>1</v>
      </c>
      <c r="AQ86" s="11">
        <v>7</v>
      </c>
      <c r="AR86" s="10" t="s">
        <v>53</v>
      </c>
      <c r="AS86" s="11"/>
      <c r="AT86" s="10"/>
      <c r="AU86" s="11"/>
      <c r="AV86" s="10"/>
      <c r="AW86" s="11"/>
      <c r="AX86" s="10"/>
      <c r="AY86" s="7">
        <v>1</v>
      </c>
      <c r="AZ86" s="7">
        <f t="shared" si="55"/>
        <v>2</v>
      </c>
      <c r="BA86" s="11"/>
      <c r="BB86" s="10"/>
      <c r="BC86" s="11"/>
      <c r="BD86" s="10"/>
      <c r="BE86" s="11"/>
      <c r="BF86" s="10"/>
      <c r="BG86" s="7"/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56"/>
        <v>0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57"/>
        <v>0</v>
      </c>
    </row>
    <row r="87" spans="1:86" x14ac:dyDescent="0.25">
      <c r="A87" s="20">
        <v>8</v>
      </c>
      <c r="B87" s="20">
        <v>1</v>
      </c>
      <c r="C87" s="20"/>
      <c r="D87" s="6" t="s">
        <v>284</v>
      </c>
      <c r="E87" s="3" t="s">
        <v>218</v>
      </c>
      <c r="F87" s="6">
        <f t="shared" si="42"/>
        <v>0</v>
      </c>
      <c r="G87" s="6">
        <f t="shared" si="43"/>
        <v>2</v>
      </c>
      <c r="H87" s="6">
        <f t="shared" si="44"/>
        <v>15</v>
      </c>
      <c r="I87" s="6">
        <f t="shared" si="45"/>
        <v>8</v>
      </c>
      <c r="J87" s="6">
        <f t="shared" si="46"/>
        <v>0</v>
      </c>
      <c r="K87" s="6">
        <f t="shared" si="47"/>
        <v>0</v>
      </c>
      <c r="L87" s="6">
        <f t="shared" si="48"/>
        <v>7</v>
      </c>
      <c r="M87" s="6">
        <f t="shared" si="49"/>
        <v>0</v>
      </c>
      <c r="N87" s="6">
        <f t="shared" si="50"/>
        <v>0</v>
      </c>
      <c r="O87" s="6">
        <f t="shared" si="51"/>
        <v>0</v>
      </c>
      <c r="P87" s="7">
        <f t="shared" si="52"/>
        <v>2</v>
      </c>
      <c r="Q87" s="7">
        <f t="shared" si="53"/>
        <v>1</v>
      </c>
      <c r="R87" s="7">
        <v>0.74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54"/>
        <v>0</v>
      </c>
      <c r="AJ87" s="11">
        <v>8</v>
      </c>
      <c r="AK87" s="10" t="s">
        <v>53</v>
      </c>
      <c r="AL87" s="11"/>
      <c r="AM87" s="10"/>
      <c r="AN87" s="11"/>
      <c r="AO87" s="10"/>
      <c r="AP87" s="7">
        <v>1</v>
      </c>
      <c r="AQ87" s="11">
        <v>7</v>
      </c>
      <c r="AR87" s="10" t="s">
        <v>53</v>
      </c>
      <c r="AS87" s="11"/>
      <c r="AT87" s="10"/>
      <c r="AU87" s="11"/>
      <c r="AV87" s="10"/>
      <c r="AW87" s="11"/>
      <c r="AX87" s="10"/>
      <c r="AY87" s="7">
        <v>1</v>
      </c>
      <c r="AZ87" s="7">
        <f t="shared" si="55"/>
        <v>2</v>
      </c>
      <c r="BA87" s="11"/>
      <c r="BB87" s="10"/>
      <c r="BC87" s="11"/>
      <c r="BD87" s="10"/>
      <c r="BE87" s="11"/>
      <c r="BF87" s="10"/>
      <c r="BG87" s="7"/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56"/>
        <v>0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57"/>
        <v>0</v>
      </c>
    </row>
    <row r="88" spans="1:86" x14ac:dyDescent="0.25">
      <c r="A88" s="20">
        <v>8</v>
      </c>
      <c r="B88" s="20">
        <v>1</v>
      </c>
      <c r="C88" s="20"/>
      <c r="D88" s="6" t="s">
        <v>285</v>
      </c>
      <c r="E88" s="3" t="s">
        <v>172</v>
      </c>
      <c r="F88" s="6">
        <f t="shared" si="42"/>
        <v>0</v>
      </c>
      <c r="G88" s="6">
        <f t="shared" si="43"/>
        <v>2</v>
      </c>
      <c r="H88" s="6">
        <f t="shared" si="44"/>
        <v>15</v>
      </c>
      <c r="I88" s="6">
        <f t="shared" si="45"/>
        <v>8</v>
      </c>
      <c r="J88" s="6">
        <f t="shared" si="46"/>
        <v>0</v>
      </c>
      <c r="K88" s="6">
        <f t="shared" si="47"/>
        <v>0</v>
      </c>
      <c r="L88" s="6">
        <f t="shared" si="48"/>
        <v>7</v>
      </c>
      <c r="M88" s="6">
        <f t="shared" si="49"/>
        <v>0</v>
      </c>
      <c r="N88" s="6">
        <f t="shared" si="50"/>
        <v>0</v>
      </c>
      <c r="O88" s="6">
        <f t="shared" si="51"/>
        <v>0</v>
      </c>
      <c r="P88" s="7">
        <f t="shared" si="52"/>
        <v>2</v>
      </c>
      <c r="Q88" s="7">
        <f t="shared" si="53"/>
        <v>1</v>
      </c>
      <c r="R88" s="7">
        <v>0.83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54"/>
        <v>0</v>
      </c>
      <c r="AJ88" s="11">
        <v>8</v>
      </c>
      <c r="AK88" s="10" t="s">
        <v>53</v>
      </c>
      <c r="AL88" s="11"/>
      <c r="AM88" s="10"/>
      <c r="AN88" s="11"/>
      <c r="AO88" s="10"/>
      <c r="AP88" s="7">
        <v>1</v>
      </c>
      <c r="AQ88" s="11">
        <v>7</v>
      </c>
      <c r="AR88" s="10" t="s">
        <v>53</v>
      </c>
      <c r="AS88" s="11"/>
      <c r="AT88" s="10"/>
      <c r="AU88" s="11"/>
      <c r="AV88" s="10"/>
      <c r="AW88" s="11"/>
      <c r="AX88" s="10"/>
      <c r="AY88" s="7">
        <v>1</v>
      </c>
      <c r="AZ88" s="7">
        <f t="shared" si="55"/>
        <v>2</v>
      </c>
      <c r="BA88" s="11"/>
      <c r="BB88" s="10"/>
      <c r="BC88" s="11"/>
      <c r="BD88" s="10"/>
      <c r="BE88" s="11"/>
      <c r="BF88" s="10"/>
      <c r="BG88" s="7"/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56"/>
        <v>0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57"/>
        <v>0</v>
      </c>
    </row>
    <row r="89" spans="1:86" x14ac:dyDescent="0.25">
      <c r="A89" s="20">
        <v>8</v>
      </c>
      <c r="B89" s="20">
        <v>1</v>
      </c>
      <c r="C89" s="20"/>
      <c r="D89" s="6" t="s">
        <v>286</v>
      </c>
      <c r="E89" s="3" t="s">
        <v>162</v>
      </c>
      <c r="F89" s="6">
        <f t="shared" si="42"/>
        <v>0</v>
      </c>
      <c r="G89" s="6">
        <f t="shared" si="43"/>
        <v>2</v>
      </c>
      <c r="H89" s="6">
        <f t="shared" si="44"/>
        <v>15</v>
      </c>
      <c r="I89" s="6">
        <f t="shared" si="45"/>
        <v>8</v>
      </c>
      <c r="J89" s="6">
        <f t="shared" si="46"/>
        <v>0</v>
      </c>
      <c r="K89" s="6">
        <f t="shared" si="47"/>
        <v>0</v>
      </c>
      <c r="L89" s="6">
        <f t="shared" si="48"/>
        <v>7</v>
      </c>
      <c r="M89" s="6">
        <f t="shared" si="49"/>
        <v>0</v>
      </c>
      <c r="N89" s="6">
        <f t="shared" si="50"/>
        <v>0</v>
      </c>
      <c r="O89" s="6">
        <f t="shared" si="51"/>
        <v>0</v>
      </c>
      <c r="P89" s="7">
        <f t="shared" si="52"/>
        <v>2</v>
      </c>
      <c r="Q89" s="7">
        <f t="shared" si="53"/>
        <v>1</v>
      </c>
      <c r="R89" s="7">
        <v>0.8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54"/>
        <v>0</v>
      </c>
      <c r="AJ89" s="11">
        <v>8</v>
      </c>
      <c r="AK89" s="10" t="s">
        <v>53</v>
      </c>
      <c r="AL89" s="11"/>
      <c r="AM89" s="10"/>
      <c r="AN89" s="11"/>
      <c r="AO89" s="10"/>
      <c r="AP89" s="7">
        <v>1</v>
      </c>
      <c r="AQ89" s="11">
        <v>7</v>
      </c>
      <c r="AR89" s="10" t="s">
        <v>53</v>
      </c>
      <c r="AS89" s="11"/>
      <c r="AT89" s="10"/>
      <c r="AU89" s="11"/>
      <c r="AV89" s="10"/>
      <c r="AW89" s="11"/>
      <c r="AX89" s="10"/>
      <c r="AY89" s="7">
        <v>1</v>
      </c>
      <c r="AZ89" s="7">
        <f t="shared" si="55"/>
        <v>2</v>
      </c>
      <c r="BA89" s="11"/>
      <c r="BB89" s="10"/>
      <c r="BC89" s="11"/>
      <c r="BD89" s="10"/>
      <c r="BE89" s="11"/>
      <c r="BF89" s="10"/>
      <c r="BG89" s="7"/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56"/>
        <v>0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57"/>
        <v>0</v>
      </c>
    </row>
    <row r="90" spans="1:86" ht="20.100000000000001" customHeight="1" x14ac:dyDescent="0.25">
      <c r="A90" s="19" t="s">
        <v>223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9"/>
      <c r="CH90" s="15"/>
    </row>
    <row r="91" spans="1:86" x14ac:dyDescent="0.25">
      <c r="A91" s="6"/>
      <c r="B91" s="6"/>
      <c r="C91" s="6"/>
      <c r="D91" s="6" t="s">
        <v>224</v>
      </c>
      <c r="E91" s="3" t="s">
        <v>225</v>
      </c>
      <c r="F91" s="6">
        <f>COUNTIF(S91:CF91,"e")</f>
        <v>0</v>
      </c>
      <c r="G91" s="6">
        <f>COUNTIF(S91:CF91,"z")</f>
        <v>1</v>
      </c>
      <c r="H91" s="6">
        <f>SUM(I91:O91)</f>
        <v>4</v>
      </c>
      <c r="I91" s="6">
        <f>S91+AJ91+BA91+BR91</f>
        <v>0</v>
      </c>
      <c r="J91" s="6">
        <f>U91+AL91+BC91+BT91</f>
        <v>0</v>
      </c>
      <c r="K91" s="6">
        <f>W91+AN91+BE91+BV91</f>
        <v>0</v>
      </c>
      <c r="L91" s="6">
        <f>Z91+AQ91+BH91+BY91</f>
        <v>0</v>
      </c>
      <c r="M91" s="6">
        <f>AB91+AS91+BJ91+CA91</f>
        <v>0</v>
      </c>
      <c r="N91" s="6">
        <f>AD91+AU91+BL91+CC91</f>
        <v>0</v>
      </c>
      <c r="O91" s="6">
        <f>AF91+AW91+BN91+CE91</f>
        <v>4</v>
      </c>
      <c r="P91" s="7">
        <f>AI91+AZ91+BQ91+CH91</f>
        <v>4</v>
      </c>
      <c r="Q91" s="7">
        <f>AH91+AY91+BP91+CG91</f>
        <v>4</v>
      </c>
      <c r="R91" s="7">
        <v>1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>
        <v>4</v>
      </c>
      <c r="AG91" s="10" t="s">
        <v>53</v>
      </c>
      <c r="AH91" s="7">
        <v>4</v>
      </c>
      <c r="AI91" s="7">
        <f>Y91+AH91</f>
        <v>4</v>
      </c>
      <c r="AJ91" s="11"/>
      <c r="AK91" s="10"/>
      <c r="AL91" s="11"/>
      <c r="AM91" s="10"/>
      <c r="AN91" s="11"/>
      <c r="AO91" s="10"/>
      <c r="AP91" s="7"/>
      <c r="AQ91" s="11"/>
      <c r="AR91" s="10"/>
      <c r="AS91" s="11"/>
      <c r="AT91" s="10"/>
      <c r="AU91" s="11"/>
      <c r="AV91" s="10"/>
      <c r="AW91" s="11"/>
      <c r="AX91" s="10"/>
      <c r="AY91" s="7"/>
      <c r="AZ91" s="7">
        <f>AP91+AY91</f>
        <v>0</v>
      </c>
      <c r="BA91" s="11"/>
      <c r="BB91" s="10"/>
      <c r="BC91" s="11"/>
      <c r="BD91" s="10"/>
      <c r="BE91" s="11"/>
      <c r="BF91" s="10"/>
      <c r="BG91" s="7"/>
      <c r="BH91" s="11"/>
      <c r="BI91" s="10"/>
      <c r="BJ91" s="11"/>
      <c r="BK91" s="10"/>
      <c r="BL91" s="11"/>
      <c r="BM91" s="10"/>
      <c r="BN91" s="11"/>
      <c r="BO91" s="10"/>
      <c r="BP91" s="7"/>
      <c r="BQ91" s="7">
        <f>BG91+BP91</f>
        <v>0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>BX91+CG91</f>
        <v>0</v>
      </c>
    </row>
    <row r="92" spans="1:86" ht="16.05" customHeight="1" x14ac:dyDescent="0.25">
      <c r="A92" s="6"/>
      <c r="B92" s="6"/>
      <c r="C92" s="6"/>
      <c r="D92" s="6"/>
      <c r="E92" s="6" t="s">
        <v>71</v>
      </c>
      <c r="F92" s="6">
        <f t="shared" ref="F92:AK92" si="58">SUM(F91:F91)</f>
        <v>0</v>
      </c>
      <c r="G92" s="6">
        <f t="shared" si="58"/>
        <v>1</v>
      </c>
      <c r="H92" s="6">
        <f t="shared" si="58"/>
        <v>4</v>
      </c>
      <c r="I92" s="6">
        <f t="shared" si="58"/>
        <v>0</v>
      </c>
      <c r="J92" s="6">
        <f t="shared" si="58"/>
        <v>0</v>
      </c>
      <c r="K92" s="6">
        <f t="shared" si="58"/>
        <v>0</v>
      </c>
      <c r="L92" s="6">
        <f t="shared" si="58"/>
        <v>0</v>
      </c>
      <c r="M92" s="6">
        <f t="shared" si="58"/>
        <v>0</v>
      </c>
      <c r="N92" s="6">
        <f t="shared" si="58"/>
        <v>0</v>
      </c>
      <c r="O92" s="6">
        <f t="shared" si="58"/>
        <v>4</v>
      </c>
      <c r="P92" s="7">
        <f t="shared" si="58"/>
        <v>4</v>
      </c>
      <c r="Q92" s="7">
        <f t="shared" si="58"/>
        <v>4</v>
      </c>
      <c r="R92" s="7">
        <f t="shared" si="58"/>
        <v>1</v>
      </c>
      <c r="S92" s="11">
        <f t="shared" si="58"/>
        <v>0</v>
      </c>
      <c r="T92" s="10">
        <f t="shared" si="58"/>
        <v>0</v>
      </c>
      <c r="U92" s="11">
        <f t="shared" si="58"/>
        <v>0</v>
      </c>
      <c r="V92" s="10">
        <f t="shared" si="58"/>
        <v>0</v>
      </c>
      <c r="W92" s="11">
        <f t="shared" si="58"/>
        <v>0</v>
      </c>
      <c r="X92" s="10">
        <f t="shared" si="58"/>
        <v>0</v>
      </c>
      <c r="Y92" s="7">
        <f t="shared" si="58"/>
        <v>0</v>
      </c>
      <c r="Z92" s="11">
        <f t="shared" si="58"/>
        <v>0</v>
      </c>
      <c r="AA92" s="10">
        <f t="shared" si="58"/>
        <v>0</v>
      </c>
      <c r="AB92" s="11">
        <f t="shared" si="58"/>
        <v>0</v>
      </c>
      <c r="AC92" s="10">
        <f t="shared" si="58"/>
        <v>0</v>
      </c>
      <c r="AD92" s="11">
        <f t="shared" si="58"/>
        <v>0</v>
      </c>
      <c r="AE92" s="10">
        <f t="shared" si="58"/>
        <v>0</v>
      </c>
      <c r="AF92" s="11">
        <f t="shared" si="58"/>
        <v>4</v>
      </c>
      <c r="AG92" s="10">
        <f t="shared" si="58"/>
        <v>0</v>
      </c>
      <c r="AH92" s="7">
        <f t="shared" si="58"/>
        <v>4</v>
      </c>
      <c r="AI92" s="7">
        <f t="shared" si="58"/>
        <v>4</v>
      </c>
      <c r="AJ92" s="11">
        <f t="shared" si="58"/>
        <v>0</v>
      </c>
      <c r="AK92" s="10">
        <f t="shared" si="58"/>
        <v>0</v>
      </c>
      <c r="AL92" s="11">
        <f t="shared" ref="AL92:BQ92" si="59">SUM(AL91:AL91)</f>
        <v>0</v>
      </c>
      <c r="AM92" s="10">
        <f t="shared" si="59"/>
        <v>0</v>
      </c>
      <c r="AN92" s="11">
        <f t="shared" si="59"/>
        <v>0</v>
      </c>
      <c r="AO92" s="10">
        <f t="shared" si="59"/>
        <v>0</v>
      </c>
      <c r="AP92" s="7">
        <f t="shared" si="59"/>
        <v>0</v>
      </c>
      <c r="AQ92" s="11">
        <f t="shared" si="59"/>
        <v>0</v>
      </c>
      <c r="AR92" s="10">
        <f t="shared" si="59"/>
        <v>0</v>
      </c>
      <c r="AS92" s="11">
        <f t="shared" si="59"/>
        <v>0</v>
      </c>
      <c r="AT92" s="10">
        <f t="shared" si="59"/>
        <v>0</v>
      </c>
      <c r="AU92" s="11">
        <f t="shared" si="59"/>
        <v>0</v>
      </c>
      <c r="AV92" s="10">
        <f t="shared" si="59"/>
        <v>0</v>
      </c>
      <c r="AW92" s="11">
        <f t="shared" si="59"/>
        <v>0</v>
      </c>
      <c r="AX92" s="10">
        <f t="shared" si="59"/>
        <v>0</v>
      </c>
      <c r="AY92" s="7">
        <f t="shared" si="59"/>
        <v>0</v>
      </c>
      <c r="AZ92" s="7">
        <f t="shared" si="59"/>
        <v>0</v>
      </c>
      <c r="BA92" s="11">
        <f t="shared" si="59"/>
        <v>0</v>
      </c>
      <c r="BB92" s="10">
        <f t="shared" si="59"/>
        <v>0</v>
      </c>
      <c r="BC92" s="11">
        <f t="shared" si="59"/>
        <v>0</v>
      </c>
      <c r="BD92" s="10">
        <f t="shared" si="59"/>
        <v>0</v>
      </c>
      <c r="BE92" s="11">
        <f t="shared" si="59"/>
        <v>0</v>
      </c>
      <c r="BF92" s="10">
        <f t="shared" si="59"/>
        <v>0</v>
      </c>
      <c r="BG92" s="7">
        <f t="shared" si="59"/>
        <v>0</v>
      </c>
      <c r="BH92" s="11">
        <f t="shared" si="59"/>
        <v>0</v>
      </c>
      <c r="BI92" s="10">
        <f t="shared" si="59"/>
        <v>0</v>
      </c>
      <c r="BJ92" s="11">
        <f t="shared" si="59"/>
        <v>0</v>
      </c>
      <c r="BK92" s="10">
        <f t="shared" si="59"/>
        <v>0</v>
      </c>
      <c r="BL92" s="11">
        <f t="shared" si="59"/>
        <v>0</v>
      </c>
      <c r="BM92" s="10">
        <f t="shared" si="59"/>
        <v>0</v>
      </c>
      <c r="BN92" s="11">
        <f t="shared" si="59"/>
        <v>0</v>
      </c>
      <c r="BO92" s="10">
        <f t="shared" si="59"/>
        <v>0</v>
      </c>
      <c r="BP92" s="7">
        <f t="shared" si="59"/>
        <v>0</v>
      </c>
      <c r="BQ92" s="7">
        <f t="shared" si="59"/>
        <v>0</v>
      </c>
      <c r="BR92" s="11">
        <f t="shared" ref="BR92:CH92" si="60">SUM(BR91:BR91)</f>
        <v>0</v>
      </c>
      <c r="BS92" s="10">
        <f t="shared" si="60"/>
        <v>0</v>
      </c>
      <c r="BT92" s="11">
        <f t="shared" si="60"/>
        <v>0</v>
      </c>
      <c r="BU92" s="10">
        <f t="shared" si="60"/>
        <v>0</v>
      </c>
      <c r="BV92" s="11">
        <f t="shared" si="60"/>
        <v>0</v>
      </c>
      <c r="BW92" s="10">
        <f t="shared" si="60"/>
        <v>0</v>
      </c>
      <c r="BX92" s="7">
        <f t="shared" si="60"/>
        <v>0</v>
      </c>
      <c r="BY92" s="11">
        <f t="shared" si="60"/>
        <v>0</v>
      </c>
      <c r="BZ92" s="10">
        <f t="shared" si="60"/>
        <v>0</v>
      </c>
      <c r="CA92" s="11">
        <f t="shared" si="60"/>
        <v>0</v>
      </c>
      <c r="CB92" s="10">
        <f t="shared" si="60"/>
        <v>0</v>
      </c>
      <c r="CC92" s="11">
        <f t="shared" si="60"/>
        <v>0</v>
      </c>
      <c r="CD92" s="10">
        <f t="shared" si="60"/>
        <v>0</v>
      </c>
      <c r="CE92" s="11">
        <f t="shared" si="60"/>
        <v>0</v>
      </c>
      <c r="CF92" s="10">
        <f t="shared" si="60"/>
        <v>0</v>
      </c>
      <c r="CG92" s="7">
        <f t="shared" si="60"/>
        <v>0</v>
      </c>
      <c r="CH92" s="7">
        <f t="shared" si="60"/>
        <v>0</v>
      </c>
    </row>
    <row r="93" spans="1:86" ht="20.100000000000001" customHeight="1" x14ac:dyDescent="0.25">
      <c r="A93" s="19" t="s">
        <v>226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9"/>
      <c r="CH93" s="15"/>
    </row>
    <row r="94" spans="1:86" x14ac:dyDescent="0.25">
      <c r="A94" s="6"/>
      <c r="B94" s="6"/>
      <c r="C94" s="6"/>
      <c r="D94" s="6" t="s">
        <v>227</v>
      </c>
      <c r="E94" s="3" t="s">
        <v>228</v>
      </c>
      <c r="F94" s="6">
        <f>COUNTIF(S94:CF94,"e")</f>
        <v>0</v>
      </c>
      <c r="G94" s="6">
        <f>COUNTIF(S94:CF94,"z")</f>
        <v>1</v>
      </c>
      <c r="H94" s="6">
        <f>SUM(I94:O94)</f>
        <v>2</v>
      </c>
      <c r="I94" s="6">
        <f>S94+AJ94+BA94+BR94</f>
        <v>2</v>
      </c>
      <c r="J94" s="6">
        <f>U94+AL94+BC94+BT94</f>
        <v>0</v>
      </c>
      <c r="K94" s="6">
        <f>W94+AN94+BE94+BV94</f>
        <v>0</v>
      </c>
      <c r="L94" s="6">
        <f>Z94+AQ94+BH94+BY94</f>
        <v>0</v>
      </c>
      <c r="M94" s="6">
        <f>AB94+AS94+BJ94+CA94</f>
        <v>0</v>
      </c>
      <c r="N94" s="6">
        <f>AD94+AU94+BL94+CC94</f>
        <v>0</v>
      </c>
      <c r="O94" s="6">
        <f>AF94+AW94+BN94+CE94</f>
        <v>0</v>
      </c>
      <c r="P94" s="7">
        <f>AI94+AZ94+BQ94+CH94</f>
        <v>0</v>
      </c>
      <c r="Q94" s="7">
        <f>AH94+AY94+BP94+CG94</f>
        <v>0</v>
      </c>
      <c r="R94" s="7">
        <v>0</v>
      </c>
      <c r="S94" s="11">
        <v>2</v>
      </c>
      <c r="T94" s="10" t="s">
        <v>53</v>
      </c>
      <c r="U94" s="11"/>
      <c r="V94" s="10"/>
      <c r="W94" s="11"/>
      <c r="X94" s="10"/>
      <c r="Y94" s="7">
        <v>0</v>
      </c>
      <c r="Z94" s="11"/>
      <c r="AA94" s="10"/>
      <c r="AB94" s="11"/>
      <c r="AC94" s="10"/>
      <c r="AD94" s="11"/>
      <c r="AE94" s="10"/>
      <c r="AF94" s="11"/>
      <c r="AG94" s="10"/>
      <c r="AH94" s="7"/>
      <c r="AI94" s="7">
        <f>Y94+AH94</f>
        <v>0</v>
      </c>
      <c r="AJ94" s="11"/>
      <c r="AK94" s="10"/>
      <c r="AL94" s="11"/>
      <c r="AM94" s="10"/>
      <c r="AN94" s="11"/>
      <c r="AO94" s="10"/>
      <c r="AP94" s="7"/>
      <c r="AQ94" s="11"/>
      <c r="AR94" s="10"/>
      <c r="AS94" s="11"/>
      <c r="AT94" s="10"/>
      <c r="AU94" s="11"/>
      <c r="AV94" s="10"/>
      <c r="AW94" s="11"/>
      <c r="AX94" s="10"/>
      <c r="AY94" s="7"/>
      <c r="AZ94" s="7">
        <f>AP94+AY94</f>
        <v>0</v>
      </c>
      <c r="BA94" s="11"/>
      <c r="BB94" s="10"/>
      <c r="BC94" s="11"/>
      <c r="BD94" s="10"/>
      <c r="BE94" s="11"/>
      <c r="BF94" s="10"/>
      <c r="BG94" s="7"/>
      <c r="BH94" s="11"/>
      <c r="BI94" s="10"/>
      <c r="BJ94" s="11"/>
      <c r="BK94" s="10"/>
      <c r="BL94" s="11"/>
      <c r="BM94" s="10"/>
      <c r="BN94" s="11"/>
      <c r="BO94" s="10"/>
      <c r="BP94" s="7"/>
      <c r="BQ94" s="7">
        <f>BG94+BP94</f>
        <v>0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>BX94+CG94</f>
        <v>0</v>
      </c>
    </row>
    <row r="95" spans="1:86" ht="16.05" customHeight="1" x14ac:dyDescent="0.25">
      <c r="A95" s="6"/>
      <c r="B95" s="6"/>
      <c r="C95" s="6"/>
      <c r="D95" s="6"/>
      <c r="E95" s="6" t="s">
        <v>71</v>
      </c>
      <c r="F95" s="6">
        <f t="shared" ref="F95:AK95" si="61">SUM(F94:F94)</f>
        <v>0</v>
      </c>
      <c r="G95" s="6">
        <f t="shared" si="61"/>
        <v>1</v>
      </c>
      <c r="H95" s="6">
        <f t="shared" si="61"/>
        <v>2</v>
      </c>
      <c r="I95" s="6">
        <f t="shared" si="61"/>
        <v>2</v>
      </c>
      <c r="J95" s="6">
        <f t="shared" si="61"/>
        <v>0</v>
      </c>
      <c r="K95" s="6">
        <f t="shared" si="61"/>
        <v>0</v>
      </c>
      <c r="L95" s="6">
        <f t="shared" si="61"/>
        <v>0</v>
      </c>
      <c r="M95" s="6">
        <f t="shared" si="61"/>
        <v>0</v>
      </c>
      <c r="N95" s="6">
        <f t="shared" si="61"/>
        <v>0</v>
      </c>
      <c r="O95" s="6">
        <f t="shared" si="61"/>
        <v>0</v>
      </c>
      <c r="P95" s="7">
        <f t="shared" si="61"/>
        <v>0</v>
      </c>
      <c r="Q95" s="7">
        <f t="shared" si="61"/>
        <v>0</v>
      </c>
      <c r="R95" s="7">
        <f t="shared" si="61"/>
        <v>0</v>
      </c>
      <c r="S95" s="11">
        <f t="shared" si="61"/>
        <v>2</v>
      </c>
      <c r="T95" s="10">
        <f t="shared" si="61"/>
        <v>0</v>
      </c>
      <c r="U95" s="11">
        <f t="shared" si="61"/>
        <v>0</v>
      </c>
      <c r="V95" s="10">
        <f t="shared" si="61"/>
        <v>0</v>
      </c>
      <c r="W95" s="11">
        <f t="shared" si="61"/>
        <v>0</v>
      </c>
      <c r="X95" s="10">
        <f t="shared" si="61"/>
        <v>0</v>
      </c>
      <c r="Y95" s="7">
        <f t="shared" si="61"/>
        <v>0</v>
      </c>
      <c r="Z95" s="11">
        <f t="shared" si="61"/>
        <v>0</v>
      </c>
      <c r="AA95" s="10">
        <f t="shared" si="61"/>
        <v>0</v>
      </c>
      <c r="AB95" s="11">
        <f t="shared" si="61"/>
        <v>0</v>
      </c>
      <c r="AC95" s="10">
        <f t="shared" si="61"/>
        <v>0</v>
      </c>
      <c r="AD95" s="11">
        <f t="shared" si="61"/>
        <v>0</v>
      </c>
      <c r="AE95" s="10">
        <f t="shared" si="61"/>
        <v>0</v>
      </c>
      <c r="AF95" s="11">
        <f t="shared" si="61"/>
        <v>0</v>
      </c>
      <c r="AG95" s="10">
        <f t="shared" si="61"/>
        <v>0</v>
      </c>
      <c r="AH95" s="7">
        <f t="shared" si="61"/>
        <v>0</v>
      </c>
      <c r="AI95" s="7">
        <f t="shared" si="61"/>
        <v>0</v>
      </c>
      <c r="AJ95" s="11">
        <f t="shared" si="61"/>
        <v>0</v>
      </c>
      <c r="AK95" s="10">
        <f t="shared" si="61"/>
        <v>0</v>
      </c>
      <c r="AL95" s="11">
        <f t="shared" ref="AL95:BQ95" si="62">SUM(AL94:AL94)</f>
        <v>0</v>
      </c>
      <c r="AM95" s="10">
        <f t="shared" si="62"/>
        <v>0</v>
      </c>
      <c r="AN95" s="11">
        <f t="shared" si="62"/>
        <v>0</v>
      </c>
      <c r="AO95" s="10">
        <f t="shared" si="62"/>
        <v>0</v>
      </c>
      <c r="AP95" s="7">
        <f t="shared" si="62"/>
        <v>0</v>
      </c>
      <c r="AQ95" s="11">
        <f t="shared" si="62"/>
        <v>0</v>
      </c>
      <c r="AR95" s="10">
        <f t="shared" si="62"/>
        <v>0</v>
      </c>
      <c r="AS95" s="11">
        <f t="shared" si="62"/>
        <v>0</v>
      </c>
      <c r="AT95" s="10">
        <f t="shared" si="62"/>
        <v>0</v>
      </c>
      <c r="AU95" s="11">
        <f t="shared" si="62"/>
        <v>0</v>
      </c>
      <c r="AV95" s="10">
        <f t="shared" si="62"/>
        <v>0</v>
      </c>
      <c r="AW95" s="11">
        <f t="shared" si="62"/>
        <v>0</v>
      </c>
      <c r="AX95" s="10">
        <f t="shared" si="62"/>
        <v>0</v>
      </c>
      <c r="AY95" s="7">
        <f t="shared" si="62"/>
        <v>0</v>
      </c>
      <c r="AZ95" s="7">
        <f t="shared" si="62"/>
        <v>0</v>
      </c>
      <c r="BA95" s="11">
        <f t="shared" si="62"/>
        <v>0</v>
      </c>
      <c r="BB95" s="10">
        <f t="shared" si="62"/>
        <v>0</v>
      </c>
      <c r="BC95" s="11">
        <f t="shared" si="62"/>
        <v>0</v>
      </c>
      <c r="BD95" s="10">
        <f t="shared" si="62"/>
        <v>0</v>
      </c>
      <c r="BE95" s="11">
        <f t="shared" si="62"/>
        <v>0</v>
      </c>
      <c r="BF95" s="10">
        <f t="shared" si="62"/>
        <v>0</v>
      </c>
      <c r="BG95" s="7">
        <f t="shared" si="62"/>
        <v>0</v>
      </c>
      <c r="BH95" s="11">
        <f t="shared" si="62"/>
        <v>0</v>
      </c>
      <c r="BI95" s="10">
        <f t="shared" si="62"/>
        <v>0</v>
      </c>
      <c r="BJ95" s="11">
        <f t="shared" si="62"/>
        <v>0</v>
      </c>
      <c r="BK95" s="10">
        <f t="shared" si="62"/>
        <v>0</v>
      </c>
      <c r="BL95" s="11">
        <f t="shared" si="62"/>
        <v>0</v>
      </c>
      <c r="BM95" s="10">
        <f t="shared" si="62"/>
        <v>0</v>
      </c>
      <c r="BN95" s="11">
        <f t="shared" si="62"/>
        <v>0</v>
      </c>
      <c r="BO95" s="10">
        <f t="shared" si="62"/>
        <v>0</v>
      </c>
      <c r="BP95" s="7">
        <f t="shared" si="62"/>
        <v>0</v>
      </c>
      <c r="BQ95" s="7">
        <f t="shared" si="62"/>
        <v>0</v>
      </c>
      <c r="BR95" s="11">
        <f t="shared" ref="BR95:CH95" si="63">SUM(BR94:BR94)</f>
        <v>0</v>
      </c>
      <c r="BS95" s="10">
        <f t="shared" si="63"/>
        <v>0</v>
      </c>
      <c r="BT95" s="11">
        <f t="shared" si="63"/>
        <v>0</v>
      </c>
      <c r="BU95" s="10">
        <f t="shared" si="63"/>
        <v>0</v>
      </c>
      <c r="BV95" s="11">
        <f t="shared" si="63"/>
        <v>0</v>
      </c>
      <c r="BW95" s="10">
        <f t="shared" si="63"/>
        <v>0</v>
      </c>
      <c r="BX95" s="7">
        <f t="shared" si="63"/>
        <v>0</v>
      </c>
      <c r="BY95" s="11">
        <f t="shared" si="63"/>
        <v>0</v>
      </c>
      <c r="BZ95" s="10">
        <f t="shared" si="63"/>
        <v>0</v>
      </c>
      <c r="CA95" s="11">
        <f t="shared" si="63"/>
        <v>0</v>
      </c>
      <c r="CB95" s="10">
        <f t="shared" si="63"/>
        <v>0</v>
      </c>
      <c r="CC95" s="11">
        <f t="shared" si="63"/>
        <v>0</v>
      </c>
      <c r="CD95" s="10">
        <f t="shared" si="63"/>
        <v>0</v>
      </c>
      <c r="CE95" s="11">
        <f t="shared" si="63"/>
        <v>0</v>
      </c>
      <c r="CF95" s="10">
        <f t="shared" si="63"/>
        <v>0</v>
      </c>
      <c r="CG95" s="7">
        <f t="shared" si="63"/>
        <v>0</v>
      </c>
      <c r="CH95" s="7">
        <f t="shared" si="63"/>
        <v>0</v>
      </c>
    </row>
    <row r="96" spans="1:86" ht="20.100000000000001" customHeight="1" x14ac:dyDescent="0.25">
      <c r="A96" s="6"/>
      <c r="B96" s="6"/>
      <c r="C96" s="6"/>
      <c r="D96" s="6"/>
      <c r="E96" s="8" t="s">
        <v>229</v>
      </c>
      <c r="F96" s="6">
        <f>F26+F30+F36+F52+F92+F95</f>
        <v>2</v>
      </c>
      <c r="G96" s="6">
        <f>G26+G30+G36+G52+G92+G95</f>
        <v>55</v>
      </c>
      <c r="H96" s="6">
        <f t="shared" ref="H96:O96" si="64">H26+H30+H36+H52+H95</f>
        <v>543</v>
      </c>
      <c r="I96" s="6">
        <f t="shared" si="64"/>
        <v>305</v>
      </c>
      <c r="J96" s="6">
        <f t="shared" si="64"/>
        <v>119</v>
      </c>
      <c r="K96" s="6">
        <f t="shared" si="64"/>
        <v>25</v>
      </c>
      <c r="L96" s="6">
        <f t="shared" si="64"/>
        <v>89</v>
      </c>
      <c r="M96" s="6">
        <f t="shared" si="64"/>
        <v>5</v>
      </c>
      <c r="N96" s="6">
        <f t="shared" si="64"/>
        <v>0</v>
      </c>
      <c r="O96" s="6">
        <f t="shared" si="64"/>
        <v>0</v>
      </c>
      <c r="P96" s="7">
        <f>P26+P30+P36+P52+P92+P95</f>
        <v>90</v>
      </c>
      <c r="Q96" s="7">
        <f>Q26+Q30+Q36+Q52+Q92+Q95</f>
        <v>36.9</v>
      </c>
      <c r="R96" s="7">
        <f>R26+R30+R36+R52+R92+R95</f>
        <v>30.836999999999996</v>
      </c>
      <c r="S96" s="11">
        <f t="shared" ref="S96:X96" si="65">S26+S30+S36+S52+S95</f>
        <v>131</v>
      </c>
      <c r="T96" s="10">
        <f t="shared" si="65"/>
        <v>0</v>
      </c>
      <c r="U96" s="11">
        <f t="shared" si="65"/>
        <v>25</v>
      </c>
      <c r="V96" s="10">
        <f t="shared" si="65"/>
        <v>0</v>
      </c>
      <c r="W96" s="11">
        <f t="shared" si="65"/>
        <v>0</v>
      </c>
      <c r="X96" s="10">
        <f t="shared" si="65"/>
        <v>0</v>
      </c>
      <c r="Y96" s="7">
        <f>Y26+Y30+Y36+Y52+Y92+Y95</f>
        <v>18.3</v>
      </c>
      <c r="Z96" s="11">
        <f t="shared" ref="Z96:AG96" si="66">Z26+Z30+Z36+Z52+Z95</f>
        <v>54</v>
      </c>
      <c r="AA96" s="10">
        <f t="shared" si="66"/>
        <v>0</v>
      </c>
      <c r="AB96" s="11">
        <f t="shared" si="66"/>
        <v>5</v>
      </c>
      <c r="AC96" s="10">
        <f t="shared" si="66"/>
        <v>0</v>
      </c>
      <c r="AD96" s="11">
        <f t="shared" si="66"/>
        <v>0</v>
      </c>
      <c r="AE96" s="10">
        <f t="shared" si="66"/>
        <v>0</v>
      </c>
      <c r="AF96" s="11">
        <f t="shared" si="66"/>
        <v>0</v>
      </c>
      <c r="AG96" s="10">
        <f t="shared" si="66"/>
        <v>0</v>
      </c>
      <c r="AH96" s="7">
        <f>AH26+AH30+AH36+AH52+AH92+AH95</f>
        <v>11.7</v>
      </c>
      <c r="AI96" s="7">
        <f>AI26+AI30+AI36+AI52+AI92+AI95</f>
        <v>30</v>
      </c>
      <c r="AJ96" s="11">
        <f t="shared" ref="AJ96:AO96" si="67">AJ26+AJ30+AJ36+AJ52+AJ95</f>
        <v>128</v>
      </c>
      <c r="AK96" s="10">
        <f t="shared" si="67"/>
        <v>0</v>
      </c>
      <c r="AL96" s="11">
        <f t="shared" si="67"/>
        <v>72</v>
      </c>
      <c r="AM96" s="10">
        <f t="shared" si="67"/>
        <v>0</v>
      </c>
      <c r="AN96" s="11">
        <f t="shared" si="67"/>
        <v>10</v>
      </c>
      <c r="AO96" s="10">
        <f t="shared" si="67"/>
        <v>0</v>
      </c>
      <c r="AP96" s="7">
        <f>AP26+AP30+AP36+AP52+AP92+AP95</f>
        <v>25.8</v>
      </c>
      <c r="AQ96" s="11">
        <f t="shared" ref="AQ96:AX96" si="68">AQ26+AQ30+AQ36+AQ52+AQ95</f>
        <v>30</v>
      </c>
      <c r="AR96" s="10">
        <f t="shared" si="68"/>
        <v>0</v>
      </c>
      <c r="AS96" s="11">
        <f t="shared" si="68"/>
        <v>0</v>
      </c>
      <c r="AT96" s="10">
        <f t="shared" si="68"/>
        <v>0</v>
      </c>
      <c r="AU96" s="11">
        <f t="shared" si="68"/>
        <v>0</v>
      </c>
      <c r="AV96" s="10">
        <f t="shared" si="68"/>
        <v>0</v>
      </c>
      <c r="AW96" s="11">
        <f t="shared" si="68"/>
        <v>0</v>
      </c>
      <c r="AX96" s="10">
        <f t="shared" si="68"/>
        <v>0</v>
      </c>
      <c r="AY96" s="7">
        <f>AY26+AY30+AY36+AY52+AY92+AY95</f>
        <v>4.2</v>
      </c>
      <c r="AZ96" s="7">
        <f>AZ26+AZ30+AZ36+AZ52+AZ92+AZ95</f>
        <v>30</v>
      </c>
      <c r="BA96" s="11">
        <f t="shared" ref="BA96:BF96" si="69">BA26+BA30+BA36+BA52+BA95</f>
        <v>46</v>
      </c>
      <c r="BB96" s="10">
        <f t="shared" si="69"/>
        <v>0</v>
      </c>
      <c r="BC96" s="11">
        <f t="shared" si="69"/>
        <v>22</v>
      </c>
      <c r="BD96" s="10">
        <f t="shared" si="69"/>
        <v>0</v>
      </c>
      <c r="BE96" s="11">
        <f t="shared" si="69"/>
        <v>15</v>
      </c>
      <c r="BF96" s="10">
        <f t="shared" si="69"/>
        <v>0</v>
      </c>
      <c r="BG96" s="7">
        <f>BG26+BG30+BG36+BG52+BG92+BG95</f>
        <v>9</v>
      </c>
      <c r="BH96" s="11">
        <f t="shared" ref="BH96:BO96" si="70">BH26+BH30+BH36+BH52+BH95</f>
        <v>5</v>
      </c>
      <c r="BI96" s="10">
        <f t="shared" si="70"/>
        <v>0</v>
      </c>
      <c r="BJ96" s="11">
        <f t="shared" si="70"/>
        <v>0</v>
      </c>
      <c r="BK96" s="10">
        <f t="shared" si="70"/>
        <v>0</v>
      </c>
      <c r="BL96" s="11">
        <f t="shared" si="70"/>
        <v>0</v>
      </c>
      <c r="BM96" s="10">
        <f t="shared" si="70"/>
        <v>0</v>
      </c>
      <c r="BN96" s="11">
        <f t="shared" si="70"/>
        <v>0</v>
      </c>
      <c r="BO96" s="10">
        <f t="shared" si="70"/>
        <v>0</v>
      </c>
      <c r="BP96" s="7">
        <f>BP26+BP30+BP36+BP52+BP92+BP95</f>
        <v>21</v>
      </c>
      <c r="BQ96" s="7">
        <f>BQ26+BQ30+BQ36+BQ52+BQ92+BQ95</f>
        <v>30</v>
      </c>
      <c r="BR96" s="11">
        <f t="shared" ref="BR96:BW96" si="71">BR26+BR30+BR36+BR52+BR95</f>
        <v>0</v>
      </c>
      <c r="BS96" s="10">
        <f t="shared" si="71"/>
        <v>0</v>
      </c>
      <c r="BT96" s="11">
        <f t="shared" si="71"/>
        <v>0</v>
      </c>
      <c r="BU96" s="10">
        <f t="shared" si="71"/>
        <v>0</v>
      </c>
      <c r="BV96" s="11">
        <f t="shared" si="71"/>
        <v>0</v>
      </c>
      <c r="BW96" s="10">
        <f t="shared" si="71"/>
        <v>0</v>
      </c>
      <c r="BX96" s="7">
        <f>BX26+BX30+BX36+BX52+BX92+BX95</f>
        <v>0</v>
      </c>
      <c r="BY96" s="11">
        <f t="shared" ref="BY96:CF96" si="72">BY26+BY30+BY36+BY52+BY95</f>
        <v>0</v>
      </c>
      <c r="BZ96" s="10">
        <f t="shared" si="72"/>
        <v>0</v>
      </c>
      <c r="CA96" s="11">
        <f t="shared" si="72"/>
        <v>0</v>
      </c>
      <c r="CB96" s="10">
        <f t="shared" si="72"/>
        <v>0</v>
      </c>
      <c r="CC96" s="11">
        <f t="shared" si="72"/>
        <v>0</v>
      </c>
      <c r="CD96" s="10">
        <f t="shared" si="72"/>
        <v>0</v>
      </c>
      <c r="CE96" s="11">
        <f t="shared" si="72"/>
        <v>0</v>
      </c>
      <c r="CF96" s="10">
        <f t="shared" si="72"/>
        <v>0</v>
      </c>
      <c r="CG96" s="7">
        <f>CG26+CG30+CG36+CG52+CG92+CG95</f>
        <v>0</v>
      </c>
      <c r="CH96" s="7">
        <f>CH26+CH30+CH36+CH52+CH92+CH95</f>
        <v>0</v>
      </c>
    </row>
    <row r="98" spans="4:29" x14ac:dyDescent="0.25">
      <c r="D98" s="3" t="s">
        <v>22</v>
      </c>
      <c r="E98" s="3" t="s">
        <v>230</v>
      </c>
    </row>
    <row r="99" spans="4:29" x14ac:dyDescent="0.25">
      <c r="D99" s="3" t="s">
        <v>26</v>
      </c>
      <c r="E99" s="3" t="s">
        <v>231</v>
      </c>
    </row>
    <row r="100" spans="4:29" x14ac:dyDescent="0.25">
      <c r="D100" s="21" t="s">
        <v>32</v>
      </c>
      <c r="E100" s="21"/>
    </row>
    <row r="101" spans="4:29" x14ac:dyDescent="0.25">
      <c r="D101" s="3" t="s">
        <v>34</v>
      </c>
      <c r="E101" s="3" t="s">
        <v>232</v>
      </c>
    </row>
    <row r="102" spans="4:29" x14ac:dyDescent="0.25">
      <c r="D102" s="3" t="s">
        <v>35</v>
      </c>
      <c r="E102" s="3" t="s">
        <v>233</v>
      </c>
    </row>
    <row r="103" spans="4:29" x14ac:dyDescent="0.25">
      <c r="D103" s="3" t="s">
        <v>36</v>
      </c>
      <c r="E103" s="3" t="s">
        <v>234</v>
      </c>
    </row>
    <row r="104" spans="4:29" x14ac:dyDescent="0.25">
      <c r="D104" s="21" t="s">
        <v>33</v>
      </c>
      <c r="E104" s="21"/>
      <c r="M104" s="9"/>
      <c r="U104" s="9"/>
      <c r="AC104" s="9"/>
    </row>
    <row r="105" spans="4:29" x14ac:dyDescent="0.25">
      <c r="D105" s="3" t="s">
        <v>37</v>
      </c>
      <c r="E105" s="3" t="s">
        <v>235</v>
      </c>
    </row>
    <row r="106" spans="4:29" x14ac:dyDescent="0.25">
      <c r="D106" s="3" t="s">
        <v>38</v>
      </c>
      <c r="E106" s="3" t="s">
        <v>236</v>
      </c>
    </row>
    <row r="107" spans="4:29" x14ac:dyDescent="0.25">
      <c r="D107" s="3" t="s">
        <v>39</v>
      </c>
      <c r="E107" s="3" t="s">
        <v>237</v>
      </c>
    </row>
    <row r="108" spans="4:29" x14ac:dyDescent="0.25">
      <c r="D108" s="3" t="s">
        <v>40</v>
      </c>
      <c r="E108" s="3" t="s">
        <v>238</v>
      </c>
    </row>
  </sheetData>
  <mergeCells count="105">
    <mergeCell ref="A90:CH90"/>
    <mergeCell ref="A93:CH93"/>
    <mergeCell ref="D100:E100"/>
    <mergeCell ref="D104:E104"/>
    <mergeCell ref="C82:C85"/>
    <mergeCell ref="A82:A85"/>
    <mergeCell ref="B82:B85"/>
    <mergeCell ref="C86:C89"/>
    <mergeCell ref="A86:A89"/>
    <mergeCell ref="B86:B89"/>
    <mergeCell ref="C74:C77"/>
    <mergeCell ref="A74:A77"/>
    <mergeCell ref="B74:B77"/>
    <mergeCell ref="C78:C81"/>
    <mergeCell ref="A78:A81"/>
    <mergeCell ref="B78:B81"/>
    <mergeCell ref="C68:C70"/>
    <mergeCell ref="A68:A70"/>
    <mergeCell ref="B68:B70"/>
    <mergeCell ref="C71:C73"/>
    <mergeCell ref="A71:A73"/>
    <mergeCell ref="B71:B73"/>
    <mergeCell ref="C56:C61"/>
    <mergeCell ref="A56:A61"/>
    <mergeCell ref="B56:B61"/>
    <mergeCell ref="C62:C67"/>
    <mergeCell ref="A62:A67"/>
    <mergeCell ref="B62:B67"/>
    <mergeCell ref="A27:CH27"/>
    <mergeCell ref="A31:CH31"/>
    <mergeCell ref="A37:CH37"/>
    <mergeCell ref="A53:CH53"/>
    <mergeCell ref="C54:C55"/>
    <mergeCell ref="A54:A55"/>
    <mergeCell ref="B54:B5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4"/>
  <sheetViews>
    <sheetView topLeftCell="F1"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5546875" hidden="1" customWidth="1"/>
    <col min="75" max="75" width="2" hidden="1" customWidth="1"/>
    <col min="76" max="76" width="3.77734375" hidden="1" customWidth="1"/>
    <col min="77" max="77" width="3.5546875" hidden="1" customWidth="1"/>
    <col min="78" max="78" width="2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777343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88</v>
      </c>
      <c r="AH8" t="s">
        <v>16</v>
      </c>
    </row>
    <row r="9" spans="1:86" x14ac:dyDescent="0.25">
      <c r="E9" t="s">
        <v>17</v>
      </c>
      <c r="F9" s="1" t="s">
        <v>18</v>
      </c>
      <c r="AH9" t="s">
        <v>371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 t="s">
        <v>33</v>
      </c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6" t="s">
        <v>46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6" t="s">
        <v>46</v>
      </c>
      <c r="AQ14" s="18" t="s">
        <v>33</v>
      </c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6" t="s">
        <v>46</v>
      </c>
      <c r="BH14" s="18" t="s">
        <v>33</v>
      </c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6" t="s">
        <v>46</v>
      </c>
      <c r="BY14" s="18" t="s">
        <v>33</v>
      </c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6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6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6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6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2</v>
      </c>
      <c r="H17" s="6">
        <f t="shared" ref="H17:H25" si="0">SUM(I17:O17)</f>
        <v>25</v>
      </c>
      <c r="I17" s="6">
        <f t="shared" ref="I17:I25" si="1">S17+AJ17+BA17+BR17</f>
        <v>0</v>
      </c>
      <c r="J17" s="6">
        <f t="shared" ref="J17:J25" si="2">U17+AL17+BC17+BT17</f>
        <v>0</v>
      </c>
      <c r="K17" s="6">
        <f t="shared" ref="K17:K25" si="3">W17+AN17+BE17+BV17</f>
        <v>25</v>
      </c>
      <c r="L17" s="6">
        <f t="shared" ref="L17:L25" si="4">Z17+AQ17+BH17+BY17</f>
        <v>0</v>
      </c>
      <c r="M17" s="6">
        <f t="shared" ref="M17:M25" si="5">AB17+AS17+BJ17+CA17</f>
        <v>0</v>
      </c>
      <c r="N17" s="6">
        <f t="shared" ref="N17:N25" si="6">AD17+AU17+BL17+CC17</f>
        <v>0</v>
      </c>
      <c r="O17" s="6">
        <f t="shared" ref="O17:O25" si="7">AF17+AW17+BN17+CE17</f>
        <v>0</v>
      </c>
      <c r="P17" s="7">
        <f t="shared" ref="P17:P25" si="8">AI17+AZ17+BQ17+CH17</f>
        <v>3</v>
      </c>
      <c r="Q17" s="7">
        <f t="shared" ref="Q17:Q25" si="9">AH17+AY17+BP17+CG17</f>
        <v>0</v>
      </c>
      <c r="R17" s="7">
        <v>2.0299999999999998</v>
      </c>
      <c r="S17" s="11"/>
      <c r="T17" s="10"/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5" si="10">Y17+AH17</f>
        <v>0</v>
      </c>
      <c r="AJ17" s="11"/>
      <c r="AK17" s="10"/>
      <c r="AL17" s="11"/>
      <c r="AM17" s="10"/>
      <c r="AN17" s="11">
        <v>10</v>
      </c>
      <c r="AO17" s="10" t="s">
        <v>53</v>
      </c>
      <c r="AP17" s="7">
        <v>1</v>
      </c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5" si="11">AP17+AY17</f>
        <v>1</v>
      </c>
      <c r="BA17" s="11"/>
      <c r="BB17" s="10"/>
      <c r="BC17" s="11"/>
      <c r="BD17" s="10"/>
      <c r="BE17" s="11">
        <v>15</v>
      </c>
      <c r="BF17" s="10" t="s">
        <v>53</v>
      </c>
      <c r="BG17" s="7">
        <v>2</v>
      </c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5" si="12">BG17+BP17</f>
        <v>2</v>
      </c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5" si="13">BX17+CG17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20</v>
      </c>
      <c r="Q18" s="7">
        <f t="shared" si="9"/>
        <v>20</v>
      </c>
      <c r="R18" s="7">
        <v>3</v>
      </c>
      <c r="S18" s="11"/>
      <c r="T18" s="10"/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/>
      <c r="AK18" s="10"/>
      <c r="AL18" s="11"/>
      <c r="AM18" s="10"/>
      <c r="AN18" s="11"/>
      <c r="AO18" s="10"/>
      <c r="AP18" s="7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>
        <v>0</v>
      </c>
      <c r="BM18" s="10" t="s">
        <v>53</v>
      </c>
      <c r="BN18" s="11"/>
      <c r="BO18" s="10"/>
      <c r="BP18" s="7">
        <v>20</v>
      </c>
      <c r="BQ18" s="7">
        <f t="shared" si="12"/>
        <v>20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 t="shared" si="0"/>
        <v>6</v>
      </c>
      <c r="I19" s="6">
        <f t="shared" si="1"/>
        <v>6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1</v>
      </c>
      <c r="Q19" s="7">
        <f t="shared" si="9"/>
        <v>0</v>
      </c>
      <c r="R19" s="7">
        <v>0.3</v>
      </c>
      <c r="S19" s="11">
        <v>6</v>
      </c>
      <c r="T19" s="10" t="s">
        <v>53</v>
      </c>
      <c r="U19" s="11"/>
      <c r="V19" s="10"/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1</v>
      </c>
      <c r="AJ19" s="11"/>
      <c r="AK19" s="10"/>
      <c r="AL19" s="11"/>
      <c r="AM19" s="10"/>
      <c r="AN19" s="11"/>
      <c r="AO19" s="10"/>
      <c r="AP19" s="7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61</v>
      </c>
      <c r="E20" s="3" t="s">
        <v>62</v>
      </c>
      <c r="F20" s="6">
        <f>COUNTIF(S20:CF20,"e")</f>
        <v>1</v>
      </c>
      <c r="G20" s="6">
        <f>COUNTIF(S20:CF20,"z")</f>
        <v>2</v>
      </c>
      <c r="H20" s="6">
        <f t="shared" si="0"/>
        <v>35</v>
      </c>
      <c r="I20" s="6">
        <f t="shared" si="1"/>
        <v>20</v>
      </c>
      <c r="J20" s="6">
        <f t="shared" si="2"/>
        <v>13</v>
      </c>
      <c r="K20" s="6">
        <f t="shared" si="3"/>
        <v>0</v>
      </c>
      <c r="L20" s="6">
        <f t="shared" si="4"/>
        <v>2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5</v>
      </c>
      <c r="Q20" s="7">
        <f t="shared" si="9"/>
        <v>0.2</v>
      </c>
      <c r="R20" s="7">
        <v>1.9670000000000001</v>
      </c>
      <c r="S20" s="11"/>
      <c r="T20" s="10"/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0</v>
      </c>
      <c r="AJ20" s="11">
        <v>20</v>
      </c>
      <c r="AK20" s="10" t="s">
        <v>60</v>
      </c>
      <c r="AL20" s="11">
        <v>13</v>
      </c>
      <c r="AM20" s="10" t="s">
        <v>53</v>
      </c>
      <c r="AN20" s="11"/>
      <c r="AO20" s="10"/>
      <c r="AP20" s="7">
        <v>4.8</v>
      </c>
      <c r="AQ20" s="11">
        <v>2</v>
      </c>
      <c r="AR20" s="10" t="s">
        <v>53</v>
      </c>
      <c r="AS20" s="11"/>
      <c r="AT20" s="10"/>
      <c r="AU20" s="11"/>
      <c r="AV20" s="10"/>
      <c r="AW20" s="11"/>
      <c r="AX20" s="10"/>
      <c r="AY20" s="7">
        <v>0.2</v>
      </c>
      <c r="AZ20" s="7">
        <f t="shared" si="11"/>
        <v>5</v>
      </c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/>
      <c r="B21" s="6"/>
      <c r="C21" s="6"/>
      <c r="D21" s="6" t="s">
        <v>63</v>
      </c>
      <c r="E21" s="3" t="s">
        <v>64</v>
      </c>
      <c r="F21" s="6">
        <f>COUNTIF(S21:CF21,"e")</f>
        <v>0</v>
      </c>
      <c r="G21" s="6">
        <f>COUNTIF(S21:CF21,"z")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1</v>
      </c>
      <c r="Q21" s="7">
        <f t="shared" si="9"/>
        <v>0</v>
      </c>
      <c r="R21" s="7">
        <v>0.43</v>
      </c>
      <c r="S21" s="11"/>
      <c r="T21" s="10"/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/>
      <c r="AK21" s="10"/>
      <c r="AL21" s="11"/>
      <c r="AM21" s="10"/>
      <c r="AN21" s="11"/>
      <c r="AO21" s="10"/>
      <c r="AP21" s="7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>
        <v>10</v>
      </c>
      <c r="BB21" s="10" t="s">
        <v>53</v>
      </c>
      <c r="BC21" s="11"/>
      <c r="BD21" s="10"/>
      <c r="BE21" s="11"/>
      <c r="BF21" s="10"/>
      <c r="BG21" s="7">
        <v>1</v>
      </c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1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>
        <v>8</v>
      </c>
      <c r="B22" s="6">
        <v>1</v>
      </c>
      <c r="C22" s="6"/>
      <c r="D22" s="6"/>
      <c r="E22" s="3" t="s">
        <v>65</v>
      </c>
      <c r="F22" s="6">
        <f>$B$22*COUNTIF(S22:CF22,"e")</f>
        <v>0</v>
      </c>
      <c r="G22" s="6">
        <f>$B$22*COUNTIF(S22:CF22,"z")</f>
        <v>1</v>
      </c>
      <c r="H22" s="6">
        <f t="shared" si="0"/>
        <v>20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20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3</v>
      </c>
      <c r="R22" s="7">
        <f>$B$22*0.83</f>
        <v>0.83</v>
      </c>
      <c r="S22" s="11"/>
      <c r="T22" s="10"/>
      <c r="U22" s="11"/>
      <c r="V22" s="10"/>
      <c r="W22" s="11"/>
      <c r="X22" s="10"/>
      <c r="Y22" s="7"/>
      <c r="Z22" s="11">
        <f>$B$22*20</f>
        <v>20</v>
      </c>
      <c r="AA22" s="10" t="s">
        <v>53</v>
      </c>
      <c r="AB22" s="11"/>
      <c r="AC22" s="10"/>
      <c r="AD22" s="11"/>
      <c r="AE22" s="10"/>
      <c r="AF22" s="11"/>
      <c r="AG22" s="10"/>
      <c r="AH22" s="7">
        <f>$B$22*3</f>
        <v>3</v>
      </c>
      <c r="AI22" s="7">
        <f t="shared" si="10"/>
        <v>3</v>
      </c>
      <c r="AJ22" s="11"/>
      <c r="AK22" s="10"/>
      <c r="AL22" s="11"/>
      <c r="AM22" s="10"/>
      <c r="AN22" s="11"/>
      <c r="AO22" s="10"/>
      <c r="AP22" s="7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7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66</v>
      </c>
      <c r="E23" s="3" t="s">
        <v>67</v>
      </c>
      <c r="F23" s="6">
        <f>COUNTIF(S23:CF23,"e")</f>
        <v>0</v>
      </c>
      <c r="G23" s="6">
        <f>COUNTIF(S23:CF23,"z")</f>
        <v>1</v>
      </c>
      <c r="H23" s="6">
        <f t="shared" si="0"/>
        <v>5</v>
      </c>
      <c r="I23" s="6">
        <f t="shared" si="1"/>
        <v>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1</v>
      </c>
      <c r="Q23" s="7">
        <f t="shared" si="9"/>
        <v>0</v>
      </c>
      <c r="R23" s="7">
        <v>0.27</v>
      </c>
      <c r="S23" s="11">
        <v>5</v>
      </c>
      <c r="T23" s="10" t="s">
        <v>53</v>
      </c>
      <c r="U23" s="11"/>
      <c r="V23" s="10"/>
      <c r="W23" s="11"/>
      <c r="X23" s="10"/>
      <c r="Y23" s="7">
        <v>1</v>
      </c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1</v>
      </c>
      <c r="AJ23" s="11"/>
      <c r="AK23" s="10"/>
      <c r="AL23" s="11"/>
      <c r="AM23" s="10"/>
      <c r="AN23" s="11"/>
      <c r="AO23" s="10"/>
      <c r="AP23" s="7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/>
      <c r="BB23" s="10"/>
      <c r="BC23" s="11"/>
      <c r="BD23" s="10"/>
      <c r="BE23" s="11"/>
      <c r="BF23" s="10"/>
      <c r="BG23" s="7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0</v>
      </c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x14ac:dyDescent="0.25">
      <c r="A24" s="6">
        <v>1</v>
      </c>
      <c r="B24" s="6">
        <v>3</v>
      </c>
      <c r="C24" s="6"/>
      <c r="D24" s="6"/>
      <c r="E24" s="3" t="s">
        <v>68</v>
      </c>
      <c r="F24" s="6">
        <f>$B$24*COUNTIF(S24:CF24,"e")</f>
        <v>0</v>
      </c>
      <c r="G24" s="6">
        <f>$B$24*COUNTIF(S24:CF24,"z")</f>
        <v>3</v>
      </c>
      <c r="H24" s="6">
        <f t="shared" si="0"/>
        <v>27</v>
      </c>
      <c r="I24" s="6">
        <f t="shared" si="1"/>
        <v>27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7">
        <f t="shared" si="8"/>
        <v>3</v>
      </c>
      <c r="Q24" s="7">
        <f t="shared" si="9"/>
        <v>0</v>
      </c>
      <c r="R24" s="7">
        <f>$B$24*0.37</f>
        <v>1.1099999999999999</v>
      </c>
      <c r="S24" s="11">
        <f>$B$24*9</f>
        <v>27</v>
      </c>
      <c r="T24" s="10" t="s">
        <v>53</v>
      </c>
      <c r="U24" s="11"/>
      <c r="V24" s="10"/>
      <c r="W24" s="11"/>
      <c r="X24" s="10"/>
      <c r="Y24" s="7">
        <f>$B$24*1</f>
        <v>3</v>
      </c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0"/>
        <v>3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1"/>
        <v>0</v>
      </c>
      <c r="BA24" s="11"/>
      <c r="BB24" s="10"/>
      <c r="BC24" s="11"/>
      <c r="BD24" s="10"/>
      <c r="BE24" s="11"/>
      <c r="BF24" s="10"/>
      <c r="BG24" s="7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2"/>
        <v>0</v>
      </c>
      <c r="BR24" s="11"/>
      <c r="BS24" s="10"/>
      <c r="BT24" s="11"/>
      <c r="BU24" s="10"/>
      <c r="BV24" s="11"/>
      <c r="BW24" s="10"/>
      <c r="BX24" s="7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3"/>
        <v>0</v>
      </c>
    </row>
    <row r="25" spans="1:86" x14ac:dyDescent="0.25">
      <c r="A25" s="6"/>
      <c r="B25" s="6"/>
      <c r="C25" s="6"/>
      <c r="D25" s="6" t="s">
        <v>69</v>
      </c>
      <c r="E25" s="3" t="s">
        <v>70</v>
      </c>
      <c r="F25" s="6">
        <f>COUNTIF(S25:CF25,"e")</f>
        <v>0</v>
      </c>
      <c r="G25" s="6">
        <f>COUNTIF(S25:CF25,"z")</f>
        <v>2</v>
      </c>
      <c r="H25" s="6">
        <f t="shared" si="0"/>
        <v>15</v>
      </c>
      <c r="I25" s="6">
        <f t="shared" si="1"/>
        <v>10</v>
      </c>
      <c r="J25" s="6">
        <f t="shared" si="2"/>
        <v>0</v>
      </c>
      <c r="K25" s="6">
        <f t="shared" si="3"/>
        <v>0</v>
      </c>
      <c r="L25" s="6">
        <f t="shared" si="4"/>
        <v>5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7">
        <f t="shared" si="8"/>
        <v>2</v>
      </c>
      <c r="Q25" s="7">
        <f t="shared" si="9"/>
        <v>1</v>
      </c>
      <c r="R25" s="7">
        <v>1.37</v>
      </c>
      <c r="S25" s="11"/>
      <c r="T25" s="10"/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0"/>
        <v>0</v>
      </c>
      <c r="AJ25" s="11"/>
      <c r="AK25" s="10"/>
      <c r="AL25" s="11"/>
      <c r="AM25" s="10"/>
      <c r="AN25" s="11"/>
      <c r="AO25" s="10"/>
      <c r="AP25" s="7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1"/>
        <v>0</v>
      </c>
      <c r="BA25" s="11">
        <v>10</v>
      </c>
      <c r="BB25" s="10" t="s">
        <v>53</v>
      </c>
      <c r="BC25" s="11"/>
      <c r="BD25" s="10"/>
      <c r="BE25" s="11"/>
      <c r="BF25" s="10"/>
      <c r="BG25" s="7">
        <v>1</v>
      </c>
      <c r="BH25" s="11">
        <v>5</v>
      </c>
      <c r="BI25" s="10" t="s">
        <v>53</v>
      </c>
      <c r="BJ25" s="11"/>
      <c r="BK25" s="10"/>
      <c r="BL25" s="11"/>
      <c r="BM25" s="10"/>
      <c r="BN25" s="11"/>
      <c r="BO25" s="10"/>
      <c r="BP25" s="7">
        <v>1</v>
      </c>
      <c r="BQ25" s="7">
        <f t="shared" si="12"/>
        <v>2</v>
      </c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3"/>
        <v>0</v>
      </c>
    </row>
    <row r="26" spans="1:86" ht="16.05" customHeight="1" x14ac:dyDescent="0.25">
      <c r="A26" s="6"/>
      <c r="B26" s="6"/>
      <c r="C26" s="6"/>
      <c r="D26" s="6"/>
      <c r="E26" s="6" t="s">
        <v>71</v>
      </c>
      <c r="F26" s="6">
        <f t="shared" ref="F26:AK26" si="14">SUM(F17:F25)</f>
        <v>1</v>
      </c>
      <c r="G26" s="6">
        <f t="shared" si="14"/>
        <v>14</v>
      </c>
      <c r="H26" s="6">
        <f t="shared" si="14"/>
        <v>143</v>
      </c>
      <c r="I26" s="6">
        <f t="shared" si="14"/>
        <v>78</v>
      </c>
      <c r="J26" s="6">
        <f t="shared" si="14"/>
        <v>13</v>
      </c>
      <c r="K26" s="6">
        <f t="shared" si="14"/>
        <v>25</v>
      </c>
      <c r="L26" s="6">
        <f t="shared" si="14"/>
        <v>27</v>
      </c>
      <c r="M26" s="6">
        <f t="shared" si="14"/>
        <v>0</v>
      </c>
      <c r="N26" s="6">
        <f t="shared" si="14"/>
        <v>0</v>
      </c>
      <c r="O26" s="6">
        <f t="shared" si="14"/>
        <v>0</v>
      </c>
      <c r="P26" s="7">
        <f t="shared" si="14"/>
        <v>39</v>
      </c>
      <c r="Q26" s="7">
        <f t="shared" si="14"/>
        <v>24.2</v>
      </c>
      <c r="R26" s="7">
        <f t="shared" si="14"/>
        <v>11.306999999999999</v>
      </c>
      <c r="S26" s="11">
        <f t="shared" si="14"/>
        <v>38</v>
      </c>
      <c r="T26" s="10">
        <f t="shared" si="14"/>
        <v>0</v>
      </c>
      <c r="U26" s="11">
        <f t="shared" si="14"/>
        <v>0</v>
      </c>
      <c r="V26" s="10">
        <f t="shared" si="14"/>
        <v>0</v>
      </c>
      <c r="W26" s="11">
        <f t="shared" si="14"/>
        <v>0</v>
      </c>
      <c r="X26" s="10">
        <f t="shared" si="14"/>
        <v>0</v>
      </c>
      <c r="Y26" s="7">
        <f t="shared" si="14"/>
        <v>5</v>
      </c>
      <c r="Z26" s="11">
        <f t="shared" si="14"/>
        <v>20</v>
      </c>
      <c r="AA26" s="10">
        <f t="shared" si="14"/>
        <v>0</v>
      </c>
      <c r="AB26" s="11">
        <f t="shared" si="14"/>
        <v>0</v>
      </c>
      <c r="AC26" s="10">
        <f t="shared" si="14"/>
        <v>0</v>
      </c>
      <c r="AD26" s="11">
        <f t="shared" si="14"/>
        <v>0</v>
      </c>
      <c r="AE26" s="10">
        <f t="shared" si="14"/>
        <v>0</v>
      </c>
      <c r="AF26" s="11">
        <f t="shared" si="14"/>
        <v>0</v>
      </c>
      <c r="AG26" s="10">
        <f t="shared" si="14"/>
        <v>0</v>
      </c>
      <c r="AH26" s="7">
        <f t="shared" si="14"/>
        <v>3</v>
      </c>
      <c r="AI26" s="7">
        <f t="shared" si="14"/>
        <v>8</v>
      </c>
      <c r="AJ26" s="11">
        <f t="shared" si="14"/>
        <v>20</v>
      </c>
      <c r="AK26" s="10">
        <f t="shared" si="14"/>
        <v>0</v>
      </c>
      <c r="AL26" s="11">
        <f t="shared" ref="AL26:BQ26" si="15">SUM(AL17:AL25)</f>
        <v>13</v>
      </c>
      <c r="AM26" s="10">
        <f t="shared" si="15"/>
        <v>0</v>
      </c>
      <c r="AN26" s="11">
        <f t="shared" si="15"/>
        <v>10</v>
      </c>
      <c r="AO26" s="10">
        <f t="shared" si="15"/>
        <v>0</v>
      </c>
      <c r="AP26" s="7">
        <f t="shared" si="15"/>
        <v>5.8</v>
      </c>
      <c r="AQ26" s="11">
        <f t="shared" si="15"/>
        <v>2</v>
      </c>
      <c r="AR26" s="10">
        <f t="shared" si="15"/>
        <v>0</v>
      </c>
      <c r="AS26" s="11">
        <f t="shared" si="15"/>
        <v>0</v>
      </c>
      <c r="AT26" s="10">
        <f t="shared" si="15"/>
        <v>0</v>
      </c>
      <c r="AU26" s="11">
        <f t="shared" si="15"/>
        <v>0</v>
      </c>
      <c r="AV26" s="10">
        <f t="shared" si="15"/>
        <v>0</v>
      </c>
      <c r="AW26" s="11">
        <f t="shared" si="15"/>
        <v>0</v>
      </c>
      <c r="AX26" s="10">
        <f t="shared" si="15"/>
        <v>0</v>
      </c>
      <c r="AY26" s="7">
        <f t="shared" si="15"/>
        <v>0.2</v>
      </c>
      <c r="AZ26" s="7">
        <f t="shared" si="15"/>
        <v>6</v>
      </c>
      <c r="BA26" s="11">
        <f t="shared" si="15"/>
        <v>20</v>
      </c>
      <c r="BB26" s="10">
        <f t="shared" si="15"/>
        <v>0</v>
      </c>
      <c r="BC26" s="11">
        <f t="shared" si="15"/>
        <v>0</v>
      </c>
      <c r="BD26" s="10">
        <f t="shared" si="15"/>
        <v>0</v>
      </c>
      <c r="BE26" s="11">
        <f t="shared" si="15"/>
        <v>15</v>
      </c>
      <c r="BF26" s="10">
        <f t="shared" si="15"/>
        <v>0</v>
      </c>
      <c r="BG26" s="7">
        <f t="shared" si="15"/>
        <v>4</v>
      </c>
      <c r="BH26" s="11">
        <f t="shared" si="15"/>
        <v>5</v>
      </c>
      <c r="BI26" s="10">
        <f t="shared" si="15"/>
        <v>0</v>
      </c>
      <c r="BJ26" s="11">
        <f t="shared" si="15"/>
        <v>0</v>
      </c>
      <c r="BK26" s="10">
        <f t="shared" si="15"/>
        <v>0</v>
      </c>
      <c r="BL26" s="11">
        <f t="shared" si="15"/>
        <v>0</v>
      </c>
      <c r="BM26" s="10">
        <f t="shared" si="15"/>
        <v>0</v>
      </c>
      <c r="BN26" s="11">
        <f t="shared" si="15"/>
        <v>0</v>
      </c>
      <c r="BO26" s="10">
        <f t="shared" si="15"/>
        <v>0</v>
      </c>
      <c r="BP26" s="7">
        <f t="shared" si="15"/>
        <v>21</v>
      </c>
      <c r="BQ26" s="7">
        <f t="shared" si="15"/>
        <v>25</v>
      </c>
      <c r="BR26" s="11">
        <f t="shared" ref="BR26:CH26" si="16">SUM(BR17:BR25)</f>
        <v>0</v>
      </c>
      <c r="BS26" s="10">
        <f t="shared" si="16"/>
        <v>0</v>
      </c>
      <c r="BT26" s="11">
        <f t="shared" si="16"/>
        <v>0</v>
      </c>
      <c r="BU26" s="10">
        <f t="shared" si="16"/>
        <v>0</v>
      </c>
      <c r="BV26" s="11">
        <f t="shared" si="16"/>
        <v>0</v>
      </c>
      <c r="BW26" s="10">
        <f t="shared" si="16"/>
        <v>0</v>
      </c>
      <c r="BX26" s="7">
        <f t="shared" si="16"/>
        <v>0</v>
      </c>
      <c r="BY26" s="11">
        <f t="shared" si="16"/>
        <v>0</v>
      </c>
      <c r="BZ26" s="10">
        <f t="shared" si="16"/>
        <v>0</v>
      </c>
      <c r="CA26" s="11">
        <f t="shared" si="16"/>
        <v>0</v>
      </c>
      <c r="CB26" s="10">
        <f t="shared" si="16"/>
        <v>0</v>
      </c>
      <c r="CC26" s="11">
        <f t="shared" si="16"/>
        <v>0</v>
      </c>
      <c r="CD26" s="10">
        <f t="shared" si="16"/>
        <v>0</v>
      </c>
      <c r="CE26" s="11">
        <f t="shared" si="16"/>
        <v>0</v>
      </c>
      <c r="CF26" s="10">
        <f t="shared" si="16"/>
        <v>0</v>
      </c>
      <c r="CG26" s="7">
        <f t="shared" si="16"/>
        <v>0</v>
      </c>
      <c r="CH26" s="7">
        <f t="shared" si="16"/>
        <v>0</v>
      </c>
    </row>
    <row r="27" spans="1:86" ht="20.100000000000001" customHeight="1" x14ac:dyDescent="0.25">
      <c r="A27" s="19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9"/>
      <c r="CH27" s="15"/>
    </row>
    <row r="28" spans="1:86" x14ac:dyDescent="0.25">
      <c r="A28" s="6"/>
      <c r="B28" s="6"/>
      <c r="C28" s="6"/>
      <c r="D28" s="6" t="s">
        <v>73</v>
      </c>
      <c r="E28" s="3" t="s">
        <v>74</v>
      </c>
      <c r="F28" s="6">
        <f>COUNTIF(S28:CF28,"e")</f>
        <v>1</v>
      </c>
      <c r="G28" s="6">
        <f>COUNTIF(S28:CF28,"z")</f>
        <v>2</v>
      </c>
      <c r="H28" s="6">
        <f>SUM(I28:O28)</f>
        <v>25</v>
      </c>
      <c r="I28" s="6">
        <f>S28+AJ28+BA28+BR28</f>
        <v>10</v>
      </c>
      <c r="J28" s="6">
        <f>U28+AL28+BC28+BT28</f>
        <v>7</v>
      </c>
      <c r="K28" s="6">
        <f>W28+AN28+BE28+BV28</f>
        <v>0</v>
      </c>
      <c r="L28" s="6">
        <f>Z28+AQ28+BH28+BY28</f>
        <v>8</v>
      </c>
      <c r="M28" s="6">
        <f>AB28+AS28+BJ28+CA28</f>
        <v>0</v>
      </c>
      <c r="N28" s="6">
        <f>AD28+AU28+BL28+CC28</f>
        <v>0</v>
      </c>
      <c r="O28" s="6">
        <f>AF28+AW28+BN28+CE28</f>
        <v>0</v>
      </c>
      <c r="P28" s="7">
        <f>AI28+AZ28+BQ28+CH28</f>
        <v>3</v>
      </c>
      <c r="Q28" s="7">
        <f>AH28+AY28+BP28+CG28</f>
        <v>1</v>
      </c>
      <c r="R28" s="7">
        <v>1.63</v>
      </c>
      <c r="S28" s="11">
        <v>10</v>
      </c>
      <c r="T28" s="10" t="s">
        <v>60</v>
      </c>
      <c r="U28" s="11">
        <v>7</v>
      </c>
      <c r="V28" s="10" t="s">
        <v>53</v>
      </c>
      <c r="W28" s="11"/>
      <c r="X28" s="10"/>
      <c r="Y28" s="7">
        <v>2</v>
      </c>
      <c r="Z28" s="11">
        <v>8</v>
      </c>
      <c r="AA28" s="10" t="s">
        <v>53</v>
      </c>
      <c r="AB28" s="11"/>
      <c r="AC28" s="10"/>
      <c r="AD28" s="11"/>
      <c r="AE28" s="10"/>
      <c r="AF28" s="11"/>
      <c r="AG28" s="10"/>
      <c r="AH28" s="7">
        <v>1</v>
      </c>
      <c r="AI28" s="7">
        <f>Y28+AH28</f>
        <v>3</v>
      </c>
      <c r="AJ28" s="11"/>
      <c r="AK28" s="10"/>
      <c r="AL28" s="11"/>
      <c r="AM28" s="10"/>
      <c r="AN28" s="11"/>
      <c r="AO28" s="10"/>
      <c r="AP28" s="7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AP28+AY28</f>
        <v>0</v>
      </c>
      <c r="BA28" s="11"/>
      <c r="BB28" s="10"/>
      <c r="BC28" s="11"/>
      <c r="BD28" s="10"/>
      <c r="BE28" s="11"/>
      <c r="BF28" s="10"/>
      <c r="BG28" s="7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BG28+BP28</f>
        <v>0</v>
      </c>
      <c r="BR28" s="11"/>
      <c r="BS28" s="10"/>
      <c r="BT28" s="11"/>
      <c r="BU28" s="10"/>
      <c r="BV28" s="11"/>
      <c r="BW28" s="10"/>
      <c r="BX28" s="7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BX28+CG28</f>
        <v>0</v>
      </c>
    </row>
    <row r="29" spans="1:86" x14ac:dyDescent="0.25">
      <c r="A29" s="6"/>
      <c r="B29" s="6"/>
      <c r="C29" s="6"/>
      <c r="D29" s="6" t="s">
        <v>75</v>
      </c>
      <c r="E29" s="3" t="s">
        <v>76</v>
      </c>
      <c r="F29" s="6">
        <f>COUNTIF(S29:CF29,"e")</f>
        <v>0</v>
      </c>
      <c r="G29" s="6">
        <f>COUNTIF(S29:CF29,"z")</f>
        <v>1</v>
      </c>
      <c r="H29" s="6">
        <f>SUM(I29:O29)</f>
        <v>15</v>
      </c>
      <c r="I29" s="6">
        <f>S29+AJ29+BA29+BR29</f>
        <v>15</v>
      </c>
      <c r="J29" s="6">
        <f>U29+AL29+BC29+BT29</f>
        <v>0</v>
      </c>
      <c r="K29" s="6">
        <f>W29+AN29+BE29+BV29</f>
        <v>0</v>
      </c>
      <c r="L29" s="6">
        <f>Z29+AQ29+BH29+BY29</f>
        <v>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0</v>
      </c>
      <c r="R29" s="7">
        <v>0.73</v>
      </c>
      <c r="S29" s="11">
        <v>15</v>
      </c>
      <c r="T29" s="10" t="s">
        <v>53</v>
      </c>
      <c r="U29" s="11"/>
      <c r="V29" s="10"/>
      <c r="W29" s="11"/>
      <c r="X29" s="10"/>
      <c r="Y29" s="7">
        <v>2</v>
      </c>
      <c r="Z29" s="11"/>
      <c r="AA29" s="10"/>
      <c r="AB29" s="11"/>
      <c r="AC29" s="10"/>
      <c r="AD29" s="11"/>
      <c r="AE29" s="10"/>
      <c r="AF29" s="11"/>
      <c r="AG29" s="10"/>
      <c r="AH29" s="7"/>
      <c r="AI29" s="7">
        <f>Y29+AH29</f>
        <v>2</v>
      </c>
      <c r="AJ29" s="11"/>
      <c r="AK29" s="10"/>
      <c r="AL29" s="11"/>
      <c r="AM29" s="10"/>
      <c r="AN29" s="11"/>
      <c r="AO29" s="10"/>
      <c r="AP29" s="7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AP29+AY29</f>
        <v>0</v>
      </c>
      <c r="BA29" s="11"/>
      <c r="BB29" s="10"/>
      <c r="BC29" s="11"/>
      <c r="BD29" s="10"/>
      <c r="BE29" s="11"/>
      <c r="BF29" s="10"/>
      <c r="BG29" s="7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BG29+BP29</f>
        <v>0</v>
      </c>
      <c r="BR29" s="11"/>
      <c r="BS29" s="10"/>
      <c r="BT29" s="11"/>
      <c r="BU29" s="10"/>
      <c r="BV29" s="11"/>
      <c r="BW29" s="10"/>
      <c r="BX29" s="7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BX29+CG29</f>
        <v>0</v>
      </c>
    </row>
    <row r="30" spans="1:86" ht="16.05" customHeight="1" x14ac:dyDescent="0.25">
      <c r="A30" s="6"/>
      <c r="B30" s="6"/>
      <c r="C30" s="6"/>
      <c r="D30" s="6"/>
      <c r="E30" s="6" t="s">
        <v>71</v>
      </c>
      <c r="F30" s="6">
        <f t="shared" ref="F30:AK30" si="17">SUM(F28:F29)</f>
        <v>1</v>
      </c>
      <c r="G30" s="6">
        <f t="shared" si="17"/>
        <v>3</v>
      </c>
      <c r="H30" s="6">
        <f t="shared" si="17"/>
        <v>40</v>
      </c>
      <c r="I30" s="6">
        <f t="shared" si="17"/>
        <v>25</v>
      </c>
      <c r="J30" s="6">
        <f t="shared" si="17"/>
        <v>7</v>
      </c>
      <c r="K30" s="6">
        <f t="shared" si="17"/>
        <v>0</v>
      </c>
      <c r="L30" s="6">
        <f t="shared" si="17"/>
        <v>8</v>
      </c>
      <c r="M30" s="6">
        <f t="shared" si="17"/>
        <v>0</v>
      </c>
      <c r="N30" s="6">
        <f t="shared" si="17"/>
        <v>0</v>
      </c>
      <c r="O30" s="6">
        <f t="shared" si="17"/>
        <v>0</v>
      </c>
      <c r="P30" s="7">
        <f t="shared" si="17"/>
        <v>5</v>
      </c>
      <c r="Q30" s="7">
        <f t="shared" si="17"/>
        <v>1</v>
      </c>
      <c r="R30" s="7">
        <f t="shared" si="17"/>
        <v>2.36</v>
      </c>
      <c r="S30" s="11">
        <f t="shared" si="17"/>
        <v>25</v>
      </c>
      <c r="T30" s="10">
        <f t="shared" si="17"/>
        <v>0</v>
      </c>
      <c r="U30" s="11">
        <f t="shared" si="17"/>
        <v>7</v>
      </c>
      <c r="V30" s="10">
        <f t="shared" si="17"/>
        <v>0</v>
      </c>
      <c r="W30" s="11">
        <f t="shared" si="17"/>
        <v>0</v>
      </c>
      <c r="X30" s="10">
        <f t="shared" si="17"/>
        <v>0</v>
      </c>
      <c r="Y30" s="7">
        <f t="shared" si="17"/>
        <v>4</v>
      </c>
      <c r="Z30" s="11">
        <f t="shared" si="17"/>
        <v>8</v>
      </c>
      <c r="AA30" s="10">
        <f t="shared" si="17"/>
        <v>0</v>
      </c>
      <c r="AB30" s="11">
        <f t="shared" si="17"/>
        <v>0</v>
      </c>
      <c r="AC30" s="10">
        <f t="shared" si="17"/>
        <v>0</v>
      </c>
      <c r="AD30" s="11">
        <f t="shared" si="17"/>
        <v>0</v>
      </c>
      <c r="AE30" s="10">
        <f t="shared" si="17"/>
        <v>0</v>
      </c>
      <c r="AF30" s="11">
        <f t="shared" si="17"/>
        <v>0</v>
      </c>
      <c r="AG30" s="10">
        <f t="shared" si="17"/>
        <v>0</v>
      </c>
      <c r="AH30" s="7">
        <f t="shared" si="17"/>
        <v>1</v>
      </c>
      <c r="AI30" s="7">
        <f t="shared" si="17"/>
        <v>5</v>
      </c>
      <c r="AJ30" s="11">
        <f t="shared" si="17"/>
        <v>0</v>
      </c>
      <c r="AK30" s="10">
        <f t="shared" si="17"/>
        <v>0</v>
      </c>
      <c r="AL30" s="11">
        <f t="shared" ref="AL30:BQ30" si="18">SUM(AL28:AL29)</f>
        <v>0</v>
      </c>
      <c r="AM30" s="10">
        <f t="shared" si="18"/>
        <v>0</v>
      </c>
      <c r="AN30" s="11">
        <f t="shared" si="18"/>
        <v>0</v>
      </c>
      <c r="AO30" s="10">
        <f t="shared" si="18"/>
        <v>0</v>
      </c>
      <c r="AP30" s="7">
        <f t="shared" si="18"/>
        <v>0</v>
      </c>
      <c r="AQ30" s="11">
        <f t="shared" si="18"/>
        <v>0</v>
      </c>
      <c r="AR30" s="10">
        <f t="shared" si="18"/>
        <v>0</v>
      </c>
      <c r="AS30" s="11">
        <f t="shared" si="18"/>
        <v>0</v>
      </c>
      <c r="AT30" s="10">
        <f t="shared" si="18"/>
        <v>0</v>
      </c>
      <c r="AU30" s="11">
        <f t="shared" si="18"/>
        <v>0</v>
      </c>
      <c r="AV30" s="10">
        <f t="shared" si="18"/>
        <v>0</v>
      </c>
      <c r="AW30" s="11">
        <f t="shared" si="18"/>
        <v>0</v>
      </c>
      <c r="AX30" s="10">
        <f t="shared" si="18"/>
        <v>0</v>
      </c>
      <c r="AY30" s="7">
        <f t="shared" si="18"/>
        <v>0</v>
      </c>
      <c r="AZ30" s="7">
        <f t="shared" si="18"/>
        <v>0</v>
      </c>
      <c r="BA30" s="11">
        <f t="shared" si="18"/>
        <v>0</v>
      </c>
      <c r="BB30" s="10">
        <f t="shared" si="18"/>
        <v>0</v>
      </c>
      <c r="BC30" s="11">
        <f t="shared" si="18"/>
        <v>0</v>
      </c>
      <c r="BD30" s="10">
        <f t="shared" si="18"/>
        <v>0</v>
      </c>
      <c r="BE30" s="11">
        <f t="shared" si="18"/>
        <v>0</v>
      </c>
      <c r="BF30" s="10">
        <f t="shared" si="18"/>
        <v>0</v>
      </c>
      <c r="BG30" s="7">
        <f t="shared" si="18"/>
        <v>0</v>
      </c>
      <c r="BH30" s="11">
        <f t="shared" si="18"/>
        <v>0</v>
      </c>
      <c r="BI30" s="10">
        <f t="shared" si="18"/>
        <v>0</v>
      </c>
      <c r="BJ30" s="11">
        <f t="shared" si="18"/>
        <v>0</v>
      </c>
      <c r="BK30" s="10">
        <f t="shared" si="18"/>
        <v>0</v>
      </c>
      <c r="BL30" s="11">
        <f t="shared" si="18"/>
        <v>0</v>
      </c>
      <c r="BM30" s="10">
        <f t="shared" si="18"/>
        <v>0</v>
      </c>
      <c r="BN30" s="11">
        <f t="shared" si="18"/>
        <v>0</v>
      </c>
      <c r="BO30" s="10">
        <f t="shared" si="18"/>
        <v>0</v>
      </c>
      <c r="BP30" s="7">
        <f t="shared" si="18"/>
        <v>0</v>
      </c>
      <c r="BQ30" s="7">
        <f t="shared" si="18"/>
        <v>0</v>
      </c>
      <c r="BR30" s="11">
        <f t="shared" ref="BR30:CH30" si="19">SUM(BR28:BR29)</f>
        <v>0</v>
      </c>
      <c r="BS30" s="10">
        <f t="shared" si="19"/>
        <v>0</v>
      </c>
      <c r="BT30" s="11">
        <f t="shared" si="19"/>
        <v>0</v>
      </c>
      <c r="BU30" s="10">
        <f t="shared" si="19"/>
        <v>0</v>
      </c>
      <c r="BV30" s="11">
        <f t="shared" si="19"/>
        <v>0</v>
      </c>
      <c r="BW30" s="10">
        <f t="shared" si="19"/>
        <v>0</v>
      </c>
      <c r="BX30" s="7">
        <f t="shared" si="19"/>
        <v>0</v>
      </c>
      <c r="BY30" s="11">
        <f t="shared" si="19"/>
        <v>0</v>
      </c>
      <c r="BZ30" s="10">
        <f t="shared" si="19"/>
        <v>0</v>
      </c>
      <c r="CA30" s="11">
        <f t="shared" si="19"/>
        <v>0</v>
      </c>
      <c r="CB30" s="10">
        <f t="shared" si="19"/>
        <v>0</v>
      </c>
      <c r="CC30" s="11">
        <f t="shared" si="19"/>
        <v>0</v>
      </c>
      <c r="CD30" s="10">
        <f t="shared" si="19"/>
        <v>0</v>
      </c>
      <c r="CE30" s="11">
        <f t="shared" si="19"/>
        <v>0</v>
      </c>
      <c r="CF30" s="10">
        <f t="shared" si="19"/>
        <v>0</v>
      </c>
      <c r="CG30" s="7">
        <f t="shared" si="19"/>
        <v>0</v>
      </c>
      <c r="CH30" s="7">
        <f t="shared" si="19"/>
        <v>0</v>
      </c>
    </row>
    <row r="31" spans="1:86" ht="20.100000000000001" customHeight="1" x14ac:dyDescent="0.25">
      <c r="A31" s="19" t="s">
        <v>77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9"/>
      <c r="CH31" s="15"/>
    </row>
    <row r="32" spans="1:86" x14ac:dyDescent="0.25">
      <c r="A32" s="6"/>
      <c r="B32" s="6"/>
      <c r="C32" s="6"/>
      <c r="D32" s="6" t="s">
        <v>78</v>
      </c>
      <c r="E32" s="3" t="s">
        <v>79</v>
      </c>
      <c r="F32" s="6">
        <f>COUNTIF(S32:CF32,"e")</f>
        <v>0</v>
      </c>
      <c r="G32" s="6">
        <f>COUNTIF(S32:CF32,"z")</f>
        <v>2</v>
      </c>
      <c r="H32" s="6">
        <f>SUM(I32:O32)</f>
        <v>18</v>
      </c>
      <c r="I32" s="6">
        <f>S32+AJ32+BA32+BR32</f>
        <v>10</v>
      </c>
      <c r="J32" s="6">
        <f>U32+AL32+BC32+BT32</f>
        <v>0</v>
      </c>
      <c r="K32" s="6">
        <f>W32+AN32+BE32+BV32</f>
        <v>0</v>
      </c>
      <c r="L32" s="6">
        <f>Z32+AQ32+BH32+BY32</f>
        <v>8</v>
      </c>
      <c r="M32" s="6">
        <f>AB32+AS32+BJ32+CA32</f>
        <v>0</v>
      </c>
      <c r="N32" s="6">
        <f>AD32+AU32+BL32+CC32</f>
        <v>0</v>
      </c>
      <c r="O32" s="6">
        <f>AF32+AW32+BN32+CE32</f>
        <v>0</v>
      </c>
      <c r="P32" s="7">
        <f>AI32+AZ32+BQ32+CH32</f>
        <v>2</v>
      </c>
      <c r="Q32" s="7">
        <f>AH32+AY32+BP32+CG32</f>
        <v>1</v>
      </c>
      <c r="R32" s="7">
        <v>0.9</v>
      </c>
      <c r="S32" s="11">
        <v>10</v>
      </c>
      <c r="T32" s="10" t="s">
        <v>53</v>
      </c>
      <c r="U32" s="11"/>
      <c r="V32" s="10"/>
      <c r="W32" s="11"/>
      <c r="X32" s="10"/>
      <c r="Y32" s="7">
        <v>1</v>
      </c>
      <c r="Z32" s="11">
        <v>8</v>
      </c>
      <c r="AA32" s="10" t="s">
        <v>53</v>
      </c>
      <c r="AB32" s="11"/>
      <c r="AC32" s="10"/>
      <c r="AD32" s="11"/>
      <c r="AE32" s="10"/>
      <c r="AF32" s="11"/>
      <c r="AG32" s="10"/>
      <c r="AH32" s="7">
        <v>1</v>
      </c>
      <c r="AI32" s="7">
        <f>Y32+AH32</f>
        <v>2</v>
      </c>
      <c r="AJ32" s="11"/>
      <c r="AK32" s="10"/>
      <c r="AL32" s="11"/>
      <c r="AM32" s="10"/>
      <c r="AN32" s="11"/>
      <c r="AO32" s="10"/>
      <c r="AP32" s="7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>AP32+AY32</f>
        <v>0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>BG32+BP32</f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>BX32+CG32</f>
        <v>0</v>
      </c>
    </row>
    <row r="33" spans="1:86" x14ac:dyDescent="0.25">
      <c r="A33" s="6"/>
      <c r="B33" s="6"/>
      <c r="C33" s="6"/>
      <c r="D33" s="6" t="s">
        <v>80</v>
      </c>
      <c r="E33" s="3" t="s">
        <v>81</v>
      </c>
      <c r="F33" s="6">
        <f>COUNTIF(S33:CF33,"e")</f>
        <v>0</v>
      </c>
      <c r="G33" s="6">
        <f>COUNTIF(S33:CF33,"z")</f>
        <v>3</v>
      </c>
      <c r="H33" s="6">
        <f>SUM(I33:O33)</f>
        <v>18</v>
      </c>
      <c r="I33" s="6">
        <f>S33+AJ33+BA33+BR33</f>
        <v>10</v>
      </c>
      <c r="J33" s="6">
        <f>U33+AL33+BC33+BT33</f>
        <v>3</v>
      </c>
      <c r="K33" s="6">
        <f>W33+AN33+BE33+BV33</f>
        <v>0</v>
      </c>
      <c r="L33" s="6">
        <f>Z33+AQ33+BH33+BY33</f>
        <v>0</v>
      </c>
      <c r="M33" s="6">
        <f>AB33+AS33+BJ33+CA33</f>
        <v>5</v>
      </c>
      <c r="N33" s="6">
        <f>AD33+AU33+BL33+CC33</f>
        <v>0</v>
      </c>
      <c r="O33" s="6">
        <f>AF33+AW33+BN33+CE33</f>
        <v>0</v>
      </c>
      <c r="P33" s="7">
        <f>AI33+AZ33+BQ33+CH33</f>
        <v>2</v>
      </c>
      <c r="Q33" s="7">
        <f>AH33+AY33+BP33+CG33</f>
        <v>0.7</v>
      </c>
      <c r="R33" s="7">
        <v>0.77</v>
      </c>
      <c r="S33" s="11">
        <v>10</v>
      </c>
      <c r="T33" s="10" t="s">
        <v>53</v>
      </c>
      <c r="U33" s="11">
        <v>3</v>
      </c>
      <c r="V33" s="10" t="s">
        <v>53</v>
      </c>
      <c r="W33" s="11"/>
      <c r="X33" s="10"/>
      <c r="Y33" s="7">
        <v>1.3</v>
      </c>
      <c r="Z33" s="11"/>
      <c r="AA33" s="10"/>
      <c r="AB33" s="11">
        <v>5</v>
      </c>
      <c r="AC33" s="10" t="s">
        <v>53</v>
      </c>
      <c r="AD33" s="11"/>
      <c r="AE33" s="10"/>
      <c r="AF33" s="11"/>
      <c r="AG33" s="10"/>
      <c r="AH33" s="7">
        <v>0.7</v>
      </c>
      <c r="AI33" s="7">
        <f>Y33+AH33</f>
        <v>2</v>
      </c>
      <c r="AJ33" s="11"/>
      <c r="AK33" s="10"/>
      <c r="AL33" s="11"/>
      <c r="AM33" s="10"/>
      <c r="AN33" s="11"/>
      <c r="AO33" s="10"/>
      <c r="AP33" s="7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>AP33+AY33</f>
        <v>0</v>
      </c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>BG33+BP33</f>
        <v>0</v>
      </c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>BX33+CG33</f>
        <v>0</v>
      </c>
    </row>
    <row r="34" spans="1:86" x14ac:dyDescent="0.25">
      <c r="A34" s="6"/>
      <c r="B34" s="6"/>
      <c r="C34" s="6"/>
      <c r="D34" s="6" t="s">
        <v>82</v>
      </c>
      <c r="E34" s="3" t="s">
        <v>83</v>
      </c>
      <c r="F34" s="6">
        <f>COUNTIF(S34:CF34,"e")</f>
        <v>0</v>
      </c>
      <c r="G34" s="6">
        <f>COUNTIF(S34:CF34,"z")</f>
        <v>2</v>
      </c>
      <c r="H34" s="6">
        <f>SUM(I34:O34)</f>
        <v>18</v>
      </c>
      <c r="I34" s="6">
        <f>S34+AJ34+BA34+BR34</f>
        <v>8</v>
      </c>
      <c r="J34" s="6">
        <f>U34+AL34+BC34+BT34</f>
        <v>0</v>
      </c>
      <c r="K34" s="6">
        <f>W34+AN34+BE34+BV34</f>
        <v>0</v>
      </c>
      <c r="L34" s="6">
        <f>Z34+AQ34+BH34+BY34</f>
        <v>10</v>
      </c>
      <c r="M34" s="6">
        <f>AB34+AS34+BJ34+CA34</f>
        <v>0</v>
      </c>
      <c r="N34" s="6">
        <f>AD34+AU34+BL34+CC34</f>
        <v>0</v>
      </c>
      <c r="O34" s="6">
        <f>AF34+AW34+BN34+CE34</f>
        <v>0</v>
      </c>
      <c r="P34" s="7">
        <f>AI34+AZ34+BQ34+CH34</f>
        <v>2</v>
      </c>
      <c r="Q34" s="7">
        <f>AH34+AY34+BP34+CG34</f>
        <v>1</v>
      </c>
      <c r="R34" s="7">
        <v>0.74</v>
      </c>
      <c r="S34" s="11">
        <v>8</v>
      </c>
      <c r="T34" s="10" t="s">
        <v>53</v>
      </c>
      <c r="U34" s="11"/>
      <c r="V34" s="10"/>
      <c r="W34" s="11"/>
      <c r="X34" s="10"/>
      <c r="Y34" s="7">
        <v>1</v>
      </c>
      <c r="Z34" s="11">
        <v>10</v>
      </c>
      <c r="AA34" s="10" t="s">
        <v>53</v>
      </c>
      <c r="AB34" s="11"/>
      <c r="AC34" s="10"/>
      <c r="AD34" s="11"/>
      <c r="AE34" s="10"/>
      <c r="AF34" s="11"/>
      <c r="AG34" s="10"/>
      <c r="AH34" s="7">
        <v>1</v>
      </c>
      <c r="AI34" s="7">
        <f>Y34+AH34</f>
        <v>2</v>
      </c>
      <c r="AJ34" s="11"/>
      <c r="AK34" s="10"/>
      <c r="AL34" s="11"/>
      <c r="AM34" s="10"/>
      <c r="AN34" s="11"/>
      <c r="AO34" s="10"/>
      <c r="AP34" s="7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>AP34+AY34</f>
        <v>0</v>
      </c>
      <c r="BA34" s="11"/>
      <c r="BB34" s="10"/>
      <c r="BC34" s="11"/>
      <c r="BD34" s="10"/>
      <c r="BE34" s="11"/>
      <c r="BF34" s="10"/>
      <c r="BG34" s="7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>BG34+BP34</f>
        <v>0</v>
      </c>
      <c r="BR34" s="11"/>
      <c r="BS34" s="10"/>
      <c r="BT34" s="11"/>
      <c r="BU34" s="10"/>
      <c r="BV34" s="11"/>
      <c r="BW34" s="10"/>
      <c r="BX34" s="7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>BX34+CG34</f>
        <v>0</v>
      </c>
    </row>
    <row r="35" spans="1:86" x14ac:dyDescent="0.25">
      <c r="A35" s="6"/>
      <c r="B35" s="6"/>
      <c r="C35" s="6"/>
      <c r="D35" s="6" t="s">
        <v>84</v>
      </c>
      <c r="E35" s="3" t="s">
        <v>85</v>
      </c>
      <c r="F35" s="6">
        <f>COUNTIF(S35:CF35,"e")</f>
        <v>0</v>
      </c>
      <c r="G35" s="6">
        <f>COUNTIF(S35:CF35,"z")</f>
        <v>1</v>
      </c>
      <c r="H35" s="6">
        <f>SUM(I35:O35)</f>
        <v>10</v>
      </c>
      <c r="I35" s="6">
        <f>S35+AJ35+BA35+BR35</f>
        <v>10</v>
      </c>
      <c r="J35" s="6">
        <f>U35+AL35+BC35+BT35</f>
        <v>0</v>
      </c>
      <c r="K35" s="6">
        <f>W35+AN35+BE35+BV35</f>
        <v>0</v>
      </c>
      <c r="L35" s="6">
        <f>Z35+AQ35+BH35+BY35</f>
        <v>0</v>
      </c>
      <c r="M35" s="6">
        <f>AB35+AS35+BJ35+CA35</f>
        <v>0</v>
      </c>
      <c r="N35" s="6">
        <f>AD35+AU35+BL35+CC35</f>
        <v>0</v>
      </c>
      <c r="O35" s="6">
        <f>AF35+AW35+BN35+CE35</f>
        <v>0</v>
      </c>
      <c r="P35" s="7">
        <f>AI35+AZ35+BQ35+CH35</f>
        <v>1</v>
      </c>
      <c r="Q35" s="7">
        <f>AH35+AY35+BP35+CG35</f>
        <v>0</v>
      </c>
      <c r="R35" s="7">
        <v>0.4</v>
      </c>
      <c r="S35" s="11">
        <v>10</v>
      </c>
      <c r="T35" s="10" t="s">
        <v>53</v>
      </c>
      <c r="U35" s="11"/>
      <c r="V35" s="10"/>
      <c r="W35" s="11"/>
      <c r="X35" s="10"/>
      <c r="Y35" s="7">
        <v>1</v>
      </c>
      <c r="Z35" s="11"/>
      <c r="AA35" s="10"/>
      <c r="AB35" s="11"/>
      <c r="AC35" s="10"/>
      <c r="AD35" s="11"/>
      <c r="AE35" s="10"/>
      <c r="AF35" s="11"/>
      <c r="AG35" s="10"/>
      <c r="AH35" s="7"/>
      <c r="AI35" s="7">
        <f>Y35+AH35</f>
        <v>1</v>
      </c>
      <c r="AJ35" s="11"/>
      <c r="AK35" s="10"/>
      <c r="AL35" s="11"/>
      <c r="AM35" s="10"/>
      <c r="AN35" s="11"/>
      <c r="AO35" s="10"/>
      <c r="AP35" s="7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>AP35+AY35</f>
        <v>0</v>
      </c>
      <c r="BA35" s="11"/>
      <c r="BB35" s="10"/>
      <c r="BC35" s="11"/>
      <c r="BD35" s="10"/>
      <c r="BE35" s="11"/>
      <c r="BF35" s="10"/>
      <c r="BG35" s="7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>BG35+BP35</f>
        <v>0</v>
      </c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>BX35+CG35</f>
        <v>0</v>
      </c>
    </row>
    <row r="36" spans="1:86" ht="16.05" customHeight="1" x14ac:dyDescent="0.25">
      <c r="A36" s="6"/>
      <c r="B36" s="6"/>
      <c r="C36" s="6"/>
      <c r="D36" s="6"/>
      <c r="E36" s="6" t="s">
        <v>71</v>
      </c>
      <c r="F36" s="6">
        <f t="shared" ref="F36:AK36" si="20">SUM(F32:F35)</f>
        <v>0</v>
      </c>
      <c r="G36" s="6">
        <f t="shared" si="20"/>
        <v>8</v>
      </c>
      <c r="H36" s="6">
        <f t="shared" si="20"/>
        <v>64</v>
      </c>
      <c r="I36" s="6">
        <f t="shared" si="20"/>
        <v>38</v>
      </c>
      <c r="J36" s="6">
        <f t="shared" si="20"/>
        <v>3</v>
      </c>
      <c r="K36" s="6">
        <f t="shared" si="20"/>
        <v>0</v>
      </c>
      <c r="L36" s="6">
        <f t="shared" si="20"/>
        <v>18</v>
      </c>
      <c r="M36" s="6">
        <f t="shared" si="20"/>
        <v>5</v>
      </c>
      <c r="N36" s="6">
        <f t="shared" si="20"/>
        <v>0</v>
      </c>
      <c r="O36" s="6">
        <f t="shared" si="20"/>
        <v>0</v>
      </c>
      <c r="P36" s="7">
        <f t="shared" si="20"/>
        <v>7</v>
      </c>
      <c r="Q36" s="7">
        <f t="shared" si="20"/>
        <v>2.7</v>
      </c>
      <c r="R36" s="7">
        <f t="shared" si="20"/>
        <v>2.81</v>
      </c>
      <c r="S36" s="11">
        <f t="shared" si="20"/>
        <v>38</v>
      </c>
      <c r="T36" s="10">
        <f t="shared" si="20"/>
        <v>0</v>
      </c>
      <c r="U36" s="11">
        <f t="shared" si="20"/>
        <v>3</v>
      </c>
      <c r="V36" s="10">
        <f t="shared" si="20"/>
        <v>0</v>
      </c>
      <c r="W36" s="11">
        <f t="shared" si="20"/>
        <v>0</v>
      </c>
      <c r="X36" s="10">
        <f t="shared" si="20"/>
        <v>0</v>
      </c>
      <c r="Y36" s="7">
        <f t="shared" si="20"/>
        <v>4.3</v>
      </c>
      <c r="Z36" s="11">
        <f t="shared" si="20"/>
        <v>18</v>
      </c>
      <c r="AA36" s="10">
        <f t="shared" si="20"/>
        <v>0</v>
      </c>
      <c r="AB36" s="11">
        <f t="shared" si="20"/>
        <v>5</v>
      </c>
      <c r="AC36" s="10">
        <f t="shared" si="20"/>
        <v>0</v>
      </c>
      <c r="AD36" s="11">
        <f t="shared" si="20"/>
        <v>0</v>
      </c>
      <c r="AE36" s="10">
        <f t="shared" si="20"/>
        <v>0</v>
      </c>
      <c r="AF36" s="11">
        <f t="shared" si="20"/>
        <v>0</v>
      </c>
      <c r="AG36" s="10">
        <f t="shared" si="20"/>
        <v>0</v>
      </c>
      <c r="AH36" s="7">
        <f t="shared" si="20"/>
        <v>2.7</v>
      </c>
      <c r="AI36" s="7">
        <f t="shared" si="20"/>
        <v>7</v>
      </c>
      <c r="AJ36" s="11">
        <f t="shared" si="20"/>
        <v>0</v>
      </c>
      <c r="AK36" s="10">
        <f t="shared" si="20"/>
        <v>0</v>
      </c>
      <c r="AL36" s="11">
        <f t="shared" ref="AL36:BQ36" si="21">SUM(AL32:AL35)</f>
        <v>0</v>
      </c>
      <c r="AM36" s="10">
        <f t="shared" si="21"/>
        <v>0</v>
      </c>
      <c r="AN36" s="11">
        <f t="shared" si="21"/>
        <v>0</v>
      </c>
      <c r="AO36" s="10">
        <f t="shared" si="21"/>
        <v>0</v>
      </c>
      <c r="AP36" s="7">
        <f t="shared" si="21"/>
        <v>0</v>
      </c>
      <c r="AQ36" s="11">
        <f t="shared" si="21"/>
        <v>0</v>
      </c>
      <c r="AR36" s="10">
        <f t="shared" si="21"/>
        <v>0</v>
      </c>
      <c r="AS36" s="11">
        <f t="shared" si="21"/>
        <v>0</v>
      </c>
      <c r="AT36" s="10">
        <f t="shared" si="21"/>
        <v>0</v>
      </c>
      <c r="AU36" s="11">
        <f t="shared" si="21"/>
        <v>0</v>
      </c>
      <c r="AV36" s="10">
        <f t="shared" si="21"/>
        <v>0</v>
      </c>
      <c r="AW36" s="11">
        <f t="shared" si="21"/>
        <v>0</v>
      </c>
      <c r="AX36" s="10">
        <f t="shared" si="21"/>
        <v>0</v>
      </c>
      <c r="AY36" s="7">
        <f t="shared" si="21"/>
        <v>0</v>
      </c>
      <c r="AZ36" s="7">
        <f t="shared" si="21"/>
        <v>0</v>
      </c>
      <c r="BA36" s="11">
        <f t="shared" si="21"/>
        <v>0</v>
      </c>
      <c r="BB36" s="10">
        <f t="shared" si="21"/>
        <v>0</v>
      </c>
      <c r="BC36" s="11">
        <f t="shared" si="21"/>
        <v>0</v>
      </c>
      <c r="BD36" s="10">
        <f t="shared" si="21"/>
        <v>0</v>
      </c>
      <c r="BE36" s="11">
        <f t="shared" si="21"/>
        <v>0</v>
      </c>
      <c r="BF36" s="10">
        <f t="shared" si="21"/>
        <v>0</v>
      </c>
      <c r="BG36" s="7">
        <f t="shared" si="21"/>
        <v>0</v>
      </c>
      <c r="BH36" s="11">
        <f t="shared" si="21"/>
        <v>0</v>
      </c>
      <c r="BI36" s="10">
        <f t="shared" si="21"/>
        <v>0</v>
      </c>
      <c r="BJ36" s="11">
        <f t="shared" si="21"/>
        <v>0</v>
      </c>
      <c r="BK36" s="10">
        <f t="shared" si="21"/>
        <v>0</v>
      </c>
      <c r="BL36" s="11">
        <f t="shared" si="21"/>
        <v>0</v>
      </c>
      <c r="BM36" s="10">
        <f t="shared" si="21"/>
        <v>0</v>
      </c>
      <c r="BN36" s="11">
        <f t="shared" si="21"/>
        <v>0</v>
      </c>
      <c r="BO36" s="10">
        <f t="shared" si="21"/>
        <v>0</v>
      </c>
      <c r="BP36" s="7">
        <f t="shared" si="21"/>
        <v>0</v>
      </c>
      <c r="BQ36" s="7">
        <f t="shared" si="21"/>
        <v>0</v>
      </c>
      <c r="BR36" s="11">
        <f t="shared" ref="BR36:CH36" si="22">SUM(BR32:BR35)</f>
        <v>0</v>
      </c>
      <c r="BS36" s="10">
        <f t="shared" si="22"/>
        <v>0</v>
      </c>
      <c r="BT36" s="11">
        <f t="shared" si="22"/>
        <v>0</v>
      </c>
      <c r="BU36" s="10">
        <f t="shared" si="22"/>
        <v>0</v>
      </c>
      <c r="BV36" s="11">
        <f t="shared" si="22"/>
        <v>0</v>
      </c>
      <c r="BW36" s="10">
        <f t="shared" si="22"/>
        <v>0</v>
      </c>
      <c r="BX36" s="7">
        <f t="shared" si="22"/>
        <v>0</v>
      </c>
      <c r="BY36" s="11">
        <f t="shared" si="22"/>
        <v>0</v>
      </c>
      <c r="BZ36" s="10">
        <f t="shared" si="22"/>
        <v>0</v>
      </c>
      <c r="CA36" s="11">
        <f t="shared" si="22"/>
        <v>0</v>
      </c>
      <c r="CB36" s="10">
        <f t="shared" si="22"/>
        <v>0</v>
      </c>
      <c r="CC36" s="11">
        <f t="shared" si="22"/>
        <v>0</v>
      </c>
      <c r="CD36" s="10">
        <f t="shared" si="22"/>
        <v>0</v>
      </c>
      <c r="CE36" s="11">
        <f t="shared" si="22"/>
        <v>0</v>
      </c>
      <c r="CF36" s="10">
        <f t="shared" si="22"/>
        <v>0</v>
      </c>
      <c r="CG36" s="7">
        <f t="shared" si="22"/>
        <v>0</v>
      </c>
      <c r="CH36" s="7">
        <f t="shared" si="22"/>
        <v>0</v>
      </c>
    </row>
    <row r="37" spans="1:86" ht="20.100000000000001" customHeight="1" x14ac:dyDescent="0.25">
      <c r="A37" s="19" t="s">
        <v>86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9"/>
      <c r="CH37" s="15"/>
    </row>
    <row r="38" spans="1:86" x14ac:dyDescent="0.25">
      <c r="A38" s="6">
        <v>5</v>
      </c>
      <c r="B38" s="6">
        <v>1</v>
      </c>
      <c r="C38" s="6"/>
      <c r="D38" s="6"/>
      <c r="E38" s="3" t="s">
        <v>105</v>
      </c>
      <c r="F38" s="6">
        <f>$B$38*COUNTIF(S38:CF38,"e")</f>
        <v>0</v>
      </c>
      <c r="G38" s="6">
        <f>$B$38*COUNTIF(S38:CF38,"z")</f>
        <v>2</v>
      </c>
      <c r="H38" s="6">
        <f t="shared" ref="H38:H55" si="23">SUM(I38:O38)</f>
        <v>15</v>
      </c>
      <c r="I38" s="6">
        <f t="shared" ref="I38:I55" si="24">S38+AJ38+BA38+BR38</f>
        <v>8</v>
      </c>
      <c r="J38" s="6">
        <f t="shared" ref="J38:J55" si="25">U38+AL38+BC38+BT38</f>
        <v>7</v>
      </c>
      <c r="K38" s="6">
        <f t="shared" ref="K38:K55" si="26">W38+AN38+BE38+BV38</f>
        <v>0</v>
      </c>
      <c r="L38" s="6">
        <f t="shared" ref="L38:L55" si="27">Z38+AQ38+BH38+BY38</f>
        <v>0</v>
      </c>
      <c r="M38" s="6">
        <f t="shared" ref="M38:M55" si="28">AB38+AS38+BJ38+CA38</f>
        <v>0</v>
      </c>
      <c r="N38" s="6">
        <f t="shared" ref="N38:N55" si="29">AD38+AU38+BL38+CC38</f>
        <v>0</v>
      </c>
      <c r="O38" s="6">
        <f t="shared" ref="O38:O55" si="30">AF38+AW38+BN38+CE38</f>
        <v>0</v>
      </c>
      <c r="P38" s="7">
        <f t="shared" ref="P38:P55" si="31">AI38+AZ38+BQ38+CH38</f>
        <v>2</v>
      </c>
      <c r="Q38" s="7">
        <f t="shared" ref="Q38:Q55" si="32">AH38+AY38+BP38+CG38</f>
        <v>0</v>
      </c>
      <c r="R38" s="7">
        <f>$B$38*0.74</f>
        <v>0.74</v>
      </c>
      <c r="S38" s="11"/>
      <c r="T38" s="10"/>
      <c r="U38" s="11"/>
      <c r="V38" s="10"/>
      <c r="W38" s="11"/>
      <c r="X38" s="10"/>
      <c r="Y38" s="7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ref="AI38:AI55" si="33">Y38+AH38</f>
        <v>0</v>
      </c>
      <c r="AJ38" s="11">
        <f>$B$38*8</f>
        <v>8</v>
      </c>
      <c r="AK38" s="10" t="s">
        <v>53</v>
      </c>
      <c r="AL38" s="11">
        <f>$B$38*7</f>
        <v>7</v>
      </c>
      <c r="AM38" s="10" t="s">
        <v>53</v>
      </c>
      <c r="AN38" s="11"/>
      <c r="AO38" s="10"/>
      <c r="AP38" s="7">
        <f>$B$38*2</f>
        <v>2</v>
      </c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ref="AZ38:AZ55" si="34">AP38+AY38</f>
        <v>2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ref="BQ38:BQ55" si="35">BG38+BP38</f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ref="CH38:CH55" si="36">BX38+CG38</f>
        <v>0</v>
      </c>
    </row>
    <row r="39" spans="1:86" x14ac:dyDescent="0.25">
      <c r="A39" s="6">
        <v>2</v>
      </c>
      <c r="B39" s="6">
        <v>1</v>
      </c>
      <c r="C39" s="6"/>
      <c r="D39" s="6"/>
      <c r="E39" s="3" t="s">
        <v>102</v>
      </c>
      <c r="F39" s="6">
        <f>$B$39*COUNTIF(S39:CF39,"e")</f>
        <v>0</v>
      </c>
      <c r="G39" s="6">
        <f>$B$39*COUNTIF(S39:CF39,"z")</f>
        <v>2</v>
      </c>
      <c r="H39" s="6">
        <f t="shared" si="23"/>
        <v>15</v>
      </c>
      <c r="I39" s="6">
        <f t="shared" si="24"/>
        <v>8</v>
      </c>
      <c r="J39" s="6">
        <f t="shared" si="25"/>
        <v>7</v>
      </c>
      <c r="K39" s="6">
        <f t="shared" si="26"/>
        <v>0</v>
      </c>
      <c r="L39" s="6">
        <f t="shared" si="27"/>
        <v>0</v>
      </c>
      <c r="M39" s="6">
        <f t="shared" si="28"/>
        <v>0</v>
      </c>
      <c r="N39" s="6">
        <f t="shared" si="29"/>
        <v>0</v>
      </c>
      <c r="O39" s="6">
        <f t="shared" si="30"/>
        <v>0</v>
      </c>
      <c r="P39" s="7">
        <f t="shared" si="31"/>
        <v>2</v>
      </c>
      <c r="Q39" s="7">
        <f t="shared" si="32"/>
        <v>0</v>
      </c>
      <c r="R39" s="7">
        <f>$B$39*0.73</f>
        <v>0.73</v>
      </c>
      <c r="S39" s="11">
        <f>$B$39*8</f>
        <v>8</v>
      </c>
      <c r="T39" s="10" t="s">
        <v>53</v>
      </c>
      <c r="U39" s="11">
        <f>$B$39*7</f>
        <v>7</v>
      </c>
      <c r="V39" s="10" t="s">
        <v>53</v>
      </c>
      <c r="W39" s="11"/>
      <c r="X39" s="10"/>
      <c r="Y39" s="7">
        <f>$B$39*2</f>
        <v>2</v>
      </c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3"/>
        <v>2</v>
      </c>
      <c r="AJ39" s="11"/>
      <c r="AK39" s="10"/>
      <c r="AL39" s="11"/>
      <c r="AM39" s="10"/>
      <c r="AN39" s="11"/>
      <c r="AO39" s="10"/>
      <c r="AP39" s="7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4"/>
        <v>0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5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6"/>
        <v>0</v>
      </c>
    </row>
    <row r="40" spans="1:86" x14ac:dyDescent="0.25">
      <c r="A40" s="6">
        <v>3</v>
      </c>
      <c r="B40" s="6">
        <v>1</v>
      </c>
      <c r="C40" s="6"/>
      <c r="D40" s="6"/>
      <c r="E40" s="3" t="s">
        <v>103</v>
      </c>
      <c r="F40" s="6">
        <f>$B$40*COUNTIF(S40:CF40,"e")</f>
        <v>0</v>
      </c>
      <c r="G40" s="6">
        <f>$B$40*COUNTIF(S40:CF40,"z")</f>
        <v>2</v>
      </c>
      <c r="H40" s="6">
        <f t="shared" si="23"/>
        <v>15</v>
      </c>
      <c r="I40" s="6">
        <f t="shared" si="24"/>
        <v>8</v>
      </c>
      <c r="J40" s="6">
        <f t="shared" si="25"/>
        <v>7</v>
      </c>
      <c r="K40" s="6">
        <f t="shared" si="26"/>
        <v>0</v>
      </c>
      <c r="L40" s="6">
        <f t="shared" si="27"/>
        <v>0</v>
      </c>
      <c r="M40" s="6">
        <f t="shared" si="28"/>
        <v>0</v>
      </c>
      <c r="N40" s="6">
        <f t="shared" si="29"/>
        <v>0</v>
      </c>
      <c r="O40" s="6">
        <f t="shared" si="30"/>
        <v>0</v>
      </c>
      <c r="P40" s="7">
        <f t="shared" si="31"/>
        <v>2</v>
      </c>
      <c r="Q40" s="7">
        <f t="shared" si="32"/>
        <v>0</v>
      </c>
      <c r="R40" s="7">
        <f>$B$40*0.8</f>
        <v>0.8</v>
      </c>
      <c r="S40" s="11"/>
      <c r="T40" s="10"/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3"/>
        <v>0</v>
      </c>
      <c r="AJ40" s="11">
        <f>$B$40*8</f>
        <v>8</v>
      </c>
      <c r="AK40" s="10" t="s">
        <v>53</v>
      </c>
      <c r="AL40" s="11">
        <f>$B$40*7</f>
        <v>7</v>
      </c>
      <c r="AM40" s="10" t="s">
        <v>53</v>
      </c>
      <c r="AN40" s="11"/>
      <c r="AO40" s="10"/>
      <c r="AP40" s="7">
        <f>$B$40*2</f>
        <v>2</v>
      </c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4"/>
        <v>2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5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6"/>
        <v>0</v>
      </c>
    </row>
    <row r="41" spans="1:86" x14ac:dyDescent="0.25">
      <c r="A41" s="6">
        <v>7</v>
      </c>
      <c r="B41" s="6">
        <v>1</v>
      </c>
      <c r="C41" s="6"/>
      <c r="D41" s="6"/>
      <c r="E41" s="3" t="s">
        <v>106</v>
      </c>
      <c r="F41" s="6">
        <f>$B$41*COUNTIF(S41:CF41,"e")</f>
        <v>0</v>
      </c>
      <c r="G41" s="6">
        <f>$B$41*COUNTIF(S41:CF41,"z")</f>
        <v>2</v>
      </c>
      <c r="H41" s="6">
        <f t="shared" si="23"/>
        <v>15</v>
      </c>
      <c r="I41" s="6">
        <f t="shared" si="24"/>
        <v>8</v>
      </c>
      <c r="J41" s="6">
        <f t="shared" si="25"/>
        <v>0</v>
      </c>
      <c r="K41" s="6">
        <f t="shared" si="26"/>
        <v>0</v>
      </c>
      <c r="L41" s="6">
        <f t="shared" si="27"/>
        <v>7</v>
      </c>
      <c r="M41" s="6">
        <f t="shared" si="28"/>
        <v>0</v>
      </c>
      <c r="N41" s="6">
        <f t="shared" si="29"/>
        <v>0</v>
      </c>
      <c r="O41" s="6">
        <f t="shared" si="30"/>
        <v>0</v>
      </c>
      <c r="P41" s="7">
        <f t="shared" si="31"/>
        <v>2</v>
      </c>
      <c r="Q41" s="7">
        <f t="shared" si="32"/>
        <v>1</v>
      </c>
      <c r="R41" s="7">
        <f>$B$41*1.03</f>
        <v>1.03</v>
      </c>
      <c r="S41" s="11"/>
      <c r="T41" s="10"/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3"/>
        <v>0</v>
      </c>
      <c r="AJ41" s="11">
        <f>$B$41*8</f>
        <v>8</v>
      </c>
      <c r="AK41" s="10" t="s">
        <v>53</v>
      </c>
      <c r="AL41" s="11"/>
      <c r="AM41" s="10"/>
      <c r="AN41" s="11"/>
      <c r="AO41" s="10"/>
      <c r="AP41" s="7">
        <f>$B$41*1</f>
        <v>1</v>
      </c>
      <c r="AQ41" s="11">
        <f>$B$41*7</f>
        <v>7</v>
      </c>
      <c r="AR41" s="10" t="s">
        <v>53</v>
      </c>
      <c r="AS41" s="11"/>
      <c r="AT41" s="10"/>
      <c r="AU41" s="11"/>
      <c r="AV41" s="10"/>
      <c r="AW41" s="11"/>
      <c r="AX41" s="10"/>
      <c r="AY41" s="7">
        <f>$B$41*1</f>
        <v>1</v>
      </c>
      <c r="AZ41" s="7">
        <f t="shared" si="34"/>
        <v>2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5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6"/>
        <v>0</v>
      </c>
    </row>
    <row r="42" spans="1:86" x14ac:dyDescent="0.25">
      <c r="A42" s="6"/>
      <c r="B42" s="6"/>
      <c r="C42" s="6"/>
      <c r="D42" s="6" t="s">
        <v>287</v>
      </c>
      <c r="E42" s="3" t="s">
        <v>288</v>
      </c>
      <c r="F42" s="6">
        <f>COUNTIF(S42:CF42,"e")</f>
        <v>0</v>
      </c>
      <c r="G42" s="6">
        <f>COUNTIF(S42:CF42,"z")</f>
        <v>2</v>
      </c>
      <c r="H42" s="6">
        <f t="shared" si="23"/>
        <v>10</v>
      </c>
      <c r="I42" s="6">
        <f t="shared" si="24"/>
        <v>5</v>
      </c>
      <c r="J42" s="6">
        <f t="shared" si="25"/>
        <v>0</v>
      </c>
      <c r="K42" s="6">
        <f t="shared" si="26"/>
        <v>0</v>
      </c>
      <c r="L42" s="6">
        <f t="shared" si="27"/>
        <v>5</v>
      </c>
      <c r="M42" s="6">
        <f t="shared" si="28"/>
        <v>0</v>
      </c>
      <c r="N42" s="6">
        <f t="shared" si="29"/>
        <v>0</v>
      </c>
      <c r="O42" s="6">
        <f t="shared" si="30"/>
        <v>0</v>
      </c>
      <c r="P42" s="7">
        <f t="shared" si="31"/>
        <v>1</v>
      </c>
      <c r="Q42" s="7">
        <f t="shared" si="32"/>
        <v>0.5</v>
      </c>
      <c r="R42" s="7">
        <v>0.53</v>
      </c>
      <c r="S42" s="11"/>
      <c r="T42" s="10"/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3"/>
        <v>0</v>
      </c>
      <c r="AJ42" s="11">
        <v>5</v>
      </c>
      <c r="AK42" s="10" t="s">
        <v>53</v>
      </c>
      <c r="AL42" s="11"/>
      <c r="AM42" s="10"/>
      <c r="AN42" s="11"/>
      <c r="AO42" s="10"/>
      <c r="AP42" s="7">
        <v>0.5</v>
      </c>
      <c r="AQ42" s="11">
        <v>5</v>
      </c>
      <c r="AR42" s="10" t="s">
        <v>53</v>
      </c>
      <c r="AS42" s="11"/>
      <c r="AT42" s="10"/>
      <c r="AU42" s="11"/>
      <c r="AV42" s="10"/>
      <c r="AW42" s="11"/>
      <c r="AX42" s="10"/>
      <c r="AY42" s="7">
        <v>0.5</v>
      </c>
      <c r="AZ42" s="7">
        <f t="shared" si="34"/>
        <v>1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5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6"/>
        <v>0</v>
      </c>
    </row>
    <row r="43" spans="1:86" x14ac:dyDescent="0.25">
      <c r="A43" s="6"/>
      <c r="B43" s="6"/>
      <c r="C43" s="6"/>
      <c r="D43" s="6" t="s">
        <v>289</v>
      </c>
      <c r="E43" s="3" t="s">
        <v>290</v>
      </c>
      <c r="F43" s="6">
        <f>COUNTIF(S43:CF43,"e")</f>
        <v>0</v>
      </c>
      <c r="G43" s="6">
        <f>COUNTIF(S43:CF43,"z")</f>
        <v>2</v>
      </c>
      <c r="H43" s="6">
        <f t="shared" si="23"/>
        <v>10</v>
      </c>
      <c r="I43" s="6">
        <f t="shared" si="24"/>
        <v>5</v>
      </c>
      <c r="J43" s="6">
        <f t="shared" si="25"/>
        <v>0</v>
      </c>
      <c r="K43" s="6">
        <f t="shared" si="26"/>
        <v>0</v>
      </c>
      <c r="L43" s="6">
        <f t="shared" si="27"/>
        <v>5</v>
      </c>
      <c r="M43" s="6">
        <f t="shared" si="28"/>
        <v>0</v>
      </c>
      <c r="N43" s="6">
        <f t="shared" si="29"/>
        <v>0</v>
      </c>
      <c r="O43" s="6">
        <f t="shared" si="30"/>
        <v>0</v>
      </c>
      <c r="P43" s="7">
        <f t="shared" si="31"/>
        <v>1</v>
      </c>
      <c r="Q43" s="7">
        <f t="shared" si="32"/>
        <v>0.5</v>
      </c>
      <c r="R43" s="7">
        <v>0.73</v>
      </c>
      <c r="S43" s="11">
        <v>5</v>
      </c>
      <c r="T43" s="10" t="s">
        <v>53</v>
      </c>
      <c r="U43" s="11"/>
      <c r="V43" s="10"/>
      <c r="W43" s="11"/>
      <c r="X43" s="10"/>
      <c r="Y43" s="7">
        <v>0.5</v>
      </c>
      <c r="Z43" s="11">
        <v>5</v>
      </c>
      <c r="AA43" s="10" t="s">
        <v>53</v>
      </c>
      <c r="AB43" s="11"/>
      <c r="AC43" s="10"/>
      <c r="AD43" s="11"/>
      <c r="AE43" s="10"/>
      <c r="AF43" s="11"/>
      <c r="AG43" s="10"/>
      <c r="AH43" s="7">
        <v>0.5</v>
      </c>
      <c r="AI43" s="7">
        <f t="shared" si="33"/>
        <v>1</v>
      </c>
      <c r="AJ43" s="11"/>
      <c r="AK43" s="10"/>
      <c r="AL43" s="11"/>
      <c r="AM43" s="10"/>
      <c r="AN43" s="11"/>
      <c r="AO43" s="10"/>
      <c r="AP43" s="7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4"/>
        <v>0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5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6"/>
        <v>0</v>
      </c>
    </row>
    <row r="44" spans="1:86" x14ac:dyDescent="0.25">
      <c r="A44" s="6"/>
      <c r="B44" s="6"/>
      <c r="C44" s="6"/>
      <c r="D44" s="6" t="s">
        <v>291</v>
      </c>
      <c r="E44" s="3" t="s">
        <v>292</v>
      </c>
      <c r="F44" s="6">
        <f>COUNTIF(S44:CF44,"e")</f>
        <v>0</v>
      </c>
      <c r="G44" s="6">
        <f>COUNTIF(S44:CF44,"z")</f>
        <v>2</v>
      </c>
      <c r="H44" s="6">
        <f t="shared" si="23"/>
        <v>15</v>
      </c>
      <c r="I44" s="6">
        <f t="shared" si="24"/>
        <v>7</v>
      </c>
      <c r="J44" s="6">
        <f t="shared" si="25"/>
        <v>0</v>
      </c>
      <c r="K44" s="6">
        <f t="shared" si="26"/>
        <v>0</v>
      </c>
      <c r="L44" s="6">
        <f t="shared" si="27"/>
        <v>8</v>
      </c>
      <c r="M44" s="6">
        <f t="shared" si="28"/>
        <v>0</v>
      </c>
      <c r="N44" s="6">
        <f t="shared" si="29"/>
        <v>0</v>
      </c>
      <c r="O44" s="6">
        <f t="shared" si="30"/>
        <v>0</v>
      </c>
      <c r="P44" s="7">
        <f t="shared" si="31"/>
        <v>1</v>
      </c>
      <c r="Q44" s="7">
        <f t="shared" si="32"/>
        <v>0.5</v>
      </c>
      <c r="R44" s="7">
        <v>0.87</v>
      </c>
      <c r="S44" s="11">
        <v>7</v>
      </c>
      <c r="T44" s="10" t="s">
        <v>53</v>
      </c>
      <c r="U44" s="11"/>
      <c r="V44" s="10"/>
      <c r="W44" s="11"/>
      <c r="X44" s="10"/>
      <c r="Y44" s="7">
        <v>0.5</v>
      </c>
      <c r="Z44" s="11">
        <v>8</v>
      </c>
      <c r="AA44" s="10" t="s">
        <v>53</v>
      </c>
      <c r="AB44" s="11"/>
      <c r="AC44" s="10"/>
      <c r="AD44" s="11"/>
      <c r="AE44" s="10"/>
      <c r="AF44" s="11"/>
      <c r="AG44" s="10"/>
      <c r="AH44" s="7">
        <v>0.5</v>
      </c>
      <c r="AI44" s="7">
        <f t="shared" si="33"/>
        <v>1</v>
      </c>
      <c r="AJ44" s="11"/>
      <c r="AK44" s="10"/>
      <c r="AL44" s="11"/>
      <c r="AM44" s="10"/>
      <c r="AN44" s="11"/>
      <c r="AO44" s="10"/>
      <c r="AP44" s="7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4"/>
        <v>0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5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6"/>
        <v>0</v>
      </c>
    </row>
    <row r="45" spans="1:86" x14ac:dyDescent="0.25">
      <c r="A45" s="6">
        <v>4</v>
      </c>
      <c r="B45" s="6">
        <v>1</v>
      </c>
      <c r="C45" s="6"/>
      <c r="D45" s="6"/>
      <c r="E45" s="3" t="s">
        <v>104</v>
      </c>
      <c r="F45" s="6">
        <f>$B$45*COUNTIF(S45:CF45,"e")</f>
        <v>0</v>
      </c>
      <c r="G45" s="6">
        <f>$B$45*COUNTIF(S45:CF45,"z")</f>
        <v>2</v>
      </c>
      <c r="H45" s="6">
        <f t="shared" si="23"/>
        <v>15</v>
      </c>
      <c r="I45" s="6">
        <f t="shared" si="24"/>
        <v>8</v>
      </c>
      <c r="J45" s="6">
        <f t="shared" si="25"/>
        <v>7</v>
      </c>
      <c r="K45" s="6">
        <f t="shared" si="26"/>
        <v>0</v>
      </c>
      <c r="L45" s="6">
        <f t="shared" si="27"/>
        <v>0</v>
      </c>
      <c r="M45" s="6">
        <f t="shared" si="28"/>
        <v>0</v>
      </c>
      <c r="N45" s="6">
        <f t="shared" si="29"/>
        <v>0</v>
      </c>
      <c r="O45" s="6">
        <f t="shared" si="30"/>
        <v>0</v>
      </c>
      <c r="P45" s="7">
        <f t="shared" si="31"/>
        <v>2</v>
      </c>
      <c r="Q45" s="7">
        <f t="shared" si="32"/>
        <v>0</v>
      </c>
      <c r="R45" s="7">
        <f>$B$45*0.77</f>
        <v>0.77</v>
      </c>
      <c r="S45" s="11"/>
      <c r="T45" s="10"/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3"/>
        <v>0</v>
      </c>
      <c r="AJ45" s="11">
        <f>$B$45*8</f>
        <v>8</v>
      </c>
      <c r="AK45" s="10" t="s">
        <v>53</v>
      </c>
      <c r="AL45" s="11">
        <f>$B$45*7</f>
        <v>7</v>
      </c>
      <c r="AM45" s="10" t="s">
        <v>53</v>
      </c>
      <c r="AN45" s="11"/>
      <c r="AO45" s="10"/>
      <c r="AP45" s="7">
        <f>$B$45*2</f>
        <v>2</v>
      </c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4"/>
        <v>2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5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6"/>
        <v>0</v>
      </c>
    </row>
    <row r="46" spans="1:86" x14ac:dyDescent="0.25">
      <c r="A46" s="6"/>
      <c r="B46" s="6"/>
      <c r="C46" s="6"/>
      <c r="D46" s="6" t="s">
        <v>293</v>
      </c>
      <c r="E46" s="3" t="s">
        <v>294</v>
      </c>
      <c r="F46" s="6">
        <f>COUNTIF(S46:CF46,"e")</f>
        <v>0</v>
      </c>
      <c r="G46" s="6">
        <f>COUNTIF(S46:CF46,"z")</f>
        <v>2</v>
      </c>
      <c r="H46" s="6">
        <f t="shared" si="23"/>
        <v>12</v>
      </c>
      <c r="I46" s="6">
        <f t="shared" si="24"/>
        <v>5</v>
      </c>
      <c r="J46" s="6">
        <f t="shared" si="25"/>
        <v>0</v>
      </c>
      <c r="K46" s="6">
        <f t="shared" si="26"/>
        <v>0</v>
      </c>
      <c r="L46" s="6">
        <f t="shared" si="27"/>
        <v>7</v>
      </c>
      <c r="M46" s="6">
        <f t="shared" si="28"/>
        <v>0</v>
      </c>
      <c r="N46" s="6">
        <f t="shared" si="29"/>
        <v>0</v>
      </c>
      <c r="O46" s="6">
        <f t="shared" si="30"/>
        <v>0</v>
      </c>
      <c r="P46" s="7">
        <f t="shared" si="31"/>
        <v>1</v>
      </c>
      <c r="Q46" s="7">
        <f t="shared" si="32"/>
        <v>0.5</v>
      </c>
      <c r="R46" s="7">
        <v>0.7</v>
      </c>
      <c r="S46" s="11">
        <v>5</v>
      </c>
      <c r="T46" s="10" t="s">
        <v>53</v>
      </c>
      <c r="U46" s="11"/>
      <c r="V46" s="10"/>
      <c r="W46" s="11"/>
      <c r="X46" s="10"/>
      <c r="Y46" s="7">
        <v>0.5</v>
      </c>
      <c r="Z46" s="11">
        <v>7</v>
      </c>
      <c r="AA46" s="10" t="s">
        <v>53</v>
      </c>
      <c r="AB46" s="11"/>
      <c r="AC46" s="10"/>
      <c r="AD46" s="11"/>
      <c r="AE46" s="10"/>
      <c r="AF46" s="11"/>
      <c r="AG46" s="10"/>
      <c r="AH46" s="7">
        <v>0.5</v>
      </c>
      <c r="AI46" s="7">
        <f t="shared" si="33"/>
        <v>1</v>
      </c>
      <c r="AJ46" s="11"/>
      <c r="AK46" s="10"/>
      <c r="AL46" s="11"/>
      <c r="AM46" s="10"/>
      <c r="AN46" s="11"/>
      <c r="AO46" s="10"/>
      <c r="AP46" s="7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4"/>
        <v>0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5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6"/>
        <v>0</v>
      </c>
    </row>
    <row r="47" spans="1:86" x14ac:dyDescent="0.25">
      <c r="A47" s="6"/>
      <c r="B47" s="6"/>
      <c r="C47" s="6"/>
      <c r="D47" s="6" t="s">
        <v>295</v>
      </c>
      <c r="E47" s="3" t="s">
        <v>296</v>
      </c>
      <c r="F47" s="6">
        <f>COUNTIF(S47:CF47,"e")</f>
        <v>0</v>
      </c>
      <c r="G47" s="6">
        <f>COUNTIF(S47:CF47,"z")</f>
        <v>2</v>
      </c>
      <c r="H47" s="6">
        <f t="shared" si="23"/>
        <v>15</v>
      </c>
      <c r="I47" s="6">
        <f t="shared" si="24"/>
        <v>8</v>
      </c>
      <c r="J47" s="6">
        <f t="shared" si="25"/>
        <v>7</v>
      </c>
      <c r="K47" s="6">
        <f t="shared" si="26"/>
        <v>0</v>
      </c>
      <c r="L47" s="6">
        <f t="shared" si="27"/>
        <v>0</v>
      </c>
      <c r="M47" s="6">
        <f t="shared" si="28"/>
        <v>0</v>
      </c>
      <c r="N47" s="6">
        <f t="shared" si="29"/>
        <v>0</v>
      </c>
      <c r="O47" s="6">
        <f t="shared" si="30"/>
        <v>0</v>
      </c>
      <c r="P47" s="7">
        <f t="shared" si="31"/>
        <v>2</v>
      </c>
      <c r="Q47" s="7">
        <f t="shared" si="32"/>
        <v>0</v>
      </c>
      <c r="R47" s="7">
        <v>0.96</v>
      </c>
      <c r="S47" s="11"/>
      <c r="T47" s="10"/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3"/>
        <v>0</v>
      </c>
      <c r="AJ47" s="11"/>
      <c r="AK47" s="10"/>
      <c r="AL47" s="11"/>
      <c r="AM47" s="10"/>
      <c r="AN47" s="11"/>
      <c r="AO47" s="10"/>
      <c r="AP47" s="7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4"/>
        <v>0</v>
      </c>
      <c r="BA47" s="11">
        <v>8</v>
      </c>
      <c r="BB47" s="10" t="s">
        <v>53</v>
      </c>
      <c r="BC47" s="11">
        <v>7</v>
      </c>
      <c r="BD47" s="10" t="s">
        <v>53</v>
      </c>
      <c r="BE47" s="11"/>
      <c r="BF47" s="10"/>
      <c r="BG47" s="7">
        <v>2</v>
      </c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5"/>
        <v>2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6"/>
        <v>0</v>
      </c>
    </row>
    <row r="48" spans="1:86" x14ac:dyDescent="0.25">
      <c r="A48" s="6"/>
      <c r="B48" s="6"/>
      <c r="C48" s="6"/>
      <c r="D48" s="6" t="s">
        <v>297</v>
      </c>
      <c r="E48" s="3" t="s">
        <v>298</v>
      </c>
      <c r="F48" s="6">
        <f>COUNTIF(S48:CF48,"e")</f>
        <v>0</v>
      </c>
      <c r="G48" s="6">
        <f>COUNTIF(S48:CF48,"z")</f>
        <v>2</v>
      </c>
      <c r="H48" s="6">
        <f t="shared" si="23"/>
        <v>10</v>
      </c>
      <c r="I48" s="6">
        <f t="shared" si="24"/>
        <v>5</v>
      </c>
      <c r="J48" s="6">
        <f t="shared" si="25"/>
        <v>5</v>
      </c>
      <c r="K48" s="6">
        <f t="shared" si="26"/>
        <v>0</v>
      </c>
      <c r="L48" s="6">
        <f t="shared" si="27"/>
        <v>0</v>
      </c>
      <c r="M48" s="6">
        <f t="shared" si="28"/>
        <v>0</v>
      </c>
      <c r="N48" s="6">
        <f t="shared" si="29"/>
        <v>0</v>
      </c>
      <c r="O48" s="6">
        <f t="shared" si="30"/>
        <v>0</v>
      </c>
      <c r="P48" s="7">
        <f t="shared" si="31"/>
        <v>1</v>
      </c>
      <c r="Q48" s="7">
        <f t="shared" si="32"/>
        <v>0</v>
      </c>
      <c r="R48" s="7">
        <v>0.5</v>
      </c>
      <c r="S48" s="11">
        <v>5</v>
      </c>
      <c r="T48" s="10" t="s">
        <v>53</v>
      </c>
      <c r="U48" s="11">
        <v>5</v>
      </c>
      <c r="V48" s="10" t="s">
        <v>53</v>
      </c>
      <c r="W48" s="11"/>
      <c r="X48" s="10"/>
      <c r="Y48" s="7">
        <v>1</v>
      </c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3"/>
        <v>1</v>
      </c>
      <c r="AJ48" s="11"/>
      <c r="AK48" s="10"/>
      <c r="AL48" s="11"/>
      <c r="AM48" s="10"/>
      <c r="AN48" s="11"/>
      <c r="AO48" s="10"/>
      <c r="AP48" s="7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4"/>
        <v>0</v>
      </c>
      <c r="BA48" s="11"/>
      <c r="BB48" s="10"/>
      <c r="BC48" s="11"/>
      <c r="BD48" s="10"/>
      <c r="BE48" s="11"/>
      <c r="BF48" s="10"/>
      <c r="BG48" s="7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5"/>
        <v>0</v>
      </c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6"/>
        <v>0</v>
      </c>
    </row>
    <row r="49" spans="1:86" x14ac:dyDescent="0.25">
      <c r="A49" s="6"/>
      <c r="B49" s="6"/>
      <c r="C49" s="6"/>
      <c r="D49" s="6" t="s">
        <v>299</v>
      </c>
      <c r="E49" s="3" t="s">
        <v>95</v>
      </c>
      <c r="F49" s="6">
        <f>COUNTIF(S49:CF49,"e")</f>
        <v>0</v>
      </c>
      <c r="G49" s="6">
        <f>COUNTIF(S49:CF49,"z")</f>
        <v>2</v>
      </c>
      <c r="H49" s="6">
        <f t="shared" si="23"/>
        <v>30</v>
      </c>
      <c r="I49" s="6">
        <f t="shared" si="24"/>
        <v>15</v>
      </c>
      <c r="J49" s="6">
        <f t="shared" si="25"/>
        <v>15</v>
      </c>
      <c r="K49" s="6">
        <f t="shared" si="26"/>
        <v>0</v>
      </c>
      <c r="L49" s="6">
        <f t="shared" si="27"/>
        <v>0</v>
      </c>
      <c r="M49" s="6">
        <f t="shared" si="28"/>
        <v>0</v>
      </c>
      <c r="N49" s="6">
        <f t="shared" si="29"/>
        <v>0</v>
      </c>
      <c r="O49" s="6">
        <f t="shared" si="30"/>
        <v>0</v>
      </c>
      <c r="P49" s="7">
        <f t="shared" si="31"/>
        <v>2</v>
      </c>
      <c r="Q49" s="7">
        <f t="shared" si="32"/>
        <v>0</v>
      </c>
      <c r="R49" s="7">
        <v>0.67</v>
      </c>
      <c r="S49" s="11"/>
      <c r="T49" s="10"/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3"/>
        <v>0</v>
      </c>
      <c r="AJ49" s="11"/>
      <c r="AK49" s="10"/>
      <c r="AL49" s="11"/>
      <c r="AM49" s="10"/>
      <c r="AN49" s="11"/>
      <c r="AO49" s="10"/>
      <c r="AP49" s="7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4"/>
        <v>0</v>
      </c>
      <c r="BA49" s="11">
        <v>15</v>
      </c>
      <c r="BB49" s="10" t="s">
        <v>53</v>
      </c>
      <c r="BC49" s="11">
        <v>15</v>
      </c>
      <c r="BD49" s="10" t="s">
        <v>53</v>
      </c>
      <c r="BE49" s="11"/>
      <c r="BF49" s="10"/>
      <c r="BG49" s="7">
        <v>2</v>
      </c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5"/>
        <v>2</v>
      </c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6"/>
        <v>0</v>
      </c>
    </row>
    <row r="50" spans="1:86" x14ac:dyDescent="0.25">
      <c r="A50" s="6"/>
      <c r="B50" s="6"/>
      <c r="C50" s="6"/>
      <c r="D50" s="6" t="s">
        <v>300</v>
      </c>
      <c r="E50" s="3" t="s">
        <v>243</v>
      </c>
      <c r="F50" s="6">
        <f>COUNTIF(S50:CF50,"e")</f>
        <v>0</v>
      </c>
      <c r="G50" s="6">
        <f>COUNTIF(S50:CF50,"z")</f>
        <v>2</v>
      </c>
      <c r="H50" s="6">
        <f t="shared" si="23"/>
        <v>60</v>
      </c>
      <c r="I50" s="6">
        <f t="shared" si="24"/>
        <v>30</v>
      </c>
      <c r="J50" s="6">
        <f t="shared" si="25"/>
        <v>30</v>
      </c>
      <c r="K50" s="6">
        <f t="shared" si="26"/>
        <v>0</v>
      </c>
      <c r="L50" s="6">
        <f t="shared" si="27"/>
        <v>0</v>
      </c>
      <c r="M50" s="6">
        <f t="shared" si="28"/>
        <v>0</v>
      </c>
      <c r="N50" s="6">
        <f t="shared" si="29"/>
        <v>0</v>
      </c>
      <c r="O50" s="6">
        <f t="shared" si="30"/>
        <v>0</v>
      </c>
      <c r="P50" s="7">
        <f t="shared" si="31"/>
        <v>7</v>
      </c>
      <c r="Q50" s="7">
        <f t="shared" si="32"/>
        <v>0</v>
      </c>
      <c r="R50" s="7">
        <v>3.5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3"/>
        <v>0</v>
      </c>
      <c r="AJ50" s="11">
        <v>30</v>
      </c>
      <c r="AK50" s="10" t="s">
        <v>53</v>
      </c>
      <c r="AL50" s="11">
        <v>30</v>
      </c>
      <c r="AM50" s="10" t="s">
        <v>53</v>
      </c>
      <c r="AN50" s="11"/>
      <c r="AO50" s="10"/>
      <c r="AP50" s="7">
        <v>7</v>
      </c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34"/>
        <v>7</v>
      </c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35"/>
        <v>0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6"/>
        <v>0</v>
      </c>
    </row>
    <row r="51" spans="1:86" x14ac:dyDescent="0.25">
      <c r="A51" s="6">
        <v>8</v>
      </c>
      <c r="B51" s="6">
        <v>1</v>
      </c>
      <c r="C51" s="6"/>
      <c r="D51" s="6"/>
      <c r="E51" s="3" t="s">
        <v>65</v>
      </c>
      <c r="F51" s="6">
        <f>$B$51*COUNTIF(S51:CF51,"e")</f>
        <v>0</v>
      </c>
      <c r="G51" s="6">
        <f>$B$51*COUNTIF(S51:CF51,"z")</f>
        <v>2</v>
      </c>
      <c r="H51" s="6">
        <f t="shared" si="23"/>
        <v>15</v>
      </c>
      <c r="I51" s="6">
        <f t="shared" si="24"/>
        <v>8</v>
      </c>
      <c r="J51" s="6">
        <f t="shared" si="25"/>
        <v>0</v>
      </c>
      <c r="K51" s="6">
        <f t="shared" si="26"/>
        <v>0</v>
      </c>
      <c r="L51" s="6">
        <f t="shared" si="27"/>
        <v>7</v>
      </c>
      <c r="M51" s="6">
        <f t="shared" si="28"/>
        <v>0</v>
      </c>
      <c r="N51" s="6">
        <f t="shared" si="29"/>
        <v>0</v>
      </c>
      <c r="O51" s="6">
        <f t="shared" si="30"/>
        <v>0</v>
      </c>
      <c r="P51" s="7">
        <f t="shared" si="31"/>
        <v>2</v>
      </c>
      <c r="Q51" s="7">
        <f t="shared" si="32"/>
        <v>1</v>
      </c>
      <c r="R51" s="7">
        <f>$B$51*0.97</f>
        <v>0.97</v>
      </c>
      <c r="S51" s="11"/>
      <c r="T51" s="10"/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3"/>
        <v>0</v>
      </c>
      <c r="AJ51" s="11">
        <f>$B$51*8</f>
        <v>8</v>
      </c>
      <c r="AK51" s="10" t="s">
        <v>53</v>
      </c>
      <c r="AL51" s="11"/>
      <c r="AM51" s="10"/>
      <c r="AN51" s="11"/>
      <c r="AO51" s="10"/>
      <c r="AP51" s="7">
        <f>$B$51*1</f>
        <v>1</v>
      </c>
      <c r="AQ51" s="11">
        <f>$B$51*7</f>
        <v>7</v>
      </c>
      <c r="AR51" s="10" t="s">
        <v>53</v>
      </c>
      <c r="AS51" s="11"/>
      <c r="AT51" s="10"/>
      <c r="AU51" s="11"/>
      <c r="AV51" s="10"/>
      <c r="AW51" s="11"/>
      <c r="AX51" s="10"/>
      <c r="AY51" s="7">
        <f>$B$51*1</f>
        <v>1</v>
      </c>
      <c r="AZ51" s="7">
        <f t="shared" si="34"/>
        <v>2</v>
      </c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35"/>
        <v>0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6"/>
        <v>0</v>
      </c>
    </row>
    <row r="52" spans="1:86" x14ac:dyDescent="0.25">
      <c r="A52" s="6"/>
      <c r="B52" s="6"/>
      <c r="C52" s="6"/>
      <c r="D52" s="6" t="s">
        <v>301</v>
      </c>
      <c r="E52" s="3" t="s">
        <v>302</v>
      </c>
      <c r="F52" s="6">
        <f>COUNTIF(S52:CF52,"e")</f>
        <v>0</v>
      </c>
      <c r="G52" s="6">
        <f>COUNTIF(S52:CF52,"z")</f>
        <v>3</v>
      </c>
      <c r="H52" s="6">
        <f t="shared" si="23"/>
        <v>22</v>
      </c>
      <c r="I52" s="6">
        <f t="shared" si="24"/>
        <v>8</v>
      </c>
      <c r="J52" s="6">
        <f t="shared" si="25"/>
        <v>7</v>
      </c>
      <c r="K52" s="6">
        <f t="shared" si="26"/>
        <v>0</v>
      </c>
      <c r="L52" s="6">
        <f t="shared" si="27"/>
        <v>7</v>
      </c>
      <c r="M52" s="6">
        <f t="shared" si="28"/>
        <v>0</v>
      </c>
      <c r="N52" s="6">
        <f t="shared" si="29"/>
        <v>0</v>
      </c>
      <c r="O52" s="6">
        <f t="shared" si="30"/>
        <v>0</v>
      </c>
      <c r="P52" s="7">
        <f t="shared" si="31"/>
        <v>2</v>
      </c>
      <c r="Q52" s="7">
        <f t="shared" si="32"/>
        <v>0.5</v>
      </c>
      <c r="R52" s="7">
        <v>0.87</v>
      </c>
      <c r="S52" s="11"/>
      <c r="T52" s="10"/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33"/>
        <v>0</v>
      </c>
      <c r="AJ52" s="11">
        <v>8</v>
      </c>
      <c r="AK52" s="10" t="s">
        <v>53</v>
      </c>
      <c r="AL52" s="11">
        <v>7</v>
      </c>
      <c r="AM52" s="10" t="s">
        <v>53</v>
      </c>
      <c r="AN52" s="11"/>
      <c r="AO52" s="10"/>
      <c r="AP52" s="7">
        <v>1.5</v>
      </c>
      <c r="AQ52" s="11">
        <v>7</v>
      </c>
      <c r="AR52" s="10" t="s">
        <v>53</v>
      </c>
      <c r="AS52" s="11"/>
      <c r="AT52" s="10"/>
      <c r="AU52" s="11"/>
      <c r="AV52" s="10"/>
      <c r="AW52" s="11"/>
      <c r="AX52" s="10"/>
      <c r="AY52" s="7">
        <v>0.5</v>
      </c>
      <c r="AZ52" s="7">
        <f t="shared" si="34"/>
        <v>2</v>
      </c>
      <c r="BA52" s="11"/>
      <c r="BB52" s="10"/>
      <c r="BC52" s="11"/>
      <c r="BD52" s="10"/>
      <c r="BE52" s="11"/>
      <c r="BF52" s="10"/>
      <c r="BG52" s="7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35"/>
        <v>0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36"/>
        <v>0</v>
      </c>
    </row>
    <row r="53" spans="1:86" x14ac:dyDescent="0.25">
      <c r="A53" s="6">
        <v>6</v>
      </c>
      <c r="B53" s="6">
        <v>1</v>
      </c>
      <c r="C53" s="6"/>
      <c r="D53" s="6"/>
      <c r="E53" s="3" t="s">
        <v>91</v>
      </c>
      <c r="F53" s="6">
        <f>$B$53*COUNTIF(S53:CF53,"e")</f>
        <v>0</v>
      </c>
      <c r="G53" s="6">
        <f>$B$53*COUNTIF(S53:CF53,"z")</f>
        <v>2</v>
      </c>
      <c r="H53" s="6">
        <f t="shared" si="23"/>
        <v>15</v>
      </c>
      <c r="I53" s="6">
        <f t="shared" si="24"/>
        <v>8</v>
      </c>
      <c r="J53" s="6">
        <f t="shared" si="25"/>
        <v>0</v>
      </c>
      <c r="K53" s="6">
        <f t="shared" si="26"/>
        <v>0</v>
      </c>
      <c r="L53" s="6">
        <f t="shared" si="27"/>
        <v>7</v>
      </c>
      <c r="M53" s="6">
        <f t="shared" si="28"/>
        <v>0</v>
      </c>
      <c r="N53" s="6">
        <f t="shared" si="29"/>
        <v>0</v>
      </c>
      <c r="O53" s="6">
        <f t="shared" si="30"/>
        <v>0</v>
      </c>
      <c r="P53" s="7">
        <f t="shared" si="31"/>
        <v>2</v>
      </c>
      <c r="Q53" s="7">
        <f t="shared" si="32"/>
        <v>1</v>
      </c>
      <c r="R53" s="7">
        <f>$B$53*1.07</f>
        <v>1.07</v>
      </c>
      <c r="S53" s="11"/>
      <c r="T53" s="10"/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33"/>
        <v>0</v>
      </c>
      <c r="AJ53" s="11">
        <f>$B$53*8</f>
        <v>8</v>
      </c>
      <c r="AK53" s="10" t="s">
        <v>53</v>
      </c>
      <c r="AL53" s="11"/>
      <c r="AM53" s="10"/>
      <c r="AN53" s="11"/>
      <c r="AO53" s="10"/>
      <c r="AP53" s="7">
        <f>$B$53*1</f>
        <v>1</v>
      </c>
      <c r="AQ53" s="11">
        <f>$B$53*7</f>
        <v>7</v>
      </c>
      <c r="AR53" s="10" t="s">
        <v>53</v>
      </c>
      <c r="AS53" s="11"/>
      <c r="AT53" s="10"/>
      <c r="AU53" s="11"/>
      <c r="AV53" s="10"/>
      <c r="AW53" s="11"/>
      <c r="AX53" s="10"/>
      <c r="AY53" s="7">
        <f>$B$53*1</f>
        <v>1</v>
      </c>
      <c r="AZ53" s="7">
        <f t="shared" si="34"/>
        <v>2</v>
      </c>
      <c r="BA53" s="11"/>
      <c r="BB53" s="10"/>
      <c r="BC53" s="11"/>
      <c r="BD53" s="10"/>
      <c r="BE53" s="11"/>
      <c r="BF53" s="10"/>
      <c r="BG53" s="7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35"/>
        <v>0</v>
      </c>
      <c r="BR53" s="11"/>
      <c r="BS53" s="10"/>
      <c r="BT53" s="11"/>
      <c r="BU53" s="10"/>
      <c r="BV53" s="11"/>
      <c r="BW53" s="10"/>
      <c r="BX53" s="7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36"/>
        <v>0</v>
      </c>
    </row>
    <row r="54" spans="1:86" x14ac:dyDescent="0.25">
      <c r="A54" s="6"/>
      <c r="B54" s="6"/>
      <c r="C54" s="6"/>
      <c r="D54" s="6" t="s">
        <v>303</v>
      </c>
      <c r="E54" s="3" t="s">
        <v>304</v>
      </c>
      <c r="F54" s="6">
        <f>COUNTIF(S54:CF54,"e")</f>
        <v>0</v>
      </c>
      <c r="G54" s="6">
        <f>COUNTIF(S54:CF54,"z")</f>
        <v>1</v>
      </c>
      <c r="H54" s="6">
        <f t="shared" si="23"/>
        <v>15</v>
      </c>
      <c r="I54" s="6">
        <f t="shared" si="24"/>
        <v>0</v>
      </c>
      <c r="J54" s="6">
        <f t="shared" si="25"/>
        <v>0</v>
      </c>
      <c r="K54" s="6">
        <f t="shared" si="26"/>
        <v>0</v>
      </c>
      <c r="L54" s="6">
        <f t="shared" si="27"/>
        <v>15</v>
      </c>
      <c r="M54" s="6">
        <f t="shared" si="28"/>
        <v>0</v>
      </c>
      <c r="N54" s="6">
        <f t="shared" si="29"/>
        <v>0</v>
      </c>
      <c r="O54" s="6">
        <f t="shared" si="30"/>
        <v>0</v>
      </c>
      <c r="P54" s="7">
        <f t="shared" si="31"/>
        <v>1</v>
      </c>
      <c r="Q54" s="7">
        <f t="shared" si="32"/>
        <v>1</v>
      </c>
      <c r="R54" s="7">
        <v>0.73</v>
      </c>
      <c r="S54" s="11"/>
      <c r="T54" s="10"/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33"/>
        <v>0</v>
      </c>
      <c r="AJ54" s="11"/>
      <c r="AK54" s="10"/>
      <c r="AL54" s="11"/>
      <c r="AM54" s="10"/>
      <c r="AN54" s="11"/>
      <c r="AO54" s="10"/>
      <c r="AP54" s="7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34"/>
        <v>0</v>
      </c>
      <c r="BA54" s="11"/>
      <c r="BB54" s="10"/>
      <c r="BC54" s="11"/>
      <c r="BD54" s="10"/>
      <c r="BE54" s="11"/>
      <c r="BF54" s="10"/>
      <c r="BG54" s="7"/>
      <c r="BH54" s="11">
        <v>15</v>
      </c>
      <c r="BI54" s="10" t="s">
        <v>53</v>
      </c>
      <c r="BJ54" s="11"/>
      <c r="BK54" s="10"/>
      <c r="BL54" s="11"/>
      <c r="BM54" s="10"/>
      <c r="BN54" s="11"/>
      <c r="BO54" s="10"/>
      <c r="BP54" s="7">
        <v>1</v>
      </c>
      <c r="BQ54" s="7">
        <f t="shared" si="35"/>
        <v>1</v>
      </c>
      <c r="BR54" s="11"/>
      <c r="BS54" s="10"/>
      <c r="BT54" s="11"/>
      <c r="BU54" s="10"/>
      <c r="BV54" s="11"/>
      <c r="BW54" s="10"/>
      <c r="BX54" s="7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36"/>
        <v>0</v>
      </c>
    </row>
    <row r="55" spans="1:86" x14ac:dyDescent="0.25">
      <c r="A55" s="6"/>
      <c r="B55" s="6"/>
      <c r="C55" s="6"/>
      <c r="D55" s="6" t="s">
        <v>305</v>
      </c>
      <c r="E55" s="3" t="s">
        <v>93</v>
      </c>
      <c r="F55" s="6">
        <f>COUNTIF(S55:CF55,"e")</f>
        <v>0</v>
      </c>
      <c r="G55" s="6">
        <f>COUNTIF(S55:CF55,"z")</f>
        <v>2</v>
      </c>
      <c r="H55" s="6">
        <f t="shared" si="23"/>
        <v>15</v>
      </c>
      <c r="I55" s="6">
        <f t="shared" si="24"/>
        <v>8</v>
      </c>
      <c r="J55" s="6">
        <f t="shared" si="25"/>
        <v>7</v>
      </c>
      <c r="K55" s="6">
        <f t="shared" si="26"/>
        <v>0</v>
      </c>
      <c r="L55" s="6">
        <f t="shared" si="27"/>
        <v>0</v>
      </c>
      <c r="M55" s="6">
        <f t="shared" si="28"/>
        <v>0</v>
      </c>
      <c r="N55" s="6">
        <f t="shared" si="29"/>
        <v>0</v>
      </c>
      <c r="O55" s="6">
        <f t="shared" si="30"/>
        <v>0</v>
      </c>
      <c r="P55" s="7">
        <f t="shared" si="31"/>
        <v>2</v>
      </c>
      <c r="Q55" s="7">
        <f t="shared" si="32"/>
        <v>0</v>
      </c>
      <c r="R55" s="7">
        <v>0.8</v>
      </c>
      <c r="S55" s="11"/>
      <c r="T55" s="10"/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33"/>
        <v>0</v>
      </c>
      <c r="AJ55" s="11">
        <v>8</v>
      </c>
      <c r="AK55" s="10" t="s">
        <v>53</v>
      </c>
      <c r="AL55" s="11">
        <v>7</v>
      </c>
      <c r="AM55" s="10" t="s">
        <v>53</v>
      </c>
      <c r="AN55" s="11"/>
      <c r="AO55" s="10"/>
      <c r="AP55" s="7">
        <v>2</v>
      </c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34"/>
        <v>2</v>
      </c>
      <c r="BA55" s="11"/>
      <c r="BB55" s="10"/>
      <c r="BC55" s="11"/>
      <c r="BD55" s="10"/>
      <c r="BE55" s="11"/>
      <c r="BF55" s="10"/>
      <c r="BG55" s="7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35"/>
        <v>0</v>
      </c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36"/>
        <v>0</v>
      </c>
    </row>
    <row r="56" spans="1:86" ht="16.05" customHeight="1" x14ac:dyDescent="0.25">
      <c r="A56" s="6"/>
      <c r="B56" s="6"/>
      <c r="C56" s="6"/>
      <c r="D56" s="6"/>
      <c r="E56" s="6" t="s">
        <v>71</v>
      </c>
      <c r="F56" s="6">
        <f t="shared" ref="F56:AK56" si="37">SUM(F38:F55)</f>
        <v>0</v>
      </c>
      <c r="G56" s="6">
        <f t="shared" si="37"/>
        <v>36</v>
      </c>
      <c r="H56" s="6">
        <f t="shared" si="37"/>
        <v>319</v>
      </c>
      <c r="I56" s="6">
        <f t="shared" si="37"/>
        <v>152</v>
      </c>
      <c r="J56" s="6">
        <f t="shared" si="37"/>
        <v>99</v>
      </c>
      <c r="K56" s="6">
        <f t="shared" si="37"/>
        <v>0</v>
      </c>
      <c r="L56" s="6">
        <f t="shared" si="37"/>
        <v>68</v>
      </c>
      <c r="M56" s="6">
        <f t="shared" si="37"/>
        <v>0</v>
      </c>
      <c r="N56" s="6">
        <f t="shared" si="37"/>
        <v>0</v>
      </c>
      <c r="O56" s="6">
        <f t="shared" si="37"/>
        <v>0</v>
      </c>
      <c r="P56" s="7">
        <f t="shared" si="37"/>
        <v>35</v>
      </c>
      <c r="Q56" s="7">
        <f t="shared" si="37"/>
        <v>6.5</v>
      </c>
      <c r="R56" s="7">
        <f t="shared" si="37"/>
        <v>16.970000000000002</v>
      </c>
      <c r="S56" s="11">
        <f t="shared" si="37"/>
        <v>30</v>
      </c>
      <c r="T56" s="10">
        <f t="shared" si="37"/>
        <v>0</v>
      </c>
      <c r="U56" s="11">
        <f t="shared" si="37"/>
        <v>12</v>
      </c>
      <c r="V56" s="10">
        <f t="shared" si="37"/>
        <v>0</v>
      </c>
      <c r="W56" s="11">
        <f t="shared" si="37"/>
        <v>0</v>
      </c>
      <c r="X56" s="10">
        <f t="shared" si="37"/>
        <v>0</v>
      </c>
      <c r="Y56" s="7">
        <f t="shared" si="37"/>
        <v>4.5</v>
      </c>
      <c r="Z56" s="11">
        <f t="shared" si="37"/>
        <v>20</v>
      </c>
      <c r="AA56" s="10">
        <f t="shared" si="37"/>
        <v>0</v>
      </c>
      <c r="AB56" s="11">
        <f t="shared" si="37"/>
        <v>0</v>
      </c>
      <c r="AC56" s="10">
        <f t="shared" si="37"/>
        <v>0</v>
      </c>
      <c r="AD56" s="11">
        <f t="shared" si="37"/>
        <v>0</v>
      </c>
      <c r="AE56" s="10">
        <f t="shared" si="37"/>
        <v>0</v>
      </c>
      <c r="AF56" s="11">
        <f t="shared" si="37"/>
        <v>0</v>
      </c>
      <c r="AG56" s="10">
        <f t="shared" si="37"/>
        <v>0</v>
      </c>
      <c r="AH56" s="7">
        <f t="shared" si="37"/>
        <v>1.5</v>
      </c>
      <c r="AI56" s="7">
        <f t="shared" si="37"/>
        <v>6</v>
      </c>
      <c r="AJ56" s="11">
        <f t="shared" si="37"/>
        <v>99</v>
      </c>
      <c r="AK56" s="10">
        <f t="shared" si="37"/>
        <v>0</v>
      </c>
      <c r="AL56" s="11">
        <f t="shared" ref="AL56:BQ56" si="38">SUM(AL38:AL55)</f>
        <v>65</v>
      </c>
      <c r="AM56" s="10">
        <f t="shared" si="38"/>
        <v>0</v>
      </c>
      <c r="AN56" s="11">
        <f t="shared" si="38"/>
        <v>0</v>
      </c>
      <c r="AO56" s="10">
        <f t="shared" si="38"/>
        <v>0</v>
      </c>
      <c r="AP56" s="7">
        <f t="shared" si="38"/>
        <v>20</v>
      </c>
      <c r="AQ56" s="11">
        <f t="shared" si="38"/>
        <v>33</v>
      </c>
      <c r="AR56" s="10">
        <f t="shared" si="38"/>
        <v>0</v>
      </c>
      <c r="AS56" s="11">
        <f t="shared" si="38"/>
        <v>0</v>
      </c>
      <c r="AT56" s="10">
        <f t="shared" si="38"/>
        <v>0</v>
      </c>
      <c r="AU56" s="11">
        <f t="shared" si="38"/>
        <v>0</v>
      </c>
      <c r="AV56" s="10">
        <f t="shared" si="38"/>
        <v>0</v>
      </c>
      <c r="AW56" s="11">
        <f t="shared" si="38"/>
        <v>0</v>
      </c>
      <c r="AX56" s="10">
        <f t="shared" si="38"/>
        <v>0</v>
      </c>
      <c r="AY56" s="7">
        <f t="shared" si="38"/>
        <v>4</v>
      </c>
      <c r="AZ56" s="7">
        <f t="shared" si="38"/>
        <v>24</v>
      </c>
      <c r="BA56" s="11">
        <f t="shared" si="38"/>
        <v>23</v>
      </c>
      <c r="BB56" s="10">
        <f t="shared" si="38"/>
        <v>0</v>
      </c>
      <c r="BC56" s="11">
        <f t="shared" si="38"/>
        <v>22</v>
      </c>
      <c r="BD56" s="10">
        <f t="shared" si="38"/>
        <v>0</v>
      </c>
      <c r="BE56" s="11">
        <f t="shared" si="38"/>
        <v>0</v>
      </c>
      <c r="BF56" s="10">
        <f t="shared" si="38"/>
        <v>0</v>
      </c>
      <c r="BG56" s="7">
        <f t="shared" si="38"/>
        <v>4</v>
      </c>
      <c r="BH56" s="11">
        <f t="shared" si="38"/>
        <v>15</v>
      </c>
      <c r="BI56" s="10">
        <f t="shared" si="38"/>
        <v>0</v>
      </c>
      <c r="BJ56" s="11">
        <f t="shared" si="38"/>
        <v>0</v>
      </c>
      <c r="BK56" s="10">
        <f t="shared" si="38"/>
        <v>0</v>
      </c>
      <c r="BL56" s="11">
        <f t="shared" si="38"/>
        <v>0</v>
      </c>
      <c r="BM56" s="10">
        <f t="shared" si="38"/>
        <v>0</v>
      </c>
      <c r="BN56" s="11">
        <f t="shared" si="38"/>
        <v>0</v>
      </c>
      <c r="BO56" s="10">
        <f t="shared" si="38"/>
        <v>0</v>
      </c>
      <c r="BP56" s="7">
        <f t="shared" si="38"/>
        <v>1</v>
      </c>
      <c r="BQ56" s="7">
        <f t="shared" si="38"/>
        <v>5</v>
      </c>
      <c r="BR56" s="11">
        <f t="shared" ref="BR56:CH56" si="39">SUM(BR38:BR55)</f>
        <v>0</v>
      </c>
      <c r="BS56" s="10">
        <f t="shared" si="39"/>
        <v>0</v>
      </c>
      <c r="BT56" s="11">
        <f t="shared" si="39"/>
        <v>0</v>
      </c>
      <c r="BU56" s="10">
        <f t="shared" si="39"/>
        <v>0</v>
      </c>
      <c r="BV56" s="11">
        <f t="shared" si="39"/>
        <v>0</v>
      </c>
      <c r="BW56" s="10">
        <f t="shared" si="39"/>
        <v>0</v>
      </c>
      <c r="BX56" s="7">
        <f t="shared" si="39"/>
        <v>0</v>
      </c>
      <c r="BY56" s="11">
        <f t="shared" si="39"/>
        <v>0</v>
      </c>
      <c r="BZ56" s="10">
        <f t="shared" si="39"/>
        <v>0</v>
      </c>
      <c r="CA56" s="11">
        <f t="shared" si="39"/>
        <v>0</v>
      </c>
      <c r="CB56" s="10">
        <f t="shared" si="39"/>
        <v>0</v>
      </c>
      <c r="CC56" s="11">
        <f t="shared" si="39"/>
        <v>0</v>
      </c>
      <c r="CD56" s="10">
        <f t="shared" si="39"/>
        <v>0</v>
      </c>
      <c r="CE56" s="11">
        <f t="shared" si="39"/>
        <v>0</v>
      </c>
      <c r="CF56" s="10">
        <f t="shared" si="39"/>
        <v>0</v>
      </c>
      <c r="CG56" s="7">
        <f t="shared" si="39"/>
        <v>0</v>
      </c>
      <c r="CH56" s="7">
        <f t="shared" si="39"/>
        <v>0</v>
      </c>
    </row>
    <row r="57" spans="1:86" ht="20.100000000000001" customHeight="1" x14ac:dyDescent="0.25">
      <c r="A57" s="19" t="s">
        <v>110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9"/>
      <c r="CH57" s="15"/>
    </row>
    <row r="58" spans="1:86" x14ac:dyDescent="0.25">
      <c r="A58" s="20">
        <v>8</v>
      </c>
      <c r="B58" s="20">
        <v>1</v>
      </c>
      <c r="C58" s="20"/>
      <c r="D58" s="6" t="s">
        <v>111</v>
      </c>
      <c r="E58" s="3" t="s">
        <v>112</v>
      </c>
      <c r="F58" s="6">
        <f t="shared" ref="F58:F95" si="40">COUNTIF(S58:CF58,"e")</f>
        <v>0</v>
      </c>
      <c r="G58" s="6">
        <f t="shared" ref="G58:G95" si="41">COUNTIF(S58:CF58,"z")</f>
        <v>1</v>
      </c>
      <c r="H58" s="6">
        <f t="shared" ref="H58:H95" si="42">SUM(I58:O58)</f>
        <v>20</v>
      </c>
      <c r="I58" s="6">
        <f t="shared" ref="I58:I95" si="43">S58+AJ58+BA58+BR58</f>
        <v>0</v>
      </c>
      <c r="J58" s="6">
        <f t="shared" ref="J58:J95" si="44">U58+AL58+BC58+BT58</f>
        <v>0</v>
      </c>
      <c r="K58" s="6">
        <f t="shared" ref="K58:K95" si="45">W58+AN58+BE58+BV58</f>
        <v>0</v>
      </c>
      <c r="L58" s="6">
        <f t="shared" ref="L58:L95" si="46">Z58+AQ58+BH58+BY58</f>
        <v>20</v>
      </c>
      <c r="M58" s="6">
        <f t="shared" ref="M58:M95" si="47">AB58+AS58+BJ58+CA58</f>
        <v>0</v>
      </c>
      <c r="N58" s="6">
        <f t="shared" ref="N58:N95" si="48">AD58+AU58+BL58+CC58</f>
        <v>0</v>
      </c>
      <c r="O58" s="6">
        <f t="shared" ref="O58:O95" si="49">AF58+AW58+BN58+CE58</f>
        <v>0</v>
      </c>
      <c r="P58" s="7">
        <f t="shared" ref="P58:P95" si="50">AI58+AZ58+BQ58+CH58</f>
        <v>3</v>
      </c>
      <c r="Q58" s="7">
        <f t="shared" ref="Q58:Q95" si="51">AH58+AY58+BP58+CG58</f>
        <v>3</v>
      </c>
      <c r="R58" s="7">
        <v>0.83</v>
      </c>
      <c r="S58" s="11"/>
      <c r="T58" s="10"/>
      <c r="U58" s="11"/>
      <c r="V58" s="10"/>
      <c r="W58" s="11"/>
      <c r="X58" s="10"/>
      <c r="Y58" s="7"/>
      <c r="Z58" s="11">
        <v>20</v>
      </c>
      <c r="AA58" s="10" t="s">
        <v>53</v>
      </c>
      <c r="AB58" s="11"/>
      <c r="AC58" s="10"/>
      <c r="AD58" s="11"/>
      <c r="AE58" s="10"/>
      <c r="AF58" s="11"/>
      <c r="AG58" s="10"/>
      <c r="AH58" s="7">
        <v>3</v>
      </c>
      <c r="AI58" s="7">
        <f t="shared" ref="AI58:AI95" si="52">Y58+AH58</f>
        <v>3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ref="AZ58:AZ95" si="53">AP58+AY58</f>
        <v>0</v>
      </c>
      <c r="BA58" s="11"/>
      <c r="BB58" s="10"/>
      <c r="BC58" s="11"/>
      <c r="BD58" s="10"/>
      <c r="BE58" s="11"/>
      <c r="BF58" s="10"/>
      <c r="BG58" s="7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ref="BQ58:BQ95" si="54">BG58+BP58</f>
        <v>0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ref="CH58:CH95" si="55">BX58+CG58</f>
        <v>0</v>
      </c>
    </row>
    <row r="59" spans="1:86" x14ac:dyDescent="0.25">
      <c r="A59" s="20">
        <v>8</v>
      </c>
      <c r="B59" s="20">
        <v>1</v>
      </c>
      <c r="C59" s="20"/>
      <c r="D59" s="6" t="s">
        <v>113</v>
      </c>
      <c r="E59" s="3" t="s">
        <v>114</v>
      </c>
      <c r="F59" s="6">
        <f t="shared" si="40"/>
        <v>0</v>
      </c>
      <c r="G59" s="6">
        <f t="shared" si="41"/>
        <v>1</v>
      </c>
      <c r="H59" s="6">
        <f t="shared" si="42"/>
        <v>20</v>
      </c>
      <c r="I59" s="6">
        <f t="shared" si="43"/>
        <v>0</v>
      </c>
      <c r="J59" s="6">
        <f t="shared" si="44"/>
        <v>0</v>
      </c>
      <c r="K59" s="6">
        <f t="shared" si="45"/>
        <v>0</v>
      </c>
      <c r="L59" s="6">
        <f t="shared" si="46"/>
        <v>20</v>
      </c>
      <c r="M59" s="6">
        <f t="shared" si="47"/>
        <v>0</v>
      </c>
      <c r="N59" s="6">
        <f t="shared" si="48"/>
        <v>0</v>
      </c>
      <c r="O59" s="6">
        <f t="shared" si="49"/>
        <v>0</v>
      </c>
      <c r="P59" s="7">
        <f t="shared" si="50"/>
        <v>3</v>
      </c>
      <c r="Q59" s="7">
        <f t="shared" si="51"/>
        <v>3</v>
      </c>
      <c r="R59" s="7">
        <v>0.83</v>
      </c>
      <c r="S59" s="11"/>
      <c r="T59" s="10"/>
      <c r="U59" s="11"/>
      <c r="V59" s="10"/>
      <c r="W59" s="11"/>
      <c r="X59" s="10"/>
      <c r="Y59" s="7"/>
      <c r="Z59" s="11">
        <v>20</v>
      </c>
      <c r="AA59" s="10" t="s">
        <v>53</v>
      </c>
      <c r="AB59" s="11"/>
      <c r="AC59" s="10"/>
      <c r="AD59" s="11"/>
      <c r="AE59" s="10"/>
      <c r="AF59" s="11"/>
      <c r="AG59" s="10"/>
      <c r="AH59" s="7">
        <v>3</v>
      </c>
      <c r="AI59" s="7">
        <f t="shared" si="52"/>
        <v>3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3"/>
        <v>0</v>
      </c>
      <c r="BA59" s="11"/>
      <c r="BB59" s="10"/>
      <c r="BC59" s="11"/>
      <c r="BD59" s="10"/>
      <c r="BE59" s="11"/>
      <c r="BF59" s="10"/>
      <c r="BG59" s="7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4"/>
        <v>0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5"/>
        <v>0</v>
      </c>
    </row>
    <row r="60" spans="1:86" x14ac:dyDescent="0.25">
      <c r="A60" s="20">
        <v>1</v>
      </c>
      <c r="B60" s="20">
        <v>3</v>
      </c>
      <c r="C60" s="20"/>
      <c r="D60" s="6" t="s">
        <v>115</v>
      </c>
      <c r="E60" s="3" t="s">
        <v>116</v>
      </c>
      <c r="F60" s="6">
        <f t="shared" si="40"/>
        <v>0</v>
      </c>
      <c r="G60" s="6">
        <f t="shared" si="41"/>
        <v>1</v>
      </c>
      <c r="H60" s="6">
        <f t="shared" si="42"/>
        <v>9</v>
      </c>
      <c r="I60" s="6">
        <f t="shared" si="43"/>
        <v>9</v>
      </c>
      <c r="J60" s="6">
        <f t="shared" si="44"/>
        <v>0</v>
      </c>
      <c r="K60" s="6">
        <f t="shared" si="45"/>
        <v>0</v>
      </c>
      <c r="L60" s="6">
        <f t="shared" si="46"/>
        <v>0</v>
      </c>
      <c r="M60" s="6">
        <f t="shared" si="47"/>
        <v>0</v>
      </c>
      <c r="N60" s="6">
        <f t="shared" si="48"/>
        <v>0</v>
      </c>
      <c r="O60" s="6">
        <f t="shared" si="49"/>
        <v>0</v>
      </c>
      <c r="P60" s="7">
        <f t="shared" si="50"/>
        <v>1</v>
      </c>
      <c r="Q60" s="7">
        <f t="shared" si="51"/>
        <v>0</v>
      </c>
      <c r="R60" s="7">
        <v>0.37</v>
      </c>
      <c r="S60" s="11">
        <v>9</v>
      </c>
      <c r="T60" s="10" t="s">
        <v>53</v>
      </c>
      <c r="U60" s="11"/>
      <c r="V60" s="10"/>
      <c r="W60" s="11"/>
      <c r="X60" s="10"/>
      <c r="Y60" s="7">
        <v>1</v>
      </c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2"/>
        <v>1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3"/>
        <v>0</v>
      </c>
      <c r="BA60" s="11"/>
      <c r="BB60" s="10"/>
      <c r="BC60" s="11"/>
      <c r="BD60" s="10"/>
      <c r="BE60" s="11"/>
      <c r="BF60" s="10"/>
      <c r="BG60" s="7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4"/>
        <v>0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5"/>
        <v>0</v>
      </c>
    </row>
    <row r="61" spans="1:86" x14ac:dyDescent="0.25">
      <c r="A61" s="20">
        <v>1</v>
      </c>
      <c r="B61" s="20">
        <v>3</v>
      </c>
      <c r="C61" s="20"/>
      <c r="D61" s="6" t="s">
        <v>117</v>
      </c>
      <c r="E61" s="3" t="s">
        <v>118</v>
      </c>
      <c r="F61" s="6">
        <f t="shared" si="40"/>
        <v>0</v>
      </c>
      <c r="G61" s="6">
        <f t="shared" si="41"/>
        <v>1</v>
      </c>
      <c r="H61" s="6">
        <f t="shared" si="42"/>
        <v>9</v>
      </c>
      <c r="I61" s="6">
        <f t="shared" si="43"/>
        <v>9</v>
      </c>
      <c r="J61" s="6">
        <f t="shared" si="44"/>
        <v>0</v>
      </c>
      <c r="K61" s="6">
        <f t="shared" si="45"/>
        <v>0</v>
      </c>
      <c r="L61" s="6">
        <f t="shared" si="46"/>
        <v>0</v>
      </c>
      <c r="M61" s="6">
        <f t="shared" si="47"/>
        <v>0</v>
      </c>
      <c r="N61" s="6">
        <f t="shared" si="48"/>
        <v>0</v>
      </c>
      <c r="O61" s="6">
        <f t="shared" si="49"/>
        <v>0</v>
      </c>
      <c r="P61" s="7">
        <f t="shared" si="50"/>
        <v>1</v>
      </c>
      <c r="Q61" s="7">
        <f t="shared" si="51"/>
        <v>0</v>
      </c>
      <c r="R61" s="7">
        <v>0.37</v>
      </c>
      <c r="S61" s="11">
        <v>9</v>
      </c>
      <c r="T61" s="10" t="s">
        <v>53</v>
      </c>
      <c r="U61" s="11"/>
      <c r="V61" s="10"/>
      <c r="W61" s="11"/>
      <c r="X61" s="10"/>
      <c r="Y61" s="7">
        <v>1</v>
      </c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2"/>
        <v>1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3"/>
        <v>0</v>
      </c>
      <c r="BA61" s="11"/>
      <c r="BB61" s="10"/>
      <c r="BC61" s="11"/>
      <c r="BD61" s="10"/>
      <c r="BE61" s="11"/>
      <c r="BF61" s="10"/>
      <c r="BG61" s="7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4"/>
        <v>0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5"/>
        <v>0</v>
      </c>
    </row>
    <row r="62" spans="1:86" x14ac:dyDescent="0.25">
      <c r="A62" s="20">
        <v>1</v>
      </c>
      <c r="B62" s="20">
        <v>3</v>
      </c>
      <c r="C62" s="20"/>
      <c r="D62" s="6" t="s">
        <v>119</v>
      </c>
      <c r="E62" s="3" t="s">
        <v>120</v>
      </c>
      <c r="F62" s="6">
        <f t="shared" si="40"/>
        <v>0</v>
      </c>
      <c r="G62" s="6">
        <f t="shared" si="41"/>
        <v>1</v>
      </c>
      <c r="H62" s="6">
        <f t="shared" si="42"/>
        <v>9</v>
      </c>
      <c r="I62" s="6">
        <f t="shared" si="43"/>
        <v>9</v>
      </c>
      <c r="J62" s="6">
        <f t="shared" si="44"/>
        <v>0</v>
      </c>
      <c r="K62" s="6">
        <f t="shared" si="45"/>
        <v>0</v>
      </c>
      <c r="L62" s="6">
        <f t="shared" si="46"/>
        <v>0</v>
      </c>
      <c r="M62" s="6">
        <f t="shared" si="47"/>
        <v>0</v>
      </c>
      <c r="N62" s="6">
        <f t="shared" si="48"/>
        <v>0</v>
      </c>
      <c r="O62" s="6">
        <f t="shared" si="49"/>
        <v>0</v>
      </c>
      <c r="P62" s="7">
        <f t="shared" si="50"/>
        <v>1</v>
      </c>
      <c r="Q62" s="7">
        <f t="shared" si="51"/>
        <v>0</v>
      </c>
      <c r="R62" s="7">
        <v>0.4</v>
      </c>
      <c r="S62" s="11">
        <v>9</v>
      </c>
      <c r="T62" s="10" t="s">
        <v>53</v>
      </c>
      <c r="U62" s="11"/>
      <c r="V62" s="10"/>
      <c r="W62" s="11"/>
      <c r="X62" s="10"/>
      <c r="Y62" s="7">
        <v>1</v>
      </c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2"/>
        <v>1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3"/>
        <v>0</v>
      </c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4"/>
        <v>0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5"/>
        <v>0</v>
      </c>
    </row>
    <row r="63" spans="1:86" x14ac:dyDescent="0.25">
      <c r="A63" s="20">
        <v>1</v>
      </c>
      <c r="B63" s="20">
        <v>3</v>
      </c>
      <c r="C63" s="20"/>
      <c r="D63" s="6" t="s">
        <v>121</v>
      </c>
      <c r="E63" s="3" t="s">
        <v>122</v>
      </c>
      <c r="F63" s="6">
        <f t="shared" si="40"/>
        <v>0</v>
      </c>
      <c r="G63" s="6">
        <f t="shared" si="41"/>
        <v>1</v>
      </c>
      <c r="H63" s="6">
        <f t="shared" si="42"/>
        <v>9</v>
      </c>
      <c r="I63" s="6">
        <f t="shared" si="43"/>
        <v>9</v>
      </c>
      <c r="J63" s="6">
        <f t="shared" si="44"/>
        <v>0</v>
      </c>
      <c r="K63" s="6">
        <f t="shared" si="45"/>
        <v>0</v>
      </c>
      <c r="L63" s="6">
        <f t="shared" si="46"/>
        <v>0</v>
      </c>
      <c r="M63" s="6">
        <f t="shared" si="47"/>
        <v>0</v>
      </c>
      <c r="N63" s="6">
        <f t="shared" si="48"/>
        <v>0</v>
      </c>
      <c r="O63" s="6">
        <f t="shared" si="49"/>
        <v>0</v>
      </c>
      <c r="P63" s="7">
        <f t="shared" si="50"/>
        <v>1</v>
      </c>
      <c r="Q63" s="7">
        <f t="shared" si="51"/>
        <v>0</v>
      </c>
      <c r="R63" s="7">
        <v>0.37</v>
      </c>
      <c r="S63" s="11">
        <v>9</v>
      </c>
      <c r="T63" s="10" t="s">
        <v>53</v>
      </c>
      <c r="U63" s="11"/>
      <c r="V63" s="10"/>
      <c r="W63" s="11"/>
      <c r="X63" s="10"/>
      <c r="Y63" s="7">
        <v>1</v>
      </c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2"/>
        <v>1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3"/>
        <v>0</v>
      </c>
      <c r="BA63" s="11"/>
      <c r="BB63" s="10"/>
      <c r="BC63" s="11"/>
      <c r="BD63" s="10"/>
      <c r="BE63" s="11"/>
      <c r="BF63" s="10"/>
      <c r="BG63" s="7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4"/>
        <v>0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5"/>
        <v>0</v>
      </c>
    </row>
    <row r="64" spans="1:86" x14ac:dyDescent="0.25">
      <c r="A64" s="20">
        <v>1</v>
      </c>
      <c r="B64" s="20">
        <v>3</v>
      </c>
      <c r="C64" s="20"/>
      <c r="D64" s="6" t="s">
        <v>123</v>
      </c>
      <c r="E64" s="3" t="s">
        <v>124</v>
      </c>
      <c r="F64" s="6">
        <f t="shared" si="40"/>
        <v>0</v>
      </c>
      <c r="G64" s="6">
        <f t="shared" si="41"/>
        <v>1</v>
      </c>
      <c r="H64" s="6">
        <f t="shared" si="42"/>
        <v>9</v>
      </c>
      <c r="I64" s="6">
        <f t="shared" si="43"/>
        <v>9</v>
      </c>
      <c r="J64" s="6">
        <f t="shared" si="44"/>
        <v>0</v>
      </c>
      <c r="K64" s="6">
        <f t="shared" si="45"/>
        <v>0</v>
      </c>
      <c r="L64" s="6">
        <f t="shared" si="46"/>
        <v>0</v>
      </c>
      <c r="M64" s="6">
        <f t="shared" si="47"/>
        <v>0</v>
      </c>
      <c r="N64" s="6">
        <f t="shared" si="48"/>
        <v>0</v>
      </c>
      <c r="O64" s="6">
        <f t="shared" si="49"/>
        <v>0</v>
      </c>
      <c r="P64" s="7">
        <f t="shared" si="50"/>
        <v>1</v>
      </c>
      <c r="Q64" s="7">
        <f t="shared" si="51"/>
        <v>0</v>
      </c>
      <c r="R64" s="7">
        <v>0.4</v>
      </c>
      <c r="S64" s="11">
        <v>9</v>
      </c>
      <c r="T64" s="10" t="s">
        <v>53</v>
      </c>
      <c r="U64" s="11"/>
      <c r="V64" s="10"/>
      <c r="W64" s="11"/>
      <c r="X64" s="10"/>
      <c r="Y64" s="7">
        <v>1</v>
      </c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2"/>
        <v>1</v>
      </c>
      <c r="AJ64" s="11"/>
      <c r="AK64" s="10"/>
      <c r="AL64" s="11"/>
      <c r="AM64" s="10"/>
      <c r="AN64" s="11"/>
      <c r="AO64" s="10"/>
      <c r="AP64" s="7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3"/>
        <v>0</v>
      </c>
      <c r="BA64" s="11"/>
      <c r="BB64" s="10"/>
      <c r="BC64" s="11"/>
      <c r="BD64" s="10"/>
      <c r="BE64" s="11"/>
      <c r="BF64" s="10"/>
      <c r="BG64" s="7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4"/>
        <v>0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5"/>
        <v>0</v>
      </c>
    </row>
    <row r="65" spans="1:86" x14ac:dyDescent="0.25">
      <c r="A65" s="20">
        <v>1</v>
      </c>
      <c r="B65" s="20">
        <v>3</v>
      </c>
      <c r="C65" s="20"/>
      <c r="D65" s="6" t="s">
        <v>125</v>
      </c>
      <c r="E65" s="3" t="s">
        <v>126</v>
      </c>
      <c r="F65" s="6">
        <f t="shared" si="40"/>
        <v>0</v>
      </c>
      <c r="G65" s="6">
        <f t="shared" si="41"/>
        <v>1</v>
      </c>
      <c r="H65" s="6">
        <f t="shared" si="42"/>
        <v>9</v>
      </c>
      <c r="I65" s="6">
        <f t="shared" si="43"/>
        <v>9</v>
      </c>
      <c r="J65" s="6">
        <f t="shared" si="44"/>
        <v>0</v>
      </c>
      <c r="K65" s="6">
        <f t="shared" si="45"/>
        <v>0</v>
      </c>
      <c r="L65" s="6">
        <f t="shared" si="46"/>
        <v>0</v>
      </c>
      <c r="M65" s="6">
        <f t="shared" si="47"/>
        <v>0</v>
      </c>
      <c r="N65" s="6">
        <f t="shared" si="48"/>
        <v>0</v>
      </c>
      <c r="O65" s="6">
        <f t="shared" si="49"/>
        <v>0</v>
      </c>
      <c r="P65" s="7">
        <f t="shared" si="50"/>
        <v>1</v>
      </c>
      <c r="Q65" s="7">
        <f t="shared" si="51"/>
        <v>0</v>
      </c>
      <c r="R65" s="7">
        <v>0.43</v>
      </c>
      <c r="S65" s="11">
        <v>9</v>
      </c>
      <c r="T65" s="10" t="s">
        <v>53</v>
      </c>
      <c r="U65" s="11"/>
      <c r="V65" s="10"/>
      <c r="W65" s="11"/>
      <c r="X65" s="10"/>
      <c r="Y65" s="7">
        <v>1</v>
      </c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2"/>
        <v>1</v>
      </c>
      <c r="AJ65" s="11"/>
      <c r="AK65" s="10"/>
      <c r="AL65" s="11"/>
      <c r="AM65" s="10"/>
      <c r="AN65" s="11"/>
      <c r="AO65" s="10"/>
      <c r="AP65" s="7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3"/>
        <v>0</v>
      </c>
      <c r="BA65" s="11"/>
      <c r="BB65" s="10"/>
      <c r="BC65" s="11"/>
      <c r="BD65" s="10"/>
      <c r="BE65" s="11"/>
      <c r="BF65" s="10"/>
      <c r="BG65" s="7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4"/>
        <v>0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5"/>
        <v>0</v>
      </c>
    </row>
    <row r="66" spans="1:86" x14ac:dyDescent="0.25">
      <c r="A66" s="20">
        <v>5</v>
      </c>
      <c r="B66" s="20">
        <v>1</v>
      </c>
      <c r="C66" s="20"/>
      <c r="D66" s="6" t="s">
        <v>306</v>
      </c>
      <c r="E66" s="3" t="s">
        <v>307</v>
      </c>
      <c r="F66" s="6">
        <f t="shared" si="40"/>
        <v>0</v>
      </c>
      <c r="G66" s="6">
        <f t="shared" si="41"/>
        <v>2</v>
      </c>
      <c r="H66" s="6">
        <f t="shared" si="42"/>
        <v>15</v>
      </c>
      <c r="I66" s="6">
        <f t="shared" si="43"/>
        <v>8</v>
      </c>
      <c r="J66" s="6">
        <f t="shared" si="44"/>
        <v>7</v>
      </c>
      <c r="K66" s="6">
        <f t="shared" si="45"/>
        <v>0</v>
      </c>
      <c r="L66" s="6">
        <f t="shared" si="46"/>
        <v>0</v>
      </c>
      <c r="M66" s="6">
        <f t="shared" si="47"/>
        <v>0</v>
      </c>
      <c r="N66" s="6">
        <f t="shared" si="48"/>
        <v>0</v>
      </c>
      <c r="O66" s="6">
        <f t="shared" si="49"/>
        <v>0</v>
      </c>
      <c r="P66" s="7">
        <f t="shared" si="50"/>
        <v>2</v>
      </c>
      <c r="Q66" s="7">
        <f t="shared" si="51"/>
        <v>0</v>
      </c>
      <c r="R66" s="7">
        <v>0.74</v>
      </c>
      <c r="S66" s="11"/>
      <c r="T66" s="10"/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2"/>
        <v>0</v>
      </c>
      <c r="AJ66" s="11">
        <v>8</v>
      </c>
      <c r="AK66" s="10" t="s">
        <v>53</v>
      </c>
      <c r="AL66" s="11">
        <v>7</v>
      </c>
      <c r="AM66" s="10" t="s">
        <v>53</v>
      </c>
      <c r="AN66" s="11"/>
      <c r="AO66" s="10"/>
      <c r="AP66" s="7">
        <v>2</v>
      </c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53"/>
        <v>2</v>
      </c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4"/>
        <v>0</v>
      </c>
      <c r="BR66" s="11"/>
      <c r="BS66" s="10"/>
      <c r="BT66" s="11"/>
      <c r="BU66" s="10"/>
      <c r="BV66" s="11"/>
      <c r="BW66" s="10"/>
      <c r="BX66" s="7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55"/>
        <v>0</v>
      </c>
    </row>
    <row r="67" spans="1:86" x14ac:dyDescent="0.25">
      <c r="A67" s="20">
        <v>5</v>
      </c>
      <c r="B67" s="20">
        <v>1</v>
      </c>
      <c r="C67" s="20"/>
      <c r="D67" s="6" t="s">
        <v>306</v>
      </c>
      <c r="E67" s="3" t="s">
        <v>308</v>
      </c>
      <c r="F67" s="6">
        <f t="shared" si="40"/>
        <v>0</v>
      </c>
      <c r="G67" s="6">
        <f t="shared" si="41"/>
        <v>2</v>
      </c>
      <c r="H67" s="6">
        <f t="shared" si="42"/>
        <v>15</v>
      </c>
      <c r="I67" s="6">
        <f t="shared" si="43"/>
        <v>8</v>
      </c>
      <c r="J67" s="6">
        <f t="shared" si="44"/>
        <v>7</v>
      </c>
      <c r="K67" s="6">
        <f t="shared" si="45"/>
        <v>0</v>
      </c>
      <c r="L67" s="6">
        <f t="shared" si="46"/>
        <v>0</v>
      </c>
      <c r="M67" s="6">
        <f t="shared" si="47"/>
        <v>0</v>
      </c>
      <c r="N67" s="6">
        <f t="shared" si="48"/>
        <v>0</v>
      </c>
      <c r="O67" s="6">
        <f t="shared" si="49"/>
        <v>0</v>
      </c>
      <c r="P67" s="7">
        <f t="shared" si="50"/>
        <v>2</v>
      </c>
      <c r="Q67" s="7">
        <f t="shared" si="51"/>
        <v>0</v>
      </c>
      <c r="R67" s="7">
        <v>0.74</v>
      </c>
      <c r="S67" s="11"/>
      <c r="T67" s="10"/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2"/>
        <v>0</v>
      </c>
      <c r="AJ67" s="11">
        <v>8</v>
      </c>
      <c r="AK67" s="10" t="s">
        <v>53</v>
      </c>
      <c r="AL67" s="11">
        <v>7</v>
      </c>
      <c r="AM67" s="10" t="s">
        <v>53</v>
      </c>
      <c r="AN67" s="11"/>
      <c r="AO67" s="10"/>
      <c r="AP67" s="7">
        <v>2</v>
      </c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53"/>
        <v>2</v>
      </c>
      <c r="BA67" s="11"/>
      <c r="BB67" s="10"/>
      <c r="BC67" s="11"/>
      <c r="BD67" s="10"/>
      <c r="BE67" s="11"/>
      <c r="BF67" s="10"/>
      <c r="BG67" s="7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4"/>
        <v>0</v>
      </c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55"/>
        <v>0</v>
      </c>
    </row>
    <row r="68" spans="1:86" x14ac:dyDescent="0.25">
      <c r="A68" s="20">
        <v>5</v>
      </c>
      <c r="B68" s="20">
        <v>1</v>
      </c>
      <c r="C68" s="20"/>
      <c r="D68" s="6" t="s">
        <v>309</v>
      </c>
      <c r="E68" s="3" t="s">
        <v>310</v>
      </c>
      <c r="F68" s="6">
        <f t="shared" si="40"/>
        <v>0</v>
      </c>
      <c r="G68" s="6">
        <f t="shared" si="41"/>
        <v>2</v>
      </c>
      <c r="H68" s="6">
        <f t="shared" si="42"/>
        <v>15</v>
      </c>
      <c r="I68" s="6">
        <f t="shared" si="43"/>
        <v>8</v>
      </c>
      <c r="J68" s="6">
        <f t="shared" si="44"/>
        <v>7</v>
      </c>
      <c r="K68" s="6">
        <f t="shared" si="45"/>
        <v>0</v>
      </c>
      <c r="L68" s="6">
        <f t="shared" si="46"/>
        <v>0</v>
      </c>
      <c r="M68" s="6">
        <f t="shared" si="47"/>
        <v>0</v>
      </c>
      <c r="N68" s="6">
        <f t="shared" si="48"/>
        <v>0</v>
      </c>
      <c r="O68" s="6">
        <f t="shared" si="49"/>
        <v>0</v>
      </c>
      <c r="P68" s="7">
        <f t="shared" si="50"/>
        <v>2</v>
      </c>
      <c r="Q68" s="7">
        <f t="shared" si="51"/>
        <v>0</v>
      </c>
      <c r="R68" s="7">
        <v>0.84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2"/>
        <v>0</v>
      </c>
      <c r="AJ68" s="11">
        <v>8</v>
      </c>
      <c r="AK68" s="10" t="s">
        <v>53</v>
      </c>
      <c r="AL68" s="11">
        <v>7</v>
      </c>
      <c r="AM68" s="10" t="s">
        <v>53</v>
      </c>
      <c r="AN68" s="11"/>
      <c r="AO68" s="10"/>
      <c r="AP68" s="7">
        <v>2</v>
      </c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3"/>
        <v>2</v>
      </c>
      <c r="BA68" s="11"/>
      <c r="BB68" s="10"/>
      <c r="BC68" s="11"/>
      <c r="BD68" s="10"/>
      <c r="BE68" s="11"/>
      <c r="BF68" s="10"/>
      <c r="BG68" s="7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4"/>
        <v>0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55"/>
        <v>0</v>
      </c>
    </row>
    <row r="69" spans="1:86" x14ac:dyDescent="0.25">
      <c r="A69" s="20">
        <v>5</v>
      </c>
      <c r="B69" s="20">
        <v>1</v>
      </c>
      <c r="C69" s="20"/>
      <c r="D69" s="6" t="s">
        <v>306</v>
      </c>
      <c r="E69" s="3" t="s">
        <v>148</v>
      </c>
      <c r="F69" s="6">
        <f t="shared" si="40"/>
        <v>0</v>
      </c>
      <c r="G69" s="6">
        <f t="shared" si="41"/>
        <v>2</v>
      </c>
      <c r="H69" s="6">
        <f t="shared" si="42"/>
        <v>15</v>
      </c>
      <c r="I69" s="6">
        <f t="shared" si="43"/>
        <v>8</v>
      </c>
      <c r="J69" s="6">
        <f t="shared" si="44"/>
        <v>7</v>
      </c>
      <c r="K69" s="6">
        <f t="shared" si="45"/>
        <v>0</v>
      </c>
      <c r="L69" s="6">
        <f t="shared" si="46"/>
        <v>0</v>
      </c>
      <c r="M69" s="6">
        <f t="shared" si="47"/>
        <v>0</v>
      </c>
      <c r="N69" s="6">
        <f t="shared" si="48"/>
        <v>0</v>
      </c>
      <c r="O69" s="6">
        <f t="shared" si="49"/>
        <v>0</v>
      </c>
      <c r="P69" s="7">
        <f t="shared" si="50"/>
        <v>2</v>
      </c>
      <c r="Q69" s="7">
        <f t="shared" si="51"/>
        <v>0</v>
      </c>
      <c r="R69" s="7">
        <v>0.7</v>
      </c>
      <c r="S69" s="11"/>
      <c r="T69" s="10"/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2"/>
        <v>0</v>
      </c>
      <c r="AJ69" s="11">
        <v>8</v>
      </c>
      <c r="AK69" s="10" t="s">
        <v>53</v>
      </c>
      <c r="AL69" s="11">
        <v>7</v>
      </c>
      <c r="AM69" s="10" t="s">
        <v>53</v>
      </c>
      <c r="AN69" s="11"/>
      <c r="AO69" s="10"/>
      <c r="AP69" s="7">
        <v>2</v>
      </c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53"/>
        <v>2</v>
      </c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4"/>
        <v>0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55"/>
        <v>0</v>
      </c>
    </row>
    <row r="70" spans="1:86" x14ac:dyDescent="0.25">
      <c r="A70" s="20">
        <v>5</v>
      </c>
      <c r="B70" s="20">
        <v>1</v>
      </c>
      <c r="C70" s="20"/>
      <c r="D70" s="6" t="s">
        <v>306</v>
      </c>
      <c r="E70" s="3" t="s">
        <v>172</v>
      </c>
      <c r="F70" s="6">
        <f t="shared" si="40"/>
        <v>0</v>
      </c>
      <c r="G70" s="6">
        <f t="shared" si="41"/>
        <v>2</v>
      </c>
      <c r="H70" s="6">
        <f t="shared" si="42"/>
        <v>15</v>
      </c>
      <c r="I70" s="6">
        <f t="shared" si="43"/>
        <v>8</v>
      </c>
      <c r="J70" s="6">
        <f t="shared" si="44"/>
        <v>7</v>
      </c>
      <c r="K70" s="6">
        <f t="shared" si="45"/>
        <v>0</v>
      </c>
      <c r="L70" s="6">
        <f t="shared" si="46"/>
        <v>0</v>
      </c>
      <c r="M70" s="6">
        <f t="shared" si="47"/>
        <v>0</v>
      </c>
      <c r="N70" s="6">
        <f t="shared" si="48"/>
        <v>0</v>
      </c>
      <c r="O70" s="6">
        <f t="shared" si="49"/>
        <v>0</v>
      </c>
      <c r="P70" s="7">
        <f t="shared" si="50"/>
        <v>2</v>
      </c>
      <c r="Q70" s="7">
        <f t="shared" si="51"/>
        <v>0</v>
      </c>
      <c r="R70" s="7">
        <v>0.83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52"/>
        <v>0</v>
      </c>
      <c r="AJ70" s="11">
        <v>8</v>
      </c>
      <c r="AK70" s="10" t="s">
        <v>53</v>
      </c>
      <c r="AL70" s="11">
        <v>7</v>
      </c>
      <c r="AM70" s="10" t="s">
        <v>53</v>
      </c>
      <c r="AN70" s="11"/>
      <c r="AO70" s="10"/>
      <c r="AP70" s="7">
        <v>2</v>
      </c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53"/>
        <v>2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54"/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55"/>
        <v>0</v>
      </c>
    </row>
    <row r="71" spans="1:86" x14ac:dyDescent="0.25">
      <c r="A71" s="20">
        <v>2</v>
      </c>
      <c r="B71" s="20">
        <v>1</v>
      </c>
      <c r="C71" s="20"/>
      <c r="D71" s="6" t="s">
        <v>306</v>
      </c>
      <c r="E71" s="3" t="s">
        <v>174</v>
      </c>
      <c r="F71" s="6">
        <f t="shared" si="40"/>
        <v>0</v>
      </c>
      <c r="G71" s="6">
        <f t="shared" si="41"/>
        <v>2</v>
      </c>
      <c r="H71" s="6">
        <f t="shared" si="42"/>
        <v>15</v>
      </c>
      <c r="I71" s="6">
        <f t="shared" si="43"/>
        <v>8</v>
      </c>
      <c r="J71" s="6">
        <f t="shared" si="44"/>
        <v>7</v>
      </c>
      <c r="K71" s="6">
        <f t="shared" si="45"/>
        <v>0</v>
      </c>
      <c r="L71" s="6">
        <f t="shared" si="46"/>
        <v>0</v>
      </c>
      <c r="M71" s="6">
        <f t="shared" si="47"/>
        <v>0</v>
      </c>
      <c r="N71" s="6">
        <f t="shared" si="48"/>
        <v>0</v>
      </c>
      <c r="O71" s="6">
        <f t="shared" si="49"/>
        <v>0</v>
      </c>
      <c r="P71" s="7">
        <f t="shared" si="50"/>
        <v>2</v>
      </c>
      <c r="Q71" s="7">
        <f t="shared" si="51"/>
        <v>0</v>
      </c>
      <c r="R71" s="7">
        <v>0.73</v>
      </c>
      <c r="S71" s="11">
        <v>8</v>
      </c>
      <c r="T71" s="10" t="s">
        <v>53</v>
      </c>
      <c r="U71" s="11">
        <v>7</v>
      </c>
      <c r="V71" s="10" t="s">
        <v>53</v>
      </c>
      <c r="W71" s="11"/>
      <c r="X71" s="10"/>
      <c r="Y71" s="7">
        <v>2</v>
      </c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52"/>
        <v>2</v>
      </c>
      <c r="AJ71" s="11"/>
      <c r="AK71" s="10"/>
      <c r="AL71" s="11"/>
      <c r="AM71" s="10"/>
      <c r="AN71" s="11"/>
      <c r="AO71" s="10"/>
      <c r="AP71" s="7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53"/>
        <v>0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54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55"/>
        <v>0</v>
      </c>
    </row>
    <row r="72" spans="1:86" x14ac:dyDescent="0.25">
      <c r="A72" s="20">
        <v>2</v>
      </c>
      <c r="B72" s="20">
        <v>1</v>
      </c>
      <c r="C72" s="20"/>
      <c r="D72" s="6" t="s">
        <v>306</v>
      </c>
      <c r="E72" s="3" t="s">
        <v>249</v>
      </c>
      <c r="F72" s="6">
        <f t="shared" si="40"/>
        <v>0</v>
      </c>
      <c r="G72" s="6">
        <f t="shared" si="41"/>
        <v>2</v>
      </c>
      <c r="H72" s="6">
        <f t="shared" si="42"/>
        <v>15</v>
      </c>
      <c r="I72" s="6">
        <f t="shared" si="43"/>
        <v>8</v>
      </c>
      <c r="J72" s="6">
        <f t="shared" si="44"/>
        <v>7</v>
      </c>
      <c r="K72" s="6">
        <f t="shared" si="45"/>
        <v>0</v>
      </c>
      <c r="L72" s="6">
        <f t="shared" si="46"/>
        <v>0</v>
      </c>
      <c r="M72" s="6">
        <f t="shared" si="47"/>
        <v>0</v>
      </c>
      <c r="N72" s="6">
        <f t="shared" si="48"/>
        <v>0</v>
      </c>
      <c r="O72" s="6">
        <f t="shared" si="49"/>
        <v>0</v>
      </c>
      <c r="P72" s="7">
        <f t="shared" si="50"/>
        <v>2</v>
      </c>
      <c r="Q72" s="7">
        <f t="shared" si="51"/>
        <v>0</v>
      </c>
      <c r="R72" s="7">
        <v>0.56999999999999995</v>
      </c>
      <c r="S72" s="11">
        <v>8</v>
      </c>
      <c r="T72" s="10" t="s">
        <v>53</v>
      </c>
      <c r="U72" s="11">
        <v>7</v>
      </c>
      <c r="V72" s="10" t="s">
        <v>53</v>
      </c>
      <c r="W72" s="11"/>
      <c r="X72" s="10"/>
      <c r="Y72" s="7">
        <v>2</v>
      </c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52"/>
        <v>2</v>
      </c>
      <c r="AJ72" s="11"/>
      <c r="AK72" s="10"/>
      <c r="AL72" s="11"/>
      <c r="AM72" s="10"/>
      <c r="AN72" s="11"/>
      <c r="AO72" s="10"/>
      <c r="AP72" s="7"/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53"/>
        <v>0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54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55"/>
        <v>0</v>
      </c>
    </row>
    <row r="73" spans="1:86" x14ac:dyDescent="0.25">
      <c r="A73" s="20">
        <v>2</v>
      </c>
      <c r="B73" s="20">
        <v>1</v>
      </c>
      <c r="C73" s="20"/>
      <c r="D73" s="6" t="s">
        <v>306</v>
      </c>
      <c r="E73" s="3" t="s">
        <v>251</v>
      </c>
      <c r="F73" s="6">
        <f t="shared" si="40"/>
        <v>0</v>
      </c>
      <c r="G73" s="6">
        <f t="shared" si="41"/>
        <v>2</v>
      </c>
      <c r="H73" s="6">
        <f t="shared" si="42"/>
        <v>15</v>
      </c>
      <c r="I73" s="6">
        <f t="shared" si="43"/>
        <v>8</v>
      </c>
      <c r="J73" s="6">
        <f t="shared" si="44"/>
        <v>7</v>
      </c>
      <c r="K73" s="6">
        <f t="shared" si="45"/>
        <v>0</v>
      </c>
      <c r="L73" s="6">
        <f t="shared" si="46"/>
        <v>0</v>
      </c>
      <c r="M73" s="6">
        <f t="shared" si="47"/>
        <v>0</v>
      </c>
      <c r="N73" s="6">
        <f t="shared" si="48"/>
        <v>0</v>
      </c>
      <c r="O73" s="6">
        <f t="shared" si="49"/>
        <v>0</v>
      </c>
      <c r="P73" s="7">
        <f t="shared" si="50"/>
        <v>2</v>
      </c>
      <c r="Q73" s="7">
        <f t="shared" si="51"/>
        <v>0</v>
      </c>
      <c r="R73" s="7">
        <v>0.56999999999999995</v>
      </c>
      <c r="S73" s="11">
        <v>8</v>
      </c>
      <c r="T73" s="10" t="s">
        <v>53</v>
      </c>
      <c r="U73" s="11">
        <v>7</v>
      </c>
      <c r="V73" s="10" t="s">
        <v>53</v>
      </c>
      <c r="W73" s="11"/>
      <c r="X73" s="10"/>
      <c r="Y73" s="7">
        <v>2</v>
      </c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52"/>
        <v>2</v>
      </c>
      <c r="AJ73" s="11"/>
      <c r="AK73" s="10"/>
      <c r="AL73" s="11"/>
      <c r="AM73" s="10"/>
      <c r="AN73" s="11"/>
      <c r="AO73" s="10"/>
      <c r="AP73" s="7"/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53"/>
        <v>0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54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55"/>
        <v>0</v>
      </c>
    </row>
    <row r="74" spans="1:86" x14ac:dyDescent="0.25">
      <c r="A74" s="20">
        <v>2</v>
      </c>
      <c r="B74" s="20">
        <v>1</v>
      </c>
      <c r="C74" s="20"/>
      <c r="D74" s="6" t="s">
        <v>306</v>
      </c>
      <c r="E74" s="3" t="s">
        <v>253</v>
      </c>
      <c r="F74" s="6">
        <f t="shared" si="40"/>
        <v>0</v>
      </c>
      <c r="G74" s="6">
        <f t="shared" si="41"/>
        <v>2</v>
      </c>
      <c r="H74" s="6">
        <f t="shared" si="42"/>
        <v>15</v>
      </c>
      <c r="I74" s="6">
        <f t="shared" si="43"/>
        <v>8</v>
      </c>
      <c r="J74" s="6">
        <f t="shared" si="44"/>
        <v>7</v>
      </c>
      <c r="K74" s="6">
        <f t="shared" si="45"/>
        <v>0</v>
      </c>
      <c r="L74" s="6">
        <f t="shared" si="46"/>
        <v>0</v>
      </c>
      <c r="M74" s="6">
        <f t="shared" si="47"/>
        <v>0</v>
      </c>
      <c r="N74" s="6">
        <f t="shared" si="48"/>
        <v>0</v>
      </c>
      <c r="O74" s="6">
        <f t="shared" si="49"/>
        <v>0</v>
      </c>
      <c r="P74" s="7">
        <f t="shared" si="50"/>
        <v>2</v>
      </c>
      <c r="Q74" s="7">
        <f t="shared" si="51"/>
        <v>0</v>
      </c>
      <c r="R74" s="7">
        <v>0.77</v>
      </c>
      <c r="S74" s="11">
        <v>8</v>
      </c>
      <c r="T74" s="10" t="s">
        <v>53</v>
      </c>
      <c r="U74" s="11">
        <v>7</v>
      </c>
      <c r="V74" s="10" t="s">
        <v>53</v>
      </c>
      <c r="W74" s="11"/>
      <c r="X74" s="10"/>
      <c r="Y74" s="7">
        <v>2</v>
      </c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52"/>
        <v>2</v>
      </c>
      <c r="AJ74" s="11"/>
      <c r="AK74" s="10"/>
      <c r="AL74" s="11"/>
      <c r="AM74" s="10"/>
      <c r="AN74" s="11"/>
      <c r="AO74" s="10"/>
      <c r="AP74" s="7"/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53"/>
        <v>0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54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55"/>
        <v>0</v>
      </c>
    </row>
    <row r="75" spans="1:86" x14ac:dyDescent="0.25">
      <c r="A75" s="20">
        <v>2</v>
      </c>
      <c r="B75" s="20">
        <v>1</v>
      </c>
      <c r="C75" s="20"/>
      <c r="D75" s="6" t="s">
        <v>306</v>
      </c>
      <c r="E75" s="3" t="s">
        <v>132</v>
      </c>
      <c r="F75" s="6">
        <f t="shared" si="40"/>
        <v>0</v>
      </c>
      <c r="G75" s="6">
        <f t="shared" si="41"/>
        <v>2</v>
      </c>
      <c r="H75" s="6">
        <f t="shared" si="42"/>
        <v>15</v>
      </c>
      <c r="I75" s="6">
        <f t="shared" si="43"/>
        <v>8</v>
      </c>
      <c r="J75" s="6">
        <f t="shared" si="44"/>
        <v>7</v>
      </c>
      <c r="K75" s="6">
        <f t="shared" si="45"/>
        <v>0</v>
      </c>
      <c r="L75" s="6">
        <f t="shared" si="46"/>
        <v>0</v>
      </c>
      <c r="M75" s="6">
        <f t="shared" si="47"/>
        <v>0</v>
      </c>
      <c r="N75" s="6">
        <f t="shared" si="48"/>
        <v>0</v>
      </c>
      <c r="O75" s="6">
        <f t="shared" si="49"/>
        <v>0</v>
      </c>
      <c r="P75" s="7">
        <f t="shared" si="50"/>
        <v>2</v>
      </c>
      <c r="Q75" s="7">
        <f t="shared" si="51"/>
        <v>0</v>
      </c>
      <c r="R75" s="7">
        <v>0.8</v>
      </c>
      <c r="S75" s="11">
        <v>8</v>
      </c>
      <c r="T75" s="10" t="s">
        <v>53</v>
      </c>
      <c r="U75" s="11">
        <v>7</v>
      </c>
      <c r="V75" s="10" t="s">
        <v>53</v>
      </c>
      <c r="W75" s="11"/>
      <c r="X75" s="10"/>
      <c r="Y75" s="7">
        <v>2</v>
      </c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52"/>
        <v>2</v>
      </c>
      <c r="AJ75" s="11"/>
      <c r="AK75" s="10"/>
      <c r="AL75" s="11"/>
      <c r="AM75" s="10"/>
      <c r="AN75" s="11"/>
      <c r="AO75" s="10"/>
      <c r="AP75" s="7"/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53"/>
        <v>0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54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55"/>
        <v>0</v>
      </c>
    </row>
    <row r="76" spans="1:86" x14ac:dyDescent="0.25">
      <c r="A76" s="20">
        <v>2</v>
      </c>
      <c r="B76" s="20">
        <v>1</v>
      </c>
      <c r="C76" s="20"/>
      <c r="D76" s="6" t="s">
        <v>306</v>
      </c>
      <c r="E76" s="3" t="s">
        <v>255</v>
      </c>
      <c r="F76" s="6">
        <f t="shared" si="40"/>
        <v>0</v>
      </c>
      <c r="G76" s="6">
        <f t="shared" si="41"/>
        <v>2</v>
      </c>
      <c r="H76" s="6">
        <f t="shared" si="42"/>
        <v>15</v>
      </c>
      <c r="I76" s="6">
        <f t="shared" si="43"/>
        <v>8</v>
      </c>
      <c r="J76" s="6">
        <f t="shared" si="44"/>
        <v>7</v>
      </c>
      <c r="K76" s="6">
        <f t="shared" si="45"/>
        <v>0</v>
      </c>
      <c r="L76" s="6">
        <f t="shared" si="46"/>
        <v>0</v>
      </c>
      <c r="M76" s="6">
        <f t="shared" si="47"/>
        <v>0</v>
      </c>
      <c r="N76" s="6">
        <f t="shared" si="48"/>
        <v>0</v>
      </c>
      <c r="O76" s="6">
        <f t="shared" si="49"/>
        <v>0</v>
      </c>
      <c r="P76" s="7">
        <f t="shared" si="50"/>
        <v>2</v>
      </c>
      <c r="Q76" s="7">
        <f t="shared" si="51"/>
        <v>0</v>
      </c>
      <c r="R76" s="7">
        <v>0.8</v>
      </c>
      <c r="S76" s="11">
        <v>8</v>
      </c>
      <c r="T76" s="10" t="s">
        <v>53</v>
      </c>
      <c r="U76" s="11">
        <v>7</v>
      </c>
      <c r="V76" s="10" t="s">
        <v>53</v>
      </c>
      <c r="W76" s="11"/>
      <c r="X76" s="10"/>
      <c r="Y76" s="7">
        <v>2</v>
      </c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52"/>
        <v>2</v>
      </c>
      <c r="AJ76" s="11"/>
      <c r="AK76" s="10"/>
      <c r="AL76" s="11"/>
      <c r="AM76" s="10"/>
      <c r="AN76" s="11"/>
      <c r="AO76" s="10"/>
      <c r="AP76" s="7"/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53"/>
        <v>0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54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55"/>
        <v>0</v>
      </c>
    </row>
    <row r="77" spans="1:86" x14ac:dyDescent="0.25">
      <c r="A77" s="20">
        <v>3</v>
      </c>
      <c r="B77" s="20">
        <v>1</v>
      </c>
      <c r="C77" s="20"/>
      <c r="D77" s="6" t="s">
        <v>311</v>
      </c>
      <c r="E77" s="3" t="s">
        <v>312</v>
      </c>
      <c r="F77" s="6">
        <f t="shared" si="40"/>
        <v>0</v>
      </c>
      <c r="G77" s="6">
        <f t="shared" si="41"/>
        <v>2</v>
      </c>
      <c r="H77" s="6">
        <f t="shared" si="42"/>
        <v>15</v>
      </c>
      <c r="I77" s="6">
        <f t="shared" si="43"/>
        <v>8</v>
      </c>
      <c r="J77" s="6">
        <f t="shared" si="44"/>
        <v>7</v>
      </c>
      <c r="K77" s="6">
        <f t="shared" si="45"/>
        <v>0</v>
      </c>
      <c r="L77" s="6">
        <f t="shared" si="46"/>
        <v>0</v>
      </c>
      <c r="M77" s="6">
        <f t="shared" si="47"/>
        <v>0</v>
      </c>
      <c r="N77" s="6">
        <f t="shared" si="48"/>
        <v>0</v>
      </c>
      <c r="O77" s="6">
        <f t="shared" si="49"/>
        <v>0</v>
      </c>
      <c r="P77" s="7">
        <f t="shared" si="50"/>
        <v>2</v>
      </c>
      <c r="Q77" s="7">
        <f t="shared" si="51"/>
        <v>0</v>
      </c>
      <c r="R77" s="7">
        <v>0.8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52"/>
        <v>0</v>
      </c>
      <c r="AJ77" s="11">
        <v>8</v>
      </c>
      <c r="AK77" s="10" t="s">
        <v>53</v>
      </c>
      <c r="AL77" s="11">
        <v>7</v>
      </c>
      <c r="AM77" s="10" t="s">
        <v>53</v>
      </c>
      <c r="AN77" s="11"/>
      <c r="AO77" s="10"/>
      <c r="AP77" s="7">
        <v>2</v>
      </c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53"/>
        <v>2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54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55"/>
        <v>0</v>
      </c>
    </row>
    <row r="78" spans="1:86" x14ac:dyDescent="0.25">
      <c r="A78" s="20">
        <v>3</v>
      </c>
      <c r="B78" s="20">
        <v>1</v>
      </c>
      <c r="C78" s="20"/>
      <c r="D78" s="6" t="s">
        <v>306</v>
      </c>
      <c r="E78" s="3" t="s">
        <v>313</v>
      </c>
      <c r="F78" s="6">
        <f t="shared" si="40"/>
        <v>0</v>
      </c>
      <c r="G78" s="6">
        <f t="shared" si="41"/>
        <v>2</v>
      </c>
      <c r="H78" s="6">
        <f t="shared" si="42"/>
        <v>15</v>
      </c>
      <c r="I78" s="6">
        <f t="shared" si="43"/>
        <v>8</v>
      </c>
      <c r="J78" s="6">
        <f t="shared" si="44"/>
        <v>7</v>
      </c>
      <c r="K78" s="6">
        <f t="shared" si="45"/>
        <v>0</v>
      </c>
      <c r="L78" s="6">
        <f t="shared" si="46"/>
        <v>0</v>
      </c>
      <c r="M78" s="6">
        <f t="shared" si="47"/>
        <v>0</v>
      </c>
      <c r="N78" s="6">
        <f t="shared" si="48"/>
        <v>0</v>
      </c>
      <c r="O78" s="6">
        <f t="shared" si="49"/>
        <v>0</v>
      </c>
      <c r="P78" s="7">
        <f t="shared" si="50"/>
        <v>2</v>
      </c>
      <c r="Q78" s="7">
        <f t="shared" si="51"/>
        <v>0</v>
      </c>
      <c r="R78" s="7">
        <v>0.8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52"/>
        <v>0</v>
      </c>
      <c r="AJ78" s="11">
        <v>8</v>
      </c>
      <c r="AK78" s="10" t="s">
        <v>53</v>
      </c>
      <c r="AL78" s="11">
        <v>7</v>
      </c>
      <c r="AM78" s="10" t="s">
        <v>53</v>
      </c>
      <c r="AN78" s="11"/>
      <c r="AO78" s="10"/>
      <c r="AP78" s="7">
        <v>2</v>
      </c>
      <c r="AQ78" s="11"/>
      <c r="AR78" s="10"/>
      <c r="AS78" s="11"/>
      <c r="AT78" s="10"/>
      <c r="AU78" s="11"/>
      <c r="AV78" s="10"/>
      <c r="AW78" s="11"/>
      <c r="AX78" s="10"/>
      <c r="AY78" s="7"/>
      <c r="AZ78" s="7">
        <f t="shared" si="53"/>
        <v>2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54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55"/>
        <v>0</v>
      </c>
    </row>
    <row r="79" spans="1:86" x14ac:dyDescent="0.25">
      <c r="A79" s="20">
        <v>3</v>
      </c>
      <c r="B79" s="20">
        <v>1</v>
      </c>
      <c r="C79" s="20"/>
      <c r="D79" s="6" t="s">
        <v>306</v>
      </c>
      <c r="E79" s="3" t="s">
        <v>314</v>
      </c>
      <c r="F79" s="6">
        <f t="shared" si="40"/>
        <v>0</v>
      </c>
      <c r="G79" s="6">
        <f t="shared" si="41"/>
        <v>2</v>
      </c>
      <c r="H79" s="6">
        <f t="shared" si="42"/>
        <v>15</v>
      </c>
      <c r="I79" s="6">
        <f t="shared" si="43"/>
        <v>8</v>
      </c>
      <c r="J79" s="6">
        <f t="shared" si="44"/>
        <v>7</v>
      </c>
      <c r="K79" s="6">
        <f t="shared" si="45"/>
        <v>0</v>
      </c>
      <c r="L79" s="6">
        <f t="shared" si="46"/>
        <v>0</v>
      </c>
      <c r="M79" s="6">
        <f t="shared" si="47"/>
        <v>0</v>
      </c>
      <c r="N79" s="6">
        <f t="shared" si="48"/>
        <v>0</v>
      </c>
      <c r="O79" s="6">
        <f t="shared" si="49"/>
        <v>0</v>
      </c>
      <c r="P79" s="7">
        <f t="shared" si="50"/>
        <v>2</v>
      </c>
      <c r="Q79" s="7">
        <f t="shared" si="51"/>
        <v>0</v>
      </c>
      <c r="R79" s="7">
        <v>0.8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52"/>
        <v>0</v>
      </c>
      <c r="AJ79" s="11">
        <v>8</v>
      </c>
      <c r="AK79" s="10" t="s">
        <v>53</v>
      </c>
      <c r="AL79" s="11">
        <v>7</v>
      </c>
      <c r="AM79" s="10" t="s">
        <v>53</v>
      </c>
      <c r="AN79" s="11"/>
      <c r="AO79" s="10"/>
      <c r="AP79" s="7">
        <v>2</v>
      </c>
      <c r="AQ79" s="11"/>
      <c r="AR79" s="10"/>
      <c r="AS79" s="11"/>
      <c r="AT79" s="10"/>
      <c r="AU79" s="11"/>
      <c r="AV79" s="10"/>
      <c r="AW79" s="11"/>
      <c r="AX79" s="10"/>
      <c r="AY79" s="7"/>
      <c r="AZ79" s="7">
        <f t="shared" si="53"/>
        <v>2</v>
      </c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11"/>
      <c r="BO79" s="10"/>
      <c r="BP79" s="7"/>
      <c r="BQ79" s="7">
        <f t="shared" si="54"/>
        <v>0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55"/>
        <v>0</v>
      </c>
    </row>
    <row r="80" spans="1:86" x14ac:dyDescent="0.25">
      <c r="A80" s="20">
        <v>3</v>
      </c>
      <c r="B80" s="20">
        <v>1</v>
      </c>
      <c r="C80" s="20"/>
      <c r="D80" s="6" t="s">
        <v>306</v>
      </c>
      <c r="E80" s="3" t="s">
        <v>178</v>
      </c>
      <c r="F80" s="6">
        <f t="shared" si="40"/>
        <v>0</v>
      </c>
      <c r="G80" s="6">
        <f t="shared" si="41"/>
        <v>2</v>
      </c>
      <c r="H80" s="6">
        <f t="shared" si="42"/>
        <v>15</v>
      </c>
      <c r="I80" s="6">
        <f t="shared" si="43"/>
        <v>8</v>
      </c>
      <c r="J80" s="6">
        <f t="shared" si="44"/>
        <v>7</v>
      </c>
      <c r="K80" s="6">
        <f t="shared" si="45"/>
        <v>0</v>
      </c>
      <c r="L80" s="6">
        <f t="shared" si="46"/>
        <v>0</v>
      </c>
      <c r="M80" s="6">
        <f t="shared" si="47"/>
        <v>0</v>
      </c>
      <c r="N80" s="6">
        <f t="shared" si="48"/>
        <v>0</v>
      </c>
      <c r="O80" s="6">
        <f t="shared" si="49"/>
        <v>0</v>
      </c>
      <c r="P80" s="7">
        <f t="shared" si="50"/>
        <v>2</v>
      </c>
      <c r="Q80" s="7">
        <f t="shared" si="51"/>
        <v>0</v>
      </c>
      <c r="R80" s="7">
        <v>0.87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52"/>
        <v>0</v>
      </c>
      <c r="AJ80" s="11">
        <v>8</v>
      </c>
      <c r="AK80" s="10" t="s">
        <v>53</v>
      </c>
      <c r="AL80" s="11">
        <v>7</v>
      </c>
      <c r="AM80" s="10" t="s">
        <v>53</v>
      </c>
      <c r="AN80" s="11"/>
      <c r="AO80" s="10"/>
      <c r="AP80" s="7">
        <v>2</v>
      </c>
      <c r="AQ80" s="11"/>
      <c r="AR80" s="10"/>
      <c r="AS80" s="11"/>
      <c r="AT80" s="10"/>
      <c r="AU80" s="11"/>
      <c r="AV80" s="10"/>
      <c r="AW80" s="11"/>
      <c r="AX80" s="10"/>
      <c r="AY80" s="7"/>
      <c r="AZ80" s="7">
        <f t="shared" si="53"/>
        <v>2</v>
      </c>
      <c r="BA80" s="11"/>
      <c r="BB80" s="10"/>
      <c r="BC80" s="11"/>
      <c r="BD80" s="10"/>
      <c r="BE80" s="11"/>
      <c r="BF80" s="10"/>
      <c r="BG80" s="7"/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54"/>
        <v>0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55"/>
        <v>0</v>
      </c>
    </row>
    <row r="81" spans="1:86" x14ac:dyDescent="0.25">
      <c r="A81" s="20">
        <v>7</v>
      </c>
      <c r="B81" s="20">
        <v>1</v>
      </c>
      <c r="C81" s="20"/>
      <c r="D81" s="6" t="s">
        <v>315</v>
      </c>
      <c r="E81" s="3" t="s">
        <v>316</v>
      </c>
      <c r="F81" s="6">
        <f t="shared" si="40"/>
        <v>0</v>
      </c>
      <c r="G81" s="6">
        <f t="shared" si="41"/>
        <v>2</v>
      </c>
      <c r="H81" s="6">
        <f t="shared" si="42"/>
        <v>15</v>
      </c>
      <c r="I81" s="6">
        <f t="shared" si="43"/>
        <v>8</v>
      </c>
      <c r="J81" s="6">
        <f t="shared" si="44"/>
        <v>0</v>
      </c>
      <c r="K81" s="6">
        <f t="shared" si="45"/>
        <v>0</v>
      </c>
      <c r="L81" s="6">
        <f t="shared" si="46"/>
        <v>7</v>
      </c>
      <c r="M81" s="6">
        <f t="shared" si="47"/>
        <v>0</v>
      </c>
      <c r="N81" s="6">
        <f t="shared" si="48"/>
        <v>0</v>
      </c>
      <c r="O81" s="6">
        <f t="shared" si="49"/>
        <v>0</v>
      </c>
      <c r="P81" s="7">
        <f t="shared" si="50"/>
        <v>2</v>
      </c>
      <c r="Q81" s="7">
        <f t="shared" si="51"/>
        <v>1</v>
      </c>
      <c r="R81" s="7">
        <v>1.03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52"/>
        <v>0</v>
      </c>
      <c r="AJ81" s="11">
        <v>8</v>
      </c>
      <c r="AK81" s="10" t="s">
        <v>53</v>
      </c>
      <c r="AL81" s="11"/>
      <c r="AM81" s="10"/>
      <c r="AN81" s="11"/>
      <c r="AO81" s="10"/>
      <c r="AP81" s="7">
        <v>1</v>
      </c>
      <c r="AQ81" s="11">
        <v>7</v>
      </c>
      <c r="AR81" s="10" t="s">
        <v>53</v>
      </c>
      <c r="AS81" s="11"/>
      <c r="AT81" s="10"/>
      <c r="AU81" s="11"/>
      <c r="AV81" s="10"/>
      <c r="AW81" s="11"/>
      <c r="AX81" s="10"/>
      <c r="AY81" s="7">
        <v>1</v>
      </c>
      <c r="AZ81" s="7">
        <f t="shared" si="53"/>
        <v>2</v>
      </c>
      <c r="BA81" s="11"/>
      <c r="BB81" s="10"/>
      <c r="BC81" s="11"/>
      <c r="BD81" s="10"/>
      <c r="BE81" s="11"/>
      <c r="BF81" s="10"/>
      <c r="BG81" s="7"/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54"/>
        <v>0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55"/>
        <v>0</v>
      </c>
    </row>
    <row r="82" spans="1:86" x14ac:dyDescent="0.25">
      <c r="A82" s="20">
        <v>7</v>
      </c>
      <c r="B82" s="20">
        <v>1</v>
      </c>
      <c r="C82" s="20"/>
      <c r="D82" s="6" t="s">
        <v>306</v>
      </c>
      <c r="E82" s="3" t="s">
        <v>317</v>
      </c>
      <c r="F82" s="6">
        <f t="shared" si="40"/>
        <v>0</v>
      </c>
      <c r="G82" s="6">
        <f t="shared" si="41"/>
        <v>2</v>
      </c>
      <c r="H82" s="6">
        <f t="shared" si="42"/>
        <v>15</v>
      </c>
      <c r="I82" s="6">
        <f t="shared" si="43"/>
        <v>8</v>
      </c>
      <c r="J82" s="6">
        <f t="shared" si="44"/>
        <v>0</v>
      </c>
      <c r="K82" s="6">
        <f t="shared" si="45"/>
        <v>0</v>
      </c>
      <c r="L82" s="6">
        <f t="shared" si="46"/>
        <v>7</v>
      </c>
      <c r="M82" s="6">
        <f t="shared" si="47"/>
        <v>0</v>
      </c>
      <c r="N82" s="6">
        <f t="shared" si="48"/>
        <v>0</v>
      </c>
      <c r="O82" s="6">
        <f t="shared" si="49"/>
        <v>0</v>
      </c>
      <c r="P82" s="7">
        <f t="shared" si="50"/>
        <v>2</v>
      </c>
      <c r="Q82" s="7">
        <f t="shared" si="51"/>
        <v>1</v>
      </c>
      <c r="R82" s="7">
        <v>0.5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52"/>
        <v>0</v>
      </c>
      <c r="AJ82" s="11">
        <v>8</v>
      </c>
      <c r="AK82" s="10" t="s">
        <v>53</v>
      </c>
      <c r="AL82" s="11"/>
      <c r="AM82" s="10"/>
      <c r="AN82" s="11"/>
      <c r="AO82" s="10"/>
      <c r="AP82" s="7">
        <v>1</v>
      </c>
      <c r="AQ82" s="11">
        <v>7</v>
      </c>
      <c r="AR82" s="10" t="s">
        <v>53</v>
      </c>
      <c r="AS82" s="11"/>
      <c r="AT82" s="10"/>
      <c r="AU82" s="11"/>
      <c r="AV82" s="10"/>
      <c r="AW82" s="11"/>
      <c r="AX82" s="10"/>
      <c r="AY82" s="7">
        <v>1</v>
      </c>
      <c r="AZ82" s="7">
        <f t="shared" si="53"/>
        <v>2</v>
      </c>
      <c r="BA82" s="11"/>
      <c r="BB82" s="10"/>
      <c r="BC82" s="11"/>
      <c r="BD82" s="10"/>
      <c r="BE82" s="11"/>
      <c r="BF82" s="10"/>
      <c r="BG82" s="7"/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54"/>
        <v>0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55"/>
        <v>0</v>
      </c>
    </row>
    <row r="83" spans="1:86" x14ac:dyDescent="0.25">
      <c r="A83" s="20">
        <v>7</v>
      </c>
      <c r="B83" s="20">
        <v>1</v>
      </c>
      <c r="C83" s="20"/>
      <c r="D83" s="6" t="s">
        <v>318</v>
      </c>
      <c r="E83" s="3" t="s">
        <v>319</v>
      </c>
      <c r="F83" s="6">
        <f t="shared" si="40"/>
        <v>0</v>
      </c>
      <c r="G83" s="6">
        <f t="shared" si="41"/>
        <v>2</v>
      </c>
      <c r="H83" s="6">
        <f t="shared" si="42"/>
        <v>15</v>
      </c>
      <c r="I83" s="6">
        <f t="shared" si="43"/>
        <v>8</v>
      </c>
      <c r="J83" s="6">
        <f t="shared" si="44"/>
        <v>0</v>
      </c>
      <c r="K83" s="6">
        <f t="shared" si="45"/>
        <v>0</v>
      </c>
      <c r="L83" s="6">
        <f t="shared" si="46"/>
        <v>7</v>
      </c>
      <c r="M83" s="6">
        <f t="shared" si="47"/>
        <v>0</v>
      </c>
      <c r="N83" s="6">
        <f t="shared" si="48"/>
        <v>0</v>
      </c>
      <c r="O83" s="6">
        <f t="shared" si="49"/>
        <v>0</v>
      </c>
      <c r="P83" s="7">
        <f t="shared" si="50"/>
        <v>2</v>
      </c>
      <c r="Q83" s="7">
        <f t="shared" si="51"/>
        <v>1</v>
      </c>
      <c r="R83" s="7">
        <v>1.06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52"/>
        <v>0</v>
      </c>
      <c r="AJ83" s="11">
        <v>8</v>
      </c>
      <c r="AK83" s="10" t="s">
        <v>53</v>
      </c>
      <c r="AL83" s="11"/>
      <c r="AM83" s="10"/>
      <c r="AN83" s="11"/>
      <c r="AO83" s="10"/>
      <c r="AP83" s="7">
        <v>1</v>
      </c>
      <c r="AQ83" s="11">
        <v>7</v>
      </c>
      <c r="AR83" s="10" t="s">
        <v>53</v>
      </c>
      <c r="AS83" s="11"/>
      <c r="AT83" s="10"/>
      <c r="AU83" s="11"/>
      <c r="AV83" s="10"/>
      <c r="AW83" s="11"/>
      <c r="AX83" s="10"/>
      <c r="AY83" s="7">
        <v>1</v>
      </c>
      <c r="AZ83" s="7">
        <f t="shared" si="53"/>
        <v>2</v>
      </c>
      <c r="BA83" s="11"/>
      <c r="BB83" s="10"/>
      <c r="BC83" s="11"/>
      <c r="BD83" s="10"/>
      <c r="BE83" s="11"/>
      <c r="BF83" s="10"/>
      <c r="BG83" s="7"/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54"/>
        <v>0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55"/>
        <v>0</v>
      </c>
    </row>
    <row r="84" spans="1:86" x14ac:dyDescent="0.25">
      <c r="A84" s="20">
        <v>7</v>
      </c>
      <c r="B84" s="20">
        <v>1</v>
      </c>
      <c r="C84" s="20"/>
      <c r="D84" s="6" t="s">
        <v>320</v>
      </c>
      <c r="E84" s="3" t="s">
        <v>321</v>
      </c>
      <c r="F84" s="6">
        <f t="shared" si="40"/>
        <v>0</v>
      </c>
      <c r="G84" s="6">
        <f t="shared" si="41"/>
        <v>2</v>
      </c>
      <c r="H84" s="6">
        <f t="shared" si="42"/>
        <v>15</v>
      </c>
      <c r="I84" s="6">
        <f t="shared" si="43"/>
        <v>8</v>
      </c>
      <c r="J84" s="6">
        <f t="shared" si="44"/>
        <v>0</v>
      </c>
      <c r="K84" s="6">
        <f t="shared" si="45"/>
        <v>0</v>
      </c>
      <c r="L84" s="6">
        <f t="shared" si="46"/>
        <v>7</v>
      </c>
      <c r="M84" s="6">
        <f t="shared" si="47"/>
        <v>0</v>
      </c>
      <c r="N84" s="6">
        <f t="shared" si="48"/>
        <v>0</v>
      </c>
      <c r="O84" s="6">
        <f t="shared" si="49"/>
        <v>0</v>
      </c>
      <c r="P84" s="7">
        <f t="shared" si="50"/>
        <v>2</v>
      </c>
      <c r="Q84" s="7">
        <f t="shared" si="51"/>
        <v>1</v>
      </c>
      <c r="R84" s="7">
        <v>1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52"/>
        <v>0</v>
      </c>
      <c r="AJ84" s="11">
        <v>8</v>
      </c>
      <c r="AK84" s="10" t="s">
        <v>53</v>
      </c>
      <c r="AL84" s="11"/>
      <c r="AM84" s="10"/>
      <c r="AN84" s="11"/>
      <c r="AO84" s="10"/>
      <c r="AP84" s="7">
        <v>1</v>
      </c>
      <c r="AQ84" s="11">
        <v>7</v>
      </c>
      <c r="AR84" s="10" t="s">
        <v>53</v>
      </c>
      <c r="AS84" s="11"/>
      <c r="AT84" s="10"/>
      <c r="AU84" s="11"/>
      <c r="AV84" s="10"/>
      <c r="AW84" s="11"/>
      <c r="AX84" s="10"/>
      <c r="AY84" s="7">
        <v>1</v>
      </c>
      <c r="AZ84" s="7">
        <f t="shared" si="53"/>
        <v>2</v>
      </c>
      <c r="BA84" s="11"/>
      <c r="BB84" s="10"/>
      <c r="BC84" s="11"/>
      <c r="BD84" s="10"/>
      <c r="BE84" s="11"/>
      <c r="BF84" s="10"/>
      <c r="BG84" s="7"/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54"/>
        <v>0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55"/>
        <v>0</v>
      </c>
    </row>
    <row r="85" spans="1:86" x14ac:dyDescent="0.25">
      <c r="A85" s="20">
        <v>7</v>
      </c>
      <c r="B85" s="20">
        <v>1</v>
      </c>
      <c r="C85" s="20"/>
      <c r="D85" s="6" t="s">
        <v>322</v>
      </c>
      <c r="E85" s="3" t="s">
        <v>323</v>
      </c>
      <c r="F85" s="6">
        <f t="shared" si="40"/>
        <v>0</v>
      </c>
      <c r="G85" s="6">
        <f t="shared" si="41"/>
        <v>2</v>
      </c>
      <c r="H85" s="6">
        <f t="shared" si="42"/>
        <v>15</v>
      </c>
      <c r="I85" s="6">
        <f t="shared" si="43"/>
        <v>8</v>
      </c>
      <c r="J85" s="6">
        <f t="shared" si="44"/>
        <v>0</v>
      </c>
      <c r="K85" s="6">
        <f t="shared" si="45"/>
        <v>0</v>
      </c>
      <c r="L85" s="6">
        <f t="shared" si="46"/>
        <v>7</v>
      </c>
      <c r="M85" s="6">
        <f t="shared" si="47"/>
        <v>0</v>
      </c>
      <c r="N85" s="6">
        <f t="shared" si="48"/>
        <v>0</v>
      </c>
      <c r="O85" s="6">
        <f t="shared" si="49"/>
        <v>0</v>
      </c>
      <c r="P85" s="7">
        <f t="shared" si="50"/>
        <v>2</v>
      </c>
      <c r="Q85" s="7">
        <f t="shared" si="51"/>
        <v>1</v>
      </c>
      <c r="R85" s="7">
        <v>0.4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52"/>
        <v>0</v>
      </c>
      <c r="AJ85" s="11">
        <v>8</v>
      </c>
      <c r="AK85" s="10" t="s">
        <v>53</v>
      </c>
      <c r="AL85" s="11"/>
      <c r="AM85" s="10"/>
      <c r="AN85" s="11"/>
      <c r="AO85" s="10"/>
      <c r="AP85" s="7">
        <v>1</v>
      </c>
      <c r="AQ85" s="11">
        <v>7</v>
      </c>
      <c r="AR85" s="10" t="s">
        <v>53</v>
      </c>
      <c r="AS85" s="11"/>
      <c r="AT85" s="10"/>
      <c r="AU85" s="11"/>
      <c r="AV85" s="10"/>
      <c r="AW85" s="11"/>
      <c r="AX85" s="10"/>
      <c r="AY85" s="7">
        <v>1</v>
      </c>
      <c r="AZ85" s="7">
        <f t="shared" si="53"/>
        <v>2</v>
      </c>
      <c r="BA85" s="11"/>
      <c r="BB85" s="10"/>
      <c r="BC85" s="11"/>
      <c r="BD85" s="10"/>
      <c r="BE85" s="11"/>
      <c r="BF85" s="10"/>
      <c r="BG85" s="7"/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54"/>
        <v>0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55"/>
        <v>0</v>
      </c>
    </row>
    <row r="86" spans="1:86" x14ac:dyDescent="0.25">
      <c r="A86" s="20">
        <v>4</v>
      </c>
      <c r="B86" s="20">
        <v>1</v>
      </c>
      <c r="C86" s="20"/>
      <c r="D86" s="6" t="s">
        <v>306</v>
      </c>
      <c r="E86" s="3" t="s">
        <v>324</v>
      </c>
      <c r="F86" s="6">
        <f t="shared" si="40"/>
        <v>0</v>
      </c>
      <c r="G86" s="6">
        <f t="shared" si="41"/>
        <v>2</v>
      </c>
      <c r="H86" s="6">
        <f t="shared" si="42"/>
        <v>15</v>
      </c>
      <c r="I86" s="6">
        <f t="shared" si="43"/>
        <v>8</v>
      </c>
      <c r="J86" s="6">
        <f t="shared" si="44"/>
        <v>7</v>
      </c>
      <c r="K86" s="6">
        <f t="shared" si="45"/>
        <v>0</v>
      </c>
      <c r="L86" s="6">
        <f t="shared" si="46"/>
        <v>0</v>
      </c>
      <c r="M86" s="6">
        <f t="shared" si="47"/>
        <v>0</v>
      </c>
      <c r="N86" s="6">
        <f t="shared" si="48"/>
        <v>0</v>
      </c>
      <c r="O86" s="6">
        <f t="shared" si="49"/>
        <v>0</v>
      </c>
      <c r="P86" s="7">
        <f t="shared" si="50"/>
        <v>2</v>
      </c>
      <c r="Q86" s="7">
        <f t="shared" si="51"/>
        <v>0</v>
      </c>
      <c r="R86" s="7">
        <v>0.77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52"/>
        <v>0</v>
      </c>
      <c r="AJ86" s="11">
        <v>8</v>
      </c>
      <c r="AK86" s="10" t="s">
        <v>53</v>
      </c>
      <c r="AL86" s="11">
        <v>7</v>
      </c>
      <c r="AM86" s="10" t="s">
        <v>53</v>
      </c>
      <c r="AN86" s="11"/>
      <c r="AO86" s="10"/>
      <c r="AP86" s="7">
        <v>2</v>
      </c>
      <c r="AQ86" s="11"/>
      <c r="AR86" s="10"/>
      <c r="AS86" s="11"/>
      <c r="AT86" s="10"/>
      <c r="AU86" s="11"/>
      <c r="AV86" s="10"/>
      <c r="AW86" s="11"/>
      <c r="AX86" s="10"/>
      <c r="AY86" s="7"/>
      <c r="AZ86" s="7">
        <f t="shared" si="53"/>
        <v>2</v>
      </c>
      <c r="BA86" s="11"/>
      <c r="BB86" s="10"/>
      <c r="BC86" s="11"/>
      <c r="BD86" s="10"/>
      <c r="BE86" s="11"/>
      <c r="BF86" s="10"/>
      <c r="BG86" s="7"/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54"/>
        <v>0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55"/>
        <v>0</v>
      </c>
    </row>
    <row r="87" spans="1:86" x14ac:dyDescent="0.25">
      <c r="A87" s="20">
        <v>4</v>
      </c>
      <c r="B87" s="20">
        <v>1</v>
      </c>
      <c r="C87" s="20"/>
      <c r="D87" s="6" t="s">
        <v>306</v>
      </c>
      <c r="E87" s="3" t="s">
        <v>188</v>
      </c>
      <c r="F87" s="6">
        <f t="shared" si="40"/>
        <v>0</v>
      </c>
      <c r="G87" s="6">
        <f t="shared" si="41"/>
        <v>2</v>
      </c>
      <c r="H87" s="6">
        <f t="shared" si="42"/>
        <v>15</v>
      </c>
      <c r="I87" s="6">
        <f t="shared" si="43"/>
        <v>8</v>
      </c>
      <c r="J87" s="6">
        <f t="shared" si="44"/>
        <v>7</v>
      </c>
      <c r="K87" s="6">
        <f t="shared" si="45"/>
        <v>0</v>
      </c>
      <c r="L87" s="6">
        <f t="shared" si="46"/>
        <v>0</v>
      </c>
      <c r="M87" s="6">
        <f t="shared" si="47"/>
        <v>0</v>
      </c>
      <c r="N87" s="6">
        <f t="shared" si="48"/>
        <v>0</v>
      </c>
      <c r="O87" s="6">
        <f t="shared" si="49"/>
        <v>0</v>
      </c>
      <c r="P87" s="7">
        <f t="shared" si="50"/>
        <v>2</v>
      </c>
      <c r="Q87" s="7">
        <f t="shared" si="51"/>
        <v>0</v>
      </c>
      <c r="R87" s="7">
        <v>0.67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52"/>
        <v>0</v>
      </c>
      <c r="AJ87" s="11">
        <v>8</v>
      </c>
      <c r="AK87" s="10" t="s">
        <v>53</v>
      </c>
      <c r="AL87" s="11">
        <v>7</v>
      </c>
      <c r="AM87" s="10" t="s">
        <v>53</v>
      </c>
      <c r="AN87" s="11"/>
      <c r="AO87" s="10"/>
      <c r="AP87" s="7">
        <v>2</v>
      </c>
      <c r="AQ87" s="11"/>
      <c r="AR87" s="10"/>
      <c r="AS87" s="11"/>
      <c r="AT87" s="10"/>
      <c r="AU87" s="11"/>
      <c r="AV87" s="10"/>
      <c r="AW87" s="11"/>
      <c r="AX87" s="10"/>
      <c r="AY87" s="7"/>
      <c r="AZ87" s="7">
        <f t="shared" si="53"/>
        <v>2</v>
      </c>
      <c r="BA87" s="11"/>
      <c r="BB87" s="10"/>
      <c r="BC87" s="11"/>
      <c r="BD87" s="10"/>
      <c r="BE87" s="11"/>
      <c r="BF87" s="10"/>
      <c r="BG87" s="7"/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54"/>
        <v>0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55"/>
        <v>0</v>
      </c>
    </row>
    <row r="88" spans="1:86" x14ac:dyDescent="0.25">
      <c r="A88" s="20">
        <v>4</v>
      </c>
      <c r="B88" s="20">
        <v>1</v>
      </c>
      <c r="C88" s="20"/>
      <c r="D88" s="6" t="s">
        <v>306</v>
      </c>
      <c r="E88" s="3" t="s">
        <v>325</v>
      </c>
      <c r="F88" s="6">
        <f t="shared" si="40"/>
        <v>0</v>
      </c>
      <c r="G88" s="6">
        <f t="shared" si="41"/>
        <v>2</v>
      </c>
      <c r="H88" s="6">
        <f t="shared" si="42"/>
        <v>15</v>
      </c>
      <c r="I88" s="6">
        <f t="shared" si="43"/>
        <v>8</v>
      </c>
      <c r="J88" s="6">
        <f t="shared" si="44"/>
        <v>7</v>
      </c>
      <c r="K88" s="6">
        <f t="shared" si="45"/>
        <v>0</v>
      </c>
      <c r="L88" s="6">
        <f t="shared" si="46"/>
        <v>0</v>
      </c>
      <c r="M88" s="6">
        <f t="shared" si="47"/>
        <v>0</v>
      </c>
      <c r="N88" s="6">
        <f t="shared" si="48"/>
        <v>0</v>
      </c>
      <c r="O88" s="6">
        <f t="shared" si="49"/>
        <v>0</v>
      </c>
      <c r="P88" s="7">
        <f t="shared" si="50"/>
        <v>2</v>
      </c>
      <c r="Q88" s="7">
        <f t="shared" si="51"/>
        <v>0</v>
      </c>
      <c r="R88" s="7">
        <v>0.74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52"/>
        <v>0</v>
      </c>
      <c r="AJ88" s="11">
        <v>8</v>
      </c>
      <c r="AK88" s="10" t="s">
        <v>53</v>
      </c>
      <c r="AL88" s="11">
        <v>7</v>
      </c>
      <c r="AM88" s="10" t="s">
        <v>53</v>
      </c>
      <c r="AN88" s="11"/>
      <c r="AO88" s="10"/>
      <c r="AP88" s="7">
        <v>2</v>
      </c>
      <c r="AQ88" s="11"/>
      <c r="AR88" s="10"/>
      <c r="AS88" s="11"/>
      <c r="AT88" s="10"/>
      <c r="AU88" s="11"/>
      <c r="AV88" s="10"/>
      <c r="AW88" s="11"/>
      <c r="AX88" s="10"/>
      <c r="AY88" s="7"/>
      <c r="AZ88" s="7">
        <f t="shared" si="53"/>
        <v>2</v>
      </c>
      <c r="BA88" s="11"/>
      <c r="BB88" s="10"/>
      <c r="BC88" s="11"/>
      <c r="BD88" s="10"/>
      <c r="BE88" s="11"/>
      <c r="BF88" s="10"/>
      <c r="BG88" s="7"/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54"/>
        <v>0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55"/>
        <v>0</v>
      </c>
    </row>
    <row r="89" spans="1:86" x14ac:dyDescent="0.25">
      <c r="A89" s="20">
        <v>4</v>
      </c>
      <c r="B89" s="20">
        <v>1</v>
      </c>
      <c r="C89" s="20"/>
      <c r="D89" s="6" t="s">
        <v>306</v>
      </c>
      <c r="E89" s="3" t="s">
        <v>326</v>
      </c>
      <c r="F89" s="6">
        <f t="shared" si="40"/>
        <v>0</v>
      </c>
      <c r="G89" s="6">
        <f t="shared" si="41"/>
        <v>2</v>
      </c>
      <c r="H89" s="6">
        <f t="shared" si="42"/>
        <v>15</v>
      </c>
      <c r="I89" s="6">
        <f t="shared" si="43"/>
        <v>8</v>
      </c>
      <c r="J89" s="6">
        <f t="shared" si="44"/>
        <v>7</v>
      </c>
      <c r="K89" s="6">
        <f t="shared" si="45"/>
        <v>0</v>
      </c>
      <c r="L89" s="6">
        <f t="shared" si="46"/>
        <v>0</v>
      </c>
      <c r="M89" s="6">
        <f t="shared" si="47"/>
        <v>0</v>
      </c>
      <c r="N89" s="6">
        <f t="shared" si="48"/>
        <v>0</v>
      </c>
      <c r="O89" s="6">
        <f t="shared" si="49"/>
        <v>0</v>
      </c>
      <c r="P89" s="7">
        <f t="shared" si="50"/>
        <v>2</v>
      </c>
      <c r="Q89" s="7">
        <f t="shared" si="51"/>
        <v>0</v>
      </c>
      <c r="R89" s="7">
        <v>0.7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52"/>
        <v>0</v>
      </c>
      <c r="AJ89" s="11">
        <v>8</v>
      </c>
      <c r="AK89" s="10" t="s">
        <v>53</v>
      </c>
      <c r="AL89" s="11">
        <v>7</v>
      </c>
      <c r="AM89" s="10" t="s">
        <v>53</v>
      </c>
      <c r="AN89" s="11"/>
      <c r="AO89" s="10"/>
      <c r="AP89" s="7">
        <v>2</v>
      </c>
      <c r="AQ89" s="11"/>
      <c r="AR89" s="10"/>
      <c r="AS89" s="11"/>
      <c r="AT89" s="10"/>
      <c r="AU89" s="11"/>
      <c r="AV89" s="10"/>
      <c r="AW89" s="11"/>
      <c r="AX89" s="10"/>
      <c r="AY89" s="7"/>
      <c r="AZ89" s="7">
        <f t="shared" si="53"/>
        <v>2</v>
      </c>
      <c r="BA89" s="11"/>
      <c r="BB89" s="10"/>
      <c r="BC89" s="11"/>
      <c r="BD89" s="10"/>
      <c r="BE89" s="11"/>
      <c r="BF89" s="10"/>
      <c r="BG89" s="7"/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54"/>
        <v>0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55"/>
        <v>0</v>
      </c>
    </row>
    <row r="90" spans="1:86" x14ac:dyDescent="0.25">
      <c r="A90" s="20">
        <v>8</v>
      </c>
      <c r="B90" s="20">
        <v>1</v>
      </c>
      <c r="C90" s="20"/>
      <c r="D90" s="6" t="s">
        <v>327</v>
      </c>
      <c r="E90" s="3" t="s">
        <v>328</v>
      </c>
      <c r="F90" s="6">
        <f t="shared" si="40"/>
        <v>0</v>
      </c>
      <c r="G90" s="6">
        <f t="shared" si="41"/>
        <v>2</v>
      </c>
      <c r="H90" s="6">
        <f t="shared" si="42"/>
        <v>15</v>
      </c>
      <c r="I90" s="6">
        <f t="shared" si="43"/>
        <v>8</v>
      </c>
      <c r="J90" s="6">
        <f t="shared" si="44"/>
        <v>0</v>
      </c>
      <c r="K90" s="6">
        <f t="shared" si="45"/>
        <v>0</v>
      </c>
      <c r="L90" s="6">
        <f t="shared" si="46"/>
        <v>7</v>
      </c>
      <c r="M90" s="6">
        <f t="shared" si="47"/>
        <v>0</v>
      </c>
      <c r="N90" s="6">
        <f t="shared" si="48"/>
        <v>0</v>
      </c>
      <c r="O90" s="6">
        <f t="shared" si="49"/>
        <v>0</v>
      </c>
      <c r="P90" s="7">
        <f t="shared" si="50"/>
        <v>2</v>
      </c>
      <c r="Q90" s="7">
        <f t="shared" si="51"/>
        <v>1</v>
      </c>
      <c r="R90" s="7">
        <v>0.97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52"/>
        <v>0</v>
      </c>
      <c r="AJ90" s="11">
        <v>8</v>
      </c>
      <c r="AK90" s="10" t="s">
        <v>53</v>
      </c>
      <c r="AL90" s="11"/>
      <c r="AM90" s="10"/>
      <c r="AN90" s="11"/>
      <c r="AO90" s="10"/>
      <c r="AP90" s="7">
        <v>1</v>
      </c>
      <c r="AQ90" s="11">
        <v>7</v>
      </c>
      <c r="AR90" s="10" t="s">
        <v>53</v>
      </c>
      <c r="AS90" s="11"/>
      <c r="AT90" s="10"/>
      <c r="AU90" s="11"/>
      <c r="AV90" s="10"/>
      <c r="AW90" s="11"/>
      <c r="AX90" s="10"/>
      <c r="AY90" s="7">
        <v>1</v>
      </c>
      <c r="AZ90" s="7">
        <f t="shared" si="53"/>
        <v>2</v>
      </c>
      <c r="BA90" s="11"/>
      <c r="BB90" s="10"/>
      <c r="BC90" s="11"/>
      <c r="BD90" s="10"/>
      <c r="BE90" s="11"/>
      <c r="BF90" s="10"/>
      <c r="BG90" s="7"/>
      <c r="BH90" s="11"/>
      <c r="BI90" s="10"/>
      <c r="BJ90" s="11"/>
      <c r="BK90" s="10"/>
      <c r="BL90" s="11"/>
      <c r="BM90" s="10"/>
      <c r="BN90" s="11"/>
      <c r="BO90" s="10"/>
      <c r="BP90" s="7"/>
      <c r="BQ90" s="7">
        <f t="shared" si="54"/>
        <v>0</v>
      </c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55"/>
        <v>0</v>
      </c>
    </row>
    <row r="91" spans="1:86" x14ac:dyDescent="0.25">
      <c r="A91" s="20">
        <v>8</v>
      </c>
      <c r="B91" s="20">
        <v>1</v>
      </c>
      <c r="C91" s="20"/>
      <c r="D91" s="6" t="s">
        <v>329</v>
      </c>
      <c r="E91" s="3" t="s">
        <v>330</v>
      </c>
      <c r="F91" s="6">
        <f t="shared" si="40"/>
        <v>0</v>
      </c>
      <c r="G91" s="6">
        <f t="shared" si="41"/>
        <v>2</v>
      </c>
      <c r="H91" s="6">
        <f t="shared" si="42"/>
        <v>15</v>
      </c>
      <c r="I91" s="6">
        <f t="shared" si="43"/>
        <v>8</v>
      </c>
      <c r="J91" s="6">
        <f t="shared" si="44"/>
        <v>0</v>
      </c>
      <c r="K91" s="6">
        <f t="shared" si="45"/>
        <v>0</v>
      </c>
      <c r="L91" s="6">
        <f t="shared" si="46"/>
        <v>7</v>
      </c>
      <c r="M91" s="6">
        <f t="shared" si="47"/>
        <v>0</v>
      </c>
      <c r="N91" s="6">
        <f t="shared" si="48"/>
        <v>0</v>
      </c>
      <c r="O91" s="6">
        <f t="shared" si="49"/>
        <v>0</v>
      </c>
      <c r="P91" s="7">
        <f t="shared" si="50"/>
        <v>2</v>
      </c>
      <c r="Q91" s="7">
        <f t="shared" si="51"/>
        <v>1</v>
      </c>
      <c r="R91" s="7">
        <v>0.93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52"/>
        <v>0</v>
      </c>
      <c r="AJ91" s="11">
        <v>8</v>
      </c>
      <c r="AK91" s="10" t="s">
        <v>53</v>
      </c>
      <c r="AL91" s="11"/>
      <c r="AM91" s="10"/>
      <c r="AN91" s="11"/>
      <c r="AO91" s="10"/>
      <c r="AP91" s="7">
        <v>1</v>
      </c>
      <c r="AQ91" s="11">
        <v>7</v>
      </c>
      <c r="AR91" s="10" t="s">
        <v>53</v>
      </c>
      <c r="AS91" s="11"/>
      <c r="AT91" s="10"/>
      <c r="AU91" s="11"/>
      <c r="AV91" s="10"/>
      <c r="AW91" s="11"/>
      <c r="AX91" s="10"/>
      <c r="AY91" s="7">
        <v>1</v>
      </c>
      <c r="AZ91" s="7">
        <f t="shared" si="53"/>
        <v>2</v>
      </c>
      <c r="BA91" s="11"/>
      <c r="BB91" s="10"/>
      <c r="BC91" s="11"/>
      <c r="BD91" s="10"/>
      <c r="BE91" s="11"/>
      <c r="BF91" s="10"/>
      <c r="BG91" s="7"/>
      <c r="BH91" s="11"/>
      <c r="BI91" s="10"/>
      <c r="BJ91" s="11"/>
      <c r="BK91" s="10"/>
      <c r="BL91" s="11"/>
      <c r="BM91" s="10"/>
      <c r="BN91" s="11"/>
      <c r="BO91" s="10"/>
      <c r="BP91" s="7"/>
      <c r="BQ91" s="7">
        <f t="shared" si="54"/>
        <v>0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55"/>
        <v>0</v>
      </c>
    </row>
    <row r="92" spans="1:86" x14ac:dyDescent="0.25">
      <c r="A92" s="20">
        <v>8</v>
      </c>
      <c r="B92" s="20">
        <v>1</v>
      </c>
      <c r="C92" s="20"/>
      <c r="D92" s="6" t="s">
        <v>331</v>
      </c>
      <c r="E92" s="3" t="s">
        <v>332</v>
      </c>
      <c r="F92" s="6">
        <f t="shared" si="40"/>
        <v>0</v>
      </c>
      <c r="G92" s="6">
        <f t="shared" si="41"/>
        <v>2</v>
      </c>
      <c r="H92" s="6">
        <f t="shared" si="42"/>
        <v>15</v>
      </c>
      <c r="I92" s="6">
        <f t="shared" si="43"/>
        <v>8</v>
      </c>
      <c r="J92" s="6">
        <f t="shared" si="44"/>
        <v>0</v>
      </c>
      <c r="K92" s="6">
        <f t="shared" si="45"/>
        <v>0</v>
      </c>
      <c r="L92" s="6">
        <f t="shared" si="46"/>
        <v>7</v>
      </c>
      <c r="M92" s="6">
        <f t="shared" si="47"/>
        <v>0</v>
      </c>
      <c r="N92" s="6">
        <f t="shared" si="48"/>
        <v>0</v>
      </c>
      <c r="O92" s="6">
        <f t="shared" si="49"/>
        <v>0</v>
      </c>
      <c r="P92" s="7">
        <f t="shared" si="50"/>
        <v>2</v>
      </c>
      <c r="Q92" s="7">
        <f t="shared" si="51"/>
        <v>1</v>
      </c>
      <c r="R92" s="7">
        <v>0.9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52"/>
        <v>0</v>
      </c>
      <c r="AJ92" s="11">
        <v>8</v>
      </c>
      <c r="AK92" s="10" t="s">
        <v>53</v>
      </c>
      <c r="AL92" s="11"/>
      <c r="AM92" s="10"/>
      <c r="AN92" s="11"/>
      <c r="AO92" s="10"/>
      <c r="AP92" s="7">
        <v>1</v>
      </c>
      <c r="AQ92" s="11">
        <v>7</v>
      </c>
      <c r="AR92" s="10" t="s">
        <v>53</v>
      </c>
      <c r="AS92" s="11"/>
      <c r="AT92" s="10"/>
      <c r="AU92" s="11"/>
      <c r="AV92" s="10"/>
      <c r="AW92" s="11"/>
      <c r="AX92" s="10"/>
      <c r="AY92" s="7">
        <v>1</v>
      </c>
      <c r="AZ92" s="7">
        <f t="shared" si="53"/>
        <v>2</v>
      </c>
      <c r="BA92" s="11"/>
      <c r="BB92" s="10"/>
      <c r="BC92" s="11"/>
      <c r="BD92" s="10"/>
      <c r="BE92" s="11"/>
      <c r="BF92" s="10"/>
      <c r="BG92" s="7"/>
      <c r="BH92" s="11"/>
      <c r="BI92" s="10"/>
      <c r="BJ92" s="11"/>
      <c r="BK92" s="10"/>
      <c r="BL92" s="11"/>
      <c r="BM92" s="10"/>
      <c r="BN92" s="11"/>
      <c r="BO92" s="10"/>
      <c r="BP92" s="7"/>
      <c r="BQ92" s="7">
        <f t="shared" si="54"/>
        <v>0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55"/>
        <v>0</v>
      </c>
    </row>
    <row r="93" spans="1:86" x14ac:dyDescent="0.25">
      <c r="A93" s="20">
        <v>6</v>
      </c>
      <c r="B93" s="20">
        <v>1</v>
      </c>
      <c r="C93" s="20"/>
      <c r="D93" s="6" t="s">
        <v>333</v>
      </c>
      <c r="E93" s="3" t="s">
        <v>334</v>
      </c>
      <c r="F93" s="6">
        <f t="shared" si="40"/>
        <v>0</v>
      </c>
      <c r="G93" s="6">
        <f t="shared" si="41"/>
        <v>2</v>
      </c>
      <c r="H93" s="6">
        <f t="shared" si="42"/>
        <v>15</v>
      </c>
      <c r="I93" s="6">
        <f t="shared" si="43"/>
        <v>8</v>
      </c>
      <c r="J93" s="6">
        <f t="shared" si="44"/>
        <v>0</v>
      </c>
      <c r="K93" s="6">
        <f t="shared" si="45"/>
        <v>0</v>
      </c>
      <c r="L93" s="6">
        <f t="shared" si="46"/>
        <v>7</v>
      </c>
      <c r="M93" s="6">
        <f t="shared" si="47"/>
        <v>0</v>
      </c>
      <c r="N93" s="6">
        <f t="shared" si="48"/>
        <v>0</v>
      </c>
      <c r="O93" s="6">
        <f t="shared" si="49"/>
        <v>0</v>
      </c>
      <c r="P93" s="7">
        <f t="shared" si="50"/>
        <v>2</v>
      </c>
      <c r="Q93" s="7">
        <f t="shared" si="51"/>
        <v>1</v>
      </c>
      <c r="R93" s="7">
        <v>1.07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52"/>
        <v>0</v>
      </c>
      <c r="AJ93" s="11">
        <v>8</v>
      </c>
      <c r="AK93" s="10" t="s">
        <v>53</v>
      </c>
      <c r="AL93" s="11"/>
      <c r="AM93" s="10"/>
      <c r="AN93" s="11"/>
      <c r="AO93" s="10"/>
      <c r="AP93" s="7">
        <v>1</v>
      </c>
      <c r="AQ93" s="11">
        <v>7</v>
      </c>
      <c r="AR93" s="10" t="s">
        <v>53</v>
      </c>
      <c r="AS93" s="11"/>
      <c r="AT93" s="10"/>
      <c r="AU93" s="11"/>
      <c r="AV93" s="10"/>
      <c r="AW93" s="11"/>
      <c r="AX93" s="10"/>
      <c r="AY93" s="7">
        <v>1</v>
      </c>
      <c r="AZ93" s="7">
        <f t="shared" si="53"/>
        <v>2</v>
      </c>
      <c r="BA93" s="11"/>
      <c r="BB93" s="10"/>
      <c r="BC93" s="11"/>
      <c r="BD93" s="10"/>
      <c r="BE93" s="11"/>
      <c r="BF93" s="10"/>
      <c r="BG93" s="7"/>
      <c r="BH93" s="11"/>
      <c r="BI93" s="10"/>
      <c r="BJ93" s="11"/>
      <c r="BK93" s="10"/>
      <c r="BL93" s="11"/>
      <c r="BM93" s="10"/>
      <c r="BN93" s="11"/>
      <c r="BO93" s="10"/>
      <c r="BP93" s="7"/>
      <c r="BQ93" s="7">
        <f t="shared" si="54"/>
        <v>0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55"/>
        <v>0</v>
      </c>
    </row>
    <row r="94" spans="1:86" x14ac:dyDescent="0.25">
      <c r="A94" s="20">
        <v>6</v>
      </c>
      <c r="B94" s="20">
        <v>1</v>
      </c>
      <c r="C94" s="20"/>
      <c r="D94" s="6" t="s">
        <v>335</v>
      </c>
      <c r="E94" s="3" t="s">
        <v>336</v>
      </c>
      <c r="F94" s="6">
        <f t="shared" si="40"/>
        <v>0</v>
      </c>
      <c r="G94" s="6">
        <f t="shared" si="41"/>
        <v>2</v>
      </c>
      <c r="H94" s="6">
        <f t="shared" si="42"/>
        <v>15</v>
      </c>
      <c r="I94" s="6">
        <f t="shared" si="43"/>
        <v>8</v>
      </c>
      <c r="J94" s="6">
        <f t="shared" si="44"/>
        <v>0</v>
      </c>
      <c r="K94" s="6">
        <f t="shared" si="45"/>
        <v>0</v>
      </c>
      <c r="L94" s="6">
        <f t="shared" si="46"/>
        <v>7</v>
      </c>
      <c r="M94" s="6">
        <f t="shared" si="47"/>
        <v>0</v>
      </c>
      <c r="N94" s="6">
        <f t="shared" si="48"/>
        <v>0</v>
      </c>
      <c r="O94" s="6">
        <f t="shared" si="49"/>
        <v>0</v>
      </c>
      <c r="P94" s="7">
        <f t="shared" si="50"/>
        <v>2</v>
      </c>
      <c r="Q94" s="7">
        <f t="shared" si="51"/>
        <v>1</v>
      </c>
      <c r="R94" s="7">
        <v>0.43</v>
      </c>
      <c r="S94" s="11"/>
      <c r="T94" s="10"/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7"/>
      <c r="AI94" s="7">
        <f t="shared" si="52"/>
        <v>0</v>
      </c>
      <c r="AJ94" s="11">
        <v>8</v>
      </c>
      <c r="AK94" s="10" t="s">
        <v>53</v>
      </c>
      <c r="AL94" s="11"/>
      <c r="AM94" s="10"/>
      <c r="AN94" s="11"/>
      <c r="AO94" s="10"/>
      <c r="AP94" s="7">
        <v>1</v>
      </c>
      <c r="AQ94" s="11">
        <v>7</v>
      </c>
      <c r="AR94" s="10" t="s">
        <v>53</v>
      </c>
      <c r="AS94" s="11"/>
      <c r="AT94" s="10"/>
      <c r="AU94" s="11"/>
      <c r="AV94" s="10"/>
      <c r="AW94" s="11"/>
      <c r="AX94" s="10"/>
      <c r="AY94" s="7">
        <v>1</v>
      </c>
      <c r="AZ94" s="7">
        <f t="shared" si="53"/>
        <v>2</v>
      </c>
      <c r="BA94" s="11"/>
      <c r="BB94" s="10"/>
      <c r="BC94" s="11"/>
      <c r="BD94" s="10"/>
      <c r="BE94" s="11"/>
      <c r="BF94" s="10"/>
      <c r="BG94" s="7"/>
      <c r="BH94" s="11"/>
      <c r="BI94" s="10"/>
      <c r="BJ94" s="11"/>
      <c r="BK94" s="10"/>
      <c r="BL94" s="11"/>
      <c r="BM94" s="10"/>
      <c r="BN94" s="11"/>
      <c r="BO94" s="10"/>
      <c r="BP94" s="7"/>
      <c r="BQ94" s="7">
        <f t="shared" si="54"/>
        <v>0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 t="shared" si="55"/>
        <v>0</v>
      </c>
    </row>
    <row r="95" spans="1:86" x14ac:dyDescent="0.25">
      <c r="A95" s="20">
        <v>6</v>
      </c>
      <c r="B95" s="20">
        <v>1</v>
      </c>
      <c r="C95" s="20"/>
      <c r="D95" s="6" t="s">
        <v>337</v>
      </c>
      <c r="E95" s="3" t="s">
        <v>338</v>
      </c>
      <c r="F95" s="6">
        <f t="shared" si="40"/>
        <v>0</v>
      </c>
      <c r="G95" s="6">
        <f t="shared" si="41"/>
        <v>2</v>
      </c>
      <c r="H95" s="6">
        <f t="shared" si="42"/>
        <v>15</v>
      </c>
      <c r="I95" s="6">
        <f t="shared" si="43"/>
        <v>8</v>
      </c>
      <c r="J95" s="6">
        <f t="shared" si="44"/>
        <v>0</v>
      </c>
      <c r="K95" s="6">
        <f t="shared" si="45"/>
        <v>0</v>
      </c>
      <c r="L95" s="6">
        <f t="shared" si="46"/>
        <v>7</v>
      </c>
      <c r="M95" s="6">
        <f t="shared" si="47"/>
        <v>0</v>
      </c>
      <c r="N95" s="6">
        <f t="shared" si="48"/>
        <v>0</v>
      </c>
      <c r="O95" s="6">
        <f t="shared" si="49"/>
        <v>0</v>
      </c>
      <c r="P95" s="7">
        <f t="shared" si="50"/>
        <v>2</v>
      </c>
      <c r="Q95" s="7">
        <f t="shared" si="51"/>
        <v>1</v>
      </c>
      <c r="R95" s="7">
        <v>0.9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7"/>
      <c r="AI95" s="7">
        <f t="shared" si="52"/>
        <v>0</v>
      </c>
      <c r="AJ95" s="11">
        <v>8</v>
      </c>
      <c r="AK95" s="10" t="s">
        <v>53</v>
      </c>
      <c r="AL95" s="11"/>
      <c r="AM95" s="10"/>
      <c r="AN95" s="11"/>
      <c r="AO95" s="10"/>
      <c r="AP95" s="7">
        <v>1</v>
      </c>
      <c r="AQ95" s="11">
        <v>7</v>
      </c>
      <c r="AR95" s="10" t="s">
        <v>53</v>
      </c>
      <c r="AS95" s="11"/>
      <c r="AT95" s="10"/>
      <c r="AU95" s="11"/>
      <c r="AV95" s="10"/>
      <c r="AW95" s="11"/>
      <c r="AX95" s="10"/>
      <c r="AY95" s="7">
        <v>1</v>
      </c>
      <c r="AZ95" s="7">
        <f t="shared" si="53"/>
        <v>2</v>
      </c>
      <c r="BA95" s="11"/>
      <c r="BB95" s="10"/>
      <c r="BC95" s="11"/>
      <c r="BD95" s="10"/>
      <c r="BE95" s="11"/>
      <c r="BF95" s="10"/>
      <c r="BG95" s="7"/>
      <c r="BH95" s="11"/>
      <c r="BI95" s="10"/>
      <c r="BJ95" s="11"/>
      <c r="BK95" s="10"/>
      <c r="BL95" s="11"/>
      <c r="BM95" s="10"/>
      <c r="BN95" s="11"/>
      <c r="BO95" s="10"/>
      <c r="BP95" s="7"/>
      <c r="BQ95" s="7">
        <f t="shared" si="54"/>
        <v>0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 t="shared" si="55"/>
        <v>0</v>
      </c>
    </row>
    <row r="96" spans="1:86" ht="20.100000000000001" customHeight="1" x14ac:dyDescent="0.25">
      <c r="A96" s="19" t="s">
        <v>223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9"/>
      <c r="CH96" s="15"/>
    </row>
    <row r="97" spans="1:86" x14ac:dyDescent="0.25">
      <c r="A97" s="6"/>
      <c r="B97" s="6"/>
      <c r="C97" s="6"/>
      <c r="D97" s="6" t="s">
        <v>224</v>
      </c>
      <c r="E97" s="3" t="s">
        <v>225</v>
      </c>
      <c r="F97" s="6">
        <f>COUNTIF(S97:CF97,"e")</f>
        <v>0</v>
      </c>
      <c r="G97" s="6">
        <f>COUNTIF(S97:CF97,"z")</f>
        <v>1</v>
      </c>
      <c r="H97" s="6">
        <f>SUM(I97:O97)</f>
        <v>4</v>
      </c>
      <c r="I97" s="6">
        <f>S97+AJ97+BA97+BR97</f>
        <v>0</v>
      </c>
      <c r="J97" s="6">
        <f>U97+AL97+BC97+BT97</f>
        <v>0</v>
      </c>
      <c r="K97" s="6">
        <f>W97+AN97+BE97+BV97</f>
        <v>0</v>
      </c>
      <c r="L97" s="6">
        <f>Z97+AQ97+BH97+BY97</f>
        <v>0</v>
      </c>
      <c r="M97" s="6">
        <f>AB97+AS97+BJ97+CA97</f>
        <v>0</v>
      </c>
      <c r="N97" s="6">
        <f>AD97+AU97+BL97+CC97</f>
        <v>0</v>
      </c>
      <c r="O97" s="6">
        <f>AF97+AW97+BN97+CE97</f>
        <v>4</v>
      </c>
      <c r="P97" s="7">
        <f>AI97+AZ97+BQ97+CH97</f>
        <v>4</v>
      </c>
      <c r="Q97" s="7">
        <f>AH97+AY97+BP97+CG97</f>
        <v>4</v>
      </c>
      <c r="R97" s="7">
        <v>1</v>
      </c>
      <c r="S97" s="11"/>
      <c r="T97" s="10"/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>
        <v>4</v>
      </c>
      <c r="AG97" s="10" t="s">
        <v>53</v>
      </c>
      <c r="AH97" s="7">
        <v>4</v>
      </c>
      <c r="AI97" s="7">
        <f>Y97+AH97</f>
        <v>4</v>
      </c>
      <c r="AJ97" s="11"/>
      <c r="AK97" s="10"/>
      <c r="AL97" s="11"/>
      <c r="AM97" s="10"/>
      <c r="AN97" s="11"/>
      <c r="AO97" s="10"/>
      <c r="AP97" s="7"/>
      <c r="AQ97" s="11"/>
      <c r="AR97" s="10"/>
      <c r="AS97" s="11"/>
      <c r="AT97" s="10"/>
      <c r="AU97" s="11"/>
      <c r="AV97" s="10"/>
      <c r="AW97" s="11"/>
      <c r="AX97" s="10"/>
      <c r="AY97" s="7"/>
      <c r="AZ97" s="7">
        <f>AP97+AY97</f>
        <v>0</v>
      </c>
      <c r="BA97" s="11"/>
      <c r="BB97" s="10"/>
      <c r="BC97" s="11"/>
      <c r="BD97" s="10"/>
      <c r="BE97" s="11"/>
      <c r="BF97" s="10"/>
      <c r="BG97" s="7"/>
      <c r="BH97" s="11"/>
      <c r="BI97" s="10"/>
      <c r="BJ97" s="11"/>
      <c r="BK97" s="10"/>
      <c r="BL97" s="11"/>
      <c r="BM97" s="10"/>
      <c r="BN97" s="11"/>
      <c r="BO97" s="10"/>
      <c r="BP97" s="7"/>
      <c r="BQ97" s="7">
        <f>BG97+BP97</f>
        <v>0</v>
      </c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7"/>
      <c r="CH97" s="7">
        <f>BX97+CG97</f>
        <v>0</v>
      </c>
    </row>
    <row r="98" spans="1:86" ht="16.05" customHeight="1" x14ac:dyDescent="0.25">
      <c r="A98" s="6"/>
      <c r="B98" s="6"/>
      <c r="C98" s="6"/>
      <c r="D98" s="6"/>
      <c r="E98" s="6" t="s">
        <v>71</v>
      </c>
      <c r="F98" s="6">
        <f t="shared" ref="F98:AK98" si="56">SUM(F97:F97)</f>
        <v>0</v>
      </c>
      <c r="G98" s="6">
        <f t="shared" si="56"/>
        <v>1</v>
      </c>
      <c r="H98" s="6">
        <f t="shared" si="56"/>
        <v>4</v>
      </c>
      <c r="I98" s="6">
        <f t="shared" si="56"/>
        <v>0</v>
      </c>
      <c r="J98" s="6">
        <f t="shared" si="56"/>
        <v>0</v>
      </c>
      <c r="K98" s="6">
        <f t="shared" si="56"/>
        <v>0</v>
      </c>
      <c r="L98" s="6">
        <f t="shared" si="56"/>
        <v>0</v>
      </c>
      <c r="M98" s="6">
        <f t="shared" si="56"/>
        <v>0</v>
      </c>
      <c r="N98" s="6">
        <f t="shared" si="56"/>
        <v>0</v>
      </c>
      <c r="O98" s="6">
        <f t="shared" si="56"/>
        <v>4</v>
      </c>
      <c r="P98" s="7">
        <f t="shared" si="56"/>
        <v>4</v>
      </c>
      <c r="Q98" s="7">
        <f t="shared" si="56"/>
        <v>4</v>
      </c>
      <c r="R98" s="7">
        <f t="shared" si="56"/>
        <v>1</v>
      </c>
      <c r="S98" s="11">
        <f t="shared" si="56"/>
        <v>0</v>
      </c>
      <c r="T98" s="10">
        <f t="shared" si="56"/>
        <v>0</v>
      </c>
      <c r="U98" s="11">
        <f t="shared" si="56"/>
        <v>0</v>
      </c>
      <c r="V98" s="10">
        <f t="shared" si="56"/>
        <v>0</v>
      </c>
      <c r="W98" s="11">
        <f t="shared" si="56"/>
        <v>0</v>
      </c>
      <c r="X98" s="10">
        <f t="shared" si="56"/>
        <v>0</v>
      </c>
      <c r="Y98" s="7">
        <f t="shared" si="56"/>
        <v>0</v>
      </c>
      <c r="Z98" s="11">
        <f t="shared" si="56"/>
        <v>0</v>
      </c>
      <c r="AA98" s="10">
        <f t="shared" si="56"/>
        <v>0</v>
      </c>
      <c r="AB98" s="11">
        <f t="shared" si="56"/>
        <v>0</v>
      </c>
      <c r="AC98" s="10">
        <f t="shared" si="56"/>
        <v>0</v>
      </c>
      <c r="AD98" s="11">
        <f t="shared" si="56"/>
        <v>0</v>
      </c>
      <c r="AE98" s="10">
        <f t="shared" si="56"/>
        <v>0</v>
      </c>
      <c r="AF98" s="11">
        <f t="shared" si="56"/>
        <v>4</v>
      </c>
      <c r="AG98" s="10">
        <f t="shared" si="56"/>
        <v>0</v>
      </c>
      <c r="AH98" s="7">
        <f t="shared" si="56"/>
        <v>4</v>
      </c>
      <c r="AI98" s="7">
        <f t="shared" si="56"/>
        <v>4</v>
      </c>
      <c r="AJ98" s="11">
        <f t="shared" si="56"/>
        <v>0</v>
      </c>
      <c r="AK98" s="10">
        <f t="shared" si="56"/>
        <v>0</v>
      </c>
      <c r="AL98" s="11">
        <f t="shared" ref="AL98:BQ98" si="57">SUM(AL97:AL97)</f>
        <v>0</v>
      </c>
      <c r="AM98" s="10">
        <f t="shared" si="57"/>
        <v>0</v>
      </c>
      <c r="AN98" s="11">
        <f t="shared" si="57"/>
        <v>0</v>
      </c>
      <c r="AO98" s="10">
        <f t="shared" si="57"/>
        <v>0</v>
      </c>
      <c r="AP98" s="7">
        <f t="shared" si="57"/>
        <v>0</v>
      </c>
      <c r="AQ98" s="11">
        <f t="shared" si="57"/>
        <v>0</v>
      </c>
      <c r="AR98" s="10">
        <f t="shared" si="57"/>
        <v>0</v>
      </c>
      <c r="AS98" s="11">
        <f t="shared" si="57"/>
        <v>0</v>
      </c>
      <c r="AT98" s="10">
        <f t="shared" si="57"/>
        <v>0</v>
      </c>
      <c r="AU98" s="11">
        <f t="shared" si="57"/>
        <v>0</v>
      </c>
      <c r="AV98" s="10">
        <f t="shared" si="57"/>
        <v>0</v>
      </c>
      <c r="AW98" s="11">
        <f t="shared" si="57"/>
        <v>0</v>
      </c>
      <c r="AX98" s="10">
        <f t="shared" si="57"/>
        <v>0</v>
      </c>
      <c r="AY98" s="7">
        <f t="shared" si="57"/>
        <v>0</v>
      </c>
      <c r="AZ98" s="7">
        <f t="shared" si="57"/>
        <v>0</v>
      </c>
      <c r="BA98" s="11">
        <f t="shared" si="57"/>
        <v>0</v>
      </c>
      <c r="BB98" s="10">
        <f t="shared" si="57"/>
        <v>0</v>
      </c>
      <c r="BC98" s="11">
        <f t="shared" si="57"/>
        <v>0</v>
      </c>
      <c r="BD98" s="10">
        <f t="shared" si="57"/>
        <v>0</v>
      </c>
      <c r="BE98" s="11">
        <f t="shared" si="57"/>
        <v>0</v>
      </c>
      <c r="BF98" s="10">
        <f t="shared" si="57"/>
        <v>0</v>
      </c>
      <c r="BG98" s="7">
        <f t="shared" si="57"/>
        <v>0</v>
      </c>
      <c r="BH98" s="11">
        <f t="shared" si="57"/>
        <v>0</v>
      </c>
      <c r="BI98" s="10">
        <f t="shared" si="57"/>
        <v>0</v>
      </c>
      <c r="BJ98" s="11">
        <f t="shared" si="57"/>
        <v>0</v>
      </c>
      <c r="BK98" s="10">
        <f t="shared" si="57"/>
        <v>0</v>
      </c>
      <c r="BL98" s="11">
        <f t="shared" si="57"/>
        <v>0</v>
      </c>
      <c r="BM98" s="10">
        <f t="shared" si="57"/>
        <v>0</v>
      </c>
      <c r="BN98" s="11">
        <f t="shared" si="57"/>
        <v>0</v>
      </c>
      <c r="BO98" s="10">
        <f t="shared" si="57"/>
        <v>0</v>
      </c>
      <c r="BP98" s="7">
        <f t="shared" si="57"/>
        <v>0</v>
      </c>
      <c r="BQ98" s="7">
        <f t="shared" si="57"/>
        <v>0</v>
      </c>
      <c r="BR98" s="11">
        <f t="shared" ref="BR98:CH98" si="58">SUM(BR97:BR97)</f>
        <v>0</v>
      </c>
      <c r="BS98" s="10">
        <f t="shared" si="58"/>
        <v>0</v>
      </c>
      <c r="BT98" s="11">
        <f t="shared" si="58"/>
        <v>0</v>
      </c>
      <c r="BU98" s="10">
        <f t="shared" si="58"/>
        <v>0</v>
      </c>
      <c r="BV98" s="11">
        <f t="shared" si="58"/>
        <v>0</v>
      </c>
      <c r="BW98" s="10">
        <f t="shared" si="58"/>
        <v>0</v>
      </c>
      <c r="BX98" s="7">
        <f t="shared" si="58"/>
        <v>0</v>
      </c>
      <c r="BY98" s="11">
        <f t="shared" si="58"/>
        <v>0</v>
      </c>
      <c r="BZ98" s="10">
        <f t="shared" si="58"/>
        <v>0</v>
      </c>
      <c r="CA98" s="11">
        <f t="shared" si="58"/>
        <v>0</v>
      </c>
      <c r="CB98" s="10">
        <f t="shared" si="58"/>
        <v>0</v>
      </c>
      <c r="CC98" s="11">
        <f t="shared" si="58"/>
        <v>0</v>
      </c>
      <c r="CD98" s="10">
        <f t="shared" si="58"/>
        <v>0</v>
      </c>
      <c r="CE98" s="11">
        <f t="shared" si="58"/>
        <v>0</v>
      </c>
      <c r="CF98" s="10">
        <f t="shared" si="58"/>
        <v>0</v>
      </c>
      <c r="CG98" s="7">
        <f t="shared" si="58"/>
        <v>0</v>
      </c>
      <c r="CH98" s="7">
        <f t="shared" si="58"/>
        <v>0</v>
      </c>
    </row>
    <row r="99" spans="1:86" ht="20.100000000000001" customHeight="1" x14ac:dyDescent="0.25">
      <c r="A99" s="19" t="s">
        <v>226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9"/>
      <c r="CH99" s="15"/>
    </row>
    <row r="100" spans="1:86" x14ac:dyDescent="0.25">
      <c r="A100" s="6"/>
      <c r="B100" s="6"/>
      <c r="C100" s="6"/>
      <c r="D100" s="6" t="s">
        <v>227</v>
      </c>
      <c r="E100" s="3" t="s">
        <v>228</v>
      </c>
      <c r="F100" s="6">
        <f>COUNTIF(S100:CF100,"e")</f>
        <v>0</v>
      </c>
      <c r="G100" s="6">
        <f>COUNTIF(S100:CF100,"z")</f>
        <v>1</v>
      </c>
      <c r="H100" s="6">
        <f>SUM(I100:O100)</f>
        <v>2</v>
      </c>
      <c r="I100" s="6">
        <f>S100+AJ100+BA100+BR100</f>
        <v>2</v>
      </c>
      <c r="J100" s="6">
        <f>U100+AL100+BC100+BT100</f>
        <v>0</v>
      </c>
      <c r="K100" s="6">
        <f>W100+AN100+BE100+BV100</f>
        <v>0</v>
      </c>
      <c r="L100" s="6">
        <f>Z100+AQ100+BH100+BY100</f>
        <v>0</v>
      </c>
      <c r="M100" s="6">
        <f>AB100+AS100+BJ100+CA100</f>
        <v>0</v>
      </c>
      <c r="N100" s="6">
        <f>AD100+AU100+BL100+CC100</f>
        <v>0</v>
      </c>
      <c r="O100" s="6">
        <f>AF100+AW100+BN100+CE100</f>
        <v>0</v>
      </c>
      <c r="P100" s="7">
        <f>AI100+AZ100+BQ100+CH100</f>
        <v>0</v>
      </c>
      <c r="Q100" s="7">
        <f>AH100+AY100+BP100+CG100</f>
        <v>0</v>
      </c>
      <c r="R100" s="7">
        <v>0</v>
      </c>
      <c r="S100" s="11">
        <v>2</v>
      </c>
      <c r="T100" s="10" t="s">
        <v>53</v>
      </c>
      <c r="U100" s="11"/>
      <c r="V100" s="10"/>
      <c r="W100" s="11"/>
      <c r="X100" s="10"/>
      <c r="Y100" s="7">
        <v>0</v>
      </c>
      <c r="Z100" s="11"/>
      <c r="AA100" s="10"/>
      <c r="AB100" s="11"/>
      <c r="AC100" s="10"/>
      <c r="AD100" s="11"/>
      <c r="AE100" s="10"/>
      <c r="AF100" s="11"/>
      <c r="AG100" s="10"/>
      <c r="AH100" s="7"/>
      <c r="AI100" s="7">
        <f>Y100+AH100</f>
        <v>0</v>
      </c>
      <c r="AJ100" s="11"/>
      <c r="AK100" s="10"/>
      <c r="AL100" s="11"/>
      <c r="AM100" s="10"/>
      <c r="AN100" s="11"/>
      <c r="AO100" s="10"/>
      <c r="AP100" s="7"/>
      <c r="AQ100" s="11"/>
      <c r="AR100" s="10"/>
      <c r="AS100" s="11"/>
      <c r="AT100" s="10"/>
      <c r="AU100" s="11"/>
      <c r="AV100" s="10"/>
      <c r="AW100" s="11"/>
      <c r="AX100" s="10"/>
      <c r="AY100" s="7"/>
      <c r="AZ100" s="7">
        <f>AP100+AY100</f>
        <v>0</v>
      </c>
      <c r="BA100" s="11"/>
      <c r="BB100" s="10"/>
      <c r="BC100" s="11"/>
      <c r="BD100" s="10"/>
      <c r="BE100" s="11"/>
      <c r="BF100" s="10"/>
      <c r="BG100" s="7"/>
      <c r="BH100" s="11"/>
      <c r="BI100" s="10"/>
      <c r="BJ100" s="11"/>
      <c r="BK100" s="10"/>
      <c r="BL100" s="11"/>
      <c r="BM100" s="10"/>
      <c r="BN100" s="11"/>
      <c r="BO100" s="10"/>
      <c r="BP100" s="7"/>
      <c r="BQ100" s="7">
        <f>BG100+BP100</f>
        <v>0</v>
      </c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7"/>
      <c r="CH100" s="7">
        <f>BX100+CG100</f>
        <v>0</v>
      </c>
    </row>
    <row r="101" spans="1:86" ht="16.05" customHeight="1" x14ac:dyDescent="0.25">
      <c r="A101" s="6"/>
      <c r="B101" s="6"/>
      <c r="C101" s="6"/>
      <c r="D101" s="6"/>
      <c r="E101" s="6" t="s">
        <v>71</v>
      </c>
      <c r="F101" s="6">
        <f t="shared" ref="F101:AK101" si="59">SUM(F100:F100)</f>
        <v>0</v>
      </c>
      <c r="G101" s="6">
        <f t="shared" si="59"/>
        <v>1</v>
      </c>
      <c r="H101" s="6">
        <f t="shared" si="59"/>
        <v>2</v>
      </c>
      <c r="I101" s="6">
        <f t="shared" si="59"/>
        <v>2</v>
      </c>
      <c r="J101" s="6">
        <f t="shared" si="59"/>
        <v>0</v>
      </c>
      <c r="K101" s="6">
        <f t="shared" si="59"/>
        <v>0</v>
      </c>
      <c r="L101" s="6">
        <f t="shared" si="59"/>
        <v>0</v>
      </c>
      <c r="M101" s="6">
        <f t="shared" si="59"/>
        <v>0</v>
      </c>
      <c r="N101" s="6">
        <f t="shared" si="59"/>
        <v>0</v>
      </c>
      <c r="O101" s="6">
        <f t="shared" si="59"/>
        <v>0</v>
      </c>
      <c r="P101" s="7">
        <f t="shared" si="59"/>
        <v>0</v>
      </c>
      <c r="Q101" s="7">
        <f t="shared" si="59"/>
        <v>0</v>
      </c>
      <c r="R101" s="7">
        <f t="shared" si="59"/>
        <v>0</v>
      </c>
      <c r="S101" s="11">
        <f t="shared" si="59"/>
        <v>2</v>
      </c>
      <c r="T101" s="10">
        <f t="shared" si="59"/>
        <v>0</v>
      </c>
      <c r="U101" s="11">
        <f t="shared" si="59"/>
        <v>0</v>
      </c>
      <c r="V101" s="10">
        <f t="shared" si="59"/>
        <v>0</v>
      </c>
      <c r="W101" s="11">
        <f t="shared" si="59"/>
        <v>0</v>
      </c>
      <c r="X101" s="10">
        <f t="shared" si="59"/>
        <v>0</v>
      </c>
      <c r="Y101" s="7">
        <f t="shared" si="59"/>
        <v>0</v>
      </c>
      <c r="Z101" s="11">
        <f t="shared" si="59"/>
        <v>0</v>
      </c>
      <c r="AA101" s="10">
        <f t="shared" si="59"/>
        <v>0</v>
      </c>
      <c r="AB101" s="11">
        <f t="shared" si="59"/>
        <v>0</v>
      </c>
      <c r="AC101" s="10">
        <f t="shared" si="59"/>
        <v>0</v>
      </c>
      <c r="AD101" s="11">
        <f t="shared" si="59"/>
        <v>0</v>
      </c>
      <c r="AE101" s="10">
        <f t="shared" si="59"/>
        <v>0</v>
      </c>
      <c r="AF101" s="11">
        <f t="shared" si="59"/>
        <v>0</v>
      </c>
      <c r="AG101" s="10">
        <f t="shared" si="59"/>
        <v>0</v>
      </c>
      <c r="AH101" s="7">
        <f t="shared" si="59"/>
        <v>0</v>
      </c>
      <c r="AI101" s="7">
        <f t="shared" si="59"/>
        <v>0</v>
      </c>
      <c r="AJ101" s="11">
        <f t="shared" si="59"/>
        <v>0</v>
      </c>
      <c r="AK101" s="10">
        <f t="shared" si="59"/>
        <v>0</v>
      </c>
      <c r="AL101" s="11">
        <f t="shared" ref="AL101:BQ101" si="60">SUM(AL100:AL100)</f>
        <v>0</v>
      </c>
      <c r="AM101" s="10">
        <f t="shared" si="60"/>
        <v>0</v>
      </c>
      <c r="AN101" s="11">
        <f t="shared" si="60"/>
        <v>0</v>
      </c>
      <c r="AO101" s="10">
        <f t="shared" si="60"/>
        <v>0</v>
      </c>
      <c r="AP101" s="7">
        <f t="shared" si="60"/>
        <v>0</v>
      </c>
      <c r="AQ101" s="11">
        <f t="shared" si="60"/>
        <v>0</v>
      </c>
      <c r="AR101" s="10">
        <f t="shared" si="60"/>
        <v>0</v>
      </c>
      <c r="AS101" s="11">
        <f t="shared" si="60"/>
        <v>0</v>
      </c>
      <c r="AT101" s="10">
        <f t="shared" si="60"/>
        <v>0</v>
      </c>
      <c r="AU101" s="11">
        <f t="shared" si="60"/>
        <v>0</v>
      </c>
      <c r="AV101" s="10">
        <f t="shared" si="60"/>
        <v>0</v>
      </c>
      <c r="AW101" s="11">
        <f t="shared" si="60"/>
        <v>0</v>
      </c>
      <c r="AX101" s="10">
        <f t="shared" si="60"/>
        <v>0</v>
      </c>
      <c r="AY101" s="7">
        <f t="shared" si="60"/>
        <v>0</v>
      </c>
      <c r="AZ101" s="7">
        <f t="shared" si="60"/>
        <v>0</v>
      </c>
      <c r="BA101" s="11">
        <f t="shared" si="60"/>
        <v>0</v>
      </c>
      <c r="BB101" s="10">
        <f t="shared" si="60"/>
        <v>0</v>
      </c>
      <c r="BC101" s="11">
        <f t="shared" si="60"/>
        <v>0</v>
      </c>
      <c r="BD101" s="10">
        <f t="shared" si="60"/>
        <v>0</v>
      </c>
      <c r="BE101" s="11">
        <f t="shared" si="60"/>
        <v>0</v>
      </c>
      <c r="BF101" s="10">
        <f t="shared" si="60"/>
        <v>0</v>
      </c>
      <c r="BG101" s="7">
        <f t="shared" si="60"/>
        <v>0</v>
      </c>
      <c r="BH101" s="11">
        <f t="shared" si="60"/>
        <v>0</v>
      </c>
      <c r="BI101" s="10">
        <f t="shared" si="60"/>
        <v>0</v>
      </c>
      <c r="BJ101" s="11">
        <f t="shared" si="60"/>
        <v>0</v>
      </c>
      <c r="BK101" s="10">
        <f t="shared" si="60"/>
        <v>0</v>
      </c>
      <c r="BL101" s="11">
        <f t="shared" si="60"/>
        <v>0</v>
      </c>
      <c r="BM101" s="10">
        <f t="shared" si="60"/>
        <v>0</v>
      </c>
      <c r="BN101" s="11">
        <f t="shared" si="60"/>
        <v>0</v>
      </c>
      <c r="BO101" s="10">
        <f t="shared" si="60"/>
        <v>0</v>
      </c>
      <c r="BP101" s="7">
        <f t="shared" si="60"/>
        <v>0</v>
      </c>
      <c r="BQ101" s="7">
        <f t="shared" si="60"/>
        <v>0</v>
      </c>
      <c r="BR101" s="11">
        <f t="shared" ref="BR101:CH101" si="61">SUM(BR100:BR100)</f>
        <v>0</v>
      </c>
      <c r="BS101" s="10">
        <f t="shared" si="61"/>
        <v>0</v>
      </c>
      <c r="BT101" s="11">
        <f t="shared" si="61"/>
        <v>0</v>
      </c>
      <c r="BU101" s="10">
        <f t="shared" si="61"/>
        <v>0</v>
      </c>
      <c r="BV101" s="11">
        <f t="shared" si="61"/>
        <v>0</v>
      </c>
      <c r="BW101" s="10">
        <f t="shared" si="61"/>
        <v>0</v>
      </c>
      <c r="BX101" s="7">
        <f t="shared" si="61"/>
        <v>0</v>
      </c>
      <c r="BY101" s="11">
        <f t="shared" si="61"/>
        <v>0</v>
      </c>
      <c r="BZ101" s="10">
        <f t="shared" si="61"/>
        <v>0</v>
      </c>
      <c r="CA101" s="11">
        <f t="shared" si="61"/>
        <v>0</v>
      </c>
      <c r="CB101" s="10">
        <f t="shared" si="61"/>
        <v>0</v>
      </c>
      <c r="CC101" s="11">
        <f t="shared" si="61"/>
        <v>0</v>
      </c>
      <c r="CD101" s="10">
        <f t="shared" si="61"/>
        <v>0</v>
      </c>
      <c r="CE101" s="11">
        <f t="shared" si="61"/>
        <v>0</v>
      </c>
      <c r="CF101" s="10">
        <f t="shared" si="61"/>
        <v>0</v>
      </c>
      <c r="CG101" s="7">
        <f t="shared" si="61"/>
        <v>0</v>
      </c>
      <c r="CH101" s="7">
        <f t="shared" si="61"/>
        <v>0</v>
      </c>
    </row>
    <row r="102" spans="1:86" ht="20.100000000000001" customHeight="1" x14ac:dyDescent="0.25">
      <c r="A102" s="6"/>
      <c r="B102" s="6"/>
      <c r="C102" s="6"/>
      <c r="D102" s="6"/>
      <c r="E102" s="8" t="s">
        <v>229</v>
      </c>
      <c r="F102" s="6">
        <f>F26+F30+F36+F56+F98+F101</f>
        <v>2</v>
      </c>
      <c r="G102" s="6">
        <f>G26+G30+G36+G56+G98+G101</f>
        <v>63</v>
      </c>
      <c r="H102" s="6">
        <f t="shared" ref="H102:O102" si="62">H26+H30+H36+H56+H101</f>
        <v>568</v>
      </c>
      <c r="I102" s="6">
        <f t="shared" si="62"/>
        <v>295</v>
      </c>
      <c r="J102" s="6">
        <f t="shared" si="62"/>
        <v>122</v>
      </c>
      <c r="K102" s="6">
        <f t="shared" si="62"/>
        <v>25</v>
      </c>
      <c r="L102" s="6">
        <f t="shared" si="62"/>
        <v>121</v>
      </c>
      <c r="M102" s="6">
        <f t="shared" si="62"/>
        <v>5</v>
      </c>
      <c r="N102" s="6">
        <f t="shared" si="62"/>
        <v>0</v>
      </c>
      <c r="O102" s="6">
        <f t="shared" si="62"/>
        <v>0</v>
      </c>
      <c r="P102" s="7">
        <f>P26+P30+P36+P56+P98+P101</f>
        <v>90</v>
      </c>
      <c r="Q102" s="7">
        <f>Q26+Q30+Q36+Q56+Q98+Q101</f>
        <v>38.4</v>
      </c>
      <c r="R102" s="7">
        <f>R26+R30+R36+R56+R98+R101</f>
        <v>34.447000000000003</v>
      </c>
      <c r="S102" s="11">
        <f t="shared" ref="S102:X102" si="63">S26+S30+S36+S56+S101</f>
        <v>133</v>
      </c>
      <c r="T102" s="10">
        <f t="shared" si="63"/>
        <v>0</v>
      </c>
      <c r="U102" s="11">
        <f t="shared" si="63"/>
        <v>22</v>
      </c>
      <c r="V102" s="10">
        <f t="shared" si="63"/>
        <v>0</v>
      </c>
      <c r="W102" s="11">
        <f t="shared" si="63"/>
        <v>0</v>
      </c>
      <c r="X102" s="10">
        <f t="shared" si="63"/>
        <v>0</v>
      </c>
      <c r="Y102" s="7">
        <f>Y26+Y30+Y36+Y56+Y98+Y101</f>
        <v>17.8</v>
      </c>
      <c r="Z102" s="11">
        <f t="shared" ref="Z102:AG102" si="64">Z26+Z30+Z36+Z56+Z101</f>
        <v>66</v>
      </c>
      <c r="AA102" s="10">
        <f t="shared" si="64"/>
        <v>0</v>
      </c>
      <c r="AB102" s="11">
        <f t="shared" si="64"/>
        <v>5</v>
      </c>
      <c r="AC102" s="10">
        <f t="shared" si="64"/>
        <v>0</v>
      </c>
      <c r="AD102" s="11">
        <f t="shared" si="64"/>
        <v>0</v>
      </c>
      <c r="AE102" s="10">
        <f t="shared" si="64"/>
        <v>0</v>
      </c>
      <c r="AF102" s="11">
        <f t="shared" si="64"/>
        <v>0</v>
      </c>
      <c r="AG102" s="10">
        <f t="shared" si="64"/>
        <v>0</v>
      </c>
      <c r="AH102" s="7">
        <f>AH26+AH30+AH36+AH56+AH98+AH101</f>
        <v>12.2</v>
      </c>
      <c r="AI102" s="7">
        <f>AI26+AI30+AI36+AI56+AI98+AI101</f>
        <v>30</v>
      </c>
      <c r="AJ102" s="11">
        <f t="shared" ref="AJ102:AO102" si="65">AJ26+AJ30+AJ36+AJ56+AJ101</f>
        <v>119</v>
      </c>
      <c r="AK102" s="10">
        <f t="shared" si="65"/>
        <v>0</v>
      </c>
      <c r="AL102" s="11">
        <f t="shared" si="65"/>
        <v>78</v>
      </c>
      <c r="AM102" s="10">
        <f t="shared" si="65"/>
        <v>0</v>
      </c>
      <c r="AN102" s="11">
        <f t="shared" si="65"/>
        <v>10</v>
      </c>
      <c r="AO102" s="10">
        <f t="shared" si="65"/>
        <v>0</v>
      </c>
      <c r="AP102" s="7">
        <f>AP26+AP30+AP36+AP56+AP98+AP101</f>
        <v>25.8</v>
      </c>
      <c r="AQ102" s="11">
        <f t="shared" ref="AQ102:AX102" si="66">AQ26+AQ30+AQ36+AQ56+AQ101</f>
        <v>35</v>
      </c>
      <c r="AR102" s="10">
        <f t="shared" si="66"/>
        <v>0</v>
      </c>
      <c r="AS102" s="11">
        <f t="shared" si="66"/>
        <v>0</v>
      </c>
      <c r="AT102" s="10">
        <f t="shared" si="66"/>
        <v>0</v>
      </c>
      <c r="AU102" s="11">
        <f t="shared" si="66"/>
        <v>0</v>
      </c>
      <c r="AV102" s="10">
        <f t="shared" si="66"/>
        <v>0</v>
      </c>
      <c r="AW102" s="11">
        <f t="shared" si="66"/>
        <v>0</v>
      </c>
      <c r="AX102" s="10">
        <f t="shared" si="66"/>
        <v>0</v>
      </c>
      <c r="AY102" s="7">
        <f>AY26+AY30+AY36+AY56+AY98+AY101</f>
        <v>4.2</v>
      </c>
      <c r="AZ102" s="7">
        <f>AZ26+AZ30+AZ36+AZ56+AZ98+AZ101</f>
        <v>30</v>
      </c>
      <c r="BA102" s="11">
        <f t="shared" ref="BA102:BF102" si="67">BA26+BA30+BA36+BA56+BA101</f>
        <v>43</v>
      </c>
      <c r="BB102" s="10">
        <f t="shared" si="67"/>
        <v>0</v>
      </c>
      <c r="BC102" s="11">
        <f t="shared" si="67"/>
        <v>22</v>
      </c>
      <c r="BD102" s="10">
        <f t="shared" si="67"/>
        <v>0</v>
      </c>
      <c r="BE102" s="11">
        <f t="shared" si="67"/>
        <v>15</v>
      </c>
      <c r="BF102" s="10">
        <f t="shared" si="67"/>
        <v>0</v>
      </c>
      <c r="BG102" s="7">
        <f>BG26+BG30+BG36+BG56+BG98+BG101</f>
        <v>8</v>
      </c>
      <c r="BH102" s="11">
        <f t="shared" ref="BH102:BO102" si="68">BH26+BH30+BH36+BH56+BH101</f>
        <v>20</v>
      </c>
      <c r="BI102" s="10">
        <f t="shared" si="68"/>
        <v>0</v>
      </c>
      <c r="BJ102" s="11">
        <f t="shared" si="68"/>
        <v>0</v>
      </c>
      <c r="BK102" s="10">
        <f t="shared" si="68"/>
        <v>0</v>
      </c>
      <c r="BL102" s="11">
        <f t="shared" si="68"/>
        <v>0</v>
      </c>
      <c r="BM102" s="10">
        <f t="shared" si="68"/>
        <v>0</v>
      </c>
      <c r="BN102" s="11">
        <f t="shared" si="68"/>
        <v>0</v>
      </c>
      <c r="BO102" s="10">
        <f t="shared" si="68"/>
        <v>0</v>
      </c>
      <c r="BP102" s="7">
        <f>BP26+BP30+BP36+BP56+BP98+BP101</f>
        <v>22</v>
      </c>
      <c r="BQ102" s="7">
        <f>BQ26+BQ30+BQ36+BQ56+BQ98+BQ101</f>
        <v>30</v>
      </c>
      <c r="BR102" s="11">
        <f t="shared" ref="BR102:BW102" si="69">BR26+BR30+BR36+BR56+BR101</f>
        <v>0</v>
      </c>
      <c r="BS102" s="10">
        <f t="shared" si="69"/>
        <v>0</v>
      </c>
      <c r="BT102" s="11">
        <f t="shared" si="69"/>
        <v>0</v>
      </c>
      <c r="BU102" s="10">
        <f t="shared" si="69"/>
        <v>0</v>
      </c>
      <c r="BV102" s="11">
        <f t="shared" si="69"/>
        <v>0</v>
      </c>
      <c r="BW102" s="10">
        <f t="shared" si="69"/>
        <v>0</v>
      </c>
      <c r="BX102" s="7">
        <f>BX26+BX30+BX36+BX56+BX98+BX101</f>
        <v>0</v>
      </c>
      <c r="BY102" s="11">
        <f t="shared" ref="BY102:CF102" si="70">BY26+BY30+BY36+BY56+BY101</f>
        <v>0</v>
      </c>
      <c r="BZ102" s="10">
        <f t="shared" si="70"/>
        <v>0</v>
      </c>
      <c r="CA102" s="11">
        <f t="shared" si="70"/>
        <v>0</v>
      </c>
      <c r="CB102" s="10">
        <f t="shared" si="70"/>
        <v>0</v>
      </c>
      <c r="CC102" s="11">
        <f t="shared" si="70"/>
        <v>0</v>
      </c>
      <c r="CD102" s="10">
        <f t="shared" si="70"/>
        <v>0</v>
      </c>
      <c r="CE102" s="11">
        <f t="shared" si="70"/>
        <v>0</v>
      </c>
      <c r="CF102" s="10">
        <f t="shared" si="70"/>
        <v>0</v>
      </c>
      <c r="CG102" s="7">
        <f>CG26+CG30+CG36+CG56+CG98+CG101</f>
        <v>0</v>
      </c>
      <c r="CH102" s="7">
        <f>CH26+CH30+CH36+CH56+CH98+CH101</f>
        <v>0</v>
      </c>
    </row>
    <row r="104" spans="1:86" x14ac:dyDescent="0.25">
      <c r="D104" s="3" t="s">
        <v>22</v>
      </c>
      <c r="E104" s="3" t="s">
        <v>230</v>
      </c>
    </row>
    <row r="105" spans="1:86" x14ac:dyDescent="0.25">
      <c r="D105" s="3" t="s">
        <v>26</v>
      </c>
      <c r="E105" s="3" t="s">
        <v>231</v>
      </c>
    </row>
    <row r="106" spans="1:86" x14ac:dyDescent="0.25">
      <c r="D106" s="21" t="s">
        <v>32</v>
      </c>
      <c r="E106" s="21"/>
    </row>
    <row r="107" spans="1:86" x14ac:dyDescent="0.25">
      <c r="D107" s="3" t="s">
        <v>34</v>
      </c>
      <c r="E107" s="3" t="s">
        <v>232</v>
      </c>
    </row>
    <row r="108" spans="1:86" x14ac:dyDescent="0.25">
      <c r="D108" s="3" t="s">
        <v>35</v>
      </c>
      <c r="E108" s="3" t="s">
        <v>233</v>
      </c>
    </row>
    <row r="109" spans="1:86" x14ac:dyDescent="0.25">
      <c r="D109" s="3" t="s">
        <v>36</v>
      </c>
      <c r="E109" s="3" t="s">
        <v>234</v>
      </c>
    </row>
    <row r="110" spans="1:86" x14ac:dyDescent="0.25">
      <c r="D110" s="21" t="s">
        <v>33</v>
      </c>
      <c r="E110" s="21"/>
      <c r="M110" s="9"/>
      <c r="U110" s="9"/>
      <c r="AC110" s="9"/>
    </row>
    <row r="111" spans="1:86" x14ac:dyDescent="0.25">
      <c r="D111" s="3" t="s">
        <v>37</v>
      </c>
      <c r="E111" s="3" t="s">
        <v>235</v>
      </c>
    </row>
    <row r="112" spans="1:86" x14ac:dyDescent="0.25">
      <c r="D112" s="3" t="s">
        <v>38</v>
      </c>
      <c r="E112" s="3" t="s">
        <v>236</v>
      </c>
    </row>
    <row r="113" spans="4:5" x14ac:dyDescent="0.25">
      <c r="D113" s="3" t="s">
        <v>39</v>
      </c>
      <c r="E113" s="3" t="s">
        <v>237</v>
      </c>
    </row>
    <row r="114" spans="4:5" x14ac:dyDescent="0.25">
      <c r="D114" s="3" t="s">
        <v>40</v>
      </c>
      <c r="E114" s="3" t="s">
        <v>238</v>
      </c>
    </row>
  </sheetData>
  <mergeCells count="105">
    <mergeCell ref="A96:CH96"/>
    <mergeCell ref="A99:CH99"/>
    <mergeCell ref="D106:E106"/>
    <mergeCell ref="D110:E110"/>
    <mergeCell ref="C90:C92"/>
    <mergeCell ref="A90:A92"/>
    <mergeCell ref="B90:B92"/>
    <mergeCell ref="C93:C95"/>
    <mergeCell ref="A93:A95"/>
    <mergeCell ref="B93:B95"/>
    <mergeCell ref="C81:C85"/>
    <mergeCell ref="A81:A85"/>
    <mergeCell ref="B81:B85"/>
    <mergeCell ref="C86:C89"/>
    <mergeCell ref="A86:A89"/>
    <mergeCell ref="B86:B89"/>
    <mergeCell ref="C71:C76"/>
    <mergeCell ref="A71:A76"/>
    <mergeCell ref="B71:B76"/>
    <mergeCell ref="C77:C80"/>
    <mergeCell ref="A77:A80"/>
    <mergeCell ref="B77:B80"/>
    <mergeCell ref="C60:C65"/>
    <mergeCell ref="A60:A65"/>
    <mergeCell ref="B60:B65"/>
    <mergeCell ref="C66:C70"/>
    <mergeCell ref="A66:A70"/>
    <mergeCell ref="B66:B70"/>
    <mergeCell ref="A27:CH27"/>
    <mergeCell ref="A31:CH31"/>
    <mergeCell ref="A37:CH37"/>
    <mergeCell ref="A57:CH57"/>
    <mergeCell ref="C58:C59"/>
    <mergeCell ref="A58:A59"/>
    <mergeCell ref="B58:B59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5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777343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777343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370</v>
      </c>
      <c r="AH9" t="s">
        <v>371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 t="s">
        <v>33</v>
      </c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6" t="s">
        <v>46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6" t="s">
        <v>46</v>
      </c>
      <c r="AQ14" s="18" t="s">
        <v>33</v>
      </c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6" t="s">
        <v>46</v>
      </c>
      <c r="BH14" s="18" t="s">
        <v>33</v>
      </c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6" t="s">
        <v>46</v>
      </c>
      <c r="BY14" s="18" t="s">
        <v>33</v>
      </c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6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6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6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6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 t="shared" ref="F17:F25" si="0">COUNTIF(S17:CF17,"e")</f>
        <v>0</v>
      </c>
      <c r="G17" s="6">
        <f t="shared" ref="G17:G25" si="1">COUNTIF(S17:CF17,"z")</f>
        <v>2</v>
      </c>
      <c r="H17" s="6">
        <f t="shared" ref="H17:H28" si="2">SUM(I17:O17)</f>
        <v>25</v>
      </c>
      <c r="I17" s="6">
        <f t="shared" ref="I17:I28" si="3">S17+AJ17+BA17+BR17</f>
        <v>0</v>
      </c>
      <c r="J17" s="6">
        <f t="shared" ref="J17:J28" si="4">U17+AL17+BC17+BT17</f>
        <v>0</v>
      </c>
      <c r="K17" s="6">
        <f t="shared" ref="K17:K28" si="5">W17+AN17+BE17+BV17</f>
        <v>25</v>
      </c>
      <c r="L17" s="6">
        <f t="shared" ref="L17:L28" si="6">Z17+AQ17+BH17+BY17</f>
        <v>0</v>
      </c>
      <c r="M17" s="6">
        <f t="shared" ref="M17:M28" si="7">AB17+AS17+BJ17+CA17</f>
        <v>0</v>
      </c>
      <c r="N17" s="6">
        <f t="shared" ref="N17:N28" si="8">AD17+AU17+BL17+CC17</f>
        <v>0</v>
      </c>
      <c r="O17" s="6">
        <f t="shared" ref="O17:O28" si="9">AF17+AW17+BN17+CE17</f>
        <v>0</v>
      </c>
      <c r="P17" s="7">
        <f t="shared" ref="P17:P28" si="10">AI17+AZ17+BQ17+CH17</f>
        <v>3</v>
      </c>
      <c r="Q17" s="7">
        <f t="shared" ref="Q17:Q28" si="11">AH17+AY17+BP17+CG17</f>
        <v>0</v>
      </c>
      <c r="R17" s="7">
        <v>2.0299999999999998</v>
      </c>
      <c r="S17" s="11"/>
      <c r="T17" s="10"/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8" si="12">Y17+AH17</f>
        <v>0</v>
      </c>
      <c r="AJ17" s="11"/>
      <c r="AK17" s="10"/>
      <c r="AL17" s="11"/>
      <c r="AM17" s="10"/>
      <c r="AN17" s="11"/>
      <c r="AO17" s="10"/>
      <c r="AP17" s="7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8" si="13">AP17+AY17</f>
        <v>0</v>
      </c>
      <c r="BA17" s="11"/>
      <c r="BB17" s="10"/>
      <c r="BC17" s="11"/>
      <c r="BD17" s="10"/>
      <c r="BE17" s="11">
        <v>10</v>
      </c>
      <c r="BF17" s="10" t="s">
        <v>53</v>
      </c>
      <c r="BG17" s="7">
        <v>1</v>
      </c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8" si="14">BG17+BP17</f>
        <v>1</v>
      </c>
      <c r="BR17" s="11"/>
      <c r="BS17" s="10"/>
      <c r="BT17" s="11"/>
      <c r="BU17" s="10"/>
      <c r="BV17" s="11">
        <v>15</v>
      </c>
      <c r="BW17" s="10" t="s">
        <v>53</v>
      </c>
      <c r="BX17" s="7">
        <v>2</v>
      </c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8" si="15">BX17+CG17</f>
        <v>2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 t="shared" si="0"/>
        <v>0</v>
      </c>
      <c r="G18" s="6">
        <f t="shared" si="1"/>
        <v>1</v>
      </c>
      <c r="H18" s="6">
        <f t="shared" si="2"/>
        <v>0</v>
      </c>
      <c r="I18" s="6">
        <f t="shared" si="3"/>
        <v>0</v>
      </c>
      <c r="J18" s="6">
        <f t="shared" si="4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7">
        <f t="shared" si="10"/>
        <v>20</v>
      </c>
      <c r="Q18" s="7">
        <f t="shared" si="11"/>
        <v>20</v>
      </c>
      <c r="R18" s="7">
        <v>3</v>
      </c>
      <c r="S18" s="11"/>
      <c r="T18" s="10"/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2"/>
        <v>0</v>
      </c>
      <c r="AJ18" s="11"/>
      <c r="AK18" s="10"/>
      <c r="AL18" s="11"/>
      <c r="AM18" s="10"/>
      <c r="AN18" s="11"/>
      <c r="AO18" s="10"/>
      <c r="AP18" s="7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3"/>
        <v>0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4"/>
        <v>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>
        <v>0</v>
      </c>
      <c r="CD18" s="10" t="s">
        <v>53</v>
      </c>
      <c r="CE18" s="11"/>
      <c r="CF18" s="10"/>
      <c r="CG18" s="7">
        <v>20</v>
      </c>
      <c r="CH18" s="7">
        <f t="shared" si="15"/>
        <v>20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 t="shared" si="0"/>
        <v>0</v>
      </c>
      <c r="G19" s="6">
        <f t="shared" si="1"/>
        <v>1</v>
      </c>
      <c r="H19" s="6">
        <f t="shared" si="2"/>
        <v>6</v>
      </c>
      <c r="I19" s="6">
        <f t="shared" si="3"/>
        <v>6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7">
        <f t="shared" si="10"/>
        <v>1</v>
      </c>
      <c r="Q19" s="7">
        <f t="shared" si="11"/>
        <v>0</v>
      </c>
      <c r="R19" s="7">
        <v>0.3</v>
      </c>
      <c r="S19" s="11">
        <v>6</v>
      </c>
      <c r="T19" s="10" t="s">
        <v>53</v>
      </c>
      <c r="U19" s="11"/>
      <c r="V19" s="10"/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2"/>
        <v>1</v>
      </c>
      <c r="AJ19" s="11"/>
      <c r="AK19" s="10"/>
      <c r="AL19" s="11"/>
      <c r="AM19" s="10"/>
      <c r="AN19" s="11"/>
      <c r="AO19" s="10"/>
      <c r="AP19" s="7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3"/>
        <v>0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4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5"/>
        <v>0</v>
      </c>
    </row>
    <row r="20" spans="1:86" x14ac:dyDescent="0.25">
      <c r="A20" s="6"/>
      <c r="B20" s="6"/>
      <c r="C20" s="6"/>
      <c r="D20" s="6" t="s">
        <v>61</v>
      </c>
      <c r="E20" s="3" t="s">
        <v>62</v>
      </c>
      <c r="F20" s="6">
        <f t="shared" si="0"/>
        <v>1</v>
      </c>
      <c r="G20" s="6">
        <f t="shared" si="1"/>
        <v>2</v>
      </c>
      <c r="H20" s="6">
        <f t="shared" si="2"/>
        <v>35</v>
      </c>
      <c r="I20" s="6">
        <f t="shared" si="3"/>
        <v>20</v>
      </c>
      <c r="J20" s="6">
        <f t="shared" si="4"/>
        <v>13</v>
      </c>
      <c r="K20" s="6">
        <f t="shared" si="5"/>
        <v>0</v>
      </c>
      <c r="L20" s="6">
        <f t="shared" si="6"/>
        <v>2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7">
        <f t="shared" si="10"/>
        <v>5</v>
      </c>
      <c r="Q20" s="7">
        <f t="shared" si="11"/>
        <v>0.2</v>
      </c>
      <c r="R20" s="7">
        <v>1.9670000000000001</v>
      </c>
      <c r="S20" s="11"/>
      <c r="T20" s="10"/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2"/>
        <v>0</v>
      </c>
      <c r="AJ20" s="11"/>
      <c r="AK20" s="10"/>
      <c r="AL20" s="11"/>
      <c r="AM20" s="10"/>
      <c r="AN20" s="11"/>
      <c r="AO20" s="10"/>
      <c r="AP20" s="7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3"/>
        <v>0</v>
      </c>
      <c r="BA20" s="11">
        <v>20</v>
      </c>
      <c r="BB20" s="10" t="s">
        <v>60</v>
      </c>
      <c r="BC20" s="11">
        <v>13</v>
      </c>
      <c r="BD20" s="10" t="s">
        <v>53</v>
      </c>
      <c r="BE20" s="11"/>
      <c r="BF20" s="10"/>
      <c r="BG20" s="7">
        <v>4.8</v>
      </c>
      <c r="BH20" s="11">
        <v>2</v>
      </c>
      <c r="BI20" s="10" t="s">
        <v>53</v>
      </c>
      <c r="BJ20" s="11"/>
      <c r="BK20" s="10"/>
      <c r="BL20" s="11"/>
      <c r="BM20" s="10"/>
      <c r="BN20" s="11"/>
      <c r="BO20" s="10"/>
      <c r="BP20" s="7">
        <v>0.2</v>
      </c>
      <c r="BQ20" s="7">
        <f t="shared" si="14"/>
        <v>5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5"/>
        <v>0</v>
      </c>
    </row>
    <row r="21" spans="1:86" x14ac:dyDescent="0.25">
      <c r="A21" s="6"/>
      <c r="B21" s="6"/>
      <c r="C21" s="6"/>
      <c r="D21" s="6" t="s">
        <v>240</v>
      </c>
      <c r="E21" s="3" t="s">
        <v>93</v>
      </c>
      <c r="F21" s="6">
        <f t="shared" si="0"/>
        <v>0</v>
      </c>
      <c r="G21" s="6">
        <f t="shared" si="1"/>
        <v>2</v>
      </c>
      <c r="H21" s="6">
        <f t="shared" si="2"/>
        <v>18</v>
      </c>
      <c r="I21" s="6">
        <f t="shared" si="3"/>
        <v>10</v>
      </c>
      <c r="J21" s="6">
        <f t="shared" si="4"/>
        <v>8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7">
        <f t="shared" si="10"/>
        <v>2</v>
      </c>
      <c r="Q21" s="7">
        <f t="shared" si="11"/>
        <v>0</v>
      </c>
      <c r="R21" s="7">
        <v>0.77</v>
      </c>
      <c r="S21" s="11"/>
      <c r="T21" s="10"/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2"/>
        <v>0</v>
      </c>
      <c r="AJ21" s="11"/>
      <c r="AK21" s="10"/>
      <c r="AL21" s="11"/>
      <c r="AM21" s="10"/>
      <c r="AN21" s="11"/>
      <c r="AO21" s="10"/>
      <c r="AP21" s="7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3"/>
        <v>0</v>
      </c>
      <c r="BA21" s="11">
        <v>10</v>
      </c>
      <c r="BB21" s="10" t="s">
        <v>53</v>
      </c>
      <c r="BC21" s="11">
        <v>8</v>
      </c>
      <c r="BD21" s="10" t="s">
        <v>53</v>
      </c>
      <c r="BE21" s="11"/>
      <c r="BF21" s="10"/>
      <c r="BG21" s="7">
        <v>2</v>
      </c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4"/>
        <v>2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5"/>
        <v>0</v>
      </c>
    </row>
    <row r="22" spans="1:86" x14ac:dyDescent="0.25">
      <c r="A22" s="6"/>
      <c r="B22" s="6"/>
      <c r="C22" s="6"/>
      <c r="D22" s="6" t="s">
        <v>63</v>
      </c>
      <c r="E22" s="3" t="s">
        <v>64</v>
      </c>
      <c r="F22" s="6">
        <f t="shared" si="0"/>
        <v>0</v>
      </c>
      <c r="G22" s="6">
        <f t="shared" si="1"/>
        <v>1</v>
      </c>
      <c r="H22" s="6">
        <f t="shared" si="2"/>
        <v>10</v>
      </c>
      <c r="I22" s="6">
        <f t="shared" si="3"/>
        <v>10</v>
      </c>
      <c r="J22" s="6">
        <f t="shared" si="4"/>
        <v>0</v>
      </c>
      <c r="K22" s="6">
        <f t="shared" si="5"/>
        <v>0</v>
      </c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7">
        <f t="shared" si="10"/>
        <v>1</v>
      </c>
      <c r="Q22" s="7">
        <f t="shared" si="11"/>
        <v>0</v>
      </c>
      <c r="R22" s="7">
        <v>0.7</v>
      </c>
      <c r="S22" s="11"/>
      <c r="T22" s="10"/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2"/>
        <v>0</v>
      </c>
      <c r="AJ22" s="11"/>
      <c r="AK22" s="10"/>
      <c r="AL22" s="11"/>
      <c r="AM22" s="10"/>
      <c r="AN22" s="11"/>
      <c r="AO22" s="10"/>
      <c r="AP22" s="7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3"/>
        <v>0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4"/>
        <v>0</v>
      </c>
      <c r="BR22" s="11">
        <v>10</v>
      </c>
      <c r="BS22" s="10" t="s">
        <v>53</v>
      </c>
      <c r="BT22" s="11"/>
      <c r="BU22" s="10"/>
      <c r="BV22" s="11"/>
      <c r="BW22" s="10"/>
      <c r="BX22" s="7">
        <v>1</v>
      </c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5"/>
        <v>1</v>
      </c>
    </row>
    <row r="23" spans="1:86" x14ac:dyDescent="0.25">
      <c r="A23" s="6"/>
      <c r="B23" s="6"/>
      <c r="C23" s="6"/>
      <c r="D23" s="6" t="s">
        <v>241</v>
      </c>
      <c r="E23" s="3" t="s">
        <v>95</v>
      </c>
      <c r="F23" s="6">
        <f t="shared" si="0"/>
        <v>0</v>
      </c>
      <c r="G23" s="6">
        <f t="shared" si="1"/>
        <v>2</v>
      </c>
      <c r="H23" s="6">
        <f t="shared" si="2"/>
        <v>33</v>
      </c>
      <c r="I23" s="6">
        <f t="shared" si="3"/>
        <v>18</v>
      </c>
      <c r="J23" s="6">
        <f t="shared" si="4"/>
        <v>15</v>
      </c>
      <c r="K23" s="6">
        <f t="shared" si="5"/>
        <v>0</v>
      </c>
      <c r="L23" s="6">
        <f t="shared" si="6"/>
        <v>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7">
        <f t="shared" si="10"/>
        <v>3</v>
      </c>
      <c r="Q23" s="7">
        <f t="shared" si="11"/>
        <v>0</v>
      </c>
      <c r="R23" s="7">
        <v>1.33</v>
      </c>
      <c r="S23" s="11"/>
      <c r="T23" s="10"/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2"/>
        <v>0</v>
      </c>
      <c r="AJ23" s="11"/>
      <c r="AK23" s="10"/>
      <c r="AL23" s="11"/>
      <c r="AM23" s="10"/>
      <c r="AN23" s="11"/>
      <c r="AO23" s="10"/>
      <c r="AP23" s="7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3"/>
        <v>0</v>
      </c>
      <c r="BA23" s="11"/>
      <c r="BB23" s="10"/>
      <c r="BC23" s="11"/>
      <c r="BD23" s="10"/>
      <c r="BE23" s="11"/>
      <c r="BF23" s="10"/>
      <c r="BG23" s="7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4"/>
        <v>0</v>
      </c>
      <c r="BR23" s="11">
        <v>18</v>
      </c>
      <c r="BS23" s="10" t="s">
        <v>53</v>
      </c>
      <c r="BT23" s="11">
        <v>15</v>
      </c>
      <c r="BU23" s="10" t="s">
        <v>53</v>
      </c>
      <c r="BV23" s="11"/>
      <c r="BW23" s="10"/>
      <c r="BX23" s="7">
        <v>3</v>
      </c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5"/>
        <v>3</v>
      </c>
    </row>
    <row r="24" spans="1:86" x14ac:dyDescent="0.25">
      <c r="A24" s="6"/>
      <c r="B24" s="6"/>
      <c r="C24" s="6"/>
      <c r="D24" s="6" t="s">
        <v>369</v>
      </c>
      <c r="E24" s="3" t="s">
        <v>70</v>
      </c>
      <c r="F24" s="6">
        <f t="shared" si="0"/>
        <v>0</v>
      </c>
      <c r="G24" s="6">
        <f t="shared" si="1"/>
        <v>1</v>
      </c>
      <c r="H24" s="6">
        <f t="shared" si="2"/>
        <v>15</v>
      </c>
      <c r="I24" s="6">
        <f t="shared" si="3"/>
        <v>15</v>
      </c>
      <c r="J24" s="6">
        <f t="shared" si="4"/>
        <v>0</v>
      </c>
      <c r="K24" s="6">
        <f t="shared" si="5"/>
        <v>0</v>
      </c>
      <c r="L24" s="6">
        <f t="shared" si="6"/>
        <v>0</v>
      </c>
      <c r="M24" s="6">
        <f t="shared" si="7"/>
        <v>0</v>
      </c>
      <c r="N24" s="6">
        <f t="shared" si="8"/>
        <v>0</v>
      </c>
      <c r="O24" s="6">
        <f t="shared" si="9"/>
        <v>0</v>
      </c>
      <c r="P24" s="7">
        <f t="shared" si="10"/>
        <v>2</v>
      </c>
      <c r="Q24" s="7">
        <f t="shared" si="11"/>
        <v>0</v>
      </c>
      <c r="R24" s="7">
        <v>0.5</v>
      </c>
      <c r="S24" s="11"/>
      <c r="T24" s="10"/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2"/>
        <v>0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3"/>
        <v>0</v>
      </c>
      <c r="BA24" s="11"/>
      <c r="BB24" s="10"/>
      <c r="BC24" s="11"/>
      <c r="BD24" s="10"/>
      <c r="BE24" s="11"/>
      <c r="BF24" s="10"/>
      <c r="BG24" s="7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4"/>
        <v>0</v>
      </c>
      <c r="BR24" s="11">
        <v>15</v>
      </c>
      <c r="BS24" s="10" t="s">
        <v>53</v>
      </c>
      <c r="BT24" s="11"/>
      <c r="BU24" s="10"/>
      <c r="BV24" s="11"/>
      <c r="BW24" s="10"/>
      <c r="BX24" s="7">
        <v>2</v>
      </c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5"/>
        <v>2</v>
      </c>
    </row>
    <row r="25" spans="1:86" x14ac:dyDescent="0.25">
      <c r="A25" s="6"/>
      <c r="B25" s="6"/>
      <c r="C25" s="6"/>
      <c r="D25" s="6" t="s">
        <v>368</v>
      </c>
      <c r="E25" s="3" t="s">
        <v>367</v>
      </c>
      <c r="F25" s="6">
        <f t="shared" si="0"/>
        <v>0</v>
      </c>
      <c r="G25" s="6">
        <f t="shared" si="1"/>
        <v>2</v>
      </c>
      <c r="H25" s="6">
        <f t="shared" si="2"/>
        <v>15</v>
      </c>
      <c r="I25" s="6">
        <f t="shared" si="3"/>
        <v>8</v>
      </c>
      <c r="J25" s="6">
        <f t="shared" si="4"/>
        <v>7</v>
      </c>
      <c r="K25" s="6">
        <f t="shared" si="5"/>
        <v>0</v>
      </c>
      <c r="L25" s="6">
        <f t="shared" si="6"/>
        <v>0</v>
      </c>
      <c r="M25" s="6">
        <f t="shared" si="7"/>
        <v>0</v>
      </c>
      <c r="N25" s="6">
        <f t="shared" si="8"/>
        <v>0</v>
      </c>
      <c r="O25" s="6">
        <f t="shared" si="9"/>
        <v>0</v>
      </c>
      <c r="P25" s="7">
        <f t="shared" si="10"/>
        <v>1</v>
      </c>
      <c r="Q25" s="7">
        <f t="shared" si="11"/>
        <v>0</v>
      </c>
      <c r="R25" s="7">
        <v>0.8</v>
      </c>
      <c r="S25" s="11"/>
      <c r="T25" s="10"/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2"/>
        <v>0</v>
      </c>
      <c r="AJ25" s="11">
        <v>8</v>
      </c>
      <c r="AK25" s="10" t="s">
        <v>53</v>
      </c>
      <c r="AL25" s="11">
        <v>7</v>
      </c>
      <c r="AM25" s="10" t="s">
        <v>53</v>
      </c>
      <c r="AN25" s="11"/>
      <c r="AO25" s="10"/>
      <c r="AP25" s="7">
        <v>1</v>
      </c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3"/>
        <v>1</v>
      </c>
      <c r="BA25" s="11"/>
      <c r="BB25" s="10"/>
      <c r="BC25" s="11"/>
      <c r="BD25" s="10"/>
      <c r="BE25" s="11"/>
      <c r="BF25" s="10"/>
      <c r="BG25" s="7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 t="shared" si="14"/>
        <v>0</v>
      </c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5"/>
        <v>0</v>
      </c>
    </row>
    <row r="26" spans="1:86" x14ac:dyDescent="0.25">
      <c r="A26" s="6">
        <v>8</v>
      </c>
      <c r="B26" s="6">
        <v>1</v>
      </c>
      <c r="C26" s="6"/>
      <c r="D26" s="6"/>
      <c r="E26" s="3" t="s">
        <v>65</v>
      </c>
      <c r="F26" s="6">
        <f>$B$26*COUNTIF(S26:CF26,"e")</f>
        <v>0</v>
      </c>
      <c r="G26" s="6">
        <f>$B$26*COUNTIF(S26:CF26,"z")</f>
        <v>1</v>
      </c>
      <c r="H26" s="6">
        <f t="shared" si="2"/>
        <v>20</v>
      </c>
      <c r="I26" s="6">
        <f t="shared" si="3"/>
        <v>0</v>
      </c>
      <c r="J26" s="6">
        <f t="shared" si="4"/>
        <v>0</v>
      </c>
      <c r="K26" s="6">
        <f t="shared" si="5"/>
        <v>0</v>
      </c>
      <c r="L26" s="6">
        <f t="shared" si="6"/>
        <v>20</v>
      </c>
      <c r="M26" s="6">
        <f t="shared" si="7"/>
        <v>0</v>
      </c>
      <c r="N26" s="6">
        <f t="shared" si="8"/>
        <v>0</v>
      </c>
      <c r="O26" s="6">
        <f t="shared" si="9"/>
        <v>0</v>
      </c>
      <c r="P26" s="7">
        <f t="shared" si="10"/>
        <v>3</v>
      </c>
      <c r="Q26" s="7">
        <f t="shared" si="11"/>
        <v>3</v>
      </c>
      <c r="R26" s="7">
        <f>$B$26*0.83</f>
        <v>0.83</v>
      </c>
      <c r="S26" s="11"/>
      <c r="T26" s="10"/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 t="shared" si="12"/>
        <v>0</v>
      </c>
      <c r="AJ26" s="11"/>
      <c r="AK26" s="10"/>
      <c r="AL26" s="11"/>
      <c r="AM26" s="10"/>
      <c r="AN26" s="11"/>
      <c r="AO26" s="10"/>
      <c r="AP26" s="7"/>
      <c r="AQ26" s="11">
        <f>$B$26*20</f>
        <v>20</v>
      </c>
      <c r="AR26" s="10" t="s">
        <v>53</v>
      </c>
      <c r="AS26" s="11"/>
      <c r="AT26" s="10"/>
      <c r="AU26" s="11"/>
      <c r="AV26" s="10"/>
      <c r="AW26" s="11"/>
      <c r="AX26" s="10"/>
      <c r="AY26" s="7">
        <f>$B$26*3</f>
        <v>3</v>
      </c>
      <c r="AZ26" s="7">
        <f t="shared" si="13"/>
        <v>3</v>
      </c>
      <c r="BA26" s="11"/>
      <c r="BB26" s="10"/>
      <c r="BC26" s="11"/>
      <c r="BD26" s="10"/>
      <c r="BE26" s="11"/>
      <c r="BF26" s="10"/>
      <c r="BG26" s="7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 t="shared" si="14"/>
        <v>0</v>
      </c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 t="shared" si="15"/>
        <v>0</v>
      </c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1</v>
      </c>
      <c r="H27" s="6">
        <f t="shared" si="2"/>
        <v>5</v>
      </c>
      <c r="I27" s="6">
        <f t="shared" si="3"/>
        <v>5</v>
      </c>
      <c r="J27" s="6">
        <f t="shared" si="4"/>
        <v>0</v>
      </c>
      <c r="K27" s="6">
        <f t="shared" si="5"/>
        <v>0</v>
      </c>
      <c r="L27" s="6">
        <f t="shared" si="6"/>
        <v>0</v>
      </c>
      <c r="M27" s="6">
        <f t="shared" si="7"/>
        <v>0</v>
      </c>
      <c r="N27" s="6">
        <f t="shared" si="8"/>
        <v>0</v>
      </c>
      <c r="O27" s="6">
        <f t="shared" si="9"/>
        <v>0</v>
      </c>
      <c r="P27" s="7">
        <f t="shared" si="10"/>
        <v>1</v>
      </c>
      <c r="Q27" s="7">
        <f t="shared" si="11"/>
        <v>0</v>
      </c>
      <c r="R27" s="7">
        <v>0.27</v>
      </c>
      <c r="S27" s="11"/>
      <c r="T27" s="10"/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si="12"/>
        <v>0</v>
      </c>
      <c r="AJ27" s="11">
        <v>5</v>
      </c>
      <c r="AK27" s="10" t="s">
        <v>53</v>
      </c>
      <c r="AL27" s="11"/>
      <c r="AM27" s="10"/>
      <c r="AN27" s="11"/>
      <c r="AO27" s="10"/>
      <c r="AP27" s="7">
        <v>1</v>
      </c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si="13"/>
        <v>1</v>
      </c>
      <c r="BA27" s="11"/>
      <c r="BB27" s="10"/>
      <c r="BC27" s="11"/>
      <c r="BD27" s="10"/>
      <c r="BE27" s="11"/>
      <c r="BF27" s="10"/>
      <c r="BG27" s="7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si="14"/>
        <v>0</v>
      </c>
      <c r="BR27" s="11"/>
      <c r="BS27" s="10"/>
      <c r="BT27" s="11"/>
      <c r="BU27" s="10"/>
      <c r="BV27" s="11"/>
      <c r="BW27" s="10"/>
      <c r="BX27" s="7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si="15"/>
        <v>0</v>
      </c>
    </row>
    <row r="28" spans="1:86" x14ac:dyDescent="0.25">
      <c r="A28" s="6">
        <v>1</v>
      </c>
      <c r="B28" s="6">
        <v>3</v>
      </c>
      <c r="C28" s="6"/>
      <c r="D28" s="6"/>
      <c r="E28" s="3" t="s">
        <v>68</v>
      </c>
      <c r="F28" s="6">
        <f>$B$28*COUNTIF(S28:CF28,"e")</f>
        <v>0</v>
      </c>
      <c r="G28" s="6">
        <f>$B$28*COUNTIF(S28:CF28,"z")</f>
        <v>3</v>
      </c>
      <c r="H28" s="6">
        <f t="shared" si="2"/>
        <v>27</v>
      </c>
      <c r="I28" s="6">
        <f t="shared" si="3"/>
        <v>27</v>
      </c>
      <c r="J28" s="6">
        <f t="shared" si="4"/>
        <v>0</v>
      </c>
      <c r="K28" s="6">
        <f t="shared" si="5"/>
        <v>0</v>
      </c>
      <c r="L28" s="6">
        <f t="shared" si="6"/>
        <v>0</v>
      </c>
      <c r="M28" s="6">
        <f t="shared" si="7"/>
        <v>0</v>
      </c>
      <c r="N28" s="6">
        <f t="shared" si="8"/>
        <v>0</v>
      </c>
      <c r="O28" s="6">
        <f t="shared" si="9"/>
        <v>0</v>
      </c>
      <c r="P28" s="7">
        <f t="shared" si="10"/>
        <v>3</v>
      </c>
      <c r="Q28" s="7">
        <f t="shared" si="11"/>
        <v>0</v>
      </c>
      <c r="R28" s="7">
        <f>$B$28*0.37</f>
        <v>1.1099999999999999</v>
      </c>
      <c r="S28" s="11"/>
      <c r="T28" s="10"/>
      <c r="U28" s="11"/>
      <c r="V28" s="10"/>
      <c r="W28" s="11"/>
      <c r="X28" s="10"/>
      <c r="Y28" s="7"/>
      <c r="Z28" s="11"/>
      <c r="AA28" s="10"/>
      <c r="AB28" s="11"/>
      <c r="AC28" s="10"/>
      <c r="AD28" s="11"/>
      <c r="AE28" s="10"/>
      <c r="AF28" s="11"/>
      <c r="AG28" s="10"/>
      <c r="AH28" s="7"/>
      <c r="AI28" s="7">
        <f t="shared" si="12"/>
        <v>0</v>
      </c>
      <c r="AJ28" s="11">
        <f>$B$28*9</f>
        <v>27</v>
      </c>
      <c r="AK28" s="10" t="s">
        <v>53</v>
      </c>
      <c r="AL28" s="11"/>
      <c r="AM28" s="10"/>
      <c r="AN28" s="11"/>
      <c r="AO28" s="10"/>
      <c r="AP28" s="7">
        <f>$B$28*1</f>
        <v>3</v>
      </c>
      <c r="AQ28" s="11"/>
      <c r="AR28" s="10"/>
      <c r="AS28" s="11"/>
      <c r="AT28" s="10"/>
      <c r="AU28" s="11"/>
      <c r="AV28" s="10"/>
      <c r="AW28" s="11"/>
      <c r="AX28" s="10"/>
      <c r="AY28" s="7"/>
      <c r="AZ28" s="7">
        <f t="shared" si="13"/>
        <v>3</v>
      </c>
      <c r="BA28" s="11"/>
      <c r="BB28" s="10"/>
      <c r="BC28" s="11"/>
      <c r="BD28" s="10"/>
      <c r="BE28" s="11"/>
      <c r="BF28" s="10"/>
      <c r="BG28" s="7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 t="shared" si="14"/>
        <v>0</v>
      </c>
      <c r="BR28" s="11"/>
      <c r="BS28" s="10"/>
      <c r="BT28" s="11"/>
      <c r="BU28" s="10"/>
      <c r="BV28" s="11"/>
      <c r="BW28" s="10"/>
      <c r="BX28" s="7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 t="shared" si="15"/>
        <v>0</v>
      </c>
    </row>
    <row r="29" spans="1:86" ht="16.05" customHeight="1" x14ac:dyDescent="0.25">
      <c r="A29" s="6"/>
      <c r="B29" s="6"/>
      <c r="C29" s="6"/>
      <c r="D29" s="6"/>
      <c r="E29" s="6" t="s">
        <v>71</v>
      </c>
      <c r="F29" s="6">
        <f t="shared" ref="F29:AK29" si="16">SUM(F17:F28)</f>
        <v>1</v>
      </c>
      <c r="G29" s="6">
        <f t="shared" si="16"/>
        <v>19</v>
      </c>
      <c r="H29" s="6">
        <f t="shared" si="16"/>
        <v>209</v>
      </c>
      <c r="I29" s="6">
        <f t="shared" si="16"/>
        <v>119</v>
      </c>
      <c r="J29" s="6">
        <f t="shared" si="16"/>
        <v>43</v>
      </c>
      <c r="K29" s="6">
        <f t="shared" si="16"/>
        <v>25</v>
      </c>
      <c r="L29" s="6">
        <f t="shared" si="16"/>
        <v>22</v>
      </c>
      <c r="M29" s="6">
        <f t="shared" si="16"/>
        <v>0</v>
      </c>
      <c r="N29" s="6">
        <f t="shared" si="16"/>
        <v>0</v>
      </c>
      <c r="O29" s="6">
        <f t="shared" si="16"/>
        <v>0</v>
      </c>
      <c r="P29" s="7">
        <f t="shared" si="16"/>
        <v>45</v>
      </c>
      <c r="Q29" s="7">
        <f t="shared" si="16"/>
        <v>23.2</v>
      </c>
      <c r="R29" s="7">
        <f t="shared" si="16"/>
        <v>13.606999999999998</v>
      </c>
      <c r="S29" s="11">
        <f t="shared" si="16"/>
        <v>6</v>
      </c>
      <c r="T29" s="10">
        <f t="shared" si="16"/>
        <v>0</v>
      </c>
      <c r="U29" s="11">
        <f t="shared" si="16"/>
        <v>0</v>
      </c>
      <c r="V29" s="10">
        <f t="shared" si="16"/>
        <v>0</v>
      </c>
      <c r="W29" s="11">
        <f t="shared" si="16"/>
        <v>0</v>
      </c>
      <c r="X29" s="10">
        <f t="shared" si="16"/>
        <v>0</v>
      </c>
      <c r="Y29" s="7">
        <f t="shared" si="16"/>
        <v>1</v>
      </c>
      <c r="Z29" s="11">
        <f t="shared" si="16"/>
        <v>0</v>
      </c>
      <c r="AA29" s="10">
        <f t="shared" si="16"/>
        <v>0</v>
      </c>
      <c r="AB29" s="11">
        <f t="shared" si="16"/>
        <v>0</v>
      </c>
      <c r="AC29" s="10">
        <f t="shared" si="16"/>
        <v>0</v>
      </c>
      <c r="AD29" s="11">
        <f t="shared" si="16"/>
        <v>0</v>
      </c>
      <c r="AE29" s="10">
        <f t="shared" si="16"/>
        <v>0</v>
      </c>
      <c r="AF29" s="11">
        <f t="shared" si="16"/>
        <v>0</v>
      </c>
      <c r="AG29" s="10">
        <f t="shared" si="16"/>
        <v>0</v>
      </c>
      <c r="AH29" s="7">
        <f t="shared" si="16"/>
        <v>0</v>
      </c>
      <c r="AI29" s="7">
        <f t="shared" si="16"/>
        <v>1</v>
      </c>
      <c r="AJ29" s="11">
        <f t="shared" si="16"/>
        <v>40</v>
      </c>
      <c r="AK29" s="10">
        <f t="shared" si="16"/>
        <v>0</v>
      </c>
      <c r="AL29" s="11">
        <f t="shared" ref="AL29:BQ29" si="17">SUM(AL17:AL28)</f>
        <v>7</v>
      </c>
      <c r="AM29" s="10">
        <f t="shared" si="17"/>
        <v>0</v>
      </c>
      <c r="AN29" s="11">
        <f t="shared" si="17"/>
        <v>0</v>
      </c>
      <c r="AO29" s="10">
        <f t="shared" si="17"/>
        <v>0</v>
      </c>
      <c r="AP29" s="7">
        <f t="shared" si="17"/>
        <v>5</v>
      </c>
      <c r="AQ29" s="11">
        <f t="shared" si="17"/>
        <v>20</v>
      </c>
      <c r="AR29" s="10">
        <f t="shared" si="17"/>
        <v>0</v>
      </c>
      <c r="AS29" s="11">
        <f t="shared" si="17"/>
        <v>0</v>
      </c>
      <c r="AT29" s="10">
        <f t="shared" si="17"/>
        <v>0</v>
      </c>
      <c r="AU29" s="11">
        <f t="shared" si="17"/>
        <v>0</v>
      </c>
      <c r="AV29" s="10">
        <f t="shared" si="17"/>
        <v>0</v>
      </c>
      <c r="AW29" s="11">
        <f t="shared" si="17"/>
        <v>0</v>
      </c>
      <c r="AX29" s="10">
        <f t="shared" si="17"/>
        <v>0</v>
      </c>
      <c r="AY29" s="7">
        <f t="shared" si="17"/>
        <v>3</v>
      </c>
      <c r="AZ29" s="7">
        <f t="shared" si="17"/>
        <v>8</v>
      </c>
      <c r="BA29" s="11">
        <f t="shared" si="17"/>
        <v>30</v>
      </c>
      <c r="BB29" s="10">
        <f t="shared" si="17"/>
        <v>0</v>
      </c>
      <c r="BC29" s="11">
        <f t="shared" si="17"/>
        <v>21</v>
      </c>
      <c r="BD29" s="10">
        <f t="shared" si="17"/>
        <v>0</v>
      </c>
      <c r="BE29" s="11">
        <f t="shared" si="17"/>
        <v>10</v>
      </c>
      <c r="BF29" s="10">
        <f t="shared" si="17"/>
        <v>0</v>
      </c>
      <c r="BG29" s="7">
        <f t="shared" si="17"/>
        <v>7.8</v>
      </c>
      <c r="BH29" s="11">
        <f t="shared" si="17"/>
        <v>2</v>
      </c>
      <c r="BI29" s="10">
        <f t="shared" si="17"/>
        <v>0</v>
      </c>
      <c r="BJ29" s="11">
        <f t="shared" si="17"/>
        <v>0</v>
      </c>
      <c r="BK29" s="10">
        <f t="shared" si="17"/>
        <v>0</v>
      </c>
      <c r="BL29" s="11">
        <f t="shared" si="17"/>
        <v>0</v>
      </c>
      <c r="BM29" s="10">
        <f t="shared" si="17"/>
        <v>0</v>
      </c>
      <c r="BN29" s="11">
        <f t="shared" si="17"/>
        <v>0</v>
      </c>
      <c r="BO29" s="10">
        <f t="shared" si="17"/>
        <v>0</v>
      </c>
      <c r="BP29" s="7">
        <f t="shared" si="17"/>
        <v>0.2</v>
      </c>
      <c r="BQ29" s="7">
        <f t="shared" si="17"/>
        <v>8</v>
      </c>
      <c r="BR29" s="11">
        <f t="shared" ref="BR29:CW29" si="18">SUM(BR17:BR28)</f>
        <v>43</v>
      </c>
      <c r="BS29" s="10">
        <f t="shared" si="18"/>
        <v>0</v>
      </c>
      <c r="BT29" s="11">
        <f t="shared" si="18"/>
        <v>15</v>
      </c>
      <c r="BU29" s="10">
        <f t="shared" si="18"/>
        <v>0</v>
      </c>
      <c r="BV29" s="11">
        <f t="shared" si="18"/>
        <v>15</v>
      </c>
      <c r="BW29" s="10">
        <f t="shared" si="18"/>
        <v>0</v>
      </c>
      <c r="BX29" s="7">
        <f t="shared" si="18"/>
        <v>8</v>
      </c>
      <c r="BY29" s="11">
        <f t="shared" si="18"/>
        <v>0</v>
      </c>
      <c r="BZ29" s="10">
        <f t="shared" si="18"/>
        <v>0</v>
      </c>
      <c r="CA29" s="11">
        <f t="shared" si="18"/>
        <v>0</v>
      </c>
      <c r="CB29" s="10">
        <f t="shared" si="18"/>
        <v>0</v>
      </c>
      <c r="CC29" s="11">
        <f t="shared" si="18"/>
        <v>0</v>
      </c>
      <c r="CD29" s="10">
        <f t="shared" si="18"/>
        <v>0</v>
      </c>
      <c r="CE29" s="11">
        <f t="shared" si="18"/>
        <v>0</v>
      </c>
      <c r="CF29" s="10">
        <f t="shared" si="18"/>
        <v>0</v>
      </c>
      <c r="CG29" s="7">
        <f t="shared" si="18"/>
        <v>20</v>
      </c>
      <c r="CH29" s="7">
        <f t="shared" si="18"/>
        <v>28</v>
      </c>
    </row>
    <row r="30" spans="1:86" ht="20.100000000000001" customHeight="1" x14ac:dyDescent="0.25">
      <c r="A30" s="19" t="s">
        <v>72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9"/>
      <c r="CH30" s="15"/>
    </row>
    <row r="31" spans="1:86" x14ac:dyDescent="0.25">
      <c r="A31" s="6"/>
      <c r="B31" s="6"/>
      <c r="C31" s="6"/>
      <c r="D31" s="6" t="s">
        <v>73</v>
      </c>
      <c r="E31" s="3" t="s">
        <v>74</v>
      </c>
      <c r="F31" s="6">
        <f>COUNTIF(S31:CF31,"e")</f>
        <v>1</v>
      </c>
      <c r="G31" s="6">
        <f>COUNTIF(S31:CF31,"z")</f>
        <v>2</v>
      </c>
      <c r="H31" s="6">
        <f>SUM(I31:O31)</f>
        <v>25</v>
      </c>
      <c r="I31" s="6">
        <f>S31+AJ31+BA31+BR31</f>
        <v>10</v>
      </c>
      <c r="J31" s="6">
        <f>U31+AL31+BC31+BT31</f>
        <v>7</v>
      </c>
      <c r="K31" s="6">
        <f>W31+AN31+BE31+BV31</f>
        <v>0</v>
      </c>
      <c r="L31" s="6">
        <f>Z31+AQ31+BH31+BY31</f>
        <v>8</v>
      </c>
      <c r="M31" s="6">
        <f>AB31+AS31+BJ31+CA31</f>
        <v>0</v>
      </c>
      <c r="N31" s="6">
        <f>AD31+AU31+BL31+CC31</f>
        <v>0</v>
      </c>
      <c r="O31" s="6">
        <f>AF31+AW31+BN31+CE31</f>
        <v>0</v>
      </c>
      <c r="P31" s="7">
        <f>AI31+AZ31+BQ31+CH31</f>
        <v>3</v>
      </c>
      <c r="Q31" s="7">
        <f>AH31+AY31+BP31+CG31</f>
        <v>1</v>
      </c>
      <c r="R31" s="7">
        <v>1.63</v>
      </c>
      <c r="S31" s="11"/>
      <c r="T31" s="10"/>
      <c r="U31" s="11"/>
      <c r="V31" s="10"/>
      <c r="W31" s="11"/>
      <c r="X31" s="10"/>
      <c r="Y31" s="7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>Y31+AH31</f>
        <v>0</v>
      </c>
      <c r="AJ31" s="11">
        <v>10</v>
      </c>
      <c r="AK31" s="10" t="s">
        <v>60</v>
      </c>
      <c r="AL31" s="11">
        <v>7</v>
      </c>
      <c r="AM31" s="10" t="s">
        <v>53</v>
      </c>
      <c r="AN31" s="11"/>
      <c r="AO31" s="10"/>
      <c r="AP31" s="7">
        <v>2</v>
      </c>
      <c r="AQ31" s="11">
        <v>8</v>
      </c>
      <c r="AR31" s="10" t="s">
        <v>53</v>
      </c>
      <c r="AS31" s="11"/>
      <c r="AT31" s="10"/>
      <c r="AU31" s="11"/>
      <c r="AV31" s="10"/>
      <c r="AW31" s="11"/>
      <c r="AX31" s="10"/>
      <c r="AY31" s="7">
        <v>1</v>
      </c>
      <c r="AZ31" s="7">
        <f>AP31+AY31</f>
        <v>3</v>
      </c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>BG31+BP31</f>
        <v>0</v>
      </c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BX31+CG31</f>
        <v>0</v>
      </c>
    </row>
    <row r="32" spans="1:86" x14ac:dyDescent="0.25">
      <c r="A32" s="6"/>
      <c r="B32" s="6"/>
      <c r="C32" s="6"/>
      <c r="D32" s="6" t="s">
        <v>75</v>
      </c>
      <c r="E32" s="3" t="s">
        <v>76</v>
      </c>
      <c r="F32" s="6">
        <f>COUNTIF(S32:CF32,"e")</f>
        <v>0</v>
      </c>
      <c r="G32" s="6">
        <f>COUNTIF(S32:CF32,"z")</f>
        <v>1</v>
      </c>
      <c r="H32" s="6">
        <f>SUM(I32:O32)</f>
        <v>15</v>
      </c>
      <c r="I32" s="6">
        <f>S32+AJ32+BA32+BR32</f>
        <v>15</v>
      </c>
      <c r="J32" s="6">
        <f>U32+AL32+BC32+BT32</f>
        <v>0</v>
      </c>
      <c r="K32" s="6">
        <f>W32+AN32+BE32+BV32</f>
        <v>0</v>
      </c>
      <c r="L32" s="6">
        <f>Z32+AQ32+BH32+BY32</f>
        <v>0</v>
      </c>
      <c r="M32" s="6">
        <f>AB32+AS32+BJ32+CA32</f>
        <v>0</v>
      </c>
      <c r="N32" s="6">
        <f>AD32+AU32+BL32+CC32</f>
        <v>0</v>
      </c>
      <c r="O32" s="6">
        <f>AF32+AW32+BN32+CE32</f>
        <v>0</v>
      </c>
      <c r="P32" s="7">
        <f>AI32+AZ32+BQ32+CH32</f>
        <v>2</v>
      </c>
      <c r="Q32" s="7">
        <f>AH32+AY32+BP32+CG32</f>
        <v>0</v>
      </c>
      <c r="R32" s="7">
        <v>0.73</v>
      </c>
      <c r="S32" s="11"/>
      <c r="T32" s="10"/>
      <c r="U32" s="11"/>
      <c r="V32" s="10"/>
      <c r="W32" s="11"/>
      <c r="X32" s="10"/>
      <c r="Y32" s="7"/>
      <c r="Z32" s="11"/>
      <c r="AA32" s="10"/>
      <c r="AB32" s="11"/>
      <c r="AC32" s="10"/>
      <c r="AD32" s="11"/>
      <c r="AE32" s="10"/>
      <c r="AF32" s="11"/>
      <c r="AG32" s="10"/>
      <c r="AH32" s="7"/>
      <c r="AI32" s="7">
        <f>Y32+AH32</f>
        <v>0</v>
      </c>
      <c r="AJ32" s="11">
        <v>15</v>
      </c>
      <c r="AK32" s="10" t="s">
        <v>53</v>
      </c>
      <c r="AL32" s="11"/>
      <c r="AM32" s="10"/>
      <c r="AN32" s="11"/>
      <c r="AO32" s="10"/>
      <c r="AP32" s="7">
        <v>2</v>
      </c>
      <c r="AQ32" s="11"/>
      <c r="AR32" s="10"/>
      <c r="AS32" s="11"/>
      <c r="AT32" s="10"/>
      <c r="AU32" s="11"/>
      <c r="AV32" s="10"/>
      <c r="AW32" s="11"/>
      <c r="AX32" s="10"/>
      <c r="AY32" s="7"/>
      <c r="AZ32" s="7">
        <f>AP32+AY32</f>
        <v>2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>BG32+BP32</f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>BX32+CG32</f>
        <v>0</v>
      </c>
    </row>
    <row r="33" spans="1:86" ht="16.05" customHeight="1" x14ac:dyDescent="0.25">
      <c r="A33" s="6"/>
      <c r="B33" s="6"/>
      <c r="C33" s="6"/>
      <c r="D33" s="6"/>
      <c r="E33" s="6" t="s">
        <v>71</v>
      </c>
      <c r="F33" s="6">
        <f t="shared" ref="F33:AK33" si="19">SUM(F31:F32)</f>
        <v>1</v>
      </c>
      <c r="G33" s="6">
        <f t="shared" si="19"/>
        <v>3</v>
      </c>
      <c r="H33" s="6">
        <f t="shared" si="19"/>
        <v>40</v>
      </c>
      <c r="I33" s="6">
        <f t="shared" si="19"/>
        <v>25</v>
      </c>
      <c r="J33" s="6">
        <f t="shared" si="19"/>
        <v>7</v>
      </c>
      <c r="K33" s="6">
        <f t="shared" si="19"/>
        <v>0</v>
      </c>
      <c r="L33" s="6">
        <f t="shared" si="19"/>
        <v>8</v>
      </c>
      <c r="M33" s="6">
        <f t="shared" si="19"/>
        <v>0</v>
      </c>
      <c r="N33" s="6">
        <f t="shared" si="19"/>
        <v>0</v>
      </c>
      <c r="O33" s="6">
        <f t="shared" si="19"/>
        <v>0</v>
      </c>
      <c r="P33" s="7">
        <f t="shared" si="19"/>
        <v>5</v>
      </c>
      <c r="Q33" s="7">
        <f t="shared" si="19"/>
        <v>1</v>
      </c>
      <c r="R33" s="7">
        <f t="shared" si="19"/>
        <v>2.36</v>
      </c>
      <c r="S33" s="11">
        <f t="shared" si="19"/>
        <v>0</v>
      </c>
      <c r="T33" s="10">
        <f t="shared" si="19"/>
        <v>0</v>
      </c>
      <c r="U33" s="11">
        <f t="shared" si="19"/>
        <v>0</v>
      </c>
      <c r="V33" s="10">
        <f t="shared" si="19"/>
        <v>0</v>
      </c>
      <c r="W33" s="11">
        <f t="shared" si="19"/>
        <v>0</v>
      </c>
      <c r="X33" s="10">
        <f t="shared" si="19"/>
        <v>0</v>
      </c>
      <c r="Y33" s="7">
        <f t="shared" si="19"/>
        <v>0</v>
      </c>
      <c r="Z33" s="11">
        <f t="shared" si="19"/>
        <v>0</v>
      </c>
      <c r="AA33" s="10">
        <f t="shared" si="19"/>
        <v>0</v>
      </c>
      <c r="AB33" s="11">
        <f t="shared" si="19"/>
        <v>0</v>
      </c>
      <c r="AC33" s="10">
        <f t="shared" si="19"/>
        <v>0</v>
      </c>
      <c r="AD33" s="11">
        <f t="shared" si="19"/>
        <v>0</v>
      </c>
      <c r="AE33" s="10">
        <f t="shared" si="19"/>
        <v>0</v>
      </c>
      <c r="AF33" s="11">
        <f t="shared" si="19"/>
        <v>0</v>
      </c>
      <c r="AG33" s="10">
        <f t="shared" si="19"/>
        <v>0</v>
      </c>
      <c r="AH33" s="7">
        <f t="shared" si="19"/>
        <v>0</v>
      </c>
      <c r="AI33" s="7">
        <f t="shared" si="19"/>
        <v>0</v>
      </c>
      <c r="AJ33" s="11">
        <f t="shared" si="19"/>
        <v>25</v>
      </c>
      <c r="AK33" s="10">
        <f t="shared" si="19"/>
        <v>0</v>
      </c>
      <c r="AL33" s="11">
        <f t="shared" ref="AL33:BQ33" si="20">SUM(AL31:AL32)</f>
        <v>7</v>
      </c>
      <c r="AM33" s="10">
        <f t="shared" si="20"/>
        <v>0</v>
      </c>
      <c r="AN33" s="11">
        <f t="shared" si="20"/>
        <v>0</v>
      </c>
      <c r="AO33" s="10">
        <f t="shared" si="20"/>
        <v>0</v>
      </c>
      <c r="AP33" s="7">
        <f t="shared" si="20"/>
        <v>4</v>
      </c>
      <c r="AQ33" s="11">
        <f t="shared" si="20"/>
        <v>8</v>
      </c>
      <c r="AR33" s="10">
        <f t="shared" si="20"/>
        <v>0</v>
      </c>
      <c r="AS33" s="11">
        <f t="shared" si="20"/>
        <v>0</v>
      </c>
      <c r="AT33" s="10">
        <f t="shared" si="20"/>
        <v>0</v>
      </c>
      <c r="AU33" s="11">
        <f t="shared" si="20"/>
        <v>0</v>
      </c>
      <c r="AV33" s="10">
        <f t="shared" si="20"/>
        <v>0</v>
      </c>
      <c r="AW33" s="11">
        <f t="shared" si="20"/>
        <v>0</v>
      </c>
      <c r="AX33" s="10">
        <f t="shared" si="20"/>
        <v>0</v>
      </c>
      <c r="AY33" s="7">
        <f t="shared" si="20"/>
        <v>1</v>
      </c>
      <c r="AZ33" s="7">
        <f t="shared" si="20"/>
        <v>5</v>
      </c>
      <c r="BA33" s="11">
        <f t="shared" si="20"/>
        <v>0</v>
      </c>
      <c r="BB33" s="10">
        <f t="shared" si="20"/>
        <v>0</v>
      </c>
      <c r="BC33" s="11">
        <f t="shared" si="20"/>
        <v>0</v>
      </c>
      <c r="BD33" s="10">
        <f t="shared" si="20"/>
        <v>0</v>
      </c>
      <c r="BE33" s="11">
        <f t="shared" si="20"/>
        <v>0</v>
      </c>
      <c r="BF33" s="10">
        <f t="shared" si="20"/>
        <v>0</v>
      </c>
      <c r="BG33" s="7">
        <f t="shared" si="20"/>
        <v>0</v>
      </c>
      <c r="BH33" s="11">
        <f t="shared" si="20"/>
        <v>0</v>
      </c>
      <c r="BI33" s="10">
        <f t="shared" si="20"/>
        <v>0</v>
      </c>
      <c r="BJ33" s="11">
        <f t="shared" si="20"/>
        <v>0</v>
      </c>
      <c r="BK33" s="10">
        <f t="shared" si="20"/>
        <v>0</v>
      </c>
      <c r="BL33" s="11">
        <f t="shared" si="20"/>
        <v>0</v>
      </c>
      <c r="BM33" s="10">
        <f t="shared" si="20"/>
        <v>0</v>
      </c>
      <c r="BN33" s="11">
        <f t="shared" si="20"/>
        <v>0</v>
      </c>
      <c r="BO33" s="10">
        <f t="shared" si="20"/>
        <v>0</v>
      </c>
      <c r="BP33" s="7">
        <f t="shared" si="20"/>
        <v>0</v>
      </c>
      <c r="BQ33" s="7">
        <f t="shared" si="20"/>
        <v>0</v>
      </c>
      <c r="BR33" s="11">
        <f t="shared" ref="BR33:CW33" si="21">SUM(BR31:BR32)</f>
        <v>0</v>
      </c>
      <c r="BS33" s="10">
        <f t="shared" si="21"/>
        <v>0</v>
      </c>
      <c r="BT33" s="11">
        <f t="shared" si="21"/>
        <v>0</v>
      </c>
      <c r="BU33" s="10">
        <f t="shared" si="21"/>
        <v>0</v>
      </c>
      <c r="BV33" s="11">
        <f t="shared" si="21"/>
        <v>0</v>
      </c>
      <c r="BW33" s="10">
        <f t="shared" si="21"/>
        <v>0</v>
      </c>
      <c r="BX33" s="7">
        <f t="shared" si="21"/>
        <v>0</v>
      </c>
      <c r="BY33" s="11">
        <f t="shared" si="21"/>
        <v>0</v>
      </c>
      <c r="BZ33" s="10">
        <f t="shared" si="21"/>
        <v>0</v>
      </c>
      <c r="CA33" s="11">
        <f t="shared" si="21"/>
        <v>0</v>
      </c>
      <c r="CB33" s="10">
        <f t="shared" si="21"/>
        <v>0</v>
      </c>
      <c r="CC33" s="11">
        <f t="shared" si="21"/>
        <v>0</v>
      </c>
      <c r="CD33" s="10">
        <f t="shared" si="21"/>
        <v>0</v>
      </c>
      <c r="CE33" s="11">
        <f t="shared" si="21"/>
        <v>0</v>
      </c>
      <c r="CF33" s="10">
        <f t="shared" si="21"/>
        <v>0</v>
      </c>
      <c r="CG33" s="7">
        <f t="shared" si="21"/>
        <v>0</v>
      </c>
      <c r="CH33" s="7">
        <f t="shared" si="21"/>
        <v>0</v>
      </c>
    </row>
    <row r="34" spans="1:86" ht="20.100000000000001" customHeight="1" x14ac:dyDescent="0.25">
      <c r="A34" s="19" t="s">
        <v>77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9"/>
      <c r="CH34" s="15"/>
    </row>
    <row r="35" spans="1:86" x14ac:dyDescent="0.25">
      <c r="A35" s="6"/>
      <c r="B35" s="6"/>
      <c r="C35" s="6"/>
      <c r="D35" s="6" t="s">
        <v>366</v>
      </c>
      <c r="E35" s="3" t="s">
        <v>365</v>
      </c>
      <c r="F35" s="6">
        <f t="shared" ref="F35:F52" si="22">COUNTIF(S35:CF35,"e")</f>
        <v>0</v>
      </c>
      <c r="G35" s="6">
        <f t="shared" ref="G35:G52" si="23">COUNTIF(S35:CF35,"z")</f>
        <v>2</v>
      </c>
      <c r="H35" s="6">
        <f t="shared" ref="H35:H52" si="24">SUM(I35:O35)</f>
        <v>15</v>
      </c>
      <c r="I35" s="6">
        <f t="shared" ref="I35:I52" si="25">S35+AJ35+BA35+BR35</f>
        <v>8</v>
      </c>
      <c r="J35" s="6">
        <f t="shared" ref="J35:J52" si="26">U35+AL35+BC35+BT35</f>
        <v>0</v>
      </c>
      <c r="K35" s="6">
        <f t="shared" ref="K35:K52" si="27">W35+AN35+BE35+BV35</f>
        <v>0</v>
      </c>
      <c r="L35" s="6">
        <f t="shared" ref="L35:L52" si="28">Z35+AQ35+BH35+BY35</f>
        <v>7</v>
      </c>
      <c r="M35" s="6">
        <f t="shared" ref="M35:M52" si="29">AB35+AS35+BJ35+CA35</f>
        <v>0</v>
      </c>
      <c r="N35" s="6">
        <f t="shared" ref="N35:N52" si="30">AD35+AU35+BL35+CC35</f>
        <v>0</v>
      </c>
      <c r="O35" s="6">
        <f t="shared" ref="O35:O52" si="31">AF35+AW35+BN35+CE35</f>
        <v>0</v>
      </c>
      <c r="P35" s="7">
        <f t="shared" ref="P35:P52" si="32">AI35+AZ35+BQ35+CH35</f>
        <v>3</v>
      </c>
      <c r="Q35" s="7">
        <f t="shared" ref="Q35:Q52" si="33">AH35+AY35+BP35+CG35</f>
        <v>2</v>
      </c>
      <c r="R35" s="7">
        <v>1.7</v>
      </c>
      <c r="S35" s="11">
        <v>8</v>
      </c>
      <c r="T35" s="10" t="s">
        <v>53</v>
      </c>
      <c r="U35" s="11"/>
      <c r="V35" s="10"/>
      <c r="W35" s="11"/>
      <c r="X35" s="10"/>
      <c r="Y35" s="7">
        <v>1</v>
      </c>
      <c r="Z35" s="11">
        <v>7</v>
      </c>
      <c r="AA35" s="10" t="s">
        <v>53</v>
      </c>
      <c r="AB35" s="11"/>
      <c r="AC35" s="10"/>
      <c r="AD35" s="11"/>
      <c r="AE35" s="10"/>
      <c r="AF35" s="11"/>
      <c r="AG35" s="10"/>
      <c r="AH35" s="7">
        <v>2</v>
      </c>
      <c r="AI35" s="7">
        <f t="shared" ref="AI35:AI52" si="34">Y35+AH35</f>
        <v>3</v>
      </c>
      <c r="AJ35" s="11"/>
      <c r="AK35" s="10"/>
      <c r="AL35" s="11"/>
      <c r="AM35" s="10"/>
      <c r="AN35" s="11"/>
      <c r="AO35" s="10"/>
      <c r="AP35" s="7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ref="AZ35:AZ52" si="35">AP35+AY35</f>
        <v>0</v>
      </c>
      <c r="BA35" s="11"/>
      <c r="BB35" s="10"/>
      <c r="BC35" s="11"/>
      <c r="BD35" s="10"/>
      <c r="BE35" s="11"/>
      <c r="BF35" s="10"/>
      <c r="BG35" s="7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ref="BQ35:BQ52" si="36">BG35+BP35</f>
        <v>0</v>
      </c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ref="CH35:CH52" si="37">BX35+CG35</f>
        <v>0</v>
      </c>
    </row>
    <row r="36" spans="1:86" x14ac:dyDescent="0.25">
      <c r="A36" s="6"/>
      <c r="B36" s="6"/>
      <c r="C36" s="6"/>
      <c r="D36" s="6" t="s">
        <v>364</v>
      </c>
      <c r="E36" s="3" t="s">
        <v>363</v>
      </c>
      <c r="F36" s="6">
        <f t="shared" si="22"/>
        <v>0</v>
      </c>
      <c r="G36" s="6">
        <f t="shared" si="23"/>
        <v>2</v>
      </c>
      <c r="H36" s="6">
        <f t="shared" si="24"/>
        <v>15</v>
      </c>
      <c r="I36" s="6">
        <f t="shared" si="25"/>
        <v>8</v>
      </c>
      <c r="J36" s="6">
        <f t="shared" si="26"/>
        <v>0</v>
      </c>
      <c r="K36" s="6">
        <f t="shared" si="27"/>
        <v>0</v>
      </c>
      <c r="L36" s="6">
        <f t="shared" si="28"/>
        <v>7</v>
      </c>
      <c r="M36" s="6">
        <f t="shared" si="29"/>
        <v>0</v>
      </c>
      <c r="N36" s="6">
        <f t="shared" si="30"/>
        <v>0</v>
      </c>
      <c r="O36" s="6">
        <f t="shared" si="31"/>
        <v>0</v>
      </c>
      <c r="P36" s="7">
        <f t="shared" si="32"/>
        <v>2</v>
      </c>
      <c r="Q36" s="7">
        <f t="shared" si="33"/>
        <v>1</v>
      </c>
      <c r="R36" s="7">
        <v>0.8</v>
      </c>
      <c r="S36" s="11">
        <v>8</v>
      </c>
      <c r="T36" s="10" t="s">
        <v>53</v>
      </c>
      <c r="U36" s="11"/>
      <c r="V36" s="10"/>
      <c r="W36" s="11"/>
      <c r="X36" s="10"/>
      <c r="Y36" s="7">
        <v>1</v>
      </c>
      <c r="Z36" s="11">
        <v>7</v>
      </c>
      <c r="AA36" s="10" t="s">
        <v>53</v>
      </c>
      <c r="AB36" s="11"/>
      <c r="AC36" s="10"/>
      <c r="AD36" s="11"/>
      <c r="AE36" s="10"/>
      <c r="AF36" s="11"/>
      <c r="AG36" s="10"/>
      <c r="AH36" s="7">
        <v>1</v>
      </c>
      <c r="AI36" s="7">
        <f t="shared" si="34"/>
        <v>2</v>
      </c>
      <c r="AJ36" s="11"/>
      <c r="AK36" s="10"/>
      <c r="AL36" s="11"/>
      <c r="AM36" s="10"/>
      <c r="AN36" s="11"/>
      <c r="AO36" s="10"/>
      <c r="AP36" s="7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5"/>
        <v>0</v>
      </c>
      <c r="BA36" s="11"/>
      <c r="BB36" s="10"/>
      <c r="BC36" s="11"/>
      <c r="BD36" s="10"/>
      <c r="BE36" s="11"/>
      <c r="BF36" s="10"/>
      <c r="BG36" s="7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6"/>
        <v>0</v>
      </c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7"/>
        <v>0</v>
      </c>
    </row>
    <row r="37" spans="1:86" x14ac:dyDescent="0.25">
      <c r="A37" s="6"/>
      <c r="B37" s="6"/>
      <c r="C37" s="6"/>
      <c r="D37" s="6" t="s">
        <v>362</v>
      </c>
      <c r="E37" s="3" t="s">
        <v>361</v>
      </c>
      <c r="F37" s="6">
        <f t="shared" si="22"/>
        <v>0</v>
      </c>
      <c r="G37" s="6">
        <f t="shared" si="23"/>
        <v>2</v>
      </c>
      <c r="H37" s="6">
        <f t="shared" si="24"/>
        <v>15</v>
      </c>
      <c r="I37" s="6">
        <f t="shared" si="25"/>
        <v>8</v>
      </c>
      <c r="J37" s="6">
        <f t="shared" si="26"/>
        <v>0</v>
      </c>
      <c r="K37" s="6">
        <f t="shared" si="27"/>
        <v>0</v>
      </c>
      <c r="L37" s="6">
        <f t="shared" si="28"/>
        <v>7</v>
      </c>
      <c r="M37" s="6">
        <f t="shared" si="29"/>
        <v>0</v>
      </c>
      <c r="N37" s="6">
        <f t="shared" si="30"/>
        <v>0</v>
      </c>
      <c r="O37" s="6">
        <f t="shared" si="31"/>
        <v>0</v>
      </c>
      <c r="P37" s="7">
        <f t="shared" si="32"/>
        <v>2</v>
      </c>
      <c r="Q37" s="7">
        <f t="shared" si="33"/>
        <v>1</v>
      </c>
      <c r="R37" s="7">
        <v>1.1000000000000001</v>
      </c>
      <c r="S37" s="11">
        <v>8</v>
      </c>
      <c r="T37" s="10" t="s">
        <v>53</v>
      </c>
      <c r="U37" s="11"/>
      <c r="V37" s="10"/>
      <c r="W37" s="11"/>
      <c r="X37" s="10"/>
      <c r="Y37" s="7">
        <v>1</v>
      </c>
      <c r="Z37" s="11">
        <v>7</v>
      </c>
      <c r="AA37" s="10" t="s">
        <v>53</v>
      </c>
      <c r="AB37" s="11"/>
      <c r="AC37" s="10"/>
      <c r="AD37" s="11"/>
      <c r="AE37" s="10"/>
      <c r="AF37" s="11"/>
      <c r="AG37" s="10"/>
      <c r="AH37" s="7">
        <v>1</v>
      </c>
      <c r="AI37" s="7">
        <f t="shared" si="34"/>
        <v>2</v>
      </c>
      <c r="AJ37" s="11"/>
      <c r="AK37" s="10"/>
      <c r="AL37" s="11"/>
      <c r="AM37" s="10"/>
      <c r="AN37" s="11"/>
      <c r="AO37" s="10"/>
      <c r="AP37" s="7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5"/>
        <v>0</v>
      </c>
      <c r="BA37" s="11"/>
      <c r="BB37" s="10"/>
      <c r="BC37" s="11"/>
      <c r="BD37" s="10"/>
      <c r="BE37" s="11"/>
      <c r="BF37" s="10"/>
      <c r="BG37" s="7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6"/>
        <v>0</v>
      </c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7"/>
        <v>0</v>
      </c>
    </row>
    <row r="38" spans="1:86" x14ac:dyDescent="0.25">
      <c r="A38" s="6"/>
      <c r="B38" s="6"/>
      <c r="C38" s="6"/>
      <c r="D38" s="6" t="s">
        <v>360</v>
      </c>
      <c r="E38" s="3" t="s">
        <v>359</v>
      </c>
      <c r="F38" s="6">
        <f t="shared" si="22"/>
        <v>0</v>
      </c>
      <c r="G38" s="6">
        <f t="shared" si="23"/>
        <v>2</v>
      </c>
      <c r="H38" s="6">
        <f t="shared" si="24"/>
        <v>15</v>
      </c>
      <c r="I38" s="6">
        <f t="shared" si="25"/>
        <v>8</v>
      </c>
      <c r="J38" s="6">
        <f t="shared" si="26"/>
        <v>0</v>
      </c>
      <c r="K38" s="6">
        <f t="shared" si="27"/>
        <v>0</v>
      </c>
      <c r="L38" s="6">
        <f t="shared" si="28"/>
        <v>7</v>
      </c>
      <c r="M38" s="6">
        <f t="shared" si="29"/>
        <v>0</v>
      </c>
      <c r="N38" s="6">
        <f t="shared" si="30"/>
        <v>0</v>
      </c>
      <c r="O38" s="6">
        <f t="shared" si="31"/>
        <v>0</v>
      </c>
      <c r="P38" s="7">
        <f t="shared" si="32"/>
        <v>2</v>
      </c>
      <c r="Q38" s="7">
        <f t="shared" si="33"/>
        <v>1</v>
      </c>
      <c r="R38" s="7">
        <v>1</v>
      </c>
      <c r="S38" s="11">
        <v>8</v>
      </c>
      <c r="T38" s="10" t="s">
        <v>53</v>
      </c>
      <c r="U38" s="11"/>
      <c r="V38" s="10"/>
      <c r="W38" s="11"/>
      <c r="X38" s="10"/>
      <c r="Y38" s="7">
        <v>1</v>
      </c>
      <c r="Z38" s="11">
        <v>7</v>
      </c>
      <c r="AA38" s="10" t="s">
        <v>53</v>
      </c>
      <c r="AB38" s="11"/>
      <c r="AC38" s="10"/>
      <c r="AD38" s="11"/>
      <c r="AE38" s="10"/>
      <c r="AF38" s="11"/>
      <c r="AG38" s="10"/>
      <c r="AH38" s="7">
        <v>1</v>
      </c>
      <c r="AI38" s="7">
        <f t="shared" si="34"/>
        <v>2</v>
      </c>
      <c r="AJ38" s="11"/>
      <c r="AK38" s="10"/>
      <c r="AL38" s="11"/>
      <c r="AM38" s="10"/>
      <c r="AN38" s="11"/>
      <c r="AO38" s="10"/>
      <c r="AP38" s="7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5"/>
        <v>0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6"/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7"/>
        <v>0</v>
      </c>
    </row>
    <row r="39" spans="1:86" x14ac:dyDescent="0.25">
      <c r="A39" s="6"/>
      <c r="B39" s="6"/>
      <c r="C39" s="6"/>
      <c r="D39" s="6" t="s">
        <v>358</v>
      </c>
      <c r="E39" s="3" t="s">
        <v>357</v>
      </c>
      <c r="F39" s="6">
        <f t="shared" si="22"/>
        <v>0</v>
      </c>
      <c r="G39" s="6">
        <f t="shared" si="23"/>
        <v>2</v>
      </c>
      <c r="H39" s="6">
        <f t="shared" si="24"/>
        <v>15</v>
      </c>
      <c r="I39" s="6">
        <f t="shared" si="25"/>
        <v>8</v>
      </c>
      <c r="J39" s="6">
        <f t="shared" si="26"/>
        <v>0</v>
      </c>
      <c r="K39" s="6">
        <f t="shared" si="27"/>
        <v>0</v>
      </c>
      <c r="L39" s="6">
        <f t="shared" si="28"/>
        <v>7</v>
      </c>
      <c r="M39" s="6">
        <f t="shared" si="29"/>
        <v>0</v>
      </c>
      <c r="N39" s="6">
        <f t="shared" si="30"/>
        <v>0</v>
      </c>
      <c r="O39" s="6">
        <f t="shared" si="31"/>
        <v>0</v>
      </c>
      <c r="P39" s="7">
        <f t="shared" si="32"/>
        <v>2</v>
      </c>
      <c r="Q39" s="7">
        <f t="shared" si="33"/>
        <v>1</v>
      </c>
      <c r="R39" s="7">
        <v>1.2</v>
      </c>
      <c r="S39" s="11">
        <v>8</v>
      </c>
      <c r="T39" s="10" t="s">
        <v>53</v>
      </c>
      <c r="U39" s="11"/>
      <c r="V39" s="10"/>
      <c r="W39" s="11"/>
      <c r="X39" s="10"/>
      <c r="Y39" s="7">
        <v>1</v>
      </c>
      <c r="Z39" s="11">
        <v>7</v>
      </c>
      <c r="AA39" s="10" t="s">
        <v>53</v>
      </c>
      <c r="AB39" s="11"/>
      <c r="AC39" s="10"/>
      <c r="AD39" s="11"/>
      <c r="AE39" s="10"/>
      <c r="AF39" s="11"/>
      <c r="AG39" s="10"/>
      <c r="AH39" s="7">
        <v>1</v>
      </c>
      <c r="AI39" s="7">
        <f t="shared" si="34"/>
        <v>2</v>
      </c>
      <c r="AJ39" s="11"/>
      <c r="AK39" s="10"/>
      <c r="AL39" s="11"/>
      <c r="AM39" s="10"/>
      <c r="AN39" s="11"/>
      <c r="AO39" s="10"/>
      <c r="AP39" s="7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5"/>
        <v>0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6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7"/>
        <v>0</v>
      </c>
    </row>
    <row r="40" spans="1:86" x14ac:dyDescent="0.25">
      <c r="A40" s="6"/>
      <c r="B40" s="6"/>
      <c r="C40" s="6"/>
      <c r="D40" s="6" t="s">
        <v>356</v>
      </c>
      <c r="E40" s="3" t="s">
        <v>355</v>
      </c>
      <c r="F40" s="6">
        <f t="shared" si="22"/>
        <v>0</v>
      </c>
      <c r="G40" s="6">
        <f t="shared" si="23"/>
        <v>2</v>
      </c>
      <c r="H40" s="6">
        <f t="shared" si="24"/>
        <v>15</v>
      </c>
      <c r="I40" s="6">
        <f t="shared" si="25"/>
        <v>8</v>
      </c>
      <c r="J40" s="6">
        <f t="shared" si="26"/>
        <v>0</v>
      </c>
      <c r="K40" s="6">
        <f t="shared" si="27"/>
        <v>0</v>
      </c>
      <c r="L40" s="6">
        <f t="shared" si="28"/>
        <v>7</v>
      </c>
      <c r="M40" s="6">
        <f t="shared" si="29"/>
        <v>0</v>
      </c>
      <c r="N40" s="6">
        <f t="shared" si="30"/>
        <v>0</v>
      </c>
      <c r="O40" s="6">
        <f t="shared" si="31"/>
        <v>0</v>
      </c>
      <c r="P40" s="7">
        <f t="shared" si="32"/>
        <v>3</v>
      </c>
      <c r="Q40" s="7">
        <f t="shared" si="33"/>
        <v>2</v>
      </c>
      <c r="R40" s="7">
        <v>1.7</v>
      </c>
      <c r="S40" s="11">
        <v>8</v>
      </c>
      <c r="T40" s="10" t="s">
        <v>53</v>
      </c>
      <c r="U40" s="11"/>
      <c r="V40" s="10"/>
      <c r="W40" s="11"/>
      <c r="X40" s="10"/>
      <c r="Y40" s="7">
        <v>1</v>
      </c>
      <c r="Z40" s="11">
        <v>7</v>
      </c>
      <c r="AA40" s="10" t="s">
        <v>53</v>
      </c>
      <c r="AB40" s="11"/>
      <c r="AC40" s="10"/>
      <c r="AD40" s="11"/>
      <c r="AE40" s="10"/>
      <c r="AF40" s="11"/>
      <c r="AG40" s="10"/>
      <c r="AH40" s="7">
        <v>2</v>
      </c>
      <c r="AI40" s="7">
        <f t="shared" si="34"/>
        <v>3</v>
      </c>
      <c r="AJ40" s="11"/>
      <c r="AK40" s="10"/>
      <c r="AL40" s="11"/>
      <c r="AM40" s="10"/>
      <c r="AN40" s="11"/>
      <c r="AO40" s="10"/>
      <c r="AP40" s="7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5"/>
        <v>0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6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7"/>
        <v>0</v>
      </c>
    </row>
    <row r="41" spans="1:86" x14ac:dyDescent="0.25">
      <c r="A41" s="6"/>
      <c r="B41" s="6"/>
      <c r="C41" s="6"/>
      <c r="D41" s="6" t="s">
        <v>354</v>
      </c>
      <c r="E41" s="3" t="s">
        <v>353</v>
      </c>
      <c r="F41" s="6">
        <f t="shared" si="22"/>
        <v>0</v>
      </c>
      <c r="G41" s="6">
        <f t="shared" si="23"/>
        <v>2</v>
      </c>
      <c r="H41" s="6">
        <f t="shared" si="24"/>
        <v>15</v>
      </c>
      <c r="I41" s="6">
        <f t="shared" si="25"/>
        <v>8</v>
      </c>
      <c r="J41" s="6">
        <f t="shared" si="26"/>
        <v>0</v>
      </c>
      <c r="K41" s="6">
        <f t="shared" si="27"/>
        <v>0</v>
      </c>
      <c r="L41" s="6">
        <f t="shared" si="28"/>
        <v>7</v>
      </c>
      <c r="M41" s="6">
        <f t="shared" si="29"/>
        <v>0</v>
      </c>
      <c r="N41" s="6">
        <f t="shared" si="30"/>
        <v>0</v>
      </c>
      <c r="O41" s="6">
        <f t="shared" si="31"/>
        <v>0</v>
      </c>
      <c r="P41" s="7">
        <f t="shared" si="32"/>
        <v>2</v>
      </c>
      <c r="Q41" s="7">
        <f t="shared" si="33"/>
        <v>1</v>
      </c>
      <c r="R41" s="7">
        <v>1</v>
      </c>
      <c r="S41" s="11">
        <v>8</v>
      </c>
      <c r="T41" s="10" t="s">
        <v>53</v>
      </c>
      <c r="U41" s="11"/>
      <c r="V41" s="10"/>
      <c r="W41" s="11"/>
      <c r="X41" s="10"/>
      <c r="Y41" s="7">
        <v>1</v>
      </c>
      <c r="Z41" s="11">
        <v>7</v>
      </c>
      <c r="AA41" s="10" t="s">
        <v>53</v>
      </c>
      <c r="AB41" s="11"/>
      <c r="AC41" s="10"/>
      <c r="AD41" s="11"/>
      <c r="AE41" s="10"/>
      <c r="AF41" s="11"/>
      <c r="AG41" s="10"/>
      <c r="AH41" s="7">
        <v>1</v>
      </c>
      <c r="AI41" s="7">
        <f t="shared" si="34"/>
        <v>2</v>
      </c>
      <c r="AJ41" s="11"/>
      <c r="AK41" s="10"/>
      <c r="AL41" s="11"/>
      <c r="AM41" s="10"/>
      <c r="AN41" s="11"/>
      <c r="AO41" s="10"/>
      <c r="AP41" s="7"/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5"/>
        <v>0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6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7"/>
        <v>0</v>
      </c>
    </row>
    <row r="42" spans="1:86" x14ac:dyDescent="0.25">
      <c r="A42" s="6"/>
      <c r="B42" s="6"/>
      <c r="C42" s="6"/>
      <c r="D42" s="6" t="s">
        <v>352</v>
      </c>
      <c r="E42" s="3" t="s">
        <v>351</v>
      </c>
      <c r="F42" s="6">
        <f t="shared" si="22"/>
        <v>0</v>
      </c>
      <c r="G42" s="6">
        <f t="shared" si="23"/>
        <v>2</v>
      </c>
      <c r="H42" s="6">
        <f t="shared" si="24"/>
        <v>15</v>
      </c>
      <c r="I42" s="6">
        <f t="shared" si="25"/>
        <v>8</v>
      </c>
      <c r="J42" s="6">
        <f t="shared" si="26"/>
        <v>0</v>
      </c>
      <c r="K42" s="6">
        <f t="shared" si="27"/>
        <v>0</v>
      </c>
      <c r="L42" s="6">
        <f t="shared" si="28"/>
        <v>7</v>
      </c>
      <c r="M42" s="6">
        <f t="shared" si="29"/>
        <v>0</v>
      </c>
      <c r="N42" s="6">
        <f t="shared" si="30"/>
        <v>0</v>
      </c>
      <c r="O42" s="6">
        <f t="shared" si="31"/>
        <v>0</v>
      </c>
      <c r="P42" s="7">
        <f t="shared" si="32"/>
        <v>3</v>
      </c>
      <c r="Q42" s="7">
        <f t="shared" si="33"/>
        <v>2</v>
      </c>
      <c r="R42" s="7">
        <v>1.4</v>
      </c>
      <c r="S42" s="11">
        <v>8</v>
      </c>
      <c r="T42" s="10" t="s">
        <v>53</v>
      </c>
      <c r="U42" s="11"/>
      <c r="V42" s="10"/>
      <c r="W42" s="11"/>
      <c r="X42" s="10"/>
      <c r="Y42" s="7">
        <v>1</v>
      </c>
      <c r="Z42" s="11">
        <v>7</v>
      </c>
      <c r="AA42" s="10" t="s">
        <v>53</v>
      </c>
      <c r="AB42" s="11"/>
      <c r="AC42" s="10"/>
      <c r="AD42" s="11"/>
      <c r="AE42" s="10"/>
      <c r="AF42" s="11"/>
      <c r="AG42" s="10"/>
      <c r="AH42" s="7">
        <v>2</v>
      </c>
      <c r="AI42" s="7">
        <f t="shared" si="34"/>
        <v>3</v>
      </c>
      <c r="AJ42" s="11"/>
      <c r="AK42" s="10"/>
      <c r="AL42" s="11"/>
      <c r="AM42" s="10"/>
      <c r="AN42" s="11"/>
      <c r="AO42" s="10"/>
      <c r="AP42" s="7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5"/>
        <v>0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6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7"/>
        <v>0</v>
      </c>
    </row>
    <row r="43" spans="1:86" x14ac:dyDescent="0.25">
      <c r="A43" s="6"/>
      <c r="B43" s="6"/>
      <c r="C43" s="6"/>
      <c r="D43" s="6" t="s">
        <v>350</v>
      </c>
      <c r="E43" s="3" t="s">
        <v>349</v>
      </c>
      <c r="F43" s="6">
        <f t="shared" si="22"/>
        <v>0</v>
      </c>
      <c r="G43" s="6">
        <f t="shared" si="23"/>
        <v>2</v>
      </c>
      <c r="H43" s="6">
        <f t="shared" si="24"/>
        <v>15</v>
      </c>
      <c r="I43" s="6">
        <f t="shared" si="25"/>
        <v>8</v>
      </c>
      <c r="J43" s="6">
        <f t="shared" si="26"/>
        <v>0</v>
      </c>
      <c r="K43" s="6">
        <f t="shared" si="27"/>
        <v>0</v>
      </c>
      <c r="L43" s="6">
        <f t="shared" si="28"/>
        <v>7</v>
      </c>
      <c r="M43" s="6">
        <f t="shared" si="29"/>
        <v>0</v>
      </c>
      <c r="N43" s="6">
        <f t="shared" si="30"/>
        <v>0</v>
      </c>
      <c r="O43" s="6">
        <f t="shared" si="31"/>
        <v>0</v>
      </c>
      <c r="P43" s="7">
        <f t="shared" si="32"/>
        <v>2</v>
      </c>
      <c r="Q43" s="7">
        <f t="shared" si="33"/>
        <v>1</v>
      </c>
      <c r="R43" s="7">
        <v>0.8</v>
      </c>
      <c r="S43" s="11">
        <v>8</v>
      </c>
      <c r="T43" s="10" t="s">
        <v>53</v>
      </c>
      <c r="U43" s="11"/>
      <c r="V43" s="10"/>
      <c r="W43" s="11"/>
      <c r="X43" s="10"/>
      <c r="Y43" s="7">
        <v>1</v>
      </c>
      <c r="Z43" s="11">
        <v>7</v>
      </c>
      <c r="AA43" s="10" t="s">
        <v>53</v>
      </c>
      <c r="AB43" s="11"/>
      <c r="AC43" s="10"/>
      <c r="AD43" s="11"/>
      <c r="AE43" s="10"/>
      <c r="AF43" s="11"/>
      <c r="AG43" s="10"/>
      <c r="AH43" s="7">
        <v>1</v>
      </c>
      <c r="AI43" s="7">
        <f t="shared" si="34"/>
        <v>2</v>
      </c>
      <c r="AJ43" s="11"/>
      <c r="AK43" s="10"/>
      <c r="AL43" s="11"/>
      <c r="AM43" s="10"/>
      <c r="AN43" s="11"/>
      <c r="AO43" s="10"/>
      <c r="AP43" s="7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5"/>
        <v>0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6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7"/>
        <v>0</v>
      </c>
    </row>
    <row r="44" spans="1:86" x14ac:dyDescent="0.25">
      <c r="A44" s="6"/>
      <c r="B44" s="6"/>
      <c r="C44" s="6"/>
      <c r="D44" s="6" t="s">
        <v>348</v>
      </c>
      <c r="E44" s="3" t="s">
        <v>347</v>
      </c>
      <c r="F44" s="6">
        <f t="shared" si="22"/>
        <v>0</v>
      </c>
      <c r="G44" s="6">
        <f t="shared" si="23"/>
        <v>2</v>
      </c>
      <c r="H44" s="6">
        <f t="shared" si="24"/>
        <v>15</v>
      </c>
      <c r="I44" s="6">
        <f t="shared" si="25"/>
        <v>8</v>
      </c>
      <c r="J44" s="6">
        <f t="shared" si="26"/>
        <v>0</v>
      </c>
      <c r="K44" s="6">
        <f t="shared" si="27"/>
        <v>0</v>
      </c>
      <c r="L44" s="6">
        <f t="shared" si="28"/>
        <v>7</v>
      </c>
      <c r="M44" s="6">
        <f t="shared" si="29"/>
        <v>0</v>
      </c>
      <c r="N44" s="6">
        <f t="shared" si="30"/>
        <v>0</v>
      </c>
      <c r="O44" s="6">
        <f t="shared" si="31"/>
        <v>0</v>
      </c>
      <c r="P44" s="7">
        <f t="shared" si="32"/>
        <v>2</v>
      </c>
      <c r="Q44" s="7">
        <f t="shared" si="33"/>
        <v>1</v>
      </c>
      <c r="R44" s="7">
        <v>1.7</v>
      </c>
      <c r="S44" s="11">
        <v>8</v>
      </c>
      <c r="T44" s="10" t="s">
        <v>53</v>
      </c>
      <c r="U44" s="11"/>
      <c r="V44" s="10"/>
      <c r="W44" s="11"/>
      <c r="X44" s="10"/>
      <c r="Y44" s="7">
        <v>1</v>
      </c>
      <c r="Z44" s="11">
        <v>7</v>
      </c>
      <c r="AA44" s="10" t="s">
        <v>53</v>
      </c>
      <c r="AB44" s="11"/>
      <c r="AC44" s="10"/>
      <c r="AD44" s="11"/>
      <c r="AE44" s="10"/>
      <c r="AF44" s="11"/>
      <c r="AG44" s="10"/>
      <c r="AH44" s="7">
        <v>1</v>
      </c>
      <c r="AI44" s="7">
        <f t="shared" si="34"/>
        <v>2</v>
      </c>
      <c r="AJ44" s="11"/>
      <c r="AK44" s="10"/>
      <c r="AL44" s="11"/>
      <c r="AM44" s="10"/>
      <c r="AN44" s="11"/>
      <c r="AO44" s="10"/>
      <c r="AP44" s="7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5"/>
        <v>0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6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7"/>
        <v>0</v>
      </c>
    </row>
    <row r="45" spans="1:86" x14ac:dyDescent="0.25">
      <c r="A45" s="6"/>
      <c r="B45" s="6"/>
      <c r="C45" s="6"/>
      <c r="D45" s="6" t="s">
        <v>346</v>
      </c>
      <c r="E45" s="3" t="s">
        <v>345</v>
      </c>
      <c r="F45" s="6">
        <f t="shared" si="22"/>
        <v>0</v>
      </c>
      <c r="G45" s="6">
        <f t="shared" si="23"/>
        <v>2</v>
      </c>
      <c r="H45" s="6">
        <f t="shared" si="24"/>
        <v>15</v>
      </c>
      <c r="I45" s="6">
        <f t="shared" si="25"/>
        <v>8</v>
      </c>
      <c r="J45" s="6">
        <f t="shared" si="26"/>
        <v>0</v>
      </c>
      <c r="K45" s="6">
        <f t="shared" si="27"/>
        <v>0</v>
      </c>
      <c r="L45" s="6">
        <f t="shared" si="28"/>
        <v>7</v>
      </c>
      <c r="M45" s="6">
        <f t="shared" si="29"/>
        <v>0</v>
      </c>
      <c r="N45" s="6">
        <f t="shared" si="30"/>
        <v>0</v>
      </c>
      <c r="O45" s="6">
        <f t="shared" si="31"/>
        <v>0</v>
      </c>
      <c r="P45" s="7">
        <f t="shared" si="32"/>
        <v>3</v>
      </c>
      <c r="Q45" s="7">
        <f t="shared" si="33"/>
        <v>2</v>
      </c>
      <c r="R45" s="7">
        <v>1.3</v>
      </c>
      <c r="S45" s="11">
        <v>8</v>
      </c>
      <c r="T45" s="10" t="s">
        <v>53</v>
      </c>
      <c r="U45" s="11"/>
      <c r="V45" s="10"/>
      <c r="W45" s="11"/>
      <c r="X45" s="10"/>
      <c r="Y45" s="7">
        <v>1</v>
      </c>
      <c r="Z45" s="11">
        <v>7</v>
      </c>
      <c r="AA45" s="10" t="s">
        <v>53</v>
      </c>
      <c r="AB45" s="11"/>
      <c r="AC45" s="10"/>
      <c r="AD45" s="11"/>
      <c r="AE45" s="10"/>
      <c r="AF45" s="11"/>
      <c r="AG45" s="10"/>
      <c r="AH45" s="7">
        <v>2</v>
      </c>
      <c r="AI45" s="7">
        <f t="shared" si="34"/>
        <v>3</v>
      </c>
      <c r="AJ45" s="11"/>
      <c r="AK45" s="10"/>
      <c r="AL45" s="11"/>
      <c r="AM45" s="10"/>
      <c r="AN45" s="11"/>
      <c r="AO45" s="10"/>
      <c r="AP45" s="7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5"/>
        <v>0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6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7"/>
        <v>0</v>
      </c>
    </row>
    <row r="46" spans="1:86" x14ac:dyDescent="0.25">
      <c r="A46" s="6"/>
      <c r="B46" s="6"/>
      <c r="C46" s="6"/>
      <c r="D46" s="6" t="s">
        <v>344</v>
      </c>
      <c r="E46" s="3" t="s">
        <v>343</v>
      </c>
      <c r="F46" s="6">
        <f t="shared" si="22"/>
        <v>0</v>
      </c>
      <c r="G46" s="6">
        <f t="shared" si="23"/>
        <v>2</v>
      </c>
      <c r="H46" s="6">
        <f t="shared" si="24"/>
        <v>15</v>
      </c>
      <c r="I46" s="6">
        <f t="shared" si="25"/>
        <v>8</v>
      </c>
      <c r="J46" s="6">
        <f t="shared" si="26"/>
        <v>0</v>
      </c>
      <c r="K46" s="6">
        <f t="shared" si="27"/>
        <v>0</v>
      </c>
      <c r="L46" s="6">
        <f t="shared" si="28"/>
        <v>7</v>
      </c>
      <c r="M46" s="6">
        <f t="shared" si="29"/>
        <v>0</v>
      </c>
      <c r="N46" s="6">
        <f t="shared" si="30"/>
        <v>0</v>
      </c>
      <c r="O46" s="6">
        <f t="shared" si="31"/>
        <v>0</v>
      </c>
      <c r="P46" s="7">
        <f t="shared" si="32"/>
        <v>2</v>
      </c>
      <c r="Q46" s="7">
        <f t="shared" si="33"/>
        <v>1</v>
      </c>
      <c r="R46" s="7">
        <v>0.9</v>
      </c>
      <c r="S46" s="11">
        <v>8</v>
      </c>
      <c r="T46" s="10" t="s">
        <v>53</v>
      </c>
      <c r="U46" s="11"/>
      <c r="V46" s="10"/>
      <c r="W46" s="11"/>
      <c r="X46" s="10"/>
      <c r="Y46" s="7">
        <v>1</v>
      </c>
      <c r="Z46" s="11">
        <v>7</v>
      </c>
      <c r="AA46" s="10" t="s">
        <v>53</v>
      </c>
      <c r="AB46" s="11"/>
      <c r="AC46" s="10"/>
      <c r="AD46" s="11"/>
      <c r="AE46" s="10"/>
      <c r="AF46" s="11"/>
      <c r="AG46" s="10"/>
      <c r="AH46" s="7">
        <v>1</v>
      </c>
      <c r="AI46" s="7">
        <f t="shared" si="34"/>
        <v>2</v>
      </c>
      <c r="AJ46" s="11"/>
      <c r="AK46" s="10"/>
      <c r="AL46" s="11"/>
      <c r="AM46" s="10"/>
      <c r="AN46" s="11"/>
      <c r="AO46" s="10"/>
      <c r="AP46" s="7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5"/>
        <v>0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6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7"/>
        <v>0</v>
      </c>
    </row>
    <row r="47" spans="1:86" x14ac:dyDescent="0.25">
      <c r="A47" s="6"/>
      <c r="B47" s="6"/>
      <c r="C47" s="6"/>
      <c r="D47" s="6" t="s">
        <v>78</v>
      </c>
      <c r="E47" s="3" t="s">
        <v>79</v>
      </c>
      <c r="F47" s="6">
        <f t="shared" si="22"/>
        <v>0</v>
      </c>
      <c r="G47" s="6">
        <f t="shared" si="23"/>
        <v>2</v>
      </c>
      <c r="H47" s="6">
        <f t="shared" si="24"/>
        <v>18</v>
      </c>
      <c r="I47" s="6">
        <f t="shared" si="25"/>
        <v>10</v>
      </c>
      <c r="J47" s="6">
        <f t="shared" si="26"/>
        <v>0</v>
      </c>
      <c r="K47" s="6">
        <f t="shared" si="27"/>
        <v>0</v>
      </c>
      <c r="L47" s="6">
        <f t="shared" si="28"/>
        <v>8</v>
      </c>
      <c r="M47" s="6">
        <f t="shared" si="29"/>
        <v>0</v>
      </c>
      <c r="N47" s="6">
        <f t="shared" si="30"/>
        <v>0</v>
      </c>
      <c r="O47" s="6">
        <f t="shared" si="31"/>
        <v>0</v>
      </c>
      <c r="P47" s="7">
        <f t="shared" si="32"/>
        <v>2</v>
      </c>
      <c r="Q47" s="7">
        <f t="shared" si="33"/>
        <v>1</v>
      </c>
      <c r="R47" s="7">
        <v>0.7</v>
      </c>
      <c r="S47" s="11"/>
      <c r="T47" s="10"/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4"/>
        <v>0</v>
      </c>
      <c r="AJ47" s="11">
        <v>10</v>
      </c>
      <c r="AK47" s="10" t="s">
        <v>53</v>
      </c>
      <c r="AL47" s="11"/>
      <c r="AM47" s="10"/>
      <c r="AN47" s="11"/>
      <c r="AO47" s="10"/>
      <c r="AP47" s="7">
        <v>1</v>
      </c>
      <c r="AQ47" s="11">
        <v>8</v>
      </c>
      <c r="AR47" s="10" t="s">
        <v>53</v>
      </c>
      <c r="AS47" s="11"/>
      <c r="AT47" s="10"/>
      <c r="AU47" s="11"/>
      <c r="AV47" s="10"/>
      <c r="AW47" s="11"/>
      <c r="AX47" s="10"/>
      <c r="AY47" s="7">
        <v>1</v>
      </c>
      <c r="AZ47" s="7">
        <f t="shared" si="35"/>
        <v>2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6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7"/>
        <v>0</v>
      </c>
    </row>
    <row r="48" spans="1:86" x14ac:dyDescent="0.25">
      <c r="A48" s="6"/>
      <c r="B48" s="6"/>
      <c r="C48" s="6"/>
      <c r="D48" s="6" t="s">
        <v>80</v>
      </c>
      <c r="E48" s="3" t="s">
        <v>81</v>
      </c>
      <c r="F48" s="6">
        <f t="shared" si="22"/>
        <v>0</v>
      </c>
      <c r="G48" s="6">
        <f t="shared" si="23"/>
        <v>3</v>
      </c>
      <c r="H48" s="6">
        <f t="shared" si="24"/>
        <v>18</v>
      </c>
      <c r="I48" s="6">
        <f t="shared" si="25"/>
        <v>10</v>
      </c>
      <c r="J48" s="6">
        <f t="shared" si="26"/>
        <v>3</v>
      </c>
      <c r="K48" s="6">
        <f t="shared" si="27"/>
        <v>0</v>
      </c>
      <c r="L48" s="6">
        <f t="shared" si="28"/>
        <v>0</v>
      </c>
      <c r="M48" s="6">
        <f t="shared" si="29"/>
        <v>5</v>
      </c>
      <c r="N48" s="6">
        <f t="shared" si="30"/>
        <v>0</v>
      </c>
      <c r="O48" s="6">
        <f t="shared" si="31"/>
        <v>0</v>
      </c>
      <c r="P48" s="7">
        <f t="shared" si="32"/>
        <v>2</v>
      </c>
      <c r="Q48" s="7">
        <f t="shared" si="33"/>
        <v>0.7</v>
      </c>
      <c r="R48" s="7">
        <v>0.81</v>
      </c>
      <c r="S48" s="11"/>
      <c r="T48" s="10"/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4"/>
        <v>0</v>
      </c>
      <c r="AJ48" s="11">
        <v>10</v>
      </c>
      <c r="AK48" s="10" t="s">
        <v>53</v>
      </c>
      <c r="AL48" s="11">
        <v>3</v>
      </c>
      <c r="AM48" s="10" t="s">
        <v>53</v>
      </c>
      <c r="AN48" s="11"/>
      <c r="AO48" s="10"/>
      <c r="AP48" s="7">
        <v>1.3</v>
      </c>
      <c r="AQ48" s="11"/>
      <c r="AR48" s="10"/>
      <c r="AS48" s="11">
        <v>5</v>
      </c>
      <c r="AT48" s="10" t="s">
        <v>53</v>
      </c>
      <c r="AU48" s="11"/>
      <c r="AV48" s="10"/>
      <c r="AW48" s="11"/>
      <c r="AX48" s="10"/>
      <c r="AY48" s="7">
        <v>0.7</v>
      </c>
      <c r="AZ48" s="7">
        <f t="shared" si="35"/>
        <v>2</v>
      </c>
      <c r="BA48" s="11"/>
      <c r="BB48" s="10"/>
      <c r="BC48" s="11"/>
      <c r="BD48" s="10"/>
      <c r="BE48" s="11"/>
      <c r="BF48" s="10"/>
      <c r="BG48" s="7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6"/>
        <v>0</v>
      </c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7"/>
        <v>0</v>
      </c>
    </row>
    <row r="49" spans="1:86" x14ac:dyDescent="0.25">
      <c r="A49" s="6"/>
      <c r="B49" s="6"/>
      <c r="C49" s="6"/>
      <c r="D49" s="6" t="s">
        <v>342</v>
      </c>
      <c r="E49" s="3" t="s">
        <v>109</v>
      </c>
      <c r="F49" s="6">
        <f t="shared" si="22"/>
        <v>0</v>
      </c>
      <c r="G49" s="6">
        <f t="shared" si="23"/>
        <v>2</v>
      </c>
      <c r="H49" s="6">
        <f t="shared" si="24"/>
        <v>18</v>
      </c>
      <c r="I49" s="6">
        <f t="shared" si="25"/>
        <v>10</v>
      </c>
      <c r="J49" s="6">
        <f t="shared" si="26"/>
        <v>8</v>
      </c>
      <c r="K49" s="6">
        <f t="shared" si="27"/>
        <v>0</v>
      </c>
      <c r="L49" s="6">
        <f t="shared" si="28"/>
        <v>0</v>
      </c>
      <c r="M49" s="6">
        <f t="shared" si="29"/>
        <v>0</v>
      </c>
      <c r="N49" s="6">
        <f t="shared" si="30"/>
        <v>0</v>
      </c>
      <c r="O49" s="6">
        <f t="shared" si="31"/>
        <v>0</v>
      </c>
      <c r="P49" s="7">
        <f t="shared" si="32"/>
        <v>2</v>
      </c>
      <c r="Q49" s="7">
        <f t="shared" si="33"/>
        <v>0</v>
      </c>
      <c r="R49" s="7">
        <v>0.6</v>
      </c>
      <c r="S49" s="11"/>
      <c r="T49" s="10"/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4"/>
        <v>0</v>
      </c>
      <c r="AJ49" s="11">
        <v>10</v>
      </c>
      <c r="AK49" s="10" t="s">
        <v>53</v>
      </c>
      <c r="AL49" s="11">
        <v>8</v>
      </c>
      <c r="AM49" s="10" t="s">
        <v>53</v>
      </c>
      <c r="AN49" s="11"/>
      <c r="AO49" s="10"/>
      <c r="AP49" s="7">
        <v>2</v>
      </c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5"/>
        <v>2</v>
      </c>
      <c r="BA49" s="11"/>
      <c r="BB49" s="10"/>
      <c r="BC49" s="11"/>
      <c r="BD49" s="10"/>
      <c r="BE49" s="11"/>
      <c r="BF49" s="10"/>
      <c r="BG49" s="7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6"/>
        <v>0</v>
      </c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7"/>
        <v>0</v>
      </c>
    </row>
    <row r="50" spans="1:86" x14ac:dyDescent="0.25">
      <c r="A50" s="6"/>
      <c r="B50" s="6"/>
      <c r="C50" s="6"/>
      <c r="D50" s="6" t="s">
        <v>82</v>
      </c>
      <c r="E50" s="3" t="s">
        <v>83</v>
      </c>
      <c r="F50" s="6">
        <f t="shared" si="22"/>
        <v>0</v>
      </c>
      <c r="G50" s="6">
        <f t="shared" si="23"/>
        <v>2</v>
      </c>
      <c r="H50" s="6">
        <f t="shared" si="24"/>
        <v>18</v>
      </c>
      <c r="I50" s="6">
        <f t="shared" si="25"/>
        <v>8</v>
      </c>
      <c r="J50" s="6">
        <f t="shared" si="26"/>
        <v>0</v>
      </c>
      <c r="K50" s="6">
        <f t="shared" si="27"/>
        <v>0</v>
      </c>
      <c r="L50" s="6">
        <f t="shared" si="28"/>
        <v>10</v>
      </c>
      <c r="M50" s="6">
        <f t="shared" si="29"/>
        <v>0</v>
      </c>
      <c r="N50" s="6">
        <f t="shared" si="30"/>
        <v>0</v>
      </c>
      <c r="O50" s="6">
        <f t="shared" si="31"/>
        <v>0</v>
      </c>
      <c r="P50" s="7">
        <f t="shared" si="32"/>
        <v>2</v>
      </c>
      <c r="Q50" s="7">
        <f t="shared" si="33"/>
        <v>1</v>
      </c>
      <c r="R50" s="7">
        <v>0.74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4"/>
        <v>0</v>
      </c>
      <c r="AJ50" s="11">
        <v>8</v>
      </c>
      <c r="AK50" s="10" t="s">
        <v>53</v>
      </c>
      <c r="AL50" s="11"/>
      <c r="AM50" s="10"/>
      <c r="AN50" s="11"/>
      <c r="AO50" s="10"/>
      <c r="AP50" s="7">
        <v>1</v>
      </c>
      <c r="AQ50" s="11">
        <v>10</v>
      </c>
      <c r="AR50" s="10" t="s">
        <v>53</v>
      </c>
      <c r="AS50" s="11"/>
      <c r="AT50" s="10"/>
      <c r="AU50" s="11"/>
      <c r="AV50" s="10"/>
      <c r="AW50" s="11"/>
      <c r="AX50" s="10"/>
      <c r="AY50" s="7">
        <v>1</v>
      </c>
      <c r="AZ50" s="7">
        <f t="shared" si="35"/>
        <v>2</v>
      </c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36"/>
        <v>0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7"/>
        <v>0</v>
      </c>
    </row>
    <row r="51" spans="1:86" x14ac:dyDescent="0.25">
      <c r="A51" s="6"/>
      <c r="B51" s="6"/>
      <c r="C51" s="6"/>
      <c r="D51" s="6" t="s">
        <v>84</v>
      </c>
      <c r="E51" s="3" t="s">
        <v>85</v>
      </c>
      <c r="F51" s="6">
        <f t="shared" si="22"/>
        <v>0</v>
      </c>
      <c r="G51" s="6">
        <f t="shared" si="23"/>
        <v>1</v>
      </c>
      <c r="H51" s="6">
        <f t="shared" si="24"/>
        <v>10</v>
      </c>
      <c r="I51" s="6">
        <f t="shared" si="25"/>
        <v>10</v>
      </c>
      <c r="J51" s="6">
        <f t="shared" si="26"/>
        <v>0</v>
      </c>
      <c r="K51" s="6">
        <f t="shared" si="27"/>
        <v>0</v>
      </c>
      <c r="L51" s="6">
        <f t="shared" si="28"/>
        <v>0</v>
      </c>
      <c r="M51" s="6">
        <f t="shared" si="29"/>
        <v>0</v>
      </c>
      <c r="N51" s="6">
        <f t="shared" si="30"/>
        <v>0</v>
      </c>
      <c r="O51" s="6">
        <f t="shared" si="31"/>
        <v>0</v>
      </c>
      <c r="P51" s="7">
        <f t="shared" si="32"/>
        <v>1</v>
      </c>
      <c r="Q51" s="7">
        <f t="shared" si="33"/>
        <v>0</v>
      </c>
      <c r="R51" s="7">
        <v>0.4</v>
      </c>
      <c r="S51" s="11"/>
      <c r="T51" s="10"/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4"/>
        <v>0</v>
      </c>
      <c r="AJ51" s="11">
        <v>10</v>
      </c>
      <c r="AK51" s="10" t="s">
        <v>53</v>
      </c>
      <c r="AL51" s="11"/>
      <c r="AM51" s="10"/>
      <c r="AN51" s="11"/>
      <c r="AO51" s="10"/>
      <c r="AP51" s="7">
        <v>1</v>
      </c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35"/>
        <v>1</v>
      </c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36"/>
        <v>0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7"/>
        <v>0</v>
      </c>
    </row>
    <row r="52" spans="1:86" x14ac:dyDescent="0.25">
      <c r="A52" s="6"/>
      <c r="B52" s="6"/>
      <c r="C52" s="6"/>
      <c r="D52" s="6" t="s">
        <v>341</v>
      </c>
      <c r="E52" s="3" t="s">
        <v>340</v>
      </c>
      <c r="F52" s="6">
        <f t="shared" si="22"/>
        <v>0</v>
      </c>
      <c r="G52" s="6">
        <f t="shared" si="23"/>
        <v>2</v>
      </c>
      <c r="H52" s="6">
        <f t="shared" si="24"/>
        <v>22</v>
      </c>
      <c r="I52" s="6">
        <f t="shared" si="25"/>
        <v>14</v>
      </c>
      <c r="J52" s="6">
        <f t="shared" si="26"/>
        <v>0</v>
      </c>
      <c r="K52" s="6">
        <f t="shared" si="27"/>
        <v>0</v>
      </c>
      <c r="L52" s="6">
        <f t="shared" si="28"/>
        <v>8</v>
      </c>
      <c r="M52" s="6">
        <f t="shared" si="29"/>
        <v>0</v>
      </c>
      <c r="N52" s="6">
        <f t="shared" si="30"/>
        <v>0</v>
      </c>
      <c r="O52" s="6">
        <f t="shared" si="31"/>
        <v>0</v>
      </c>
      <c r="P52" s="7">
        <f t="shared" si="32"/>
        <v>1</v>
      </c>
      <c r="Q52" s="7">
        <f t="shared" si="33"/>
        <v>0.5</v>
      </c>
      <c r="R52" s="7">
        <v>0.2</v>
      </c>
      <c r="S52" s="11">
        <v>14</v>
      </c>
      <c r="T52" s="10" t="s">
        <v>53</v>
      </c>
      <c r="U52" s="11"/>
      <c r="V52" s="10"/>
      <c r="W52" s="11"/>
      <c r="X52" s="10"/>
      <c r="Y52" s="7">
        <v>0.5</v>
      </c>
      <c r="Z52" s="11">
        <v>8</v>
      </c>
      <c r="AA52" s="10" t="s">
        <v>53</v>
      </c>
      <c r="AB52" s="11"/>
      <c r="AC52" s="10"/>
      <c r="AD52" s="11"/>
      <c r="AE52" s="10"/>
      <c r="AF52" s="11"/>
      <c r="AG52" s="10"/>
      <c r="AH52" s="7">
        <v>0.5</v>
      </c>
      <c r="AI52" s="7">
        <f t="shared" si="34"/>
        <v>1</v>
      </c>
      <c r="AJ52" s="11"/>
      <c r="AK52" s="10"/>
      <c r="AL52" s="11"/>
      <c r="AM52" s="10"/>
      <c r="AN52" s="11"/>
      <c r="AO52" s="10"/>
      <c r="AP52" s="7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35"/>
        <v>0</v>
      </c>
      <c r="BA52" s="11"/>
      <c r="BB52" s="10"/>
      <c r="BC52" s="11"/>
      <c r="BD52" s="10"/>
      <c r="BE52" s="11"/>
      <c r="BF52" s="10"/>
      <c r="BG52" s="7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36"/>
        <v>0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37"/>
        <v>0</v>
      </c>
    </row>
    <row r="53" spans="1:86" ht="16.05" customHeight="1" x14ac:dyDescent="0.25">
      <c r="A53" s="6"/>
      <c r="B53" s="6"/>
      <c r="C53" s="6"/>
      <c r="D53" s="6"/>
      <c r="E53" s="6" t="s">
        <v>71</v>
      </c>
      <c r="F53" s="6">
        <f t="shared" ref="F53:AK53" si="38">SUM(F35:F52)</f>
        <v>0</v>
      </c>
      <c r="G53" s="6">
        <f t="shared" si="38"/>
        <v>36</v>
      </c>
      <c r="H53" s="6">
        <f t="shared" si="38"/>
        <v>284</v>
      </c>
      <c r="I53" s="6">
        <f t="shared" si="38"/>
        <v>158</v>
      </c>
      <c r="J53" s="6">
        <f t="shared" si="38"/>
        <v>11</v>
      </c>
      <c r="K53" s="6">
        <f t="shared" si="38"/>
        <v>0</v>
      </c>
      <c r="L53" s="6">
        <f t="shared" si="38"/>
        <v>110</v>
      </c>
      <c r="M53" s="6">
        <f t="shared" si="38"/>
        <v>5</v>
      </c>
      <c r="N53" s="6">
        <f t="shared" si="38"/>
        <v>0</v>
      </c>
      <c r="O53" s="6">
        <f t="shared" si="38"/>
        <v>0</v>
      </c>
      <c r="P53" s="7">
        <f t="shared" si="38"/>
        <v>38</v>
      </c>
      <c r="Q53" s="7">
        <f t="shared" si="38"/>
        <v>19.2</v>
      </c>
      <c r="R53" s="7">
        <f t="shared" si="38"/>
        <v>18.049999999999997</v>
      </c>
      <c r="S53" s="11">
        <f t="shared" si="38"/>
        <v>110</v>
      </c>
      <c r="T53" s="10">
        <f t="shared" si="38"/>
        <v>0</v>
      </c>
      <c r="U53" s="11">
        <f t="shared" si="38"/>
        <v>0</v>
      </c>
      <c r="V53" s="10">
        <f t="shared" si="38"/>
        <v>0</v>
      </c>
      <c r="W53" s="11">
        <f t="shared" si="38"/>
        <v>0</v>
      </c>
      <c r="X53" s="10">
        <f t="shared" si="38"/>
        <v>0</v>
      </c>
      <c r="Y53" s="7">
        <f t="shared" si="38"/>
        <v>12.5</v>
      </c>
      <c r="Z53" s="11">
        <f t="shared" si="38"/>
        <v>92</v>
      </c>
      <c r="AA53" s="10">
        <f t="shared" si="38"/>
        <v>0</v>
      </c>
      <c r="AB53" s="11">
        <f t="shared" si="38"/>
        <v>0</v>
      </c>
      <c r="AC53" s="10">
        <f t="shared" si="38"/>
        <v>0</v>
      </c>
      <c r="AD53" s="11">
        <f t="shared" si="38"/>
        <v>0</v>
      </c>
      <c r="AE53" s="10">
        <f t="shared" si="38"/>
        <v>0</v>
      </c>
      <c r="AF53" s="11">
        <f t="shared" si="38"/>
        <v>0</v>
      </c>
      <c r="AG53" s="10">
        <f t="shared" si="38"/>
        <v>0</v>
      </c>
      <c r="AH53" s="7">
        <f t="shared" si="38"/>
        <v>16.5</v>
      </c>
      <c r="AI53" s="7">
        <f t="shared" si="38"/>
        <v>29</v>
      </c>
      <c r="AJ53" s="11">
        <f t="shared" si="38"/>
        <v>48</v>
      </c>
      <c r="AK53" s="10">
        <f t="shared" si="38"/>
        <v>0</v>
      </c>
      <c r="AL53" s="11">
        <f t="shared" ref="AL53:BQ53" si="39">SUM(AL35:AL52)</f>
        <v>11</v>
      </c>
      <c r="AM53" s="10">
        <f t="shared" si="39"/>
        <v>0</v>
      </c>
      <c r="AN53" s="11">
        <f t="shared" si="39"/>
        <v>0</v>
      </c>
      <c r="AO53" s="10">
        <f t="shared" si="39"/>
        <v>0</v>
      </c>
      <c r="AP53" s="7">
        <f t="shared" si="39"/>
        <v>6.3</v>
      </c>
      <c r="AQ53" s="11">
        <f t="shared" si="39"/>
        <v>18</v>
      </c>
      <c r="AR53" s="10">
        <f t="shared" si="39"/>
        <v>0</v>
      </c>
      <c r="AS53" s="11">
        <f t="shared" si="39"/>
        <v>5</v>
      </c>
      <c r="AT53" s="10">
        <f t="shared" si="39"/>
        <v>0</v>
      </c>
      <c r="AU53" s="11">
        <f t="shared" si="39"/>
        <v>0</v>
      </c>
      <c r="AV53" s="10">
        <f t="shared" si="39"/>
        <v>0</v>
      </c>
      <c r="AW53" s="11">
        <f t="shared" si="39"/>
        <v>0</v>
      </c>
      <c r="AX53" s="10">
        <f t="shared" si="39"/>
        <v>0</v>
      </c>
      <c r="AY53" s="7">
        <f t="shared" si="39"/>
        <v>2.7</v>
      </c>
      <c r="AZ53" s="7">
        <f t="shared" si="39"/>
        <v>9</v>
      </c>
      <c r="BA53" s="11">
        <f t="shared" si="39"/>
        <v>0</v>
      </c>
      <c r="BB53" s="10">
        <f t="shared" si="39"/>
        <v>0</v>
      </c>
      <c r="BC53" s="11">
        <f t="shared" si="39"/>
        <v>0</v>
      </c>
      <c r="BD53" s="10">
        <f t="shared" si="39"/>
        <v>0</v>
      </c>
      <c r="BE53" s="11">
        <f t="shared" si="39"/>
        <v>0</v>
      </c>
      <c r="BF53" s="10">
        <f t="shared" si="39"/>
        <v>0</v>
      </c>
      <c r="BG53" s="7">
        <f t="shared" si="39"/>
        <v>0</v>
      </c>
      <c r="BH53" s="11">
        <f t="shared" si="39"/>
        <v>0</v>
      </c>
      <c r="BI53" s="10">
        <f t="shared" si="39"/>
        <v>0</v>
      </c>
      <c r="BJ53" s="11">
        <f t="shared" si="39"/>
        <v>0</v>
      </c>
      <c r="BK53" s="10">
        <f t="shared" si="39"/>
        <v>0</v>
      </c>
      <c r="BL53" s="11">
        <f t="shared" si="39"/>
        <v>0</v>
      </c>
      <c r="BM53" s="10">
        <f t="shared" si="39"/>
        <v>0</v>
      </c>
      <c r="BN53" s="11">
        <f t="shared" si="39"/>
        <v>0</v>
      </c>
      <c r="BO53" s="10">
        <f t="shared" si="39"/>
        <v>0</v>
      </c>
      <c r="BP53" s="7">
        <f t="shared" si="39"/>
        <v>0</v>
      </c>
      <c r="BQ53" s="7">
        <f t="shared" si="39"/>
        <v>0</v>
      </c>
      <c r="BR53" s="11">
        <f t="shared" ref="BR53:CW53" si="40">SUM(BR35:BR52)</f>
        <v>0</v>
      </c>
      <c r="BS53" s="10">
        <f t="shared" si="40"/>
        <v>0</v>
      </c>
      <c r="BT53" s="11">
        <f t="shared" si="40"/>
        <v>0</v>
      </c>
      <c r="BU53" s="10">
        <f t="shared" si="40"/>
        <v>0</v>
      </c>
      <c r="BV53" s="11">
        <f t="shared" si="40"/>
        <v>0</v>
      </c>
      <c r="BW53" s="10">
        <f t="shared" si="40"/>
        <v>0</v>
      </c>
      <c r="BX53" s="7">
        <f t="shared" si="40"/>
        <v>0</v>
      </c>
      <c r="BY53" s="11">
        <f t="shared" si="40"/>
        <v>0</v>
      </c>
      <c r="BZ53" s="10">
        <f t="shared" si="40"/>
        <v>0</v>
      </c>
      <c r="CA53" s="11">
        <f t="shared" si="40"/>
        <v>0</v>
      </c>
      <c r="CB53" s="10">
        <f t="shared" si="40"/>
        <v>0</v>
      </c>
      <c r="CC53" s="11">
        <f t="shared" si="40"/>
        <v>0</v>
      </c>
      <c r="CD53" s="10">
        <f t="shared" si="40"/>
        <v>0</v>
      </c>
      <c r="CE53" s="11">
        <f t="shared" si="40"/>
        <v>0</v>
      </c>
      <c r="CF53" s="10">
        <f t="shared" si="40"/>
        <v>0</v>
      </c>
      <c r="CG53" s="7">
        <f t="shared" si="40"/>
        <v>0</v>
      </c>
      <c r="CH53" s="7">
        <f t="shared" si="40"/>
        <v>0</v>
      </c>
    </row>
    <row r="54" spans="1:86" ht="20.100000000000001" customHeight="1" x14ac:dyDescent="0.25">
      <c r="A54" s="19" t="s">
        <v>86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9"/>
      <c r="CH54" s="15"/>
    </row>
    <row r="55" spans="1:86" x14ac:dyDescent="0.25">
      <c r="A55" s="6">
        <v>10</v>
      </c>
      <c r="B55" s="6">
        <v>1</v>
      </c>
      <c r="C55" s="6"/>
      <c r="D55" s="6"/>
      <c r="E55" s="3" t="s">
        <v>89</v>
      </c>
      <c r="F55" s="6">
        <f>$B$55*COUNTIF(S55:CF55,"e")</f>
        <v>0</v>
      </c>
      <c r="G55" s="6">
        <f>$B$55*COUNTIF(S55:CF55,"z")</f>
        <v>2</v>
      </c>
      <c r="H55" s="6">
        <f t="shared" ref="H55:H68" si="41">SUM(I55:O55)</f>
        <v>15</v>
      </c>
      <c r="I55" s="6">
        <f t="shared" ref="I55:I68" si="42">S55+AJ55+BA55+BR55</f>
        <v>5</v>
      </c>
      <c r="J55" s="6">
        <f t="shared" ref="J55:J68" si="43">U55+AL55+BC55+BT55</f>
        <v>0</v>
      </c>
      <c r="K55" s="6">
        <f t="shared" ref="K55:K68" si="44">W55+AN55+BE55+BV55</f>
        <v>0</v>
      </c>
      <c r="L55" s="6">
        <f t="shared" ref="L55:L68" si="45">Z55+AQ55+BH55+BY55</f>
        <v>10</v>
      </c>
      <c r="M55" s="6">
        <f t="shared" ref="M55:M68" si="46">AB55+AS55+BJ55+CA55</f>
        <v>0</v>
      </c>
      <c r="N55" s="6">
        <f t="shared" ref="N55:N68" si="47">AD55+AU55+BL55+CC55</f>
        <v>0</v>
      </c>
      <c r="O55" s="6">
        <f t="shared" ref="O55:O68" si="48">AF55+AW55+BN55+CE55</f>
        <v>0</v>
      </c>
      <c r="P55" s="7">
        <f t="shared" ref="P55:P68" si="49">AI55+AZ55+BQ55+CH55</f>
        <v>2</v>
      </c>
      <c r="Q55" s="7">
        <f t="shared" ref="Q55:Q68" si="50">AH55+AY55+BP55+CG55</f>
        <v>1.2</v>
      </c>
      <c r="R55" s="7">
        <f>$B$55*0.63</f>
        <v>0.63</v>
      </c>
      <c r="S55" s="11"/>
      <c r="T55" s="10"/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ref="AI55:AI68" si="51">Y55+AH55</f>
        <v>0</v>
      </c>
      <c r="AJ55" s="11"/>
      <c r="AK55" s="10"/>
      <c r="AL55" s="11"/>
      <c r="AM55" s="10"/>
      <c r="AN55" s="11"/>
      <c r="AO55" s="10"/>
      <c r="AP55" s="7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ref="AZ55:AZ68" si="52">AP55+AY55</f>
        <v>0</v>
      </c>
      <c r="BA55" s="11">
        <f>$B$55*5</f>
        <v>5</v>
      </c>
      <c r="BB55" s="10" t="s">
        <v>53</v>
      </c>
      <c r="BC55" s="11"/>
      <c r="BD55" s="10"/>
      <c r="BE55" s="11"/>
      <c r="BF55" s="10"/>
      <c r="BG55" s="7">
        <f>$B$55*0.8</f>
        <v>0.8</v>
      </c>
      <c r="BH55" s="11">
        <f>$B$55*10</f>
        <v>10</v>
      </c>
      <c r="BI55" s="10" t="s">
        <v>53</v>
      </c>
      <c r="BJ55" s="11"/>
      <c r="BK55" s="10"/>
      <c r="BL55" s="11"/>
      <c r="BM55" s="10"/>
      <c r="BN55" s="11"/>
      <c r="BO55" s="10"/>
      <c r="BP55" s="7">
        <f>$B$55*1.2</f>
        <v>1.2</v>
      </c>
      <c r="BQ55" s="7">
        <f t="shared" ref="BQ55:BQ68" si="53">BG55+BP55</f>
        <v>2</v>
      </c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ref="CH55:CH68" si="54">BX55+CG55</f>
        <v>0</v>
      </c>
    </row>
    <row r="56" spans="1:86" x14ac:dyDescent="0.25">
      <c r="A56" s="6">
        <v>13</v>
      </c>
      <c r="B56" s="6">
        <v>1</v>
      </c>
      <c r="C56" s="6"/>
      <c r="D56" s="6"/>
      <c r="E56" s="3" t="s">
        <v>90</v>
      </c>
      <c r="F56" s="6">
        <f>$B$56*COUNTIF(S56:CF56,"e")</f>
        <v>0</v>
      </c>
      <c r="G56" s="6">
        <f>$B$56*COUNTIF(S56:CF56,"z")</f>
        <v>2</v>
      </c>
      <c r="H56" s="6">
        <f t="shared" si="41"/>
        <v>15</v>
      </c>
      <c r="I56" s="6">
        <f t="shared" si="42"/>
        <v>8</v>
      </c>
      <c r="J56" s="6">
        <f t="shared" si="43"/>
        <v>7</v>
      </c>
      <c r="K56" s="6">
        <f t="shared" si="44"/>
        <v>0</v>
      </c>
      <c r="L56" s="6">
        <f t="shared" si="45"/>
        <v>0</v>
      </c>
      <c r="M56" s="6">
        <f t="shared" si="46"/>
        <v>0</v>
      </c>
      <c r="N56" s="6">
        <f t="shared" si="47"/>
        <v>0</v>
      </c>
      <c r="O56" s="6">
        <f t="shared" si="48"/>
        <v>0</v>
      </c>
      <c r="P56" s="7">
        <f t="shared" si="49"/>
        <v>2</v>
      </c>
      <c r="Q56" s="7">
        <f t="shared" si="50"/>
        <v>0</v>
      </c>
      <c r="R56" s="7">
        <f>$B$56*0.67</f>
        <v>0.67</v>
      </c>
      <c r="S56" s="11"/>
      <c r="T56" s="10"/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51"/>
        <v>0</v>
      </c>
      <c r="AJ56" s="11"/>
      <c r="AK56" s="10"/>
      <c r="AL56" s="11"/>
      <c r="AM56" s="10"/>
      <c r="AN56" s="11"/>
      <c r="AO56" s="10"/>
      <c r="AP56" s="7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2"/>
        <v>0</v>
      </c>
      <c r="BA56" s="11"/>
      <c r="BB56" s="10"/>
      <c r="BC56" s="11"/>
      <c r="BD56" s="10"/>
      <c r="BE56" s="11"/>
      <c r="BF56" s="10"/>
      <c r="BG56" s="7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3"/>
        <v>0</v>
      </c>
      <c r="BR56" s="11">
        <f>$B$56*8</f>
        <v>8</v>
      </c>
      <c r="BS56" s="10" t="s">
        <v>53</v>
      </c>
      <c r="BT56" s="11">
        <f>$B$56*7</f>
        <v>7</v>
      </c>
      <c r="BU56" s="10" t="s">
        <v>53</v>
      </c>
      <c r="BV56" s="11"/>
      <c r="BW56" s="10"/>
      <c r="BX56" s="7">
        <f>$B$56*2</f>
        <v>2</v>
      </c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4"/>
        <v>2</v>
      </c>
    </row>
    <row r="57" spans="1:86" x14ac:dyDescent="0.25">
      <c r="A57" s="6">
        <v>6</v>
      </c>
      <c r="B57" s="6">
        <v>1</v>
      </c>
      <c r="C57" s="6"/>
      <c r="D57" s="6"/>
      <c r="E57" s="3" t="s">
        <v>91</v>
      </c>
      <c r="F57" s="6">
        <f>$B$57*COUNTIF(S57:CF57,"e")</f>
        <v>0</v>
      </c>
      <c r="G57" s="6">
        <f>$B$57*COUNTIF(S57:CF57,"z")</f>
        <v>2</v>
      </c>
      <c r="H57" s="6">
        <f t="shared" si="41"/>
        <v>15</v>
      </c>
      <c r="I57" s="6">
        <f t="shared" si="42"/>
        <v>8</v>
      </c>
      <c r="J57" s="6">
        <f t="shared" si="43"/>
        <v>7</v>
      </c>
      <c r="K57" s="6">
        <f t="shared" si="44"/>
        <v>0</v>
      </c>
      <c r="L57" s="6">
        <f t="shared" si="45"/>
        <v>0</v>
      </c>
      <c r="M57" s="6">
        <f t="shared" si="46"/>
        <v>0</v>
      </c>
      <c r="N57" s="6">
        <f t="shared" si="47"/>
        <v>0</v>
      </c>
      <c r="O57" s="6">
        <f t="shared" si="48"/>
        <v>0</v>
      </c>
      <c r="P57" s="7">
        <f t="shared" si="49"/>
        <v>2</v>
      </c>
      <c r="Q57" s="7">
        <f t="shared" si="50"/>
        <v>0</v>
      </c>
      <c r="R57" s="7">
        <f>$B$57*0.73</f>
        <v>0.73</v>
      </c>
      <c r="S57" s="11"/>
      <c r="T57" s="10"/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1"/>
        <v>0</v>
      </c>
      <c r="AJ57" s="11"/>
      <c r="AK57" s="10"/>
      <c r="AL57" s="11"/>
      <c r="AM57" s="10"/>
      <c r="AN57" s="11"/>
      <c r="AO57" s="10"/>
      <c r="AP57" s="7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2"/>
        <v>0</v>
      </c>
      <c r="BA57" s="11">
        <f>$B$57*8</f>
        <v>8</v>
      </c>
      <c r="BB57" s="10" t="s">
        <v>53</v>
      </c>
      <c r="BC57" s="11">
        <f>$B$57*7</f>
        <v>7</v>
      </c>
      <c r="BD57" s="10" t="s">
        <v>53</v>
      </c>
      <c r="BE57" s="11"/>
      <c r="BF57" s="10"/>
      <c r="BG57" s="7">
        <f>$B$57*2</f>
        <v>2</v>
      </c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3"/>
        <v>2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4"/>
        <v>0</v>
      </c>
    </row>
    <row r="58" spans="1:86" x14ac:dyDescent="0.25">
      <c r="A58" s="6"/>
      <c r="B58" s="6"/>
      <c r="C58" s="6"/>
      <c r="D58" s="6" t="s">
        <v>96</v>
      </c>
      <c r="E58" s="3" t="s">
        <v>97</v>
      </c>
      <c r="F58" s="6">
        <f>COUNTIF(S58:CF58,"e")</f>
        <v>0</v>
      </c>
      <c r="G58" s="6">
        <f>COUNTIF(S58:CF58,"z")</f>
        <v>2</v>
      </c>
      <c r="H58" s="6">
        <f t="shared" si="41"/>
        <v>15</v>
      </c>
      <c r="I58" s="6">
        <f t="shared" si="42"/>
        <v>8</v>
      </c>
      <c r="J58" s="6">
        <f t="shared" si="43"/>
        <v>0</v>
      </c>
      <c r="K58" s="6">
        <f t="shared" si="44"/>
        <v>0</v>
      </c>
      <c r="L58" s="6">
        <f t="shared" si="45"/>
        <v>7</v>
      </c>
      <c r="M58" s="6">
        <f t="shared" si="46"/>
        <v>0</v>
      </c>
      <c r="N58" s="6">
        <f t="shared" si="47"/>
        <v>0</v>
      </c>
      <c r="O58" s="6">
        <f t="shared" si="48"/>
        <v>0</v>
      </c>
      <c r="P58" s="7">
        <f t="shared" si="49"/>
        <v>2</v>
      </c>
      <c r="Q58" s="7">
        <f t="shared" si="50"/>
        <v>1</v>
      </c>
      <c r="R58" s="7">
        <v>0.66</v>
      </c>
      <c r="S58" s="11"/>
      <c r="T58" s="10"/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1"/>
        <v>0</v>
      </c>
      <c r="AJ58" s="11">
        <v>8</v>
      </c>
      <c r="AK58" s="10" t="s">
        <v>53</v>
      </c>
      <c r="AL58" s="11"/>
      <c r="AM58" s="10"/>
      <c r="AN58" s="11"/>
      <c r="AO58" s="10"/>
      <c r="AP58" s="7">
        <v>1</v>
      </c>
      <c r="AQ58" s="11">
        <v>7</v>
      </c>
      <c r="AR58" s="10" t="s">
        <v>53</v>
      </c>
      <c r="AS58" s="11"/>
      <c r="AT58" s="10"/>
      <c r="AU58" s="11"/>
      <c r="AV58" s="10"/>
      <c r="AW58" s="11"/>
      <c r="AX58" s="10"/>
      <c r="AY58" s="7">
        <v>1</v>
      </c>
      <c r="AZ58" s="7">
        <f t="shared" si="52"/>
        <v>2</v>
      </c>
      <c r="BA58" s="11"/>
      <c r="BB58" s="10"/>
      <c r="BC58" s="11"/>
      <c r="BD58" s="10"/>
      <c r="BE58" s="11"/>
      <c r="BF58" s="10"/>
      <c r="BG58" s="7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3"/>
        <v>0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4"/>
        <v>0</v>
      </c>
    </row>
    <row r="59" spans="1:86" x14ac:dyDescent="0.25">
      <c r="A59" s="6"/>
      <c r="B59" s="6"/>
      <c r="C59" s="6"/>
      <c r="D59" s="6" t="s">
        <v>98</v>
      </c>
      <c r="E59" s="3" t="s">
        <v>99</v>
      </c>
      <c r="F59" s="6">
        <f>COUNTIF(S59:CF59,"e")</f>
        <v>0</v>
      </c>
      <c r="G59" s="6">
        <f>COUNTIF(S59:CF59,"z")</f>
        <v>2</v>
      </c>
      <c r="H59" s="6">
        <f t="shared" si="41"/>
        <v>22</v>
      </c>
      <c r="I59" s="6">
        <f t="shared" si="42"/>
        <v>15</v>
      </c>
      <c r="J59" s="6">
        <f t="shared" si="43"/>
        <v>0</v>
      </c>
      <c r="K59" s="6">
        <f t="shared" si="44"/>
        <v>0</v>
      </c>
      <c r="L59" s="6">
        <f t="shared" si="45"/>
        <v>7</v>
      </c>
      <c r="M59" s="6">
        <f t="shared" si="46"/>
        <v>0</v>
      </c>
      <c r="N59" s="6">
        <f t="shared" si="47"/>
        <v>0</v>
      </c>
      <c r="O59" s="6">
        <f t="shared" si="48"/>
        <v>0</v>
      </c>
      <c r="P59" s="7">
        <f t="shared" si="49"/>
        <v>3</v>
      </c>
      <c r="Q59" s="7">
        <f t="shared" si="50"/>
        <v>1</v>
      </c>
      <c r="R59" s="7">
        <v>1.2</v>
      </c>
      <c r="S59" s="11"/>
      <c r="T59" s="10"/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1"/>
        <v>0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2"/>
        <v>0</v>
      </c>
      <c r="BA59" s="11">
        <v>15</v>
      </c>
      <c r="BB59" s="10" t="s">
        <v>53</v>
      </c>
      <c r="BC59" s="11"/>
      <c r="BD59" s="10"/>
      <c r="BE59" s="11"/>
      <c r="BF59" s="10"/>
      <c r="BG59" s="7">
        <v>2</v>
      </c>
      <c r="BH59" s="11">
        <v>7</v>
      </c>
      <c r="BI59" s="10" t="s">
        <v>53</v>
      </c>
      <c r="BJ59" s="11"/>
      <c r="BK59" s="10"/>
      <c r="BL59" s="11"/>
      <c r="BM59" s="10"/>
      <c r="BN59" s="11"/>
      <c r="BO59" s="10"/>
      <c r="BP59" s="7">
        <v>1</v>
      </c>
      <c r="BQ59" s="7">
        <f t="shared" si="53"/>
        <v>3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4"/>
        <v>0</v>
      </c>
    </row>
    <row r="60" spans="1:86" x14ac:dyDescent="0.25">
      <c r="A60" s="6">
        <v>11</v>
      </c>
      <c r="B60" s="6">
        <v>1</v>
      </c>
      <c r="C60" s="6"/>
      <c r="D60" s="6"/>
      <c r="E60" s="3" t="s">
        <v>100</v>
      </c>
      <c r="F60" s="6">
        <f>$B$60*COUNTIF(S60:CF60,"e")</f>
        <v>0</v>
      </c>
      <c r="G60" s="6">
        <f>$B$60*COUNTIF(S60:CF60,"z")</f>
        <v>2</v>
      </c>
      <c r="H60" s="6">
        <f t="shared" si="41"/>
        <v>10</v>
      </c>
      <c r="I60" s="6">
        <f t="shared" si="42"/>
        <v>5</v>
      </c>
      <c r="J60" s="6">
        <f t="shared" si="43"/>
        <v>0</v>
      </c>
      <c r="K60" s="6">
        <f t="shared" si="44"/>
        <v>0</v>
      </c>
      <c r="L60" s="6">
        <f t="shared" si="45"/>
        <v>5</v>
      </c>
      <c r="M60" s="6">
        <f t="shared" si="46"/>
        <v>0</v>
      </c>
      <c r="N60" s="6">
        <f t="shared" si="47"/>
        <v>0</v>
      </c>
      <c r="O60" s="6">
        <f t="shared" si="48"/>
        <v>0</v>
      </c>
      <c r="P60" s="7">
        <f t="shared" si="49"/>
        <v>1</v>
      </c>
      <c r="Q60" s="7">
        <f t="shared" si="50"/>
        <v>0.5</v>
      </c>
      <c r="R60" s="7">
        <f>$B$60*0.53</f>
        <v>0.53</v>
      </c>
      <c r="S60" s="11"/>
      <c r="T60" s="10"/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1"/>
        <v>0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2"/>
        <v>0</v>
      </c>
      <c r="BA60" s="11">
        <f>$B$60*5</f>
        <v>5</v>
      </c>
      <c r="BB60" s="10" t="s">
        <v>53</v>
      </c>
      <c r="BC60" s="11"/>
      <c r="BD60" s="10"/>
      <c r="BE60" s="11"/>
      <c r="BF60" s="10"/>
      <c r="BG60" s="7">
        <f>$B$60*0.5</f>
        <v>0.5</v>
      </c>
      <c r="BH60" s="11">
        <f>$B$60*5</f>
        <v>5</v>
      </c>
      <c r="BI60" s="10" t="s">
        <v>53</v>
      </c>
      <c r="BJ60" s="11"/>
      <c r="BK60" s="10"/>
      <c r="BL60" s="11"/>
      <c r="BM60" s="10"/>
      <c r="BN60" s="11"/>
      <c r="BO60" s="10"/>
      <c r="BP60" s="7">
        <f>$B$60*0.5</f>
        <v>0.5</v>
      </c>
      <c r="BQ60" s="7">
        <f t="shared" si="53"/>
        <v>1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4"/>
        <v>0</v>
      </c>
    </row>
    <row r="61" spans="1:86" x14ac:dyDescent="0.25">
      <c r="A61" s="6">
        <v>12</v>
      </c>
      <c r="B61" s="6">
        <v>1</v>
      </c>
      <c r="C61" s="6"/>
      <c r="D61" s="6"/>
      <c r="E61" s="3" t="s">
        <v>101</v>
      </c>
      <c r="F61" s="6">
        <f>$B$61*COUNTIF(S61:CF61,"e")</f>
        <v>0</v>
      </c>
      <c r="G61" s="6">
        <f>$B$61*COUNTIF(S61:CF61,"z")</f>
        <v>2</v>
      </c>
      <c r="H61" s="6">
        <f t="shared" si="41"/>
        <v>10</v>
      </c>
      <c r="I61" s="6">
        <f t="shared" si="42"/>
        <v>5</v>
      </c>
      <c r="J61" s="6">
        <f t="shared" si="43"/>
        <v>0</v>
      </c>
      <c r="K61" s="6">
        <f t="shared" si="44"/>
        <v>0</v>
      </c>
      <c r="L61" s="6">
        <f t="shared" si="45"/>
        <v>5</v>
      </c>
      <c r="M61" s="6">
        <f t="shared" si="46"/>
        <v>0</v>
      </c>
      <c r="N61" s="6">
        <f t="shared" si="47"/>
        <v>0</v>
      </c>
      <c r="O61" s="6">
        <f t="shared" si="48"/>
        <v>0</v>
      </c>
      <c r="P61" s="7">
        <f t="shared" si="49"/>
        <v>1</v>
      </c>
      <c r="Q61" s="7">
        <f t="shared" si="50"/>
        <v>0.5</v>
      </c>
      <c r="R61" s="7">
        <f>$B$61*0.34</f>
        <v>0.34</v>
      </c>
      <c r="S61" s="11"/>
      <c r="T61" s="10"/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1"/>
        <v>0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2"/>
        <v>0</v>
      </c>
      <c r="BA61" s="11">
        <f>$B$61*5</f>
        <v>5</v>
      </c>
      <c r="BB61" s="10" t="s">
        <v>53</v>
      </c>
      <c r="BC61" s="11"/>
      <c r="BD61" s="10"/>
      <c r="BE61" s="11"/>
      <c r="BF61" s="10"/>
      <c r="BG61" s="7">
        <f>$B$61*0.5</f>
        <v>0.5</v>
      </c>
      <c r="BH61" s="11">
        <f>$B$61*5</f>
        <v>5</v>
      </c>
      <c r="BI61" s="10" t="s">
        <v>53</v>
      </c>
      <c r="BJ61" s="11"/>
      <c r="BK61" s="10"/>
      <c r="BL61" s="11"/>
      <c r="BM61" s="10"/>
      <c r="BN61" s="11"/>
      <c r="BO61" s="10"/>
      <c r="BP61" s="7">
        <f>$B$61*0.5</f>
        <v>0.5</v>
      </c>
      <c r="BQ61" s="7">
        <f t="shared" si="53"/>
        <v>1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4"/>
        <v>0</v>
      </c>
    </row>
    <row r="62" spans="1:86" x14ac:dyDescent="0.25">
      <c r="A62" s="6">
        <v>2</v>
      </c>
      <c r="B62" s="6">
        <v>1</v>
      </c>
      <c r="C62" s="6"/>
      <c r="D62" s="6"/>
      <c r="E62" s="3" t="s">
        <v>102</v>
      </c>
      <c r="F62" s="6">
        <f>$B$62*COUNTIF(S62:CF62,"e")</f>
        <v>0</v>
      </c>
      <c r="G62" s="6">
        <f>$B$62*COUNTIF(S62:CF62,"z")</f>
        <v>2</v>
      </c>
      <c r="H62" s="6">
        <f t="shared" si="41"/>
        <v>15</v>
      </c>
      <c r="I62" s="6">
        <f t="shared" si="42"/>
        <v>8</v>
      </c>
      <c r="J62" s="6">
        <f t="shared" si="43"/>
        <v>7</v>
      </c>
      <c r="K62" s="6">
        <f t="shared" si="44"/>
        <v>0</v>
      </c>
      <c r="L62" s="6">
        <f t="shared" si="45"/>
        <v>0</v>
      </c>
      <c r="M62" s="6">
        <f t="shared" si="46"/>
        <v>0</v>
      </c>
      <c r="N62" s="6">
        <f t="shared" si="47"/>
        <v>0</v>
      </c>
      <c r="O62" s="6">
        <f t="shared" si="48"/>
        <v>0</v>
      </c>
      <c r="P62" s="7">
        <f t="shared" si="49"/>
        <v>2</v>
      </c>
      <c r="Q62" s="7">
        <f t="shared" si="50"/>
        <v>0</v>
      </c>
      <c r="R62" s="7">
        <f>$B$62*0.9</f>
        <v>0.9</v>
      </c>
      <c r="S62" s="11"/>
      <c r="T62" s="10"/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1"/>
        <v>0</v>
      </c>
      <c r="AJ62" s="11">
        <f>$B$62*8</f>
        <v>8</v>
      </c>
      <c r="AK62" s="10" t="s">
        <v>53</v>
      </c>
      <c r="AL62" s="11">
        <f>$B$62*7</f>
        <v>7</v>
      </c>
      <c r="AM62" s="10" t="s">
        <v>53</v>
      </c>
      <c r="AN62" s="11"/>
      <c r="AO62" s="10"/>
      <c r="AP62" s="7">
        <f>$B$62*2</f>
        <v>2</v>
      </c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2"/>
        <v>2</v>
      </c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3"/>
        <v>0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4"/>
        <v>0</v>
      </c>
    </row>
    <row r="63" spans="1:86" x14ac:dyDescent="0.25">
      <c r="A63" s="6">
        <v>3</v>
      </c>
      <c r="B63" s="6">
        <v>1</v>
      </c>
      <c r="C63" s="6"/>
      <c r="D63" s="6"/>
      <c r="E63" s="3" t="s">
        <v>103</v>
      </c>
      <c r="F63" s="6">
        <f>$B$63*COUNTIF(S63:CF63,"e")</f>
        <v>0</v>
      </c>
      <c r="G63" s="6">
        <f>$B$63*COUNTIF(S63:CF63,"z")</f>
        <v>2</v>
      </c>
      <c r="H63" s="6">
        <f t="shared" si="41"/>
        <v>15</v>
      </c>
      <c r="I63" s="6">
        <f t="shared" si="42"/>
        <v>8</v>
      </c>
      <c r="J63" s="6">
        <f t="shared" si="43"/>
        <v>7</v>
      </c>
      <c r="K63" s="6">
        <f t="shared" si="44"/>
        <v>0</v>
      </c>
      <c r="L63" s="6">
        <f t="shared" si="45"/>
        <v>0</v>
      </c>
      <c r="M63" s="6">
        <f t="shared" si="46"/>
        <v>0</v>
      </c>
      <c r="N63" s="6">
        <f t="shared" si="47"/>
        <v>0</v>
      </c>
      <c r="O63" s="6">
        <f t="shared" si="48"/>
        <v>0</v>
      </c>
      <c r="P63" s="7">
        <f t="shared" si="49"/>
        <v>2</v>
      </c>
      <c r="Q63" s="7">
        <f t="shared" si="50"/>
        <v>0</v>
      </c>
      <c r="R63" s="7">
        <f>$B$63*0.5</f>
        <v>0.5</v>
      </c>
      <c r="S63" s="11"/>
      <c r="T63" s="10"/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1"/>
        <v>0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2"/>
        <v>0</v>
      </c>
      <c r="BA63" s="11">
        <f>$B$63*8</f>
        <v>8</v>
      </c>
      <c r="BB63" s="10" t="s">
        <v>53</v>
      </c>
      <c r="BC63" s="11">
        <f>$B$63*7</f>
        <v>7</v>
      </c>
      <c r="BD63" s="10" t="s">
        <v>53</v>
      </c>
      <c r="BE63" s="11"/>
      <c r="BF63" s="10"/>
      <c r="BG63" s="7">
        <f>$B$63*2</f>
        <v>2</v>
      </c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3"/>
        <v>2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4"/>
        <v>0</v>
      </c>
    </row>
    <row r="64" spans="1:86" x14ac:dyDescent="0.25">
      <c r="A64" s="6">
        <v>4</v>
      </c>
      <c r="B64" s="6">
        <v>1</v>
      </c>
      <c r="C64" s="6"/>
      <c r="D64" s="6"/>
      <c r="E64" s="3" t="s">
        <v>104</v>
      </c>
      <c r="F64" s="6">
        <f>$B$64*COUNTIF(S64:CF64,"e")</f>
        <v>0</v>
      </c>
      <c r="G64" s="6">
        <f>$B$64*COUNTIF(S64:CF64,"z")</f>
        <v>2</v>
      </c>
      <c r="H64" s="6">
        <f t="shared" si="41"/>
        <v>15</v>
      </c>
      <c r="I64" s="6">
        <f t="shared" si="42"/>
        <v>8</v>
      </c>
      <c r="J64" s="6">
        <f t="shared" si="43"/>
        <v>7</v>
      </c>
      <c r="K64" s="6">
        <f t="shared" si="44"/>
        <v>0</v>
      </c>
      <c r="L64" s="6">
        <f t="shared" si="45"/>
        <v>0</v>
      </c>
      <c r="M64" s="6">
        <f t="shared" si="46"/>
        <v>0</v>
      </c>
      <c r="N64" s="6">
        <f t="shared" si="47"/>
        <v>0</v>
      </c>
      <c r="O64" s="6">
        <f t="shared" si="48"/>
        <v>0</v>
      </c>
      <c r="P64" s="7">
        <f t="shared" si="49"/>
        <v>2</v>
      </c>
      <c r="Q64" s="7">
        <f t="shared" si="50"/>
        <v>0</v>
      </c>
      <c r="R64" s="7">
        <f>$B$64*0.74</f>
        <v>0.74</v>
      </c>
      <c r="S64" s="11"/>
      <c r="T64" s="10"/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1"/>
        <v>0</v>
      </c>
      <c r="AJ64" s="11"/>
      <c r="AK64" s="10"/>
      <c r="AL64" s="11"/>
      <c r="AM64" s="10"/>
      <c r="AN64" s="11"/>
      <c r="AO64" s="10"/>
      <c r="AP64" s="7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2"/>
        <v>0</v>
      </c>
      <c r="BA64" s="11">
        <f>$B$64*8</f>
        <v>8</v>
      </c>
      <c r="BB64" s="10" t="s">
        <v>53</v>
      </c>
      <c r="BC64" s="11">
        <f>$B$64*7</f>
        <v>7</v>
      </c>
      <c r="BD64" s="10" t="s">
        <v>53</v>
      </c>
      <c r="BE64" s="11"/>
      <c r="BF64" s="10"/>
      <c r="BG64" s="7">
        <f>$B$64*2</f>
        <v>2</v>
      </c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3"/>
        <v>2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4"/>
        <v>0</v>
      </c>
    </row>
    <row r="65" spans="1:86" x14ac:dyDescent="0.25">
      <c r="A65" s="6">
        <v>5</v>
      </c>
      <c r="B65" s="6">
        <v>2</v>
      </c>
      <c r="C65" s="6"/>
      <c r="D65" s="6"/>
      <c r="E65" s="3" t="s">
        <v>105</v>
      </c>
      <c r="F65" s="6">
        <f>$B$65*COUNTIF(S65:CF65,"e")</f>
        <v>0</v>
      </c>
      <c r="G65" s="6">
        <f>$B$65*COUNTIF(S65:CF65,"z")</f>
        <v>4</v>
      </c>
      <c r="H65" s="6">
        <f t="shared" si="41"/>
        <v>30</v>
      </c>
      <c r="I65" s="6">
        <f t="shared" si="42"/>
        <v>16</v>
      </c>
      <c r="J65" s="6">
        <f t="shared" si="43"/>
        <v>14</v>
      </c>
      <c r="K65" s="6">
        <f t="shared" si="44"/>
        <v>0</v>
      </c>
      <c r="L65" s="6">
        <f t="shared" si="45"/>
        <v>0</v>
      </c>
      <c r="M65" s="6">
        <f t="shared" si="46"/>
        <v>0</v>
      </c>
      <c r="N65" s="6">
        <f t="shared" si="47"/>
        <v>0</v>
      </c>
      <c r="O65" s="6">
        <f t="shared" si="48"/>
        <v>0</v>
      </c>
      <c r="P65" s="7">
        <f t="shared" si="49"/>
        <v>4</v>
      </c>
      <c r="Q65" s="7">
        <f t="shared" si="50"/>
        <v>0</v>
      </c>
      <c r="R65" s="7">
        <f>$B$65*0.74</f>
        <v>1.48</v>
      </c>
      <c r="S65" s="11"/>
      <c r="T65" s="10"/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1"/>
        <v>0</v>
      </c>
      <c r="AJ65" s="11"/>
      <c r="AK65" s="10"/>
      <c r="AL65" s="11"/>
      <c r="AM65" s="10"/>
      <c r="AN65" s="11"/>
      <c r="AO65" s="10"/>
      <c r="AP65" s="7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2"/>
        <v>0</v>
      </c>
      <c r="BA65" s="11">
        <f>$B$65*8</f>
        <v>16</v>
      </c>
      <c r="BB65" s="10" t="s">
        <v>53</v>
      </c>
      <c r="BC65" s="11">
        <f>$B$65*7</f>
        <v>14</v>
      </c>
      <c r="BD65" s="10" t="s">
        <v>53</v>
      </c>
      <c r="BE65" s="11"/>
      <c r="BF65" s="10"/>
      <c r="BG65" s="7">
        <f>$B$65*2</f>
        <v>4</v>
      </c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3"/>
        <v>4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4"/>
        <v>0</v>
      </c>
    </row>
    <row r="66" spans="1:86" x14ac:dyDescent="0.25">
      <c r="A66" s="6">
        <v>7</v>
      </c>
      <c r="B66" s="6">
        <v>1</v>
      </c>
      <c r="C66" s="6"/>
      <c r="D66" s="6"/>
      <c r="E66" s="3" t="s">
        <v>106</v>
      </c>
      <c r="F66" s="6">
        <f>$B$66*COUNTIF(S66:CF66,"e")</f>
        <v>0</v>
      </c>
      <c r="G66" s="6">
        <f>$B$66*COUNTIF(S66:CF66,"z")</f>
        <v>2</v>
      </c>
      <c r="H66" s="6">
        <f t="shared" si="41"/>
        <v>15</v>
      </c>
      <c r="I66" s="6">
        <f t="shared" si="42"/>
        <v>8</v>
      </c>
      <c r="J66" s="6">
        <f t="shared" si="43"/>
        <v>0</v>
      </c>
      <c r="K66" s="6">
        <f t="shared" si="44"/>
        <v>0</v>
      </c>
      <c r="L66" s="6">
        <f t="shared" si="45"/>
        <v>7</v>
      </c>
      <c r="M66" s="6">
        <f t="shared" si="46"/>
        <v>0</v>
      </c>
      <c r="N66" s="6">
        <f t="shared" si="47"/>
        <v>0</v>
      </c>
      <c r="O66" s="6">
        <f t="shared" si="48"/>
        <v>0</v>
      </c>
      <c r="P66" s="7">
        <f t="shared" si="49"/>
        <v>2</v>
      </c>
      <c r="Q66" s="7">
        <f t="shared" si="50"/>
        <v>1</v>
      </c>
      <c r="R66" s="7">
        <f>$B$66*1.4</f>
        <v>1.4</v>
      </c>
      <c r="S66" s="11"/>
      <c r="T66" s="10"/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1"/>
        <v>0</v>
      </c>
      <c r="AJ66" s="11"/>
      <c r="AK66" s="10"/>
      <c r="AL66" s="11"/>
      <c r="AM66" s="10"/>
      <c r="AN66" s="11"/>
      <c r="AO66" s="10"/>
      <c r="AP66" s="7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52"/>
        <v>0</v>
      </c>
      <c r="BA66" s="11">
        <f>$B$66*8</f>
        <v>8</v>
      </c>
      <c r="BB66" s="10" t="s">
        <v>53</v>
      </c>
      <c r="BC66" s="11"/>
      <c r="BD66" s="10"/>
      <c r="BE66" s="11"/>
      <c r="BF66" s="10"/>
      <c r="BG66" s="7">
        <f>$B$66*1</f>
        <v>1</v>
      </c>
      <c r="BH66" s="11">
        <f>$B$66*7</f>
        <v>7</v>
      </c>
      <c r="BI66" s="10" t="s">
        <v>53</v>
      </c>
      <c r="BJ66" s="11"/>
      <c r="BK66" s="10"/>
      <c r="BL66" s="11"/>
      <c r="BM66" s="10"/>
      <c r="BN66" s="11"/>
      <c r="BO66" s="10"/>
      <c r="BP66" s="7">
        <f>$B$66*1</f>
        <v>1</v>
      </c>
      <c r="BQ66" s="7">
        <f t="shared" si="53"/>
        <v>2</v>
      </c>
      <c r="BR66" s="11"/>
      <c r="BS66" s="10"/>
      <c r="BT66" s="11"/>
      <c r="BU66" s="10"/>
      <c r="BV66" s="11"/>
      <c r="BW66" s="10"/>
      <c r="BX66" s="7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54"/>
        <v>0</v>
      </c>
    </row>
    <row r="67" spans="1:86" x14ac:dyDescent="0.25">
      <c r="A67" s="6">
        <v>8</v>
      </c>
      <c r="B67" s="6">
        <v>1</v>
      </c>
      <c r="C67" s="6"/>
      <c r="D67" s="6"/>
      <c r="E67" s="3" t="s">
        <v>65</v>
      </c>
      <c r="F67" s="6">
        <f>$B$67*COUNTIF(S67:CF67,"e")</f>
        <v>0</v>
      </c>
      <c r="G67" s="6">
        <f>$B$67*COUNTIF(S67:CF67,"z")</f>
        <v>2</v>
      </c>
      <c r="H67" s="6">
        <f t="shared" si="41"/>
        <v>15</v>
      </c>
      <c r="I67" s="6">
        <f t="shared" si="42"/>
        <v>8</v>
      </c>
      <c r="J67" s="6">
        <f t="shared" si="43"/>
        <v>0</v>
      </c>
      <c r="K67" s="6">
        <f t="shared" si="44"/>
        <v>0</v>
      </c>
      <c r="L67" s="6">
        <f t="shared" si="45"/>
        <v>7</v>
      </c>
      <c r="M67" s="6">
        <f t="shared" si="46"/>
        <v>0</v>
      </c>
      <c r="N67" s="6">
        <f t="shared" si="47"/>
        <v>0</v>
      </c>
      <c r="O67" s="6">
        <f t="shared" si="48"/>
        <v>0</v>
      </c>
      <c r="P67" s="7">
        <f t="shared" si="49"/>
        <v>2</v>
      </c>
      <c r="Q67" s="7">
        <f t="shared" si="50"/>
        <v>1</v>
      </c>
      <c r="R67" s="7">
        <f>$B$67*1.03</f>
        <v>1.03</v>
      </c>
      <c r="S67" s="11"/>
      <c r="T67" s="10"/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1"/>
        <v>0</v>
      </c>
      <c r="AJ67" s="11"/>
      <c r="AK67" s="10"/>
      <c r="AL67" s="11"/>
      <c r="AM67" s="10"/>
      <c r="AN67" s="11"/>
      <c r="AO67" s="10"/>
      <c r="AP67" s="7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52"/>
        <v>0</v>
      </c>
      <c r="BA67" s="11">
        <f>$B$67*8</f>
        <v>8</v>
      </c>
      <c r="BB67" s="10" t="s">
        <v>53</v>
      </c>
      <c r="BC67" s="11"/>
      <c r="BD67" s="10"/>
      <c r="BE67" s="11"/>
      <c r="BF67" s="10"/>
      <c r="BG67" s="7">
        <f>$B$67*1</f>
        <v>1</v>
      </c>
      <c r="BH67" s="11">
        <f>$B$67*7</f>
        <v>7</v>
      </c>
      <c r="BI67" s="10" t="s">
        <v>53</v>
      </c>
      <c r="BJ67" s="11"/>
      <c r="BK67" s="10"/>
      <c r="BL67" s="11"/>
      <c r="BM67" s="10"/>
      <c r="BN67" s="11"/>
      <c r="BO67" s="10"/>
      <c r="BP67" s="7">
        <f>$B$67*1</f>
        <v>1</v>
      </c>
      <c r="BQ67" s="7">
        <f t="shared" si="53"/>
        <v>2</v>
      </c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54"/>
        <v>0</v>
      </c>
    </row>
    <row r="68" spans="1:86" x14ac:dyDescent="0.25">
      <c r="A68" s="6">
        <v>9</v>
      </c>
      <c r="B68" s="6">
        <v>1</v>
      </c>
      <c r="C68" s="6"/>
      <c r="D68" s="6"/>
      <c r="E68" s="3" t="s">
        <v>107</v>
      </c>
      <c r="F68" s="6">
        <f>$B$68*COUNTIF(S68:CF68,"e")</f>
        <v>0</v>
      </c>
      <c r="G68" s="6">
        <f>$B$68*COUNTIF(S68:CF68,"z")</f>
        <v>2</v>
      </c>
      <c r="H68" s="6">
        <f t="shared" si="41"/>
        <v>10</v>
      </c>
      <c r="I68" s="6">
        <f t="shared" si="42"/>
        <v>5</v>
      </c>
      <c r="J68" s="6">
        <f t="shared" si="43"/>
        <v>5</v>
      </c>
      <c r="K68" s="6">
        <f t="shared" si="44"/>
        <v>0</v>
      </c>
      <c r="L68" s="6">
        <f t="shared" si="45"/>
        <v>0</v>
      </c>
      <c r="M68" s="6">
        <f t="shared" si="46"/>
        <v>0</v>
      </c>
      <c r="N68" s="6">
        <f t="shared" si="47"/>
        <v>0</v>
      </c>
      <c r="O68" s="6">
        <f t="shared" si="48"/>
        <v>0</v>
      </c>
      <c r="P68" s="7">
        <f t="shared" si="49"/>
        <v>1</v>
      </c>
      <c r="Q68" s="7">
        <f t="shared" si="50"/>
        <v>0</v>
      </c>
      <c r="R68" s="7">
        <f>$B$68*0.4</f>
        <v>0.4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1"/>
        <v>0</v>
      </c>
      <c r="AJ68" s="11"/>
      <c r="AK68" s="10"/>
      <c r="AL68" s="11"/>
      <c r="AM68" s="10"/>
      <c r="AN68" s="11"/>
      <c r="AO68" s="10"/>
      <c r="AP68" s="7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2"/>
        <v>0</v>
      </c>
      <c r="BA68" s="11">
        <f>$B$68*5</f>
        <v>5</v>
      </c>
      <c r="BB68" s="10" t="s">
        <v>53</v>
      </c>
      <c r="BC68" s="11">
        <f>$B$68*5</f>
        <v>5</v>
      </c>
      <c r="BD68" s="10" t="s">
        <v>53</v>
      </c>
      <c r="BE68" s="11"/>
      <c r="BF68" s="10"/>
      <c r="BG68" s="7">
        <f>$B$68*1</f>
        <v>1</v>
      </c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3"/>
        <v>1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54"/>
        <v>0</v>
      </c>
    </row>
    <row r="69" spans="1:86" ht="16.05" customHeight="1" x14ac:dyDescent="0.25">
      <c r="A69" s="6"/>
      <c r="B69" s="6"/>
      <c r="C69" s="6"/>
      <c r="D69" s="6"/>
      <c r="E69" s="6" t="s">
        <v>71</v>
      </c>
      <c r="F69" s="6">
        <f t="shared" ref="F69:AK69" si="55">SUM(F55:F68)</f>
        <v>0</v>
      </c>
      <c r="G69" s="6">
        <f t="shared" si="55"/>
        <v>30</v>
      </c>
      <c r="H69" s="6">
        <f t="shared" si="55"/>
        <v>217</v>
      </c>
      <c r="I69" s="6">
        <f t="shared" si="55"/>
        <v>115</v>
      </c>
      <c r="J69" s="6">
        <f t="shared" si="55"/>
        <v>54</v>
      </c>
      <c r="K69" s="6">
        <f t="shared" si="55"/>
        <v>0</v>
      </c>
      <c r="L69" s="6">
        <f t="shared" si="55"/>
        <v>48</v>
      </c>
      <c r="M69" s="6">
        <f t="shared" si="55"/>
        <v>0</v>
      </c>
      <c r="N69" s="6">
        <f t="shared" si="55"/>
        <v>0</v>
      </c>
      <c r="O69" s="6">
        <f t="shared" si="55"/>
        <v>0</v>
      </c>
      <c r="P69" s="7">
        <f t="shared" si="55"/>
        <v>28</v>
      </c>
      <c r="Q69" s="7">
        <f t="shared" si="55"/>
        <v>6.2</v>
      </c>
      <c r="R69" s="7">
        <f t="shared" si="55"/>
        <v>11.21</v>
      </c>
      <c r="S69" s="11">
        <f t="shared" si="55"/>
        <v>0</v>
      </c>
      <c r="T69" s="10">
        <f t="shared" si="55"/>
        <v>0</v>
      </c>
      <c r="U69" s="11">
        <f t="shared" si="55"/>
        <v>0</v>
      </c>
      <c r="V69" s="10">
        <f t="shared" si="55"/>
        <v>0</v>
      </c>
      <c r="W69" s="11">
        <f t="shared" si="55"/>
        <v>0</v>
      </c>
      <c r="X69" s="10">
        <f t="shared" si="55"/>
        <v>0</v>
      </c>
      <c r="Y69" s="7">
        <f t="shared" si="55"/>
        <v>0</v>
      </c>
      <c r="Z69" s="11">
        <f t="shared" si="55"/>
        <v>0</v>
      </c>
      <c r="AA69" s="10">
        <f t="shared" si="55"/>
        <v>0</v>
      </c>
      <c r="AB69" s="11">
        <f t="shared" si="55"/>
        <v>0</v>
      </c>
      <c r="AC69" s="10">
        <f t="shared" si="55"/>
        <v>0</v>
      </c>
      <c r="AD69" s="11">
        <f t="shared" si="55"/>
        <v>0</v>
      </c>
      <c r="AE69" s="10">
        <f t="shared" si="55"/>
        <v>0</v>
      </c>
      <c r="AF69" s="11">
        <f t="shared" si="55"/>
        <v>0</v>
      </c>
      <c r="AG69" s="10">
        <f t="shared" si="55"/>
        <v>0</v>
      </c>
      <c r="AH69" s="7">
        <f t="shared" si="55"/>
        <v>0</v>
      </c>
      <c r="AI69" s="7">
        <f t="shared" si="55"/>
        <v>0</v>
      </c>
      <c r="AJ69" s="11">
        <f t="shared" si="55"/>
        <v>16</v>
      </c>
      <c r="AK69" s="10">
        <f t="shared" si="55"/>
        <v>0</v>
      </c>
      <c r="AL69" s="11">
        <f t="shared" ref="AL69:BQ69" si="56">SUM(AL55:AL68)</f>
        <v>7</v>
      </c>
      <c r="AM69" s="10">
        <f t="shared" si="56"/>
        <v>0</v>
      </c>
      <c r="AN69" s="11">
        <f t="shared" si="56"/>
        <v>0</v>
      </c>
      <c r="AO69" s="10">
        <f t="shared" si="56"/>
        <v>0</v>
      </c>
      <c r="AP69" s="7">
        <f t="shared" si="56"/>
        <v>3</v>
      </c>
      <c r="AQ69" s="11">
        <f t="shared" si="56"/>
        <v>7</v>
      </c>
      <c r="AR69" s="10">
        <f t="shared" si="56"/>
        <v>0</v>
      </c>
      <c r="AS69" s="11">
        <f t="shared" si="56"/>
        <v>0</v>
      </c>
      <c r="AT69" s="10">
        <f t="shared" si="56"/>
        <v>0</v>
      </c>
      <c r="AU69" s="11">
        <f t="shared" si="56"/>
        <v>0</v>
      </c>
      <c r="AV69" s="10">
        <f t="shared" si="56"/>
        <v>0</v>
      </c>
      <c r="AW69" s="11">
        <f t="shared" si="56"/>
        <v>0</v>
      </c>
      <c r="AX69" s="10">
        <f t="shared" si="56"/>
        <v>0</v>
      </c>
      <c r="AY69" s="7">
        <f t="shared" si="56"/>
        <v>1</v>
      </c>
      <c r="AZ69" s="7">
        <f t="shared" si="56"/>
        <v>4</v>
      </c>
      <c r="BA69" s="11">
        <f t="shared" si="56"/>
        <v>91</v>
      </c>
      <c r="BB69" s="10">
        <f t="shared" si="56"/>
        <v>0</v>
      </c>
      <c r="BC69" s="11">
        <f t="shared" si="56"/>
        <v>40</v>
      </c>
      <c r="BD69" s="10">
        <f t="shared" si="56"/>
        <v>0</v>
      </c>
      <c r="BE69" s="11">
        <f t="shared" si="56"/>
        <v>0</v>
      </c>
      <c r="BF69" s="10">
        <f t="shared" si="56"/>
        <v>0</v>
      </c>
      <c r="BG69" s="7">
        <f t="shared" si="56"/>
        <v>16.8</v>
      </c>
      <c r="BH69" s="11">
        <f t="shared" si="56"/>
        <v>41</v>
      </c>
      <c r="BI69" s="10">
        <f t="shared" si="56"/>
        <v>0</v>
      </c>
      <c r="BJ69" s="11">
        <f t="shared" si="56"/>
        <v>0</v>
      </c>
      <c r="BK69" s="10">
        <f t="shared" si="56"/>
        <v>0</v>
      </c>
      <c r="BL69" s="11">
        <f t="shared" si="56"/>
        <v>0</v>
      </c>
      <c r="BM69" s="10">
        <f t="shared" si="56"/>
        <v>0</v>
      </c>
      <c r="BN69" s="11">
        <f t="shared" si="56"/>
        <v>0</v>
      </c>
      <c r="BO69" s="10">
        <f t="shared" si="56"/>
        <v>0</v>
      </c>
      <c r="BP69" s="7">
        <f t="shared" si="56"/>
        <v>5.2</v>
      </c>
      <c r="BQ69" s="7">
        <f t="shared" si="56"/>
        <v>22</v>
      </c>
      <c r="BR69" s="11">
        <f t="shared" ref="BR69:CW69" si="57">SUM(BR55:BR68)</f>
        <v>8</v>
      </c>
      <c r="BS69" s="10">
        <f t="shared" si="57"/>
        <v>0</v>
      </c>
      <c r="BT69" s="11">
        <f t="shared" si="57"/>
        <v>7</v>
      </c>
      <c r="BU69" s="10">
        <f t="shared" si="57"/>
        <v>0</v>
      </c>
      <c r="BV69" s="11">
        <f t="shared" si="57"/>
        <v>0</v>
      </c>
      <c r="BW69" s="10">
        <f t="shared" si="57"/>
        <v>0</v>
      </c>
      <c r="BX69" s="7">
        <f t="shared" si="57"/>
        <v>2</v>
      </c>
      <c r="BY69" s="11">
        <f t="shared" si="57"/>
        <v>0</v>
      </c>
      <c r="BZ69" s="10">
        <f t="shared" si="57"/>
        <v>0</v>
      </c>
      <c r="CA69" s="11">
        <f t="shared" si="57"/>
        <v>0</v>
      </c>
      <c r="CB69" s="10">
        <f t="shared" si="57"/>
        <v>0</v>
      </c>
      <c r="CC69" s="11">
        <f t="shared" si="57"/>
        <v>0</v>
      </c>
      <c r="CD69" s="10">
        <f t="shared" si="57"/>
        <v>0</v>
      </c>
      <c r="CE69" s="11">
        <f t="shared" si="57"/>
        <v>0</v>
      </c>
      <c r="CF69" s="10">
        <f t="shared" si="57"/>
        <v>0</v>
      </c>
      <c r="CG69" s="7">
        <f t="shared" si="57"/>
        <v>0</v>
      </c>
      <c r="CH69" s="7">
        <f t="shared" si="57"/>
        <v>2</v>
      </c>
    </row>
    <row r="70" spans="1:86" ht="20.100000000000001" customHeight="1" x14ac:dyDescent="0.25">
      <c r="A70" s="19" t="s">
        <v>110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9"/>
      <c r="CH70" s="15"/>
    </row>
    <row r="71" spans="1:86" x14ac:dyDescent="0.25">
      <c r="A71" s="20">
        <v>8</v>
      </c>
      <c r="B71" s="20">
        <v>1</v>
      </c>
      <c r="C71" s="20"/>
      <c r="D71" s="6" t="s">
        <v>111</v>
      </c>
      <c r="E71" s="3" t="s">
        <v>112</v>
      </c>
      <c r="F71" s="6">
        <f t="shared" ref="F71:F102" si="58">COUNTIF(S71:CF71,"e")</f>
        <v>0</v>
      </c>
      <c r="G71" s="6">
        <f t="shared" ref="G71:G102" si="59">COUNTIF(S71:CF71,"z")</f>
        <v>1</v>
      </c>
      <c r="H71" s="6">
        <f t="shared" ref="H71:H102" si="60">SUM(I71:O71)</f>
        <v>20</v>
      </c>
      <c r="I71" s="6">
        <f t="shared" ref="I71:I102" si="61">S71+AJ71+BA71+BR71</f>
        <v>0</v>
      </c>
      <c r="J71" s="6">
        <f t="shared" ref="J71:J102" si="62">U71+AL71+BC71+BT71</f>
        <v>0</v>
      </c>
      <c r="K71" s="6">
        <f t="shared" ref="K71:K102" si="63">W71+AN71+BE71+BV71</f>
        <v>0</v>
      </c>
      <c r="L71" s="6">
        <f t="shared" ref="L71:L102" si="64">Z71+AQ71+BH71+BY71</f>
        <v>20</v>
      </c>
      <c r="M71" s="6">
        <f t="shared" ref="M71:M102" si="65">AB71+AS71+BJ71+CA71</f>
        <v>0</v>
      </c>
      <c r="N71" s="6">
        <f t="shared" ref="N71:N102" si="66">AD71+AU71+BL71+CC71</f>
        <v>0</v>
      </c>
      <c r="O71" s="6">
        <f t="shared" ref="O71:O102" si="67">AF71+AW71+BN71+CE71</f>
        <v>0</v>
      </c>
      <c r="P71" s="7">
        <f t="shared" ref="P71:P102" si="68">AI71+AZ71+BQ71+CH71</f>
        <v>3</v>
      </c>
      <c r="Q71" s="7">
        <f t="shared" ref="Q71:Q102" si="69">AH71+AY71+BP71+CG71</f>
        <v>3</v>
      </c>
      <c r="R71" s="7">
        <v>0.83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ref="AI71:AI102" si="70">Y71+AH71</f>
        <v>0</v>
      </c>
      <c r="AJ71" s="11"/>
      <c r="AK71" s="10"/>
      <c r="AL71" s="11"/>
      <c r="AM71" s="10"/>
      <c r="AN71" s="11"/>
      <c r="AO71" s="10"/>
      <c r="AP71" s="7"/>
      <c r="AQ71" s="11">
        <v>20</v>
      </c>
      <c r="AR71" s="10" t="s">
        <v>53</v>
      </c>
      <c r="AS71" s="11"/>
      <c r="AT71" s="10"/>
      <c r="AU71" s="11"/>
      <c r="AV71" s="10"/>
      <c r="AW71" s="11"/>
      <c r="AX71" s="10"/>
      <c r="AY71" s="7">
        <v>3</v>
      </c>
      <c r="AZ71" s="7">
        <f t="shared" ref="AZ71:AZ102" si="71">AP71+AY71</f>
        <v>3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ref="BQ71:BQ102" si="72">BG71+BP71</f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ref="CH71:CH102" si="73">BX71+CG71</f>
        <v>0</v>
      </c>
    </row>
    <row r="72" spans="1:86" x14ac:dyDescent="0.25">
      <c r="A72" s="20">
        <v>8</v>
      </c>
      <c r="B72" s="20">
        <v>1</v>
      </c>
      <c r="C72" s="20"/>
      <c r="D72" s="6" t="s">
        <v>113</v>
      </c>
      <c r="E72" s="3" t="s">
        <v>114</v>
      </c>
      <c r="F72" s="6">
        <f t="shared" si="58"/>
        <v>0</v>
      </c>
      <c r="G72" s="6">
        <f t="shared" si="59"/>
        <v>1</v>
      </c>
      <c r="H72" s="6">
        <f t="shared" si="60"/>
        <v>20</v>
      </c>
      <c r="I72" s="6">
        <f t="shared" si="61"/>
        <v>0</v>
      </c>
      <c r="J72" s="6">
        <f t="shared" si="62"/>
        <v>0</v>
      </c>
      <c r="K72" s="6">
        <f t="shared" si="63"/>
        <v>0</v>
      </c>
      <c r="L72" s="6">
        <f t="shared" si="64"/>
        <v>20</v>
      </c>
      <c r="M72" s="6">
        <f t="shared" si="65"/>
        <v>0</v>
      </c>
      <c r="N72" s="6">
        <f t="shared" si="66"/>
        <v>0</v>
      </c>
      <c r="O72" s="6">
        <f t="shared" si="67"/>
        <v>0</v>
      </c>
      <c r="P72" s="7">
        <f t="shared" si="68"/>
        <v>3</v>
      </c>
      <c r="Q72" s="7">
        <f t="shared" si="69"/>
        <v>3</v>
      </c>
      <c r="R72" s="7">
        <v>0.83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70"/>
        <v>0</v>
      </c>
      <c r="AJ72" s="11"/>
      <c r="AK72" s="10"/>
      <c r="AL72" s="11"/>
      <c r="AM72" s="10"/>
      <c r="AN72" s="11"/>
      <c r="AO72" s="10"/>
      <c r="AP72" s="7"/>
      <c r="AQ72" s="11">
        <v>20</v>
      </c>
      <c r="AR72" s="10" t="s">
        <v>53</v>
      </c>
      <c r="AS72" s="11"/>
      <c r="AT72" s="10"/>
      <c r="AU72" s="11"/>
      <c r="AV72" s="10"/>
      <c r="AW72" s="11"/>
      <c r="AX72" s="10"/>
      <c r="AY72" s="7">
        <v>3</v>
      </c>
      <c r="AZ72" s="7">
        <f t="shared" si="71"/>
        <v>3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72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73"/>
        <v>0</v>
      </c>
    </row>
    <row r="73" spans="1:86" x14ac:dyDescent="0.25">
      <c r="A73" s="20">
        <v>1</v>
      </c>
      <c r="B73" s="20">
        <v>3</v>
      </c>
      <c r="C73" s="20"/>
      <c r="D73" s="6" t="s">
        <v>115</v>
      </c>
      <c r="E73" s="3" t="s">
        <v>116</v>
      </c>
      <c r="F73" s="6">
        <f t="shared" si="58"/>
        <v>0</v>
      </c>
      <c r="G73" s="6">
        <f t="shared" si="59"/>
        <v>1</v>
      </c>
      <c r="H73" s="6">
        <f t="shared" si="60"/>
        <v>9</v>
      </c>
      <c r="I73" s="6">
        <f t="shared" si="61"/>
        <v>9</v>
      </c>
      <c r="J73" s="6">
        <f t="shared" si="62"/>
        <v>0</v>
      </c>
      <c r="K73" s="6">
        <f t="shared" si="63"/>
        <v>0</v>
      </c>
      <c r="L73" s="6">
        <f t="shared" si="64"/>
        <v>0</v>
      </c>
      <c r="M73" s="6">
        <f t="shared" si="65"/>
        <v>0</v>
      </c>
      <c r="N73" s="6">
        <f t="shared" si="66"/>
        <v>0</v>
      </c>
      <c r="O73" s="6">
        <f t="shared" si="67"/>
        <v>0</v>
      </c>
      <c r="P73" s="7">
        <f t="shared" si="68"/>
        <v>1</v>
      </c>
      <c r="Q73" s="7">
        <f t="shared" si="69"/>
        <v>0</v>
      </c>
      <c r="R73" s="7">
        <v>0.37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70"/>
        <v>0</v>
      </c>
      <c r="AJ73" s="11">
        <v>9</v>
      </c>
      <c r="AK73" s="10" t="s">
        <v>53</v>
      </c>
      <c r="AL73" s="11"/>
      <c r="AM73" s="10"/>
      <c r="AN73" s="11"/>
      <c r="AO73" s="10"/>
      <c r="AP73" s="7">
        <v>1</v>
      </c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71"/>
        <v>1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72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73"/>
        <v>0</v>
      </c>
    </row>
    <row r="74" spans="1:86" x14ac:dyDescent="0.25">
      <c r="A74" s="20">
        <v>1</v>
      </c>
      <c r="B74" s="20">
        <v>3</v>
      </c>
      <c r="C74" s="20"/>
      <c r="D74" s="6" t="s">
        <v>117</v>
      </c>
      <c r="E74" s="3" t="s">
        <v>118</v>
      </c>
      <c r="F74" s="6">
        <f t="shared" si="58"/>
        <v>0</v>
      </c>
      <c r="G74" s="6">
        <f t="shared" si="59"/>
        <v>1</v>
      </c>
      <c r="H74" s="6">
        <f t="shared" si="60"/>
        <v>9</v>
      </c>
      <c r="I74" s="6">
        <f t="shared" si="61"/>
        <v>9</v>
      </c>
      <c r="J74" s="6">
        <f t="shared" si="62"/>
        <v>0</v>
      </c>
      <c r="K74" s="6">
        <f t="shared" si="63"/>
        <v>0</v>
      </c>
      <c r="L74" s="6">
        <f t="shared" si="64"/>
        <v>0</v>
      </c>
      <c r="M74" s="6">
        <f t="shared" si="65"/>
        <v>0</v>
      </c>
      <c r="N74" s="6">
        <f t="shared" si="66"/>
        <v>0</v>
      </c>
      <c r="O74" s="6">
        <f t="shared" si="67"/>
        <v>0</v>
      </c>
      <c r="P74" s="7">
        <f t="shared" si="68"/>
        <v>1</v>
      </c>
      <c r="Q74" s="7">
        <f t="shared" si="69"/>
        <v>0</v>
      </c>
      <c r="R74" s="7">
        <v>0.37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70"/>
        <v>0</v>
      </c>
      <c r="AJ74" s="11">
        <v>9</v>
      </c>
      <c r="AK74" s="10" t="s">
        <v>53</v>
      </c>
      <c r="AL74" s="11"/>
      <c r="AM74" s="10"/>
      <c r="AN74" s="11"/>
      <c r="AO74" s="10"/>
      <c r="AP74" s="7">
        <v>1</v>
      </c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71"/>
        <v>1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72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73"/>
        <v>0</v>
      </c>
    </row>
    <row r="75" spans="1:86" x14ac:dyDescent="0.25">
      <c r="A75" s="20">
        <v>1</v>
      </c>
      <c r="B75" s="20">
        <v>3</v>
      </c>
      <c r="C75" s="20"/>
      <c r="D75" s="6" t="s">
        <v>119</v>
      </c>
      <c r="E75" s="3" t="s">
        <v>120</v>
      </c>
      <c r="F75" s="6">
        <f t="shared" si="58"/>
        <v>0</v>
      </c>
      <c r="G75" s="6">
        <f t="shared" si="59"/>
        <v>1</v>
      </c>
      <c r="H75" s="6">
        <f t="shared" si="60"/>
        <v>9</v>
      </c>
      <c r="I75" s="6">
        <f t="shared" si="61"/>
        <v>9</v>
      </c>
      <c r="J75" s="6">
        <f t="shared" si="62"/>
        <v>0</v>
      </c>
      <c r="K75" s="6">
        <f t="shared" si="63"/>
        <v>0</v>
      </c>
      <c r="L75" s="6">
        <f t="shared" si="64"/>
        <v>0</v>
      </c>
      <c r="M75" s="6">
        <f t="shared" si="65"/>
        <v>0</v>
      </c>
      <c r="N75" s="6">
        <f t="shared" si="66"/>
        <v>0</v>
      </c>
      <c r="O75" s="6">
        <f t="shared" si="67"/>
        <v>0</v>
      </c>
      <c r="P75" s="7">
        <f t="shared" si="68"/>
        <v>1</v>
      </c>
      <c r="Q75" s="7">
        <f t="shared" si="69"/>
        <v>0</v>
      </c>
      <c r="R75" s="7">
        <v>0.4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70"/>
        <v>0</v>
      </c>
      <c r="AJ75" s="11">
        <v>9</v>
      </c>
      <c r="AK75" s="10" t="s">
        <v>53</v>
      </c>
      <c r="AL75" s="11"/>
      <c r="AM75" s="10"/>
      <c r="AN75" s="11"/>
      <c r="AO75" s="10"/>
      <c r="AP75" s="7">
        <v>1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71"/>
        <v>1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72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73"/>
        <v>0</v>
      </c>
    </row>
    <row r="76" spans="1:86" x14ac:dyDescent="0.25">
      <c r="A76" s="20">
        <v>1</v>
      </c>
      <c r="B76" s="20">
        <v>3</v>
      </c>
      <c r="C76" s="20"/>
      <c r="D76" s="6" t="s">
        <v>121</v>
      </c>
      <c r="E76" s="3" t="s">
        <v>122</v>
      </c>
      <c r="F76" s="6">
        <f t="shared" si="58"/>
        <v>0</v>
      </c>
      <c r="G76" s="6">
        <f t="shared" si="59"/>
        <v>1</v>
      </c>
      <c r="H76" s="6">
        <f t="shared" si="60"/>
        <v>9</v>
      </c>
      <c r="I76" s="6">
        <f t="shared" si="61"/>
        <v>9</v>
      </c>
      <c r="J76" s="6">
        <f t="shared" si="62"/>
        <v>0</v>
      </c>
      <c r="K76" s="6">
        <f t="shared" si="63"/>
        <v>0</v>
      </c>
      <c r="L76" s="6">
        <f t="shared" si="64"/>
        <v>0</v>
      </c>
      <c r="M76" s="6">
        <f t="shared" si="65"/>
        <v>0</v>
      </c>
      <c r="N76" s="6">
        <f t="shared" si="66"/>
        <v>0</v>
      </c>
      <c r="O76" s="6">
        <f t="shared" si="67"/>
        <v>0</v>
      </c>
      <c r="P76" s="7">
        <f t="shared" si="68"/>
        <v>1</v>
      </c>
      <c r="Q76" s="7">
        <f t="shared" si="69"/>
        <v>0</v>
      </c>
      <c r="R76" s="7">
        <v>6.7000000000000004E-2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70"/>
        <v>0</v>
      </c>
      <c r="AJ76" s="11">
        <v>9</v>
      </c>
      <c r="AK76" s="10" t="s">
        <v>53</v>
      </c>
      <c r="AL76" s="11"/>
      <c r="AM76" s="10"/>
      <c r="AN76" s="11"/>
      <c r="AO76" s="10"/>
      <c r="AP76" s="7">
        <v>1</v>
      </c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71"/>
        <v>1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72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73"/>
        <v>0</v>
      </c>
    </row>
    <row r="77" spans="1:86" x14ac:dyDescent="0.25">
      <c r="A77" s="20">
        <v>1</v>
      </c>
      <c r="B77" s="20">
        <v>3</v>
      </c>
      <c r="C77" s="20"/>
      <c r="D77" s="6" t="s">
        <v>123</v>
      </c>
      <c r="E77" s="3" t="s">
        <v>124</v>
      </c>
      <c r="F77" s="6">
        <f t="shared" si="58"/>
        <v>0</v>
      </c>
      <c r="G77" s="6">
        <f t="shared" si="59"/>
        <v>1</v>
      </c>
      <c r="H77" s="6">
        <f t="shared" si="60"/>
        <v>9</v>
      </c>
      <c r="I77" s="6">
        <f t="shared" si="61"/>
        <v>9</v>
      </c>
      <c r="J77" s="6">
        <f t="shared" si="62"/>
        <v>0</v>
      </c>
      <c r="K77" s="6">
        <f t="shared" si="63"/>
        <v>0</v>
      </c>
      <c r="L77" s="6">
        <f t="shared" si="64"/>
        <v>0</v>
      </c>
      <c r="M77" s="6">
        <f t="shared" si="65"/>
        <v>0</v>
      </c>
      <c r="N77" s="6">
        <f t="shared" si="66"/>
        <v>0</v>
      </c>
      <c r="O77" s="6">
        <f t="shared" si="67"/>
        <v>0</v>
      </c>
      <c r="P77" s="7">
        <f t="shared" si="68"/>
        <v>1</v>
      </c>
      <c r="Q77" s="7">
        <f t="shared" si="69"/>
        <v>0</v>
      </c>
      <c r="R77" s="7">
        <v>0.4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70"/>
        <v>0</v>
      </c>
      <c r="AJ77" s="11">
        <v>9</v>
      </c>
      <c r="AK77" s="10" t="s">
        <v>53</v>
      </c>
      <c r="AL77" s="11"/>
      <c r="AM77" s="10"/>
      <c r="AN77" s="11"/>
      <c r="AO77" s="10"/>
      <c r="AP77" s="7">
        <v>1</v>
      </c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71"/>
        <v>1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72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73"/>
        <v>0</v>
      </c>
    </row>
    <row r="78" spans="1:86" x14ac:dyDescent="0.25">
      <c r="A78" s="20">
        <v>1</v>
      </c>
      <c r="B78" s="20">
        <v>3</v>
      </c>
      <c r="C78" s="20"/>
      <c r="D78" s="6" t="s">
        <v>125</v>
      </c>
      <c r="E78" s="3" t="s">
        <v>126</v>
      </c>
      <c r="F78" s="6">
        <f t="shared" si="58"/>
        <v>0</v>
      </c>
      <c r="G78" s="6">
        <f t="shared" si="59"/>
        <v>1</v>
      </c>
      <c r="H78" s="6">
        <f t="shared" si="60"/>
        <v>9</v>
      </c>
      <c r="I78" s="6">
        <f t="shared" si="61"/>
        <v>9</v>
      </c>
      <c r="J78" s="6">
        <f t="shared" si="62"/>
        <v>0</v>
      </c>
      <c r="K78" s="6">
        <f t="shared" si="63"/>
        <v>0</v>
      </c>
      <c r="L78" s="6">
        <f t="shared" si="64"/>
        <v>0</v>
      </c>
      <c r="M78" s="6">
        <f t="shared" si="65"/>
        <v>0</v>
      </c>
      <c r="N78" s="6">
        <f t="shared" si="66"/>
        <v>0</v>
      </c>
      <c r="O78" s="6">
        <f t="shared" si="67"/>
        <v>0</v>
      </c>
      <c r="P78" s="7">
        <f t="shared" si="68"/>
        <v>1</v>
      </c>
      <c r="Q78" s="7">
        <f t="shared" si="69"/>
        <v>0</v>
      </c>
      <c r="R78" s="7">
        <v>0.3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70"/>
        <v>0</v>
      </c>
      <c r="AJ78" s="11">
        <v>9</v>
      </c>
      <c r="AK78" s="10" t="s">
        <v>53</v>
      </c>
      <c r="AL78" s="11"/>
      <c r="AM78" s="10"/>
      <c r="AN78" s="11"/>
      <c r="AO78" s="10"/>
      <c r="AP78" s="7">
        <v>1</v>
      </c>
      <c r="AQ78" s="11"/>
      <c r="AR78" s="10"/>
      <c r="AS78" s="11"/>
      <c r="AT78" s="10"/>
      <c r="AU78" s="11"/>
      <c r="AV78" s="10"/>
      <c r="AW78" s="11"/>
      <c r="AX78" s="10"/>
      <c r="AY78" s="7"/>
      <c r="AZ78" s="7">
        <f t="shared" si="71"/>
        <v>1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72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73"/>
        <v>0</v>
      </c>
    </row>
    <row r="79" spans="1:86" x14ac:dyDescent="0.25">
      <c r="A79" s="20">
        <v>10</v>
      </c>
      <c r="B79" s="20">
        <v>1</v>
      </c>
      <c r="C79" s="20"/>
      <c r="D79" s="6" t="s">
        <v>127</v>
      </c>
      <c r="E79" s="3" t="s">
        <v>128</v>
      </c>
      <c r="F79" s="6">
        <f t="shared" si="58"/>
        <v>0</v>
      </c>
      <c r="G79" s="6">
        <f t="shared" si="59"/>
        <v>2</v>
      </c>
      <c r="H79" s="6">
        <f t="shared" si="60"/>
        <v>15</v>
      </c>
      <c r="I79" s="6">
        <f t="shared" si="61"/>
        <v>5</v>
      </c>
      <c r="J79" s="6">
        <f t="shared" si="62"/>
        <v>0</v>
      </c>
      <c r="K79" s="6">
        <f t="shared" si="63"/>
        <v>0</v>
      </c>
      <c r="L79" s="6">
        <f t="shared" si="64"/>
        <v>10</v>
      </c>
      <c r="M79" s="6">
        <f t="shared" si="65"/>
        <v>0</v>
      </c>
      <c r="N79" s="6">
        <f t="shared" si="66"/>
        <v>0</v>
      </c>
      <c r="O79" s="6">
        <f t="shared" si="67"/>
        <v>0</v>
      </c>
      <c r="P79" s="7">
        <f t="shared" si="68"/>
        <v>2</v>
      </c>
      <c r="Q79" s="7">
        <f t="shared" si="69"/>
        <v>1.2</v>
      </c>
      <c r="R79" s="7">
        <v>0.63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70"/>
        <v>0</v>
      </c>
      <c r="AJ79" s="11"/>
      <c r="AK79" s="10"/>
      <c r="AL79" s="11"/>
      <c r="AM79" s="10"/>
      <c r="AN79" s="11"/>
      <c r="AO79" s="10"/>
      <c r="AP79" s="7"/>
      <c r="AQ79" s="11"/>
      <c r="AR79" s="10"/>
      <c r="AS79" s="11"/>
      <c r="AT79" s="10"/>
      <c r="AU79" s="11"/>
      <c r="AV79" s="10"/>
      <c r="AW79" s="11"/>
      <c r="AX79" s="10"/>
      <c r="AY79" s="7"/>
      <c r="AZ79" s="7">
        <f t="shared" si="71"/>
        <v>0</v>
      </c>
      <c r="BA79" s="11">
        <v>5</v>
      </c>
      <c r="BB79" s="10" t="s">
        <v>53</v>
      </c>
      <c r="BC79" s="11"/>
      <c r="BD79" s="10"/>
      <c r="BE79" s="11"/>
      <c r="BF79" s="10"/>
      <c r="BG79" s="7">
        <v>0.8</v>
      </c>
      <c r="BH79" s="11">
        <v>10</v>
      </c>
      <c r="BI79" s="10" t="s">
        <v>53</v>
      </c>
      <c r="BJ79" s="11"/>
      <c r="BK79" s="10"/>
      <c r="BL79" s="11"/>
      <c r="BM79" s="10"/>
      <c r="BN79" s="11"/>
      <c r="BO79" s="10"/>
      <c r="BP79" s="7">
        <v>1.2</v>
      </c>
      <c r="BQ79" s="7">
        <f t="shared" si="72"/>
        <v>2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73"/>
        <v>0</v>
      </c>
    </row>
    <row r="80" spans="1:86" x14ac:dyDescent="0.25">
      <c r="A80" s="20">
        <v>10</v>
      </c>
      <c r="B80" s="20">
        <v>1</v>
      </c>
      <c r="C80" s="20"/>
      <c r="D80" s="6" t="s">
        <v>129</v>
      </c>
      <c r="E80" s="3" t="s">
        <v>130</v>
      </c>
      <c r="F80" s="6">
        <f t="shared" si="58"/>
        <v>0</v>
      </c>
      <c r="G80" s="6">
        <f t="shared" si="59"/>
        <v>2</v>
      </c>
      <c r="H80" s="6">
        <f t="shared" si="60"/>
        <v>15</v>
      </c>
      <c r="I80" s="6">
        <f t="shared" si="61"/>
        <v>5</v>
      </c>
      <c r="J80" s="6">
        <f t="shared" si="62"/>
        <v>0</v>
      </c>
      <c r="K80" s="6">
        <f t="shared" si="63"/>
        <v>0</v>
      </c>
      <c r="L80" s="6">
        <f t="shared" si="64"/>
        <v>10</v>
      </c>
      <c r="M80" s="6">
        <f t="shared" si="65"/>
        <v>0</v>
      </c>
      <c r="N80" s="6">
        <f t="shared" si="66"/>
        <v>0</v>
      </c>
      <c r="O80" s="6">
        <f t="shared" si="67"/>
        <v>0</v>
      </c>
      <c r="P80" s="7">
        <f t="shared" si="68"/>
        <v>2</v>
      </c>
      <c r="Q80" s="7">
        <f t="shared" si="69"/>
        <v>1.2</v>
      </c>
      <c r="R80" s="7">
        <v>0.5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70"/>
        <v>0</v>
      </c>
      <c r="AJ80" s="11"/>
      <c r="AK80" s="10"/>
      <c r="AL80" s="11"/>
      <c r="AM80" s="10"/>
      <c r="AN80" s="11"/>
      <c r="AO80" s="10"/>
      <c r="AP80" s="7"/>
      <c r="AQ80" s="11"/>
      <c r="AR80" s="10"/>
      <c r="AS80" s="11"/>
      <c r="AT80" s="10"/>
      <c r="AU80" s="11"/>
      <c r="AV80" s="10"/>
      <c r="AW80" s="11"/>
      <c r="AX80" s="10"/>
      <c r="AY80" s="7"/>
      <c r="AZ80" s="7">
        <f t="shared" si="71"/>
        <v>0</v>
      </c>
      <c r="BA80" s="11">
        <v>5</v>
      </c>
      <c r="BB80" s="10" t="s">
        <v>53</v>
      </c>
      <c r="BC80" s="11"/>
      <c r="BD80" s="10"/>
      <c r="BE80" s="11"/>
      <c r="BF80" s="10"/>
      <c r="BG80" s="7">
        <v>0.8</v>
      </c>
      <c r="BH80" s="11">
        <v>10</v>
      </c>
      <c r="BI80" s="10" t="s">
        <v>53</v>
      </c>
      <c r="BJ80" s="11"/>
      <c r="BK80" s="10"/>
      <c r="BL80" s="11"/>
      <c r="BM80" s="10"/>
      <c r="BN80" s="11"/>
      <c r="BO80" s="10"/>
      <c r="BP80" s="7">
        <v>1.2</v>
      </c>
      <c r="BQ80" s="7">
        <f t="shared" si="72"/>
        <v>2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73"/>
        <v>0</v>
      </c>
    </row>
    <row r="81" spans="1:86" x14ac:dyDescent="0.25">
      <c r="A81" s="20">
        <v>10</v>
      </c>
      <c r="B81" s="20">
        <v>1</v>
      </c>
      <c r="C81" s="20"/>
      <c r="D81" s="6" t="s">
        <v>131</v>
      </c>
      <c r="E81" s="3" t="s">
        <v>132</v>
      </c>
      <c r="F81" s="6">
        <f t="shared" si="58"/>
        <v>0</v>
      </c>
      <c r="G81" s="6">
        <f t="shared" si="59"/>
        <v>2</v>
      </c>
      <c r="H81" s="6">
        <f t="shared" si="60"/>
        <v>15</v>
      </c>
      <c r="I81" s="6">
        <f t="shared" si="61"/>
        <v>5</v>
      </c>
      <c r="J81" s="6">
        <f t="shared" si="62"/>
        <v>0</v>
      </c>
      <c r="K81" s="6">
        <f t="shared" si="63"/>
        <v>0</v>
      </c>
      <c r="L81" s="6">
        <f t="shared" si="64"/>
        <v>10</v>
      </c>
      <c r="M81" s="6">
        <f t="shared" si="65"/>
        <v>0</v>
      </c>
      <c r="N81" s="6">
        <f t="shared" si="66"/>
        <v>0</v>
      </c>
      <c r="O81" s="6">
        <f t="shared" si="67"/>
        <v>0</v>
      </c>
      <c r="P81" s="7">
        <f t="shared" si="68"/>
        <v>2</v>
      </c>
      <c r="Q81" s="7">
        <f t="shared" si="69"/>
        <v>1.2</v>
      </c>
      <c r="R81" s="7">
        <v>0.66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70"/>
        <v>0</v>
      </c>
      <c r="AJ81" s="11"/>
      <c r="AK81" s="10"/>
      <c r="AL81" s="11"/>
      <c r="AM81" s="10"/>
      <c r="AN81" s="11"/>
      <c r="AO81" s="10"/>
      <c r="AP81" s="7"/>
      <c r="AQ81" s="11"/>
      <c r="AR81" s="10"/>
      <c r="AS81" s="11"/>
      <c r="AT81" s="10"/>
      <c r="AU81" s="11"/>
      <c r="AV81" s="10"/>
      <c r="AW81" s="11"/>
      <c r="AX81" s="10"/>
      <c r="AY81" s="7"/>
      <c r="AZ81" s="7">
        <f t="shared" si="71"/>
        <v>0</v>
      </c>
      <c r="BA81" s="11">
        <v>5</v>
      </c>
      <c r="BB81" s="10" t="s">
        <v>53</v>
      </c>
      <c r="BC81" s="11"/>
      <c r="BD81" s="10"/>
      <c r="BE81" s="11"/>
      <c r="BF81" s="10"/>
      <c r="BG81" s="7">
        <v>0.8</v>
      </c>
      <c r="BH81" s="11">
        <v>10</v>
      </c>
      <c r="BI81" s="10" t="s">
        <v>53</v>
      </c>
      <c r="BJ81" s="11"/>
      <c r="BK81" s="10"/>
      <c r="BL81" s="11"/>
      <c r="BM81" s="10"/>
      <c r="BN81" s="11"/>
      <c r="BO81" s="10"/>
      <c r="BP81" s="7">
        <v>1.2</v>
      </c>
      <c r="BQ81" s="7">
        <f t="shared" si="72"/>
        <v>2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73"/>
        <v>0</v>
      </c>
    </row>
    <row r="82" spans="1:86" x14ac:dyDescent="0.25">
      <c r="A82" s="20">
        <v>13</v>
      </c>
      <c r="B82" s="20">
        <v>1</v>
      </c>
      <c r="C82" s="20"/>
      <c r="D82" s="6" t="s">
        <v>133</v>
      </c>
      <c r="E82" s="3" t="s">
        <v>134</v>
      </c>
      <c r="F82" s="6">
        <f t="shared" si="58"/>
        <v>0</v>
      </c>
      <c r="G82" s="6">
        <f t="shared" si="59"/>
        <v>2</v>
      </c>
      <c r="H82" s="6">
        <f t="shared" si="60"/>
        <v>15</v>
      </c>
      <c r="I82" s="6">
        <f t="shared" si="61"/>
        <v>8</v>
      </c>
      <c r="J82" s="6">
        <f t="shared" si="62"/>
        <v>7</v>
      </c>
      <c r="K82" s="6">
        <f t="shared" si="63"/>
        <v>0</v>
      </c>
      <c r="L82" s="6">
        <f t="shared" si="64"/>
        <v>0</v>
      </c>
      <c r="M82" s="6">
        <f t="shared" si="65"/>
        <v>0</v>
      </c>
      <c r="N82" s="6">
        <f t="shared" si="66"/>
        <v>0</v>
      </c>
      <c r="O82" s="6">
        <f t="shared" si="67"/>
        <v>0</v>
      </c>
      <c r="P82" s="7">
        <f t="shared" si="68"/>
        <v>2</v>
      </c>
      <c r="Q82" s="7">
        <f t="shared" si="69"/>
        <v>0</v>
      </c>
      <c r="R82" s="7">
        <v>0.67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70"/>
        <v>0</v>
      </c>
      <c r="AJ82" s="11"/>
      <c r="AK82" s="10"/>
      <c r="AL82" s="11"/>
      <c r="AM82" s="10"/>
      <c r="AN82" s="11"/>
      <c r="AO82" s="10"/>
      <c r="AP82" s="7"/>
      <c r="AQ82" s="11"/>
      <c r="AR82" s="10"/>
      <c r="AS82" s="11"/>
      <c r="AT82" s="10"/>
      <c r="AU82" s="11"/>
      <c r="AV82" s="10"/>
      <c r="AW82" s="11"/>
      <c r="AX82" s="10"/>
      <c r="AY82" s="7"/>
      <c r="AZ82" s="7">
        <f t="shared" si="71"/>
        <v>0</v>
      </c>
      <c r="BA82" s="11"/>
      <c r="BB82" s="10"/>
      <c r="BC82" s="11"/>
      <c r="BD82" s="10"/>
      <c r="BE82" s="11"/>
      <c r="BF82" s="10"/>
      <c r="BG82" s="7"/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72"/>
        <v>0</v>
      </c>
      <c r="BR82" s="11">
        <v>8</v>
      </c>
      <c r="BS82" s="10" t="s">
        <v>53</v>
      </c>
      <c r="BT82" s="11">
        <v>7</v>
      </c>
      <c r="BU82" s="10" t="s">
        <v>53</v>
      </c>
      <c r="BV82" s="11"/>
      <c r="BW82" s="10"/>
      <c r="BX82" s="7">
        <v>2</v>
      </c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73"/>
        <v>2</v>
      </c>
    </row>
    <row r="83" spans="1:86" x14ac:dyDescent="0.25">
      <c r="A83" s="20">
        <v>13</v>
      </c>
      <c r="B83" s="20">
        <v>1</v>
      </c>
      <c r="C83" s="20"/>
      <c r="D83" s="6" t="s">
        <v>135</v>
      </c>
      <c r="E83" s="3" t="s">
        <v>136</v>
      </c>
      <c r="F83" s="6">
        <f t="shared" si="58"/>
        <v>0</v>
      </c>
      <c r="G83" s="6">
        <f t="shared" si="59"/>
        <v>2</v>
      </c>
      <c r="H83" s="6">
        <f t="shared" si="60"/>
        <v>15</v>
      </c>
      <c r="I83" s="6">
        <f t="shared" si="61"/>
        <v>8</v>
      </c>
      <c r="J83" s="6">
        <f t="shared" si="62"/>
        <v>7</v>
      </c>
      <c r="K83" s="6">
        <f t="shared" si="63"/>
        <v>0</v>
      </c>
      <c r="L83" s="6">
        <f t="shared" si="64"/>
        <v>0</v>
      </c>
      <c r="M83" s="6">
        <f t="shared" si="65"/>
        <v>0</v>
      </c>
      <c r="N83" s="6">
        <f t="shared" si="66"/>
        <v>0</v>
      </c>
      <c r="O83" s="6">
        <f t="shared" si="67"/>
        <v>0</v>
      </c>
      <c r="P83" s="7">
        <f t="shared" si="68"/>
        <v>2</v>
      </c>
      <c r="Q83" s="7">
        <f t="shared" si="69"/>
        <v>0</v>
      </c>
      <c r="R83" s="7">
        <v>0.54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70"/>
        <v>0</v>
      </c>
      <c r="AJ83" s="11"/>
      <c r="AK83" s="10"/>
      <c r="AL83" s="11"/>
      <c r="AM83" s="10"/>
      <c r="AN83" s="11"/>
      <c r="AO83" s="10"/>
      <c r="AP83" s="7"/>
      <c r="AQ83" s="11"/>
      <c r="AR83" s="10"/>
      <c r="AS83" s="11"/>
      <c r="AT83" s="10"/>
      <c r="AU83" s="11"/>
      <c r="AV83" s="10"/>
      <c r="AW83" s="11"/>
      <c r="AX83" s="10"/>
      <c r="AY83" s="7"/>
      <c r="AZ83" s="7">
        <f t="shared" si="71"/>
        <v>0</v>
      </c>
      <c r="BA83" s="11"/>
      <c r="BB83" s="10"/>
      <c r="BC83" s="11"/>
      <c r="BD83" s="10"/>
      <c r="BE83" s="11"/>
      <c r="BF83" s="10"/>
      <c r="BG83" s="7"/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72"/>
        <v>0</v>
      </c>
      <c r="BR83" s="11">
        <v>8</v>
      </c>
      <c r="BS83" s="10" t="s">
        <v>53</v>
      </c>
      <c r="BT83" s="11">
        <v>7</v>
      </c>
      <c r="BU83" s="10" t="s">
        <v>53</v>
      </c>
      <c r="BV83" s="11"/>
      <c r="BW83" s="10"/>
      <c r="BX83" s="7">
        <v>2</v>
      </c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73"/>
        <v>2</v>
      </c>
    </row>
    <row r="84" spans="1:86" x14ac:dyDescent="0.25">
      <c r="A84" s="20">
        <v>13</v>
      </c>
      <c r="B84" s="20">
        <v>1</v>
      </c>
      <c r="C84" s="20"/>
      <c r="D84" s="6" t="s">
        <v>137</v>
      </c>
      <c r="E84" s="3" t="s">
        <v>138</v>
      </c>
      <c r="F84" s="6">
        <f t="shared" si="58"/>
        <v>0</v>
      </c>
      <c r="G84" s="6">
        <f t="shared" si="59"/>
        <v>2</v>
      </c>
      <c r="H84" s="6">
        <f t="shared" si="60"/>
        <v>15</v>
      </c>
      <c r="I84" s="6">
        <f t="shared" si="61"/>
        <v>8</v>
      </c>
      <c r="J84" s="6">
        <f t="shared" si="62"/>
        <v>7</v>
      </c>
      <c r="K84" s="6">
        <f t="shared" si="63"/>
        <v>0</v>
      </c>
      <c r="L84" s="6">
        <f t="shared" si="64"/>
        <v>0</v>
      </c>
      <c r="M84" s="6">
        <f t="shared" si="65"/>
        <v>0</v>
      </c>
      <c r="N84" s="6">
        <f t="shared" si="66"/>
        <v>0</v>
      </c>
      <c r="O84" s="6">
        <f t="shared" si="67"/>
        <v>0</v>
      </c>
      <c r="P84" s="7">
        <f t="shared" si="68"/>
        <v>2</v>
      </c>
      <c r="Q84" s="7">
        <f t="shared" si="69"/>
        <v>0</v>
      </c>
      <c r="R84" s="7">
        <v>0.34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70"/>
        <v>0</v>
      </c>
      <c r="AJ84" s="11"/>
      <c r="AK84" s="10"/>
      <c r="AL84" s="11"/>
      <c r="AM84" s="10"/>
      <c r="AN84" s="11"/>
      <c r="AO84" s="10"/>
      <c r="AP84" s="7"/>
      <c r="AQ84" s="11"/>
      <c r="AR84" s="10"/>
      <c r="AS84" s="11"/>
      <c r="AT84" s="10"/>
      <c r="AU84" s="11"/>
      <c r="AV84" s="10"/>
      <c r="AW84" s="11"/>
      <c r="AX84" s="10"/>
      <c r="AY84" s="7"/>
      <c r="AZ84" s="7">
        <f t="shared" si="71"/>
        <v>0</v>
      </c>
      <c r="BA84" s="11"/>
      <c r="BB84" s="10"/>
      <c r="BC84" s="11"/>
      <c r="BD84" s="10"/>
      <c r="BE84" s="11"/>
      <c r="BF84" s="10"/>
      <c r="BG84" s="7"/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72"/>
        <v>0</v>
      </c>
      <c r="BR84" s="11">
        <v>8</v>
      </c>
      <c r="BS84" s="10" t="s">
        <v>53</v>
      </c>
      <c r="BT84" s="11">
        <v>7</v>
      </c>
      <c r="BU84" s="10" t="s">
        <v>53</v>
      </c>
      <c r="BV84" s="11"/>
      <c r="BW84" s="10"/>
      <c r="BX84" s="7">
        <v>2</v>
      </c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73"/>
        <v>2</v>
      </c>
    </row>
    <row r="85" spans="1:86" x14ac:dyDescent="0.25">
      <c r="A85" s="20">
        <v>13</v>
      </c>
      <c r="B85" s="20">
        <v>1</v>
      </c>
      <c r="C85" s="20"/>
      <c r="D85" s="6" t="s">
        <v>139</v>
      </c>
      <c r="E85" s="3" t="s">
        <v>140</v>
      </c>
      <c r="F85" s="6">
        <f t="shared" si="58"/>
        <v>0</v>
      </c>
      <c r="G85" s="6">
        <f t="shared" si="59"/>
        <v>2</v>
      </c>
      <c r="H85" s="6">
        <f t="shared" si="60"/>
        <v>15</v>
      </c>
      <c r="I85" s="6">
        <f t="shared" si="61"/>
        <v>8</v>
      </c>
      <c r="J85" s="6">
        <f t="shared" si="62"/>
        <v>7</v>
      </c>
      <c r="K85" s="6">
        <f t="shared" si="63"/>
        <v>0</v>
      </c>
      <c r="L85" s="6">
        <f t="shared" si="64"/>
        <v>0</v>
      </c>
      <c r="M85" s="6">
        <f t="shared" si="65"/>
        <v>0</v>
      </c>
      <c r="N85" s="6">
        <f t="shared" si="66"/>
        <v>0</v>
      </c>
      <c r="O85" s="6">
        <f t="shared" si="67"/>
        <v>0</v>
      </c>
      <c r="P85" s="7">
        <f t="shared" si="68"/>
        <v>2</v>
      </c>
      <c r="Q85" s="7">
        <f t="shared" si="69"/>
        <v>0</v>
      </c>
      <c r="R85" s="7">
        <v>0.34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70"/>
        <v>0</v>
      </c>
      <c r="AJ85" s="11"/>
      <c r="AK85" s="10"/>
      <c r="AL85" s="11"/>
      <c r="AM85" s="10"/>
      <c r="AN85" s="11"/>
      <c r="AO85" s="10"/>
      <c r="AP85" s="7"/>
      <c r="AQ85" s="11"/>
      <c r="AR85" s="10"/>
      <c r="AS85" s="11"/>
      <c r="AT85" s="10"/>
      <c r="AU85" s="11"/>
      <c r="AV85" s="10"/>
      <c r="AW85" s="11"/>
      <c r="AX85" s="10"/>
      <c r="AY85" s="7"/>
      <c r="AZ85" s="7">
        <f t="shared" si="71"/>
        <v>0</v>
      </c>
      <c r="BA85" s="11"/>
      <c r="BB85" s="10"/>
      <c r="BC85" s="11"/>
      <c r="BD85" s="10"/>
      <c r="BE85" s="11"/>
      <c r="BF85" s="10"/>
      <c r="BG85" s="7"/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72"/>
        <v>0</v>
      </c>
      <c r="BR85" s="11">
        <v>8</v>
      </c>
      <c r="BS85" s="10" t="s">
        <v>53</v>
      </c>
      <c r="BT85" s="11">
        <v>7</v>
      </c>
      <c r="BU85" s="10" t="s">
        <v>53</v>
      </c>
      <c r="BV85" s="11"/>
      <c r="BW85" s="10"/>
      <c r="BX85" s="7">
        <v>2</v>
      </c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73"/>
        <v>2</v>
      </c>
    </row>
    <row r="86" spans="1:86" x14ac:dyDescent="0.25">
      <c r="A86" s="20">
        <v>6</v>
      </c>
      <c r="B86" s="20">
        <v>1</v>
      </c>
      <c r="C86" s="20"/>
      <c r="D86" s="6" t="s">
        <v>141</v>
      </c>
      <c r="E86" s="3" t="s">
        <v>142</v>
      </c>
      <c r="F86" s="6">
        <f t="shared" si="58"/>
        <v>0</v>
      </c>
      <c r="G86" s="6">
        <f t="shared" si="59"/>
        <v>2</v>
      </c>
      <c r="H86" s="6">
        <f t="shared" si="60"/>
        <v>15</v>
      </c>
      <c r="I86" s="6">
        <f t="shared" si="61"/>
        <v>8</v>
      </c>
      <c r="J86" s="6">
        <f t="shared" si="62"/>
        <v>7</v>
      </c>
      <c r="K86" s="6">
        <f t="shared" si="63"/>
        <v>0</v>
      </c>
      <c r="L86" s="6">
        <f t="shared" si="64"/>
        <v>0</v>
      </c>
      <c r="M86" s="6">
        <f t="shared" si="65"/>
        <v>0</v>
      </c>
      <c r="N86" s="6">
        <f t="shared" si="66"/>
        <v>0</v>
      </c>
      <c r="O86" s="6">
        <f t="shared" si="67"/>
        <v>0</v>
      </c>
      <c r="P86" s="7">
        <f t="shared" si="68"/>
        <v>2</v>
      </c>
      <c r="Q86" s="7">
        <f t="shared" si="69"/>
        <v>0</v>
      </c>
      <c r="R86" s="7">
        <v>0.73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70"/>
        <v>0</v>
      </c>
      <c r="AJ86" s="11"/>
      <c r="AK86" s="10"/>
      <c r="AL86" s="11"/>
      <c r="AM86" s="10"/>
      <c r="AN86" s="11"/>
      <c r="AO86" s="10"/>
      <c r="AP86" s="7"/>
      <c r="AQ86" s="11"/>
      <c r="AR86" s="10"/>
      <c r="AS86" s="11"/>
      <c r="AT86" s="10"/>
      <c r="AU86" s="11"/>
      <c r="AV86" s="10"/>
      <c r="AW86" s="11"/>
      <c r="AX86" s="10"/>
      <c r="AY86" s="7"/>
      <c r="AZ86" s="7">
        <f t="shared" si="71"/>
        <v>0</v>
      </c>
      <c r="BA86" s="11">
        <v>8</v>
      </c>
      <c r="BB86" s="10" t="s">
        <v>53</v>
      </c>
      <c r="BC86" s="11">
        <v>7</v>
      </c>
      <c r="BD86" s="10" t="s">
        <v>53</v>
      </c>
      <c r="BE86" s="11"/>
      <c r="BF86" s="10"/>
      <c r="BG86" s="7">
        <v>2</v>
      </c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72"/>
        <v>2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73"/>
        <v>0</v>
      </c>
    </row>
    <row r="87" spans="1:86" x14ac:dyDescent="0.25">
      <c r="A87" s="20">
        <v>6</v>
      </c>
      <c r="B87" s="20">
        <v>1</v>
      </c>
      <c r="C87" s="20"/>
      <c r="D87" s="6" t="s">
        <v>143</v>
      </c>
      <c r="E87" s="3" t="s">
        <v>144</v>
      </c>
      <c r="F87" s="6">
        <f t="shared" si="58"/>
        <v>0</v>
      </c>
      <c r="G87" s="6">
        <f t="shared" si="59"/>
        <v>2</v>
      </c>
      <c r="H87" s="6">
        <f t="shared" si="60"/>
        <v>15</v>
      </c>
      <c r="I87" s="6">
        <f t="shared" si="61"/>
        <v>8</v>
      </c>
      <c r="J87" s="6">
        <f t="shared" si="62"/>
        <v>7</v>
      </c>
      <c r="K87" s="6">
        <f t="shared" si="63"/>
        <v>0</v>
      </c>
      <c r="L87" s="6">
        <f t="shared" si="64"/>
        <v>0</v>
      </c>
      <c r="M87" s="6">
        <f t="shared" si="65"/>
        <v>0</v>
      </c>
      <c r="N87" s="6">
        <f t="shared" si="66"/>
        <v>0</v>
      </c>
      <c r="O87" s="6">
        <f t="shared" si="67"/>
        <v>0</v>
      </c>
      <c r="P87" s="7">
        <f t="shared" si="68"/>
        <v>2</v>
      </c>
      <c r="Q87" s="7">
        <f t="shared" si="69"/>
        <v>0</v>
      </c>
      <c r="R87" s="7">
        <v>0.47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70"/>
        <v>0</v>
      </c>
      <c r="AJ87" s="11"/>
      <c r="AK87" s="10"/>
      <c r="AL87" s="11"/>
      <c r="AM87" s="10"/>
      <c r="AN87" s="11"/>
      <c r="AO87" s="10"/>
      <c r="AP87" s="7"/>
      <c r="AQ87" s="11"/>
      <c r="AR87" s="10"/>
      <c r="AS87" s="11"/>
      <c r="AT87" s="10"/>
      <c r="AU87" s="11"/>
      <c r="AV87" s="10"/>
      <c r="AW87" s="11"/>
      <c r="AX87" s="10"/>
      <c r="AY87" s="7"/>
      <c r="AZ87" s="7">
        <f t="shared" si="71"/>
        <v>0</v>
      </c>
      <c r="BA87" s="11">
        <v>8</v>
      </c>
      <c r="BB87" s="10" t="s">
        <v>53</v>
      </c>
      <c r="BC87" s="11">
        <v>7</v>
      </c>
      <c r="BD87" s="10" t="s">
        <v>53</v>
      </c>
      <c r="BE87" s="11"/>
      <c r="BF87" s="10"/>
      <c r="BG87" s="7">
        <v>2</v>
      </c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72"/>
        <v>2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73"/>
        <v>0</v>
      </c>
    </row>
    <row r="88" spans="1:86" x14ac:dyDescent="0.25">
      <c r="A88" s="20">
        <v>6</v>
      </c>
      <c r="B88" s="20">
        <v>1</v>
      </c>
      <c r="C88" s="20"/>
      <c r="D88" s="6" t="s">
        <v>145</v>
      </c>
      <c r="E88" s="3" t="s">
        <v>146</v>
      </c>
      <c r="F88" s="6">
        <f t="shared" si="58"/>
        <v>0</v>
      </c>
      <c r="G88" s="6">
        <f t="shared" si="59"/>
        <v>2</v>
      </c>
      <c r="H88" s="6">
        <f t="shared" si="60"/>
        <v>15</v>
      </c>
      <c r="I88" s="6">
        <f t="shared" si="61"/>
        <v>8</v>
      </c>
      <c r="J88" s="6">
        <f t="shared" si="62"/>
        <v>7</v>
      </c>
      <c r="K88" s="6">
        <f t="shared" si="63"/>
        <v>0</v>
      </c>
      <c r="L88" s="6">
        <f t="shared" si="64"/>
        <v>0</v>
      </c>
      <c r="M88" s="6">
        <f t="shared" si="65"/>
        <v>0</v>
      </c>
      <c r="N88" s="6">
        <f t="shared" si="66"/>
        <v>0</v>
      </c>
      <c r="O88" s="6">
        <f t="shared" si="67"/>
        <v>0</v>
      </c>
      <c r="P88" s="7">
        <f t="shared" si="68"/>
        <v>2</v>
      </c>
      <c r="Q88" s="7">
        <f t="shared" si="69"/>
        <v>0</v>
      </c>
      <c r="R88" s="7">
        <v>0.46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70"/>
        <v>0</v>
      </c>
      <c r="AJ88" s="11"/>
      <c r="AK88" s="10"/>
      <c r="AL88" s="11"/>
      <c r="AM88" s="10"/>
      <c r="AN88" s="11"/>
      <c r="AO88" s="10"/>
      <c r="AP88" s="7"/>
      <c r="AQ88" s="11"/>
      <c r="AR88" s="10"/>
      <c r="AS88" s="11"/>
      <c r="AT88" s="10"/>
      <c r="AU88" s="11"/>
      <c r="AV88" s="10"/>
      <c r="AW88" s="11"/>
      <c r="AX88" s="10"/>
      <c r="AY88" s="7"/>
      <c r="AZ88" s="7">
        <f t="shared" si="71"/>
        <v>0</v>
      </c>
      <c r="BA88" s="11">
        <v>8</v>
      </c>
      <c r="BB88" s="10" t="s">
        <v>53</v>
      </c>
      <c r="BC88" s="11">
        <v>7</v>
      </c>
      <c r="BD88" s="10" t="s">
        <v>53</v>
      </c>
      <c r="BE88" s="11"/>
      <c r="BF88" s="10"/>
      <c r="BG88" s="7">
        <v>2</v>
      </c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72"/>
        <v>2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73"/>
        <v>0</v>
      </c>
    </row>
    <row r="89" spans="1:86" x14ac:dyDescent="0.25">
      <c r="A89" s="20">
        <v>6</v>
      </c>
      <c r="B89" s="20">
        <v>1</v>
      </c>
      <c r="C89" s="20"/>
      <c r="D89" s="6" t="s">
        <v>147</v>
      </c>
      <c r="E89" s="3" t="s">
        <v>148</v>
      </c>
      <c r="F89" s="6">
        <f t="shared" si="58"/>
        <v>0</v>
      </c>
      <c r="G89" s="6">
        <f t="shared" si="59"/>
        <v>2</v>
      </c>
      <c r="H89" s="6">
        <f t="shared" si="60"/>
        <v>15</v>
      </c>
      <c r="I89" s="6">
        <f t="shared" si="61"/>
        <v>8</v>
      </c>
      <c r="J89" s="6">
        <f t="shared" si="62"/>
        <v>7</v>
      </c>
      <c r="K89" s="6">
        <f t="shared" si="63"/>
        <v>0</v>
      </c>
      <c r="L89" s="6">
        <f t="shared" si="64"/>
        <v>0</v>
      </c>
      <c r="M89" s="6">
        <f t="shared" si="65"/>
        <v>0</v>
      </c>
      <c r="N89" s="6">
        <f t="shared" si="66"/>
        <v>0</v>
      </c>
      <c r="O89" s="6">
        <f t="shared" si="67"/>
        <v>0</v>
      </c>
      <c r="P89" s="7">
        <f t="shared" si="68"/>
        <v>2</v>
      </c>
      <c r="Q89" s="7">
        <f t="shared" si="69"/>
        <v>0</v>
      </c>
      <c r="R89" s="7">
        <v>0.77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70"/>
        <v>0</v>
      </c>
      <c r="AJ89" s="11"/>
      <c r="AK89" s="10"/>
      <c r="AL89" s="11"/>
      <c r="AM89" s="10"/>
      <c r="AN89" s="11"/>
      <c r="AO89" s="10"/>
      <c r="AP89" s="7"/>
      <c r="AQ89" s="11"/>
      <c r="AR89" s="10"/>
      <c r="AS89" s="11"/>
      <c r="AT89" s="10"/>
      <c r="AU89" s="11"/>
      <c r="AV89" s="10"/>
      <c r="AW89" s="11"/>
      <c r="AX89" s="10"/>
      <c r="AY89" s="7"/>
      <c r="AZ89" s="7">
        <f t="shared" si="71"/>
        <v>0</v>
      </c>
      <c r="BA89" s="11">
        <v>8</v>
      </c>
      <c r="BB89" s="10" t="s">
        <v>53</v>
      </c>
      <c r="BC89" s="11">
        <v>7</v>
      </c>
      <c r="BD89" s="10" t="s">
        <v>53</v>
      </c>
      <c r="BE89" s="11"/>
      <c r="BF89" s="10"/>
      <c r="BG89" s="7">
        <v>2</v>
      </c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72"/>
        <v>2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73"/>
        <v>0</v>
      </c>
    </row>
    <row r="90" spans="1:86" x14ac:dyDescent="0.25">
      <c r="A90" s="20">
        <v>11</v>
      </c>
      <c r="B90" s="20">
        <v>1</v>
      </c>
      <c r="C90" s="20"/>
      <c r="D90" s="6" t="s">
        <v>149</v>
      </c>
      <c r="E90" s="3" t="s">
        <v>150</v>
      </c>
      <c r="F90" s="6">
        <f t="shared" si="58"/>
        <v>0</v>
      </c>
      <c r="G90" s="6">
        <f t="shared" si="59"/>
        <v>2</v>
      </c>
      <c r="H90" s="6">
        <f t="shared" si="60"/>
        <v>10</v>
      </c>
      <c r="I90" s="6">
        <f t="shared" si="61"/>
        <v>5</v>
      </c>
      <c r="J90" s="6">
        <f t="shared" si="62"/>
        <v>0</v>
      </c>
      <c r="K90" s="6">
        <f t="shared" si="63"/>
        <v>0</v>
      </c>
      <c r="L90" s="6">
        <f t="shared" si="64"/>
        <v>5</v>
      </c>
      <c r="M90" s="6">
        <f t="shared" si="65"/>
        <v>0</v>
      </c>
      <c r="N90" s="6">
        <f t="shared" si="66"/>
        <v>0</v>
      </c>
      <c r="O90" s="6">
        <f t="shared" si="67"/>
        <v>0</v>
      </c>
      <c r="P90" s="7">
        <f t="shared" si="68"/>
        <v>1</v>
      </c>
      <c r="Q90" s="7">
        <f t="shared" si="69"/>
        <v>0.5</v>
      </c>
      <c r="R90" s="7">
        <v>0.53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70"/>
        <v>0</v>
      </c>
      <c r="AJ90" s="11"/>
      <c r="AK90" s="10"/>
      <c r="AL90" s="11"/>
      <c r="AM90" s="10"/>
      <c r="AN90" s="11"/>
      <c r="AO90" s="10"/>
      <c r="AP90" s="7"/>
      <c r="AQ90" s="11"/>
      <c r="AR90" s="10"/>
      <c r="AS90" s="11"/>
      <c r="AT90" s="10"/>
      <c r="AU90" s="11"/>
      <c r="AV90" s="10"/>
      <c r="AW90" s="11"/>
      <c r="AX90" s="10"/>
      <c r="AY90" s="7"/>
      <c r="AZ90" s="7">
        <f t="shared" si="71"/>
        <v>0</v>
      </c>
      <c r="BA90" s="11">
        <v>5</v>
      </c>
      <c r="BB90" s="10" t="s">
        <v>53</v>
      </c>
      <c r="BC90" s="11"/>
      <c r="BD90" s="10"/>
      <c r="BE90" s="11"/>
      <c r="BF90" s="10"/>
      <c r="BG90" s="7">
        <v>0.5</v>
      </c>
      <c r="BH90" s="11">
        <v>5</v>
      </c>
      <c r="BI90" s="10" t="s">
        <v>53</v>
      </c>
      <c r="BJ90" s="11"/>
      <c r="BK90" s="10"/>
      <c r="BL90" s="11"/>
      <c r="BM90" s="10"/>
      <c r="BN90" s="11"/>
      <c r="BO90" s="10"/>
      <c r="BP90" s="7">
        <v>0.5</v>
      </c>
      <c r="BQ90" s="7">
        <f t="shared" si="72"/>
        <v>1</v>
      </c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73"/>
        <v>0</v>
      </c>
    </row>
    <row r="91" spans="1:86" x14ac:dyDescent="0.25">
      <c r="A91" s="20">
        <v>11</v>
      </c>
      <c r="B91" s="20">
        <v>1</v>
      </c>
      <c r="C91" s="20"/>
      <c r="D91" s="6" t="s">
        <v>151</v>
      </c>
      <c r="E91" s="3" t="s">
        <v>152</v>
      </c>
      <c r="F91" s="6">
        <f t="shared" si="58"/>
        <v>0</v>
      </c>
      <c r="G91" s="6">
        <f t="shared" si="59"/>
        <v>2</v>
      </c>
      <c r="H91" s="6">
        <f t="shared" si="60"/>
        <v>10</v>
      </c>
      <c r="I91" s="6">
        <f t="shared" si="61"/>
        <v>5</v>
      </c>
      <c r="J91" s="6">
        <f t="shared" si="62"/>
        <v>0</v>
      </c>
      <c r="K91" s="6">
        <f t="shared" si="63"/>
        <v>0</v>
      </c>
      <c r="L91" s="6">
        <f t="shared" si="64"/>
        <v>5</v>
      </c>
      <c r="M91" s="6">
        <f t="shared" si="65"/>
        <v>0</v>
      </c>
      <c r="N91" s="6">
        <f t="shared" si="66"/>
        <v>0</v>
      </c>
      <c r="O91" s="6">
        <f t="shared" si="67"/>
        <v>0</v>
      </c>
      <c r="P91" s="7">
        <f t="shared" si="68"/>
        <v>1</v>
      </c>
      <c r="Q91" s="7">
        <f t="shared" si="69"/>
        <v>0.5</v>
      </c>
      <c r="R91" s="7">
        <v>0.46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70"/>
        <v>0</v>
      </c>
      <c r="AJ91" s="11"/>
      <c r="AK91" s="10"/>
      <c r="AL91" s="11"/>
      <c r="AM91" s="10"/>
      <c r="AN91" s="11"/>
      <c r="AO91" s="10"/>
      <c r="AP91" s="7"/>
      <c r="AQ91" s="11"/>
      <c r="AR91" s="10"/>
      <c r="AS91" s="11"/>
      <c r="AT91" s="10"/>
      <c r="AU91" s="11"/>
      <c r="AV91" s="10"/>
      <c r="AW91" s="11"/>
      <c r="AX91" s="10"/>
      <c r="AY91" s="7"/>
      <c r="AZ91" s="7">
        <f t="shared" si="71"/>
        <v>0</v>
      </c>
      <c r="BA91" s="11">
        <v>5</v>
      </c>
      <c r="BB91" s="10" t="s">
        <v>53</v>
      </c>
      <c r="BC91" s="11"/>
      <c r="BD91" s="10"/>
      <c r="BE91" s="11"/>
      <c r="BF91" s="10"/>
      <c r="BG91" s="7">
        <v>0.5</v>
      </c>
      <c r="BH91" s="11">
        <v>5</v>
      </c>
      <c r="BI91" s="10" t="s">
        <v>53</v>
      </c>
      <c r="BJ91" s="11"/>
      <c r="BK91" s="10"/>
      <c r="BL91" s="11"/>
      <c r="BM91" s="10"/>
      <c r="BN91" s="11"/>
      <c r="BO91" s="10"/>
      <c r="BP91" s="7">
        <v>0.5</v>
      </c>
      <c r="BQ91" s="7">
        <f t="shared" si="72"/>
        <v>1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73"/>
        <v>0</v>
      </c>
    </row>
    <row r="92" spans="1:86" x14ac:dyDescent="0.25">
      <c r="A92" s="20">
        <v>11</v>
      </c>
      <c r="B92" s="20">
        <v>1</v>
      </c>
      <c r="C92" s="20"/>
      <c r="D92" s="6" t="s">
        <v>153</v>
      </c>
      <c r="E92" s="3" t="s">
        <v>154</v>
      </c>
      <c r="F92" s="6">
        <f t="shared" si="58"/>
        <v>0</v>
      </c>
      <c r="G92" s="6">
        <f t="shared" si="59"/>
        <v>2</v>
      </c>
      <c r="H92" s="6">
        <f t="shared" si="60"/>
        <v>10</v>
      </c>
      <c r="I92" s="6">
        <f t="shared" si="61"/>
        <v>5</v>
      </c>
      <c r="J92" s="6">
        <f t="shared" si="62"/>
        <v>0</v>
      </c>
      <c r="K92" s="6">
        <f t="shared" si="63"/>
        <v>0</v>
      </c>
      <c r="L92" s="6">
        <f t="shared" si="64"/>
        <v>5</v>
      </c>
      <c r="M92" s="6">
        <f t="shared" si="65"/>
        <v>0</v>
      </c>
      <c r="N92" s="6">
        <f t="shared" si="66"/>
        <v>0</v>
      </c>
      <c r="O92" s="6">
        <f t="shared" si="67"/>
        <v>0</v>
      </c>
      <c r="P92" s="7">
        <f t="shared" si="68"/>
        <v>1</v>
      </c>
      <c r="Q92" s="7">
        <f t="shared" si="69"/>
        <v>0.5</v>
      </c>
      <c r="R92" s="7">
        <v>0.34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70"/>
        <v>0</v>
      </c>
      <c r="AJ92" s="11"/>
      <c r="AK92" s="10"/>
      <c r="AL92" s="11"/>
      <c r="AM92" s="10"/>
      <c r="AN92" s="11"/>
      <c r="AO92" s="10"/>
      <c r="AP92" s="7"/>
      <c r="AQ92" s="11"/>
      <c r="AR92" s="10"/>
      <c r="AS92" s="11"/>
      <c r="AT92" s="10"/>
      <c r="AU92" s="11"/>
      <c r="AV92" s="10"/>
      <c r="AW92" s="11"/>
      <c r="AX92" s="10"/>
      <c r="AY92" s="7"/>
      <c r="AZ92" s="7">
        <f t="shared" si="71"/>
        <v>0</v>
      </c>
      <c r="BA92" s="11">
        <v>5</v>
      </c>
      <c r="BB92" s="10" t="s">
        <v>53</v>
      </c>
      <c r="BC92" s="11"/>
      <c r="BD92" s="10"/>
      <c r="BE92" s="11"/>
      <c r="BF92" s="10"/>
      <c r="BG92" s="7">
        <v>0.5</v>
      </c>
      <c r="BH92" s="11">
        <v>5</v>
      </c>
      <c r="BI92" s="10" t="s">
        <v>53</v>
      </c>
      <c r="BJ92" s="11"/>
      <c r="BK92" s="10"/>
      <c r="BL92" s="11"/>
      <c r="BM92" s="10"/>
      <c r="BN92" s="11"/>
      <c r="BO92" s="10"/>
      <c r="BP92" s="7">
        <v>0.5</v>
      </c>
      <c r="BQ92" s="7">
        <f t="shared" si="72"/>
        <v>1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73"/>
        <v>0</v>
      </c>
    </row>
    <row r="93" spans="1:86" x14ac:dyDescent="0.25">
      <c r="A93" s="20">
        <v>11</v>
      </c>
      <c r="B93" s="20">
        <v>1</v>
      </c>
      <c r="C93" s="20"/>
      <c r="D93" s="6" t="s">
        <v>155</v>
      </c>
      <c r="E93" s="3" t="s">
        <v>156</v>
      </c>
      <c r="F93" s="6">
        <f t="shared" si="58"/>
        <v>0</v>
      </c>
      <c r="G93" s="6">
        <f t="shared" si="59"/>
        <v>2</v>
      </c>
      <c r="H93" s="6">
        <f t="shared" si="60"/>
        <v>10</v>
      </c>
      <c r="I93" s="6">
        <f t="shared" si="61"/>
        <v>5</v>
      </c>
      <c r="J93" s="6">
        <f t="shared" si="62"/>
        <v>0</v>
      </c>
      <c r="K93" s="6">
        <f t="shared" si="63"/>
        <v>0</v>
      </c>
      <c r="L93" s="6">
        <f t="shared" si="64"/>
        <v>5</v>
      </c>
      <c r="M93" s="6">
        <f t="shared" si="65"/>
        <v>0</v>
      </c>
      <c r="N93" s="6">
        <f t="shared" si="66"/>
        <v>0</v>
      </c>
      <c r="O93" s="6">
        <f t="shared" si="67"/>
        <v>0</v>
      </c>
      <c r="P93" s="7">
        <f t="shared" si="68"/>
        <v>1</v>
      </c>
      <c r="Q93" s="7">
        <f t="shared" si="69"/>
        <v>0.5</v>
      </c>
      <c r="R93" s="7">
        <v>0.4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70"/>
        <v>0</v>
      </c>
      <c r="AJ93" s="11"/>
      <c r="AK93" s="10"/>
      <c r="AL93" s="11"/>
      <c r="AM93" s="10"/>
      <c r="AN93" s="11"/>
      <c r="AO93" s="10"/>
      <c r="AP93" s="7"/>
      <c r="AQ93" s="11"/>
      <c r="AR93" s="10"/>
      <c r="AS93" s="11"/>
      <c r="AT93" s="10"/>
      <c r="AU93" s="11"/>
      <c r="AV93" s="10"/>
      <c r="AW93" s="11"/>
      <c r="AX93" s="10"/>
      <c r="AY93" s="7"/>
      <c r="AZ93" s="7">
        <f t="shared" si="71"/>
        <v>0</v>
      </c>
      <c r="BA93" s="11">
        <v>5</v>
      </c>
      <c r="BB93" s="10" t="s">
        <v>53</v>
      </c>
      <c r="BC93" s="11"/>
      <c r="BD93" s="10"/>
      <c r="BE93" s="11"/>
      <c r="BF93" s="10"/>
      <c r="BG93" s="7">
        <v>0.5</v>
      </c>
      <c r="BH93" s="11">
        <v>5</v>
      </c>
      <c r="BI93" s="10" t="s">
        <v>53</v>
      </c>
      <c r="BJ93" s="11"/>
      <c r="BK93" s="10"/>
      <c r="BL93" s="11"/>
      <c r="BM93" s="10"/>
      <c r="BN93" s="11"/>
      <c r="BO93" s="10"/>
      <c r="BP93" s="7">
        <v>0.5</v>
      </c>
      <c r="BQ93" s="7">
        <f t="shared" si="72"/>
        <v>1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73"/>
        <v>0</v>
      </c>
    </row>
    <row r="94" spans="1:86" x14ac:dyDescent="0.25">
      <c r="A94" s="20">
        <v>12</v>
      </c>
      <c r="B94" s="20">
        <v>1</v>
      </c>
      <c r="C94" s="20"/>
      <c r="D94" s="6" t="s">
        <v>157</v>
      </c>
      <c r="E94" s="3" t="s">
        <v>158</v>
      </c>
      <c r="F94" s="6">
        <f t="shared" si="58"/>
        <v>0</v>
      </c>
      <c r="G94" s="6">
        <f t="shared" si="59"/>
        <v>2</v>
      </c>
      <c r="H94" s="6">
        <f t="shared" si="60"/>
        <v>10</v>
      </c>
      <c r="I94" s="6">
        <f t="shared" si="61"/>
        <v>5</v>
      </c>
      <c r="J94" s="6">
        <f t="shared" si="62"/>
        <v>0</v>
      </c>
      <c r="K94" s="6">
        <f t="shared" si="63"/>
        <v>0</v>
      </c>
      <c r="L94" s="6">
        <f t="shared" si="64"/>
        <v>5</v>
      </c>
      <c r="M94" s="6">
        <f t="shared" si="65"/>
        <v>0</v>
      </c>
      <c r="N94" s="6">
        <f t="shared" si="66"/>
        <v>0</v>
      </c>
      <c r="O94" s="6">
        <f t="shared" si="67"/>
        <v>0</v>
      </c>
      <c r="P94" s="7">
        <f t="shared" si="68"/>
        <v>1</v>
      </c>
      <c r="Q94" s="7">
        <f t="shared" si="69"/>
        <v>0.5</v>
      </c>
      <c r="R94" s="7">
        <v>0.34</v>
      </c>
      <c r="S94" s="11"/>
      <c r="T94" s="10"/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7"/>
      <c r="AI94" s="7">
        <f t="shared" si="70"/>
        <v>0</v>
      </c>
      <c r="AJ94" s="11"/>
      <c r="AK94" s="10"/>
      <c r="AL94" s="11"/>
      <c r="AM94" s="10"/>
      <c r="AN94" s="11"/>
      <c r="AO94" s="10"/>
      <c r="AP94" s="7"/>
      <c r="AQ94" s="11"/>
      <c r="AR94" s="10"/>
      <c r="AS94" s="11"/>
      <c r="AT94" s="10"/>
      <c r="AU94" s="11"/>
      <c r="AV94" s="10"/>
      <c r="AW94" s="11"/>
      <c r="AX94" s="10"/>
      <c r="AY94" s="7"/>
      <c r="AZ94" s="7">
        <f t="shared" si="71"/>
        <v>0</v>
      </c>
      <c r="BA94" s="11">
        <v>5</v>
      </c>
      <c r="BB94" s="10" t="s">
        <v>53</v>
      </c>
      <c r="BC94" s="11"/>
      <c r="BD94" s="10"/>
      <c r="BE94" s="11"/>
      <c r="BF94" s="10"/>
      <c r="BG94" s="7">
        <v>0.5</v>
      </c>
      <c r="BH94" s="11">
        <v>5</v>
      </c>
      <c r="BI94" s="10" t="s">
        <v>53</v>
      </c>
      <c r="BJ94" s="11"/>
      <c r="BK94" s="10"/>
      <c r="BL94" s="11"/>
      <c r="BM94" s="10"/>
      <c r="BN94" s="11"/>
      <c r="BO94" s="10"/>
      <c r="BP94" s="7">
        <v>0.5</v>
      </c>
      <c r="BQ94" s="7">
        <f t="shared" si="72"/>
        <v>1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 t="shared" si="73"/>
        <v>0</v>
      </c>
    </row>
    <row r="95" spans="1:86" x14ac:dyDescent="0.25">
      <c r="A95" s="20">
        <v>12</v>
      </c>
      <c r="B95" s="20">
        <v>1</v>
      </c>
      <c r="C95" s="20"/>
      <c r="D95" s="6" t="s">
        <v>159</v>
      </c>
      <c r="E95" s="3" t="s">
        <v>160</v>
      </c>
      <c r="F95" s="6">
        <f t="shared" si="58"/>
        <v>0</v>
      </c>
      <c r="G95" s="6">
        <f t="shared" si="59"/>
        <v>2</v>
      </c>
      <c r="H95" s="6">
        <f t="shared" si="60"/>
        <v>10</v>
      </c>
      <c r="I95" s="6">
        <f t="shared" si="61"/>
        <v>5</v>
      </c>
      <c r="J95" s="6">
        <f t="shared" si="62"/>
        <v>0</v>
      </c>
      <c r="K95" s="6">
        <f t="shared" si="63"/>
        <v>0</v>
      </c>
      <c r="L95" s="6">
        <f t="shared" si="64"/>
        <v>5</v>
      </c>
      <c r="M95" s="6">
        <f t="shared" si="65"/>
        <v>0</v>
      </c>
      <c r="N95" s="6">
        <f t="shared" si="66"/>
        <v>0</v>
      </c>
      <c r="O95" s="6">
        <f t="shared" si="67"/>
        <v>0</v>
      </c>
      <c r="P95" s="7">
        <f t="shared" si="68"/>
        <v>1</v>
      </c>
      <c r="Q95" s="7">
        <f t="shared" si="69"/>
        <v>0.5</v>
      </c>
      <c r="R95" s="7">
        <v>0.27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7"/>
      <c r="AI95" s="7">
        <f t="shared" si="70"/>
        <v>0</v>
      </c>
      <c r="AJ95" s="11"/>
      <c r="AK95" s="10"/>
      <c r="AL95" s="11"/>
      <c r="AM95" s="10"/>
      <c r="AN95" s="11"/>
      <c r="AO95" s="10"/>
      <c r="AP95" s="7"/>
      <c r="AQ95" s="11"/>
      <c r="AR95" s="10"/>
      <c r="AS95" s="11"/>
      <c r="AT95" s="10"/>
      <c r="AU95" s="11"/>
      <c r="AV95" s="10"/>
      <c r="AW95" s="11"/>
      <c r="AX95" s="10"/>
      <c r="AY95" s="7"/>
      <c r="AZ95" s="7">
        <f t="shared" si="71"/>
        <v>0</v>
      </c>
      <c r="BA95" s="11">
        <v>5</v>
      </c>
      <c r="BB95" s="10" t="s">
        <v>53</v>
      </c>
      <c r="BC95" s="11"/>
      <c r="BD95" s="10"/>
      <c r="BE95" s="11"/>
      <c r="BF95" s="10"/>
      <c r="BG95" s="7">
        <v>0.5</v>
      </c>
      <c r="BH95" s="11">
        <v>5</v>
      </c>
      <c r="BI95" s="10" t="s">
        <v>53</v>
      </c>
      <c r="BJ95" s="11"/>
      <c r="BK95" s="10"/>
      <c r="BL95" s="11"/>
      <c r="BM95" s="10"/>
      <c r="BN95" s="11"/>
      <c r="BO95" s="10"/>
      <c r="BP95" s="7">
        <v>0.5</v>
      </c>
      <c r="BQ95" s="7">
        <f t="shared" si="72"/>
        <v>1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 t="shared" si="73"/>
        <v>0</v>
      </c>
    </row>
    <row r="96" spans="1:86" x14ac:dyDescent="0.25">
      <c r="A96" s="20">
        <v>12</v>
      </c>
      <c r="B96" s="20">
        <v>1</v>
      </c>
      <c r="C96" s="20"/>
      <c r="D96" s="6" t="s">
        <v>161</v>
      </c>
      <c r="E96" s="3" t="s">
        <v>162</v>
      </c>
      <c r="F96" s="6">
        <f t="shared" si="58"/>
        <v>0</v>
      </c>
      <c r="G96" s="6">
        <f t="shared" si="59"/>
        <v>2</v>
      </c>
      <c r="H96" s="6">
        <f t="shared" si="60"/>
        <v>10</v>
      </c>
      <c r="I96" s="6">
        <f t="shared" si="61"/>
        <v>5</v>
      </c>
      <c r="J96" s="6">
        <f t="shared" si="62"/>
        <v>0</v>
      </c>
      <c r="K96" s="6">
        <f t="shared" si="63"/>
        <v>0</v>
      </c>
      <c r="L96" s="6">
        <f t="shared" si="64"/>
        <v>5</v>
      </c>
      <c r="M96" s="6">
        <f t="shared" si="65"/>
        <v>0</v>
      </c>
      <c r="N96" s="6">
        <f t="shared" si="66"/>
        <v>0</v>
      </c>
      <c r="O96" s="6">
        <f t="shared" si="67"/>
        <v>0</v>
      </c>
      <c r="P96" s="7">
        <f t="shared" si="68"/>
        <v>1</v>
      </c>
      <c r="Q96" s="7">
        <f t="shared" si="69"/>
        <v>0.5</v>
      </c>
      <c r="R96" s="7">
        <v>0.5</v>
      </c>
      <c r="S96" s="11"/>
      <c r="T96" s="10"/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7"/>
      <c r="AI96" s="7">
        <f t="shared" si="70"/>
        <v>0</v>
      </c>
      <c r="AJ96" s="11"/>
      <c r="AK96" s="10"/>
      <c r="AL96" s="11"/>
      <c r="AM96" s="10"/>
      <c r="AN96" s="11"/>
      <c r="AO96" s="10"/>
      <c r="AP96" s="7"/>
      <c r="AQ96" s="11"/>
      <c r="AR96" s="10"/>
      <c r="AS96" s="11"/>
      <c r="AT96" s="10"/>
      <c r="AU96" s="11"/>
      <c r="AV96" s="10"/>
      <c r="AW96" s="11"/>
      <c r="AX96" s="10"/>
      <c r="AY96" s="7"/>
      <c r="AZ96" s="7">
        <f t="shared" si="71"/>
        <v>0</v>
      </c>
      <c r="BA96" s="11">
        <v>5</v>
      </c>
      <c r="BB96" s="10" t="s">
        <v>53</v>
      </c>
      <c r="BC96" s="11"/>
      <c r="BD96" s="10"/>
      <c r="BE96" s="11"/>
      <c r="BF96" s="10"/>
      <c r="BG96" s="7">
        <v>0.5</v>
      </c>
      <c r="BH96" s="11">
        <v>5</v>
      </c>
      <c r="BI96" s="10" t="s">
        <v>53</v>
      </c>
      <c r="BJ96" s="11"/>
      <c r="BK96" s="10"/>
      <c r="BL96" s="11"/>
      <c r="BM96" s="10"/>
      <c r="BN96" s="11"/>
      <c r="BO96" s="10"/>
      <c r="BP96" s="7">
        <v>0.5</v>
      </c>
      <c r="BQ96" s="7">
        <f t="shared" si="72"/>
        <v>1</v>
      </c>
      <c r="BR96" s="11"/>
      <c r="BS96" s="10"/>
      <c r="BT96" s="11"/>
      <c r="BU96" s="10"/>
      <c r="BV96" s="11"/>
      <c r="BW96" s="10"/>
      <c r="BX96" s="7"/>
      <c r="BY96" s="11"/>
      <c r="BZ96" s="10"/>
      <c r="CA96" s="11"/>
      <c r="CB96" s="10"/>
      <c r="CC96" s="11"/>
      <c r="CD96" s="10"/>
      <c r="CE96" s="11"/>
      <c r="CF96" s="10"/>
      <c r="CG96" s="7"/>
      <c r="CH96" s="7">
        <f t="shared" si="73"/>
        <v>0</v>
      </c>
    </row>
    <row r="97" spans="1:86" x14ac:dyDescent="0.25">
      <c r="A97" s="20">
        <v>2</v>
      </c>
      <c r="B97" s="20">
        <v>1</v>
      </c>
      <c r="C97" s="20"/>
      <c r="D97" s="6" t="s">
        <v>163</v>
      </c>
      <c r="E97" s="3" t="s">
        <v>164</v>
      </c>
      <c r="F97" s="6">
        <f t="shared" si="58"/>
        <v>0</v>
      </c>
      <c r="G97" s="6">
        <f t="shared" si="59"/>
        <v>2</v>
      </c>
      <c r="H97" s="6">
        <f t="shared" si="60"/>
        <v>15</v>
      </c>
      <c r="I97" s="6">
        <f t="shared" si="61"/>
        <v>8</v>
      </c>
      <c r="J97" s="6">
        <f t="shared" si="62"/>
        <v>7</v>
      </c>
      <c r="K97" s="6">
        <f t="shared" si="63"/>
        <v>0</v>
      </c>
      <c r="L97" s="6">
        <f t="shared" si="64"/>
        <v>0</v>
      </c>
      <c r="M97" s="6">
        <f t="shared" si="65"/>
        <v>0</v>
      </c>
      <c r="N97" s="6">
        <f t="shared" si="66"/>
        <v>0</v>
      </c>
      <c r="O97" s="6">
        <f t="shared" si="67"/>
        <v>0</v>
      </c>
      <c r="P97" s="7">
        <f t="shared" si="68"/>
        <v>2</v>
      </c>
      <c r="Q97" s="7">
        <f t="shared" si="69"/>
        <v>0</v>
      </c>
      <c r="R97" s="7">
        <v>0.9</v>
      </c>
      <c r="S97" s="11"/>
      <c r="T97" s="10"/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7"/>
      <c r="AI97" s="7">
        <f t="shared" si="70"/>
        <v>0</v>
      </c>
      <c r="AJ97" s="11">
        <v>8</v>
      </c>
      <c r="AK97" s="10" t="s">
        <v>53</v>
      </c>
      <c r="AL97" s="11">
        <v>7</v>
      </c>
      <c r="AM97" s="10" t="s">
        <v>53</v>
      </c>
      <c r="AN97" s="11"/>
      <c r="AO97" s="10"/>
      <c r="AP97" s="7">
        <v>2</v>
      </c>
      <c r="AQ97" s="11"/>
      <c r="AR97" s="10"/>
      <c r="AS97" s="11"/>
      <c r="AT97" s="10"/>
      <c r="AU97" s="11"/>
      <c r="AV97" s="10"/>
      <c r="AW97" s="11"/>
      <c r="AX97" s="10"/>
      <c r="AY97" s="7"/>
      <c r="AZ97" s="7">
        <f t="shared" si="71"/>
        <v>2</v>
      </c>
      <c r="BA97" s="11"/>
      <c r="BB97" s="10"/>
      <c r="BC97" s="11"/>
      <c r="BD97" s="10"/>
      <c r="BE97" s="11"/>
      <c r="BF97" s="10"/>
      <c r="BG97" s="7"/>
      <c r="BH97" s="11"/>
      <c r="BI97" s="10"/>
      <c r="BJ97" s="11"/>
      <c r="BK97" s="10"/>
      <c r="BL97" s="11"/>
      <c r="BM97" s="10"/>
      <c r="BN97" s="11"/>
      <c r="BO97" s="10"/>
      <c r="BP97" s="7"/>
      <c r="BQ97" s="7">
        <f t="shared" si="72"/>
        <v>0</v>
      </c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7"/>
      <c r="CH97" s="7">
        <f t="shared" si="73"/>
        <v>0</v>
      </c>
    </row>
    <row r="98" spans="1:86" x14ac:dyDescent="0.25">
      <c r="A98" s="20">
        <v>2</v>
      </c>
      <c r="B98" s="20">
        <v>1</v>
      </c>
      <c r="C98" s="20"/>
      <c r="D98" s="6" t="s">
        <v>165</v>
      </c>
      <c r="E98" s="3" t="s">
        <v>166</v>
      </c>
      <c r="F98" s="6">
        <f t="shared" si="58"/>
        <v>0</v>
      </c>
      <c r="G98" s="6">
        <f t="shared" si="59"/>
        <v>2</v>
      </c>
      <c r="H98" s="6">
        <f t="shared" si="60"/>
        <v>15</v>
      </c>
      <c r="I98" s="6">
        <f t="shared" si="61"/>
        <v>8</v>
      </c>
      <c r="J98" s="6">
        <f t="shared" si="62"/>
        <v>7</v>
      </c>
      <c r="K98" s="6">
        <f t="shared" si="63"/>
        <v>0</v>
      </c>
      <c r="L98" s="6">
        <f t="shared" si="64"/>
        <v>0</v>
      </c>
      <c r="M98" s="6">
        <f t="shared" si="65"/>
        <v>0</v>
      </c>
      <c r="N98" s="6">
        <f t="shared" si="66"/>
        <v>0</v>
      </c>
      <c r="O98" s="6">
        <f t="shared" si="67"/>
        <v>0</v>
      </c>
      <c r="P98" s="7">
        <f t="shared" si="68"/>
        <v>2</v>
      </c>
      <c r="Q98" s="7">
        <f t="shared" si="69"/>
        <v>0</v>
      </c>
      <c r="R98" s="7">
        <v>0.5</v>
      </c>
      <c r="S98" s="11"/>
      <c r="T98" s="10"/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7"/>
      <c r="AI98" s="7">
        <f t="shared" si="70"/>
        <v>0</v>
      </c>
      <c r="AJ98" s="11">
        <v>8</v>
      </c>
      <c r="AK98" s="10" t="s">
        <v>53</v>
      </c>
      <c r="AL98" s="11">
        <v>7</v>
      </c>
      <c r="AM98" s="10" t="s">
        <v>53</v>
      </c>
      <c r="AN98" s="11"/>
      <c r="AO98" s="10"/>
      <c r="AP98" s="7">
        <v>2</v>
      </c>
      <c r="AQ98" s="11"/>
      <c r="AR98" s="10"/>
      <c r="AS98" s="11"/>
      <c r="AT98" s="10"/>
      <c r="AU98" s="11"/>
      <c r="AV98" s="10"/>
      <c r="AW98" s="11"/>
      <c r="AX98" s="10"/>
      <c r="AY98" s="7"/>
      <c r="AZ98" s="7">
        <f t="shared" si="71"/>
        <v>2</v>
      </c>
      <c r="BA98" s="11"/>
      <c r="BB98" s="10"/>
      <c r="BC98" s="11"/>
      <c r="BD98" s="10"/>
      <c r="BE98" s="11"/>
      <c r="BF98" s="10"/>
      <c r="BG98" s="7"/>
      <c r="BH98" s="11"/>
      <c r="BI98" s="10"/>
      <c r="BJ98" s="11"/>
      <c r="BK98" s="10"/>
      <c r="BL98" s="11"/>
      <c r="BM98" s="10"/>
      <c r="BN98" s="11"/>
      <c r="BO98" s="10"/>
      <c r="BP98" s="7"/>
      <c r="BQ98" s="7">
        <f t="shared" si="72"/>
        <v>0</v>
      </c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7"/>
      <c r="CH98" s="7">
        <f t="shared" si="73"/>
        <v>0</v>
      </c>
    </row>
    <row r="99" spans="1:86" x14ac:dyDescent="0.25">
      <c r="A99" s="20">
        <v>2</v>
      </c>
      <c r="B99" s="20">
        <v>1</v>
      </c>
      <c r="C99" s="20"/>
      <c r="D99" s="6" t="s">
        <v>167</v>
      </c>
      <c r="E99" s="3" t="s">
        <v>168</v>
      </c>
      <c r="F99" s="6">
        <f t="shared" si="58"/>
        <v>0</v>
      </c>
      <c r="G99" s="6">
        <f t="shared" si="59"/>
        <v>2</v>
      </c>
      <c r="H99" s="6">
        <f t="shared" si="60"/>
        <v>15</v>
      </c>
      <c r="I99" s="6">
        <f t="shared" si="61"/>
        <v>8</v>
      </c>
      <c r="J99" s="6">
        <f t="shared" si="62"/>
        <v>7</v>
      </c>
      <c r="K99" s="6">
        <f t="shared" si="63"/>
        <v>0</v>
      </c>
      <c r="L99" s="6">
        <f t="shared" si="64"/>
        <v>0</v>
      </c>
      <c r="M99" s="6">
        <f t="shared" si="65"/>
        <v>0</v>
      </c>
      <c r="N99" s="6">
        <f t="shared" si="66"/>
        <v>0</v>
      </c>
      <c r="O99" s="6">
        <f t="shared" si="67"/>
        <v>0</v>
      </c>
      <c r="P99" s="7">
        <f t="shared" si="68"/>
        <v>2</v>
      </c>
      <c r="Q99" s="7">
        <f t="shared" si="69"/>
        <v>0</v>
      </c>
      <c r="R99" s="7">
        <v>0.5</v>
      </c>
      <c r="S99" s="11"/>
      <c r="T99" s="10"/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7"/>
      <c r="AI99" s="7">
        <f t="shared" si="70"/>
        <v>0</v>
      </c>
      <c r="AJ99" s="11"/>
      <c r="AK99" s="10"/>
      <c r="AL99" s="11"/>
      <c r="AM99" s="10"/>
      <c r="AN99" s="11"/>
      <c r="AO99" s="10"/>
      <c r="AP99" s="7"/>
      <c r="AQ99" s="11"/>
      <c r="AR99" s="10"/>
      <c r="AS99" s="11"/>
      <c r="AT99" s="10"/>
      <c r="AU99" s="11"/>
      <c r="AV99" s="10"/>
      <c r="AW99" s="11"/>
      <c r="AX99" s="10"/>
      <c r="AY99" s="7"/>
      <c r="AZ99" s="7">
        <f t="shared" si="71"/>
        <v>0</v>
      </c>
      <c r="BA99" s="11">
        <v>8</v>
      </c>
      <c r="BB99" s="10" t="s">
        <v>53</v>
      </c>
      <c r="BC99" s="11">
        <v>7</v>
      </c>
      <c r="BD99" s="10" t="s">
        <v>53</v>
      </c>
      <c r="BE99" s="11"/>
      <c r="BF99" s="10"/>
      <c r="BG99" s="7">
        <v>2</v>
      </c>
      <c r="BH99" s="11"/>
      <c r="BI99" s="10"/>
      <c r="BJ99" s="11"/>
      <c r="BK99" s="10"/>
      <c r="BL99" s="11"/>
      <c r="BM99" s="10"/>
      <c r="BN99" s="11"/>
      <c r="BO99" s="10"/>
      <c r="BP99" s="7"/>
      <c r="BQ99" s="7">
        <f t="shared" si="72"/>
        <v>2</v>
      </c>
      <c r="BR99" s="11"/>
      <c r="BS99" s="10"/>
      <c r="BT99" s="11"/>
      <c r="BU99" s="10"/>
      <c r="BV99" s="11"/>
      <c r="BW99" s="10"/>
      <c r="BX99" s="7"/>
      <c r="BY99" s="11"/>
      <c r="BZ99" s="10"/>
      <c r="CA99" s="11"/>
      <c r="CB99" s="10"/>
      <c r="CC99" s="11"/>
      <c r="CD99" s="10"/>
      <c r="CE99" s="11"/>
      <c r="CF99" s="10"/>
      <c r="CG99" s="7"/>
      <c r="CH99" s="7">
        <f t="shared" si="73"/>
        <v>0</v>
      </c>
    </row>
    <row r="100" spans="1:86" x14ac:dyDescent="0.25">
      <c r="A100" s="20">
        <v>2</v>
      </c>
      <c r="B100" s="20">
        <v>1</v>
      </c>
      <c r="C100" s="20"/>
      <c r="D100" s="6" t="s">
        <v>169</v>
      </c>
      <c r="E100" s="3" t="s">
        <v>170</v>
      </c>
      <c r="F100" s="6">
        <f t="shared" si="58"/>
        <v>0</v>
      </c>
      <c r="G100" s="6">
        <f t="shared" si="59"/>
        <v>2</v>
      </c>
      <c r="H100" s="6">
        <f t="shared" si="60"/>
        <v>15</v>
      </c>
      <c r="I100" s="6">
        <f t="shared" si="61"/>
        <v>8</v>
      </c>
      <c r="J100" s="6">
        <f t="shared" si="62"/>
        <v>7</v>
      </c>
      <c r="K100" s="6">
        <f t="shared" si="63"/>
        <v>0</v>
      </c>
      <c r="L100" s="6">
        <f t="shared" si="64"/>
        <v>0</v>
      </c>
      <c r="M100" s="6">
        <f t="shared" si="65"/>
        <v>0</v>
      </c>
      <c r="N100" s="6">
        <f t="shared" si="66"/>
        <v>0</v>
      </c>
      <c r="O100" s="6">
        <f t="shared" si="67"/>
        <v>0</v>
      </c>
      <c r="P100" s="7">
        <f t="shared" si="68"/>
        <v>2</v>
      </c>
      <c r="Q100" s="7">
        <f t="shared" si="69"/>
        <v>0</v>
      </c>
      <c r="R100" s="7">
        <v>0.54</v>
      </c>
      <c r="S100" s="11"/>
      <c r="T100" s="10"/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7"/>
      <c r="AI100" s="7">
        <f t="shared" si="70"/>
        <v>0</v>
      </c>
      <c r="AJ100" s="11">
        <v>8</v>
      </c>
      <c r="AK100" s="10" t="s">
        <v>53</v>
      </c>
      <c r="AL100" s="11">
        <v>7</v>
      </c>
      <c r="AM100" s="10" t="s">
        <v>53</v>
      </c>
      <c r="AN100" s="11"/>
      <c r="AO100" s="10"/>
      <c r="AP100" s="7">
        <v>2</v>
      </c>
      <c r="AQ100" s="11"/>
      <c r="AR100" s="10"/>
      <c r="AS100" s="11"/>
      <c r="AT100" s="10"/>
      <c r="AU100" s="11"/>
      <c r="AV100" s="10"/>
      <c r="AW100" s="11"/>
      <c r="AX100" s="10"/>
      <c r="AY100" s="7"/>
      <c r="AZ100" s="7">
        <f t="shared" si="71"/>
        <v>2</v>
      </c>
      <c r="BA100" s="11"/>
      <c r="BB100" s="10"/>
      <c r="BC100" s="11"/>
      <c r="BD100" s="10"/>
      <c r="BE100" s="11"/>
      <c r="BF100" s="10"/>
      <c r="BG100" s="7"/>
      <c r="BH100" s="11"/>
      <c r="BI100" s="10"/>
      <c r="BJ100" s="11"/>
      <c r="BK100" s="10"/>
      <c r="BL100" s="11"/>
      <c r="BM100" s="10"/>
      <c r="BN100" s="11"/>
      <c r="BO100" s="10"/>
      <c r="BP100" s="7"/>
      <c r="BQ100" s="7">
        <f t="shared" si="72"/>
        <v>0</v>
      </c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7"/>
      <c r="CH100" s="7">
        <f t="shared" si="73"/>
        <v>0</v>
      </c>
    </row>
    <row r="101" spans="1:86" x14ac:dyDescent="0.25">
      <c r="A101" s="20">
        <v>2</v>
      </c>
      <c r="B101" s="20">
        <v>1</v>
      </c>
      <c r="C101" s="20"/>
      <c r="D101" s="6" t="s">
        <v>171</v>
      </c>
      <c r="E101" s="3" t="s">
        <v>172</v>
      </c>
      <c r="F101" s="6">
        <f t="shared" si="58"/>
        <v>0</v>
      </c>
      <c r="G101" s="6">
        <f t="shared" si="59"/>
        <v>2</v>
      </c>
      <c r="H101" s="6">
        <f t="shared" si="60"/>
        <v>15</v>
      </c>
      <c r="I101" s="6">
        <f t="shared" si="61"/>
        <v>8</v>
      </c>
      <c r="J101" s="6">
        <f t="shared" si="62"/>
        <v>7</v>
      </c>
      <c r="K101" s="6">
        <f t="shared" si="63"/>
        <v>0</v>
      </c>
      <c r="L101" s="6">
        <f t="shared" si="64"/>
        <v>0</v>
      </c>
      <c r="M101" s="6">
        <f t="shared" si="65"/>
        <v>0</v>
      </c>
      <c r="N101" s="6">
        <f t="shared" si="66"/>
        <v>0</v>
      </c>
      <c r="O101" s="6">
        <f t="shared" si="67"/>
        <v>0</v>
      </c>
      <c r="P101" s="7">
        <f t="shared" si="68"/>
        <v>2</v>
      </c>
      <c r="Q101" s="7">
        <f t="shared" si="69"/>
        <v>0</v>
      </c>
      <c r="R101" s="7">
        <v>0.83</v>
      </c>
      <c r="S101" s="11"/>
      <c r="T101" s="10"/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7"/>
      <c r="AI101" s="7">
        <f t="shared" si="70"/>
        <v>0</v>
      </c>
      <c r="AJ101" s="11">
        <v>8</v>
      </c>
      <c r="AK101" s="10" t="s">
        <v>53</v>
      </c>
      <c r="AL101" s="11">
        <v>7</v>
      </c>
      <c r="AM101" s="10" t="s">
        <v>53</v>
      </c>
      <c r="AN101" s="11"/>
      <c r="AO101" s="10"/>
      <c r="AP101" s="7">
        <v>2</v>
      </c>
      <c r="AQ101" s="11"/>
      <c r="AR101" s="10"/>
      <c r="AS101" s="11"/>
      <c r="AT101" s="10"/>
      <c r="AU101" s="11"/>
      <c r="AV101" s="10"/>
      <c r="AW101" s="11"/>
      <c r="AX101" s="10"/>
      <c r="AY101" s="7"/>
      <c r="AZ101" s="7">
        <f t="shared" si="71"/>
        <v>2</v>
      </c>
      <c r="BA101" s="11"/>
      <c r="BB101" s="10"/>
      <c r="BC101" s="11"/>
      <c r="BD101" s="10"/>
      <c r="BE101" s="11"/>
      <c r="BF101" s="10"/>
      <c r="BG101" s="7"/>
      <c r="BH101" s="11"/>
      <c r="BI101" s="10"/>
      <c r="BJ101" s="11"/>
      <c r="BK101" s="10"/>
      <c r="BL101" s="11"/>
      <c r="BM101" s="10"/>
      <c r="BN101" s="11"/>
      <c r="BO101" s="10"/>
      <c r="BP101" s="7"/>
      <c r="BQ101" s="7">
        <f t="shared" si="72"/>
        <v>0</v>
      </c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7"/>
      <c r="CH101" s="7">
        <f t="shared" si="73"/>
        <v>0</v>
      </c>
    </row>
    <row r="102" spans="1:86" x14ac:dyDescent="0.25">
      <c r="A102" s="20">
        <v>2</v>
      </c>
      <c r="B102" s="20">
        <v>1</v>
      </c>
      <c r="C102" s="20"/>
      <c r="D102" s="6" t="s">
        <v>173</v>
      </c>
      <c r="E102" s="3" t="s">
        <v>174</v>
      </c>
      <c r="F102" s="6">
        <f t="shared" si="58"/>
        <v>0</v>
      </c>
      <c r="G102" s="6">
        <f t="shared" si="59"/>
        <v>2</v>
      </c>
      <c r="H102" s="6">
        <f t="shared" si="60"/>
        <v>15</v>
      </c>
      <c r="I102" s="6">
        <f t="shared" si="61"/>
        <v>8</v>
      </c>
      <c r="J102" s="6">
        <f t="shared" si="62"/>
        <v>7</v>
      </c>
      <c r="K102" s="6">
        <f t="shared" si="63"/>
        <v>0</v>
      </c>
      <c r="L102" s="6">
        <f t="shared" si="64"/>
        <v>0</v>
      </c>
      <c r="M102" s="6">
        <f t="shared" si="65"/>
        <v>0</v>
      </c>
      <c r="N102" s="6">
        <f t="shared" si="66"/>
        <v>0</v>
      </c>
      <c r="O102" s="6">
        <f t="shared" si="67"/>
        <v>0</v>
      </c>
      <c r="P102" s="7">
        <f t="shared" si="68"/>
        <v>2</v>
      </c>
      <c r="Q102" s="7">
        <f t="shared" si="69"/>
        <v>0</v>
      </c>
      <c r="R102" s="7">
        <v>0.73</v>
      </c>
      <c r="S102" s="11"/>
      <c r="T102" s="10"/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7"/>
      <c r="AI102" s="7">
        <f t="shared" si="70"/>
        <v>0</v>
      </c>
      <c r="AJ102" s="11">
        <v>8</v>
      </c>
      <c r="AK102" s="10" t="s">
        <v>53</v>
      </c>
      <c r="AL102" s="11">
        <v>7</v>
      </c>
      <c r="AM102" s="10" t="s">
        <v>53</v>
      </c>
      <c r="AN102" s="11"/>
      <c r="AO102" s="10"/>
      <c r="AP102" s="7">
        <v>2</v>
      </c>
      <c r="AQ102" s="11"/>
      <c r="AR102" s="10"/>
      <c r="AS102" s="11"/>
      <c r="AT102" s="10"/>
      <c r="AU102" s="11"/>
      <c r="AV102" s="10"/>
      <c r="AW102" s="11"/>
      <c r="AX102" s="10"/>
      <c r="AY102" s="7"/>
      <c r="AZ102" s="7">
        <f t="shared" si="71"/>
        <v>2</v>
      </c>
      <c r="BA102" s="11"/>
      <c r="BB102" s="10"/>
      <c r="BC102" s="11"/>
      <c r="BD102" s="10"/>
      <c r="BE102" s="11"/>
      <c r="BF102" s="10"/>
      <c r="BG102" s="7"/>
      <c r="BH102" s="11"/>
      <c r="BI102" s="10"/>
      <c r="BJ102" s="11"/>
      <c r="BK102" s="10"/>
      <c r="BL102" s="11"/>
      <c r="BM102" s="10"/>
      <c r="BN102" s="11"/>
      <c r="BO102" s="10"/>
      <c r="BP102" s="7"/>
      <c r="BQ102" s="7">
        <f t="shared" si="72"/>
        <v>0</v>
      </c>
      <c r="BR102" s="11"/>
      <c r="BS102" s="10"/>
      <c r="BT102" s="11"/>
      <c r="BU102" s="10"/>
      <c r="BV102" s="11"/>
      <c r="BW102" s="10"/>
      <c r="BX102" s="7"/>
      <c r="BY102" s="11"/>
      <c r="BZ102" s="10"/>
      <c r="CA102" s="11"/>
      <c r="CB102" s="10"/>
      <c r="CC102" s="11"/>
      <c r="CD102" s="10"/>
      <c r="CE102" s="11"/>
      <c r="CF102" s="10"/>
      <c r="CG102" s="7"/>
      <c r="CH102" s="7">
        <f t="shared" si="73"/>
        <v>0</v>
      </c>
    </row>
    <row r="103" spans="1:86" x14ac:dyDescent="0.25">
      <c r="A103" s="20">
        <v>3</v>
      </c>
      <c r="B103" s="20">
        <v>1</v>
      </c>
      <c r="C103" s="20"/>
      <c r="D103" s="6" t="s">
        <v>175</v>
      </c>
      <c r="E103" s="3" t="s">
        <v>176</v>
      </c>
      <c r="F103" s="6">
        <f t="shared" ref="F103:F126" si="74">COUNTIF(S103:CF103,"e")</f>
        <v>0</v>
      </c>
      <c r="G103" s="6">
        <f t="shared" ref="G103:G126" si="75">COUNTIF(S103:CF103,"z")</f>
        <v>2</v>
      </c>
      <c r="H103" s="6">
        <f t="shared" ref="H103:H134" si="76">SUM(I103:O103)</f>
        <v>15</v>
      </c>
      <c r="I103" s="6">
        <f t="shared" ref="I103:I126" si="77">S103+AJ103+BA103+BR103</f>
        <v>8</v>
      </c>
      <c r="J103" s="6">
        <f t="shared" ref="J103:J126" si="78">U103+AL103+BC103+BT103</f>
        <v>7</v>
      </c>
      <c r="K103" s="6">
        <f t="shared" ref="K103:K126" si="79">W103+AN103+BE103+BV103</f>
        <v>0</v>
      </c>
      <c r="L103" s="6">
        <f t="shared" ref="L103:L126" si="80">Z103+AQ103+BH103+BY103</f>
        <v>0</v>
      </c>
      <c r="M103" s="6">
        <f t="shared" ref="M103:M126" si="81">AB103+AS103+BJ103+CA103</f>
        <v>0</v>
      </c>
      <c r="N103" s="6">
        <f t="shared" ref="N103:N126" si="82">AD103+AU103+BL103+CC103</f>
        <v>0</v>
      </c>
      <c r="O103" s="6">
        <f t="shared" ref="O103:O126" si="83">AF103+AW103+BN103+CE103</f>
        <v>0</v>
      </c>
      <c r="P103" s="7">
        <f t="shared" ref="P103:P126" si="84">AI103+AZ103+BQ103+CH103</f>
        <v>2</v>
      </c>
      <c r="Q103" s="7">
        <f t="shared" ref="Q103:Q126" si="85">AH103+AY103+BP103+CG103</f>
        <v>0</v>
      </c>
      <c r="R103" s="7">
        <v>0.5</v>
      </c>
      <c r="S103" s="11"/>
      <c r="T103" s="10"/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7"/>
      <c r="AI103" s="7">
        <f t="shared" ref="AI103:AI134" si="86">Y103+AH103</f>
        <v>0</v>
      </c>
      <c r="AJ103" s="11"/>
      <c r="AK103" s="10"/>
      <c r="AL103" s="11"/>
      <c r="AM103" s="10"/>
      <c r="AN103" s="11"/>
      <c r="AO103" s="10"/>
      <c r="AP103" s="7"/>
      <c r="AQ103" s="11"/>
      <c r="AR103" s="10"/>
      <c r="AS103" s="11"/>
      <c r="AT103" s="10"/>
      <c r="AU103" s="11"/>
      <c r="AV103" s="10"/>
      <c r="AW103" s="11"/>
      <c r="AX103" s="10"/>
      <c r="AY103" s="7"/>
      <c r="AZ103" s="7">
        <f t="shared" ref="AZ103:AZ134" si="87">AP103+AY103</f>
        <v>0</v>
      </c>
      <c r="BA103" s="11">
        <v>8</v>
      </c>
      <c r="BB103" s="10" t="s">
        <v>53</v>
      </c>
      <c r="BC103" s="11">
        <v>7</v>
      </c>
      <c r="BD103" s="10" t="s">
        <v>53</v>
      </c>
      <c r="BE103" s="11"/>
      <c r="BF103" s="10"/>
      <c r="BG103" s="7">
        <v>2</v>
      </c>
      <c r="BH103" s="11"/>
      <c r="BI103" s="10"/>
      <c r="BJ103" s="11"/>
      <c r="BK103" s="10"/>
      <c r="BL103" s="11"/>
      <c r="BM103" s="10"/>
      <c r="BN103" s="11"/>
      <c r="BO103" s="10"/>
      <c r="BP103" s="7"/>
      <c r="BQ103" s="7">
        <f t="shared" ref="BQ103:BQ134" si="88">BG103+BP103</f>
        <v>2</v>
      </c>
      <c r="BR103" s="11"/>
      <c r="BS103" s="10"/>
      <c r="BT103" s="11"/>
      <c r="BU103" s="10"/>
      <c r="BV103" s="11"/>
      <c r="BW103" s="10"/>
      <c r="BX103" s="7"/>
      <c r="BY103" s="11"/>
      <c r="BZ103" s="10"/>
      <c r="CA103" s="11"/>
      <c r="CB103" s="10"/>
      <c r="CC103" s="11"/>
      <c r="CD103" s="10"/>
      <c r="CE103" s="11"/>
      <c r="CF103" s="10"/>
      <c r="CG103" s="7"/>
      <c r="CH103" s="7">
        <f t="shared" ref="CH103:CH134" si="89">BX103+CG103</f>
        <v>0</v>
      </c>
    </row>
    <row r="104" spans="1:86" x14ac:dyDescent="0.25">
      <c r="A104" s="20">
        <v>3</v>
      </c>
      <c r="B104" s="20">
        <v>1</v>
      </c>
      <c r="C104" s="20"/>
      <c r="D104" s="6" t="s">
        <v>177</v>
      </c>
      <c r="E104" s="3" t="s">
        <v>178</v>
      </c>
      <c r="F104" s="6">
        <f t="shared" si="74"/>
        <v>0</v>
      </c>
      <c r="G104" s="6">
        <f t="shared" si="75"/>
        <v>2</v>
      </c>
      <c r="H104" s="6">
        <f t="shared" si="76"/>
        <v>15</v>
      </c>
      <c r="I104" s="6">
        <f t="shared" si="77"/>
        <v>8</v>
      </c>
      <c r="J104" s="6">
        <f t="shared" si="78"/>
        <v>7</v>
      </c>
      <c r="K104" s="6">
        <f t="shared" si="79"/>
        <v>0</v>
      </c>
      <c r="L104" s="6">
        <f t="shared" si="80"/>
        <v>0</v>
      </c>
      <c r="M104" s="6">
        <f t="shared" si="81"/>
        <v>0</v>
      </c>
      <c r="N104" s="6">
        <f t="shared" si="82"/>
        <v>0</v>
      </c>
      <c r="O104" s="6">
        <f t="shared" si="83"/>
        <v>0</v>
      </c>
      <c r="P104" s="7">
        <f t="shared" si="84"/>
        <v>2</v>
      </c>
      <c r="Q104" s="7">
        <f t="shared" si="85"/>
        <v>0</v>
      </c>
      <c r="R104" s="7">
        <v>0.5</v>
      </c>
      <c r="S104" s="11"/>
      <c r="T104" s="10"/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7"/>
      <c r="AI104" s="7">
        <f t="shared" si="86"/>
        <v>0</v>
      </c>
      <c r="AJ104" s="11"/>
      <c r="AK104" s="10"/>
      <c r="AL104" s="11"/>
      <c r="AM104" s="10"/>
      <c r="AN104" s="11"/>
      <c r="AO104" s="10"/>
      <c r="AP104" s="7"/>
      <c r="AQ104" s="11"/>
      <c r="AR104" s="10"/>
      <c r="AS104" s="11"/>
      <c r="AT104" s="10"/>
      <c r="AU104" s="11"/>
      <c r="AV104" s="10"/>
      <c r="AW104" s="11"/>
      <c r="AX104" s="10"/>
      <c r="AY104" s="7"/>
      <c r="AZ104" s="7">
        <f t="shared" si="87"/>
        <v>0</v>
      </c>
      <c r="BA104" s="11">
        <v>8</v>
      </c>
      <c r="BB104" s="10" t="s">
        <v>53</v>
      </c>
      <c r="BC104" s="11">
        <v>7</v>
      </c>
      <c r="BD104" s="10" t="s">
        <v>53</v>
      </c>
      <c r="BE104" s="11"/>
      <c r="BF104" s="10"/>
      <c r="BG104" s="7">
        <v>2</v>
      </c>
      <c r="BH104" s="11"/>
      <c r="BI104" s="10"/>
      <c r="BJ104" s="11"/>
      <c r="BK104" s="10"/>
      <c r="BL104" s="11"/>
      <c r="BM104" s="10"/>
      <c r="BN104" s="11"/>
      <c r="BO104" s="10"/>
      <c r="BP104" s="7"/>
      <c r="BQ104" s="7">
        <f t="shared" si="88"/>
        <v>2</v>
      </c>
      <c r="BR104" s="11"/>
      <c r="BS104" s="10"/>
      <c r="BT104" s="11"/>
      <c r="BU104" s="10"/>
      <c r="BV104" s="11"/>
      <c r="BW104" s="10"/>
      <c r="BX104" s="7"/>
      <c r="BY104" s="11"/>
      <c r="BZ104" s="10"/>
      <c r="CA104" s="11"/>
      <c r="CB104" s="10"/>
      <c r="CC104" s="11"/>
      <c r="CD104" s="10"/>
      <c r="CE104" s="11"/>
      <c r="CF104" s="10"/>
      <c r="CG104" s="7"/>
      <c r="CH104" s="7">
        <f t="shared" si="89"/>
        <v>0</v>
      </c>
    </row>
    <row r="105" spans="1:86" x14ac:dyDescent="0.25">
      <c r="A105" s="20">
        <v>3</v>
      </c>
      <c r="B105" s="20">
        <v>1</v>
      </c>
      <c r="C105" s="20"/>
      <c r="D105" s="6" t="s">
        <v>179</v>
      </c>
      <c r="E105" s="3" t="s">
        <v>180</v>
      </c>
      <c r="F105" s="6">
        <f t="shared" si="74"/>
        <v>0</v>
      </c>
      <c r="G105" s="6">
        <f t="shared" si="75"/>
        <v>2</v>
      </c>
      <c r="H105" s="6">
        <f t="shared" si="76"/>
        <v>15</v>
      </c>
      <c r="I105" s="6">
        <f t="shared" si="77"/>
        <v>8</v>
      </c>
      <c r="J105" s="6">
        <f t="shared" si="78"/>
        <v>7</v>
      </c>
      <c r="K105" s="6">
        <f t="shared" si="79"/>
        <v>0</v>
      </c>
      <c r="L105" s="6">
        <f t="shared" si="80"/>
        <v>0</v>
      </c>
      <c r="M105" s="6">
        <f t="shared" si="81"/>
        <v>0</v>
      </c>
      <c r="N105" s="6">
        <f t="shared" si="82"/>
        <v>0</v>
      </c>
      <c r="O105" s="6">
        <f t="shared" si="83"/>
        <v>0</v>
      </c>
      <c r="P105" s="7">
        <f t="shared" si="84"/>
        <v>2</v>
      </c>
      <c r="Q105" s="7">
        <f t="shared" si="85"/>
        <v>0</v>
      </c>
      <c r="R105" s="7">
        <v>0.73</v>
      </c>
      <c r="S105" s="11"/>
      <c r="T105" s="10"/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7"/>
      <c r="AI105" s="7">
        <f t="shared" si="86"/>
        <v>0</v>
      </c>
      <c r="AJ105" s="11"/>
      <c r="AK105" s="10"/>
      <c r="AL105" s="11"/>
      <c r="AM105" s="10"/>
      <c r="AN105" s="11"/>
      <c r="AO105" s="10"/>
      <c r="AP105" s="7"/>
      <c r="AQ105" s="11"/>
      <c r="AR105" s="10"/>
      <c r="AS105" s="11"/>
      <c r="AT105" s="10"/>
      <c r="AU105" s="11"/>
      <c r="AV105" s="10"/>
      <c r="AW105" s="11"/>
      <c r="AX105" s="10"/>
      <c r="AY105" s="7"/>
      <c r="AZ105" s="7">
        <f t="shared" si="87"/>
        <v>0</v>
      </c>
      <c r="BA105" s="11">
        <v>8</v>
      </c>
      <c r="BB105" s="10" t="s">
        <v>53</v>
      </c>
      <c r="BC105" s="11">
        <v>7</v>
      </c>
      <c r="BD105" s="10" t="s">
        <v>53</v>
      </c>
      <c r="BE105" s="11"/>
      <c r="BF105" s="10"/>
      <c r="BG105" s="7">
        <v>2</v>
      </c>
      <c r="BH105" s="11"/>
      <c r="BI105" s="10"/>
      <c r="BJ105" s="11"/>
      <c r="BK105" s="10"/>
      <c r="BL105" s="11"/>
      <c r="BM105" s="10"/>
      <c r="BN105" s="11"/>
      <c r="BO105" s="10"/>
      <c r="BP105" s="7"/>
      <c r="BQ105" s="7">
        <f t="shared" si="88"/>
        <v>2</v>
      </c>
      <c r="BR105" s="11"/>
      <c r="BS105" s="10"/>
      <c r="BT105" s="11"/>
      <c r="BU105" s="10"/>
      <c r="BV105" s="11"/>
      <c r="BW105" s="10"/>
      <c r="BX105" s="7"/>
      <c r="BY105" s="11"/>
      <c r="BZ105" s="10"/>
      <c r="CA105" s="11"/>
      <c r="CB105" s="10"/>
      <c r="CC105" s="11"/>
      <c r="CD105" s="10"/>
      <c r="CE105" s="11"/>
      <c r="CF105" s="10"/>
      <c r="CG105" s="7"/>
      <c r="CH105" s="7">
        <f t="shared" si="89"/>
        <v>0</v>
      </c>
    </row>
    <row r="106" spans="1:86" x14ac:dyDescent="0.25">
      <c r="A106" s="20">
        <v>4</v>
      </c>
      <c r="B106" s="20">
        <v>1</v>
      </c>
      <c r="C106" s="20"/>
      <c r="D106" s="6" t="s">
        <v>181</v>
      </c>
      <c r="E106" s="3" t="s">
        <v>182</v>
      </c>
      <c r="F106" s="6">
        <f t="shared" si="74"/>
        <v>0</v>
      </c>
      <c r="G106" s="6">
        <f t="shared" si="75"/>
        <v>2</v>
      </c>
      <c r="H106" s="6">
        <f t="shared" si="76"/>
        <v>15</v>
      </c>
      <c r="I106" s="6">
        <f t="shared" si="77"/>
        <v>8</v>
      </c>
      <c r="J106" s="6">
        <f t="shared" si="78"/>
        <v>7</v>
      </c>
      <c r="K106" s="6">
        <f t="shared" si="79"/>
        <v>0</v>
      </c>
      <c r="L106" s="6">
        <f t="shared" si="80"/>
        <v>0</v>
      </c>
      <c r="M106" s="6">
        <f t="shared" si="81"/>
        <v>0</v>
      </c>
      <c r="N106" s="6">
        <f t="shared" si="82"/>
        <v>0</v>
      </c>
      <c r="O106" s="6">
        <f t="shared" si="83"/>
        <v>0</v>
      </c>
      <c r="P106" s="7">
        <f t="shared" si="84"/>
        <v>2</v>
      </c>
      <c r="Q106" s="7">
        <f t="shared" si="85"/>
        <v>0</v>
      </c>
      <c r="R106" s="7">
        <v>0.74</v>
      </c>
      <c r="S106" s="11"/>
      <c r="T106" s="10"/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7"/>
      <c r="AI106" s="7">
        <f t="shared" si="86"/>
        <v>0</v>
      </c>
      <c r="AJ106" s="11"/>
      <c r="AK106" s="10"/>
      <c r="AL106" s="11"/>
      <c r="AM106" s="10"/>
      <c r="AN106" s="11"/>
      <c r="AO106" s="10"/>
      <c r="AP106" s="7"/>
      <c r="AQ106" s="11"/>
      <c r="AR106" s="10"/>
      <c r="AS106" s="11"/>
      <c r="AT106" s="10"/>
      <c r="AU106" s="11"/>
      <c r="AV106" s="10"/>
      <c r="AW106" s="11"/>
      <c r="AX106" s="10"/>
      <c r="AY106" s="7"/>
      <c r="AZ106" s="7">
        <f t="shared" si="87"/>
        <v>0</v>
      </c>
      <c r="BA106" s="11">
        <v>8</v>
      </c>
      <c r="BB106" s="10" t="s">
        <v>53</v>
      </c>
      <c r="BC106" s="11">
        <v>7</v>
      </c>
      <c r="BD106" s="10" t="s">
        <v>53</v>
      </c>
      <c r="BE106" s="11"/>
      <c r="BF106" s="10"/>
      <c r="BG106" s="7">
        <v>2</v>
      </c>
      <c r="BH106" s="11"/>
      <c r="BI106" s="10"/>
      <c r="BJ106" s="11"/>
      <c r="BK106" s="10"/>
      <c r="BL106" s="11"/>
      <c r="BM106" s="10"/>
      <c r="BN106" s="11"/>
      <c r="BO106" s="10"/>
      <c r="BP106" s="7"/>
      <c r="BQ106" s="7">
        <f t="shared" si="88"/>
        <v>2</v>
      </c>
      <c r="BR106" s="11"/>
      <c r="BS106" s="10"/>
      <c r="BT106" s="11"/>
      <c r="BU106" s="10"/>
      <c r="BV106" s="11"/>
      <c r="BW106" s="10"/>
      <c r="BX106" s="7"/>
      <c r="BY106" s="11"/>
      <c r="BZ106" s="10"/>
      <c r="CA106" s="11"/>
      <c r="CB106" s="10"/>
      <c r="CC106" s="11"/>
      <c r="CD106" s="10"/>
      <c r="CE106" s="11"/>
      <c r="CF106" s="10"/>
      <c r="CG106" s="7"/>
      <c r="CH106" s="7">
        <f t="shared" si="89"/>
        <v>0</v>
      </c>
    </row>
    <row r="107" spans="1:86" x14ac:dyDescent="0.25">
      <c r="A107" s="20">
        <v>4</v>
      </c>
      <c r="B107" s="20">
        <v>1</v>
      </c>
      <c r="C107" s="20"/>
      <c r="D107" s="6" t="s">
        <v>183</v>
      </c>
      <c r="E107" s="3" t="s">
        <v>184</v>
      </c>
      <c r="F107" s="6">
        <f t="shared" si="74"/>
        <v>0</v>
      </c>
      <c r="G107" s="6">
        <f t="shared" si="75"/>
        <v>2</v>
      </c>
      <c r="H107" s="6">
        <f t="shared" si="76"/>
        <v>15</v>
      </c>
      <c r="I107" s="6">
        <f t="shared" si="77"/>
        <v>8</v>
      </c>
      <c r="J107" s="6">
        <f t="shared" si="78"/>
        <v>7</v>
      </c>
      <c r="K107" s="6">
        <f t="shared" si="79"/>
        <v>0</v>
      </c>
      <c r="L107" s="6">
        <f t="shared" si="80"/>
        <v>0</v>
      </c>
      <c r="M107" s="6">
        <f t="shared" si="81"/>
        <v>0</v>
      </c>
      <c r="N107" s="6">
        <f t="shared" si="82"/>
        <v>0</v>
      </c>
      <c r="O107" s="6">
        <f t="shared" si="83"/>
        <v>0</v>
      </c>
      <c r="P107" s="7">
        <f t="shared" si="84"/>
        <v>2</v>
      </c>
      <c r="Q107" s="7">
        <f t="shared" si="85"/>
        <v>0</v>
      </c>
      <c r="R107" s="7">
        <v>0.74</v>
      </c>
      <c r="S107" s="11"/>
      <c r="T107" s="10"/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7"/>
      <c r="AI107" s="7">
        <f t="shared" si="86"/>
        <v>0</v>
      </c>
      <c r="AJ107" s="11"/>
      <c r="AK107" s="10"/>
      <c r="AL107" s="11"/>
      <c r="AM107" s="10"/>
      <c r="AN107" s="11"/>
      <c r="AO107" s="10"/>
      <c r="AP107" s="7"/>
      <c r="AQ107" s="11"/>
      <c r="AR107" s="10"/>
      <c r="AS107" s="11"/>
      <c r="AT107" s="10"/>
      <c r="AU107" s="11"/>
      <c r="AV107" s="10"/>
      <c r="AW107" s="11"/>
      <c r="AX107" s="10"/>
      <c r="AY107" s="7"/>
      <c r="AZ107" s="7">
        <f t="shared" si="87"/>
        <v>0</v>
      </c>
      <c r="BA107" s="11">
        <v>8</v>
      </c>
      <c r="BB107" s="10" t="s">
        <v>53</v>
      </c>
      <c r="BC107" s="11">
        <v>7</v>
      </c>
      <c r="BD107" s="10" t="s">
        <v>53</v>
      </c>
      <c r="BE107" s="11"/>
      <c r="BF107" s="10"/>
      <c r="BG107" s="7">
        <v>2</v>
      </c>
      <c r="BH107" s="11"/>
      <c r="BI107" s="10"/>
      <c r="BJ107" s="11"/>
      <c r="BK107" s="10"/>
      <c r="BL107" s="11"/>
      <c r="BM107" s="10"/>
      <c r="BN107" s="11"/>
      <c r="BO107" s="10"/>
      <c r="BP107" s="7"/>
      <c r="BQ107" s="7">
        <f t="shared" si="88"/>
        <v>2</v>
      </c>
      <c r="BR107" s="11"/>
      <c r="BS107" s="10"/>
      <c r="BT107" s="11"/>
      <c r="BU107" s="10"/>
      <c r="BV107" s="11"/>
      <c r="BW107" s="10"/>
      <c r="BX107" s="7"/>
      <c r="BY107" s="11"/>
      <c r="BZ107" s="10"/>
      <c r="CA107" s="11"/>
      <c r="CB107" s="10"/>
      <c r="CC107" s="11"/>
      <c r="CD107" s="10"/>
      <c r="CE107" s="11"/>
      <c r="CF107" s="10"/>
      <c r="CG107" s="7"/>
      <c r="CH107" s="7">
        <f t="shared" si="89"/>
        <v>0</v>
      </c>
    </row>
    <row r="108" spans="1:86" x14ac:dyDescent="0.25">
      <c r="A108" s="20">
        <v>4</v>
      </c>
      <c r="B108" s="20">
        <v>1</v>
      </c>
      <c r="C108" s="20"/>
      <c r="D108" s="6" t="s">
        <v>185</v>
      </c>
      <c r="E108" s="3" t="s">
        <v>186</v>
      </c>
      <c r="F108" s="6">
        <f t="shared" si="74"/>
        <v>0</v>
      </c>
      <c r="G108" s="6">
        <f t="shared" si="75"/>
        <v>2</v>
      </c>
      <c r="H108" s="6">
        <f t="shared" si="76"/>
        <v>15</v>
      </c>
      <c r="I108" s="6">
        <f t="shared" si="77"/>
        <v>8</v>
      </c>
      <c r="J108" s="6">
        <f t="shared" si="78"/>
        <v>7</v>
      </c>
      <c r="K108" s="6">
        <f t="shared" si="79"/>
        <v>0</v>
      </c>
      <c r="L108" s="6">
        <f t="shared" si="80"/>
        <v>0</v>
      </c>
      <c r="M108" s="6">
        <f t="shared" si="81"/>
        <v>0</v>
      </c>
      <c r="N108" s="6">
        <f t="shared" si="82"/>
        <v>0</v>
      </c>
      <c r="O108" s="6">
        <f t="shared" si="83"/>
        <v>0</v>
      </c>
      <c r="P108" s="7">
        <f t="shared" si="84"/>
        <v>2</v>
      </c>
      <c r="Q108" s="7">
        <f t="shared" si="85"/>
        <v>0</v>
      </c>
      <c r="R108" s="7">
        <v>0.77</v>
      </c>
      <c r="S108" s="11"/>
      <c r="T108" s="10"/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7"/>
      <c r="AI108" s="7">
        <f t="shared" si="86"/>
        <v>0</v>
      </c>
      <c r="AJ108" s="11"/>
      <c r="AK108" s="10"/>
      <c r="AL108" s="11"/>
      <c r="AM108" s="10"/>
      <c r="AN108" s="11"/>
      <c r="AO108" s="10"/>
      <c r="AP108" s="7"/>
      <c r="AQ108" s="11"/>
      <c r="AR108" s="10"/>
      <c r="AS108" s="11"/>
      <c r="AT108" s="10"/>
      <c r="AU108" s="11"/>
      <c r="AV108" s="10"/>
      <c r="AW108" s="11"/>
      <c r="AX108" s="10"/>
      <c r="AY108" s="7"/>
      <c r="AZ108" s="7">
        <f t="shared" si="87"/>
        <v>0</v>
      </c>
      <c r="BA108" s="11">
        <v>8</v>
      </c>
      <c r="BB108" s="10" t="s">
        <v>53</v>
      </c>
      <c r="BC108" s="11">
        <v>7</v>
      </c>
      <c r="BD108" s="10" t="s">
        <v>53</v>
      </c>
      <c r="BE108" s="11"/>
      <c r="BF108" s="10"/>
      <c r="BG108" s="7">
        <v>2</v>
      </c>
      <c r="BH108" s="11"/>
      <c r="BI108" s="10"/>
      <c r="BJ108" s="11"/>
      <c r="BK108" s="10"/>
      <c r="BL108" s="11"/>
      <c r="BM108" s="10"/>
      <c r="BN108" s="11"/>
      <c r="BO108" s="10"/>
      <c r="BP108" s="7"/>
      <c r="BQ108" s="7">
        <f t="shared" si="88"/>
        <v>2</v>
      </c>
      <c r="BR108" s="11"/>
      <c r="BS108" s="10"/>
      <c r="BT108" s="11"/>
      <c r="BU108" s="10"/>
      <c r="BV108" s="11"/>
      <c r="BW108" s="10"/>
      <c r="BX108" s="7"/>
      <c r="BY108" s="11"/>
      <c r="BZ108" s="10"/>
      <c r="CA108" s="11"/>
      <c r="CB108" s="10"/>
      <c r="CC108" s="11"/>
      <c r="CD108" s="10"/>
      <c r="CE108" s="11"/>
      <c r="CF108" s="10"/>
      <c r="CG108" s="7"/>
      <c r="CH108" s="7">
        <f t="shared" si="89"/>
        <v>0</v>
      </c>
    </row>
    <row r="109" spans="1:86" x14ac:dyDescent="0.25">
      <c r="A109" s="20">
        <v>4</v>
      </c>
      <c r="B109" s="20">
        <v>1</v>
      </c>
      <c r="C109" s="20"/>
      <c r="D109" s="6" t="s">
        <v>187</v>
      </c>
      <c r="E109" s="3" t="s">
        <v>188</v>
      </c>
      <c r="F109" s="6">
        <f t="shared" si="74"/>
        <v>0</v>
      </c>
      <c r="G109" s="6">
        <f t="shared" si="75"/>
        <v>2</v>
      </c>
      <c r="H109" s="6">
        <f t="shared" si="76"/>
        <v>15</v>
      </c>
      <c r="I109" s="6">
        <f t="shared" si="77"/>
        <v>8</v>
      </c>
      <c r="J109" s="6">
        <f t="shared" si="78"/>
        <v>7</v>
      </c>
      <c r="K109" s="6">
        <f t="shared" si="79"/>
        <v>0</v>
      </c>
      <c r="L109" s="6">
        <f t="shared" si="80"/>
        <v>0</v>
      </c>
      <c r="M109" s="6">
        <f t="shared" si="81"/>
        <v>0</v>
      </c>
      <c r="N109" s="6">
        <f t="shared" si="82"/>
        <v>0</v>
      </c>
      <c r="O109" s="6">
        <f t="shared" si="83"/>
        <v>0</v>
      </c>
      <c r="P109" s="7">
        <f t="shared" si="84"/>
        <v>2</v>
      </c>
      <c r="Q109" s="7">
        <f t="shared" si="85"/>
        <v>0</v>
      </c>
      <c r="R109" s="7">
        <v>0.67</v>
      </c>
      <c r="S109" s="11"/>
      <c r="T109" s="10"/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7"/>
      <c r="AI109" s="7">
        <f t="shared" si="86"/>
        <v>0</v>
      </c>
      <c r="AJ109" s="11"/>
      <c r="AK109" s="10"/>
      <c r="AL109" s="11"/>
      <c r="AM109" s="10"/>
      <c r="AN109" s="11"/>
      <c r="AO109" s="10"/>
      <c r="AP109" s="7"/>
      <c r="AQ109" s="11"/>
      <c r="AR109" s="10"/>
      <c r="AS109" s="11"/>
      <c r="AT109" s="10"/>
      <c r="AU109" s="11"/>
      <c r="AV109" s="10"/>
      <c r="AW109" s="11"/>
      <c r="AX109" s="10"/>
      <c r="AY109" s="7"/>
      <c r="AZ109" s="7">
        <f t="shared" si="87"/>
        <v>0</v>
      </c>
      <c r="BA109" s="11">
        <v>8</v>
      </c>
      <c r="BB109" s="10" t="s">
        <v>53</v>
      </c>
      <c r="BC109" s="11">
        <v>7</v>
      </c>
      <c r="BD109" s="10" t="s">
        <v>53</v>
      </c>
      <c r="BE109" s="11"/>
      <c r="BF109" s="10"/>
      <c r="BG109" s="7">
        <v>2</v>
      </c>
      <c r="BH109" s="11"/>
      <c r="BI109" s="10"/>
      <c r="BJ109" s="11"/>
      <c r="BK109" s="10"/>
      <c r="BL109" s="11"/>
      <c r="BM109" s="10"/>
      <c r="BN109" s="11"/>
      <c r="BO109" s="10"/>
      <c r="BP109" s="7"/>
      <c r="BQ109" s="7">
        <f t="shared" si="88"/>
        <v>2</v>
      </c>
      <c r="BR109" s="11"/>
      <c r="BS109" s="10"/>
      <c r="BT109" s="11"/>
      <c r="BU109" s="10"/>
      <c r="BV109" s="11"/>
      <c r="BW109" s="10"/>
      <c r="BX109" s="7"/>
      <c r="BY109" s="11"/>
      <c r="BZ109" s="10"/>
      <c r="CA109" s="11"/>
      <c r="CB109" s="10"/>
      <c r="CC109" s="11"/>
      <c r="CD109" s="10"/>
      <c r="CE109" s="11"/>
      <c r="CF109" s="10"/>
      <c r="CG109" s="7"/>
      <c r="CH109" s="7">
        <f t="shared" si="89"/>
        <v>0</v>
      </c>
    </row>
    <row r="110" spans="1:86" x14ac:dyDescent="0.25">
      <c r="A110" s="20">
        <v>5</v>
      </c>
      <c r="B110" s="20">
        <v>2</v>
      </c>
      <c r="C110" s="20"/>
      <c r="D110" s="6" t="s">
        <v>189</v>
      </c>
      <c r="E110" s="3" t="s">
        <v>190</v>
      </c>
      <c r="F110" s="6">
        <f t="shared" si="74"/>
        <v>0</v>
      </c>
      <c r="G110" s="6">
        <f t="shared" si="75"/>
        <v>2</v>
      </c>
      <c r="H110" s="6">
        <f t="shared" si="76"/>
        <v>15</v>
      </c>
      <c r="I110" s="6">
        <f t="shared" si="77"/>
        <v>8</v>
      </c>
      <c r="J110" s="6">
        <f t="shared" si="78"/>
        <v>7</v>
      </c>
      <c r="K110" s="6">
        <f t="shared" si="79"/>
        <v>0</v>
      </c>
      <c r="L110" s="6">
        <f t="shared" si="80"/>
        <v>0</v>
      </c>
      <c r="M110" s="6">
        <f t="shared" si="81"/>
        <v>0</v>
      </c>
      <c r="N110" s="6">
        <f t="shared" si="82"/>
        <v>0</v>
      </c>
      <c r="O110" s="6">
        <f t="shared" si="83"/>
        <v>0</v>
      </c>
      <c r="P110" s="7">
        <f t="shared" si="84"/>
        <v>2</v>
      </c>
      <c r="Q110" s="7">
        <f t="shared" si="85"/>
        <v>0</v>
      </c>
      <c r="R110" s="7">
        <v>0.74</v>
      </c>
      <c r="S110" s="11"/>
      <c r="T110" s="10"/>
      <c r="U110" s="11"/>
      <c r="V110" s="10"/>
      <c r="W110" s="11"/>
      <c r="X110" s="10"/>
      <c r="Y110" s="7"/>
      <c r="Z110" s="11"/>
      <c r="AA110" s="10"/>
      <c r="AB110" s="11"/>
      <c r="AC110" s="10"/>
      <c r="AD110" s="11"/>
      <c r="AE110" s="10"/>
      <c r="AF110" s="11"/>
      <c r="AG110" s="10"/>
      <c r="AH110" s="7"/>
      <c r="AI110" s="7">
        <f t="shared" si="86"/>
        <v>0</v>
      </c>
      <c r="AJ110" s="11"/>
      <c r="AK110" s="10"/>
      <c r="AL110" s="11"/>
      <c r="AM110" s="10"/>
      <c r="AN110" s="11"/>
      <c r="AO110" s="10"/>
      <c r="AP110" s="7"/>
      <c r="AQ110" s="11"/>
      <c r="AR110" s="10"/>
      <c r="AS110" s="11"/>
      <c r="AT110" s="10"/>
      <c r="AU110" s="11"/>
      <c r="AV110" s="10"/>
      <c r="AW110" s="11"/>
      <c r="AX110" s="10"/>
      <c r="AY110" s="7"/>
      <c r="AZ110" s="7">
        <f t="shared" si="87"/>
        <v>0</v>
      </c>
      <c r="BA110" s="11">
        <v>8</v>
      </c>
      <c r="BB110" s="10" t="s">
        <v>53</v>
      </c>
      <c r="BC110" s="11">
        <v>7</v>
      </c>
      <c r="BD110" s="10" t="s">
        <v>53</v>
      </c>
      <c r="BE110" s="11"/>
      <c r="BF110" s="10"/>
      <c r="BG110" s="7">
        <v>2</v>
      </c>
      <c r="BH110" s="11"/>
      <c r="BI110" s="10"/>
      <c r="BJ110" s="11"/>
      <c r="BK110" s="10"/>
      <c r="BL110" s="11"/>
      <c r="BM110" s="10"/>
      <c r="BN110" s="11"/>
      <c r="BO110" s="10"/>
      <c r="BP110" s="7"/>
      <c r="BQ110" s="7">
        <f t="shared" si="88"/>
        <v>2</v>
      </c>
      <c r="BR110" s="11"/>
      <c r="BS110" s="10"/>
      <c r="BT110" s="11"/>
      <c r="BU110" s="10"/>
      <c r="BV110" s="11"/>
      <c r="BW110" s="10"/>
      <c r="BX110" s="7"/>
      <c r="BY110" s="11"/>
      <c r="BZ110" s="10"/>
      <c r="CA110" s="11"/>
      <c r="CB110" s="10"/>
      <c r="CC110" s="11"/>
      <c r="CD110" s="10"/>
      <c r="CE110" s="11"/>
      <c r="CF110" s="10"/>
      <c r="CG110" s="7"/>
      <c r="CH110" s="7">
        <f t="shared" si="89"/>
        <v>0</v>
      </c>
    </row>
    <row r="111" spans="1:86" x14ac:dyDescent="0.25">
      <c r="A111" s="20">
        <v>5</v>
      </c>
      <c r="B111" s="20">
        <v>2</v>
      </c>
      <c r="C111" s="20"/>
      <c r="D111" s="6" t="s">
        <v>191</v>
      </c>
      <c r="E111" s="3" t="s">
        <v>192</v>
      </c>
      <c r="F111" s="6">
        <f t="shared" si="74"/>
        <v>0</v>
      </c>
      <c r="G111" s="6">
        <f t="shared" si="75"/>
        <v>2</v>
      </c>
      <c r="H111" s="6">
        <f t="shared" si="76"/>
        <v>15</v>
      </c>
      <c r="I111" s="6">
        <f t="shared" si="77"/>
        <v>8</v>
      </c>
      <c r="J111" s="6">
        <f t="shared" si="78"/>
        <v>7</v>
      </c>
      <c r="K111" s="6">
        <f t="shared" si="79"/>
        <v>0</v>
      </c>
      <c r="L111" s="6">
        <f t="shared" si="80"/>
        <v>0</v>
      </c>
      <c r="M111" s="6">
        <f t="shared" si="81"/>
        <v>0</v>
      </c>
      <c r="N111" s="6">
        <f t="shared" si="82"/>
        <v>0</v>
      </c>
      <c r="O111" s="6">
        <f t="shared" si="83"/>
        <v>0</v>
      </c>
      <c r="P111" s="7">
        <f t="shared" si="84"/>
        <v>2</v>
      </c>
      <c r="Q111" s="7">
        <f t="shared" si="85"/>
        <v>0</v>
      </c>
      <c r="R111" s="7">
        <v>0.74</v>
      </c>
      <c r="S111" s="11"/>
      <c r="T111" s="10"/>
      <c r="U111" s="11"/>
      <c r="V111" s="10"/>
      <c r="W111" s="11"/>
      <c r="X111" s="10"/>
      <c r="Y111" s="7"/>
      <c r="Z111" s="11"/>
      <c r="AA111" s="10"/>
      <c r="AB111" s="11"/>
      <c r="AC111" s="10"/>
      <c r="AD111" s="11"/>
      <c r="AE111" s="10"/>
      <c r="AF111" s="11"/>
      <c r="AG111" s="10"/>
      <c r="AH111" s="7"/>
      <c r="AI111" s="7">
        <f t="shared" si="86"/>
        <v>0</v>
      </c>
      <c r="AJ111" s="11"/>
      <c r="AK111" s="10"/>
      <c r="AL111" s="11"/>
      <c r="AM111" s="10"/>
      <c r="AN111" s="11"/>
      <c r="AO111" s="10"/>
      <c r="AP111" s="7"/>
      <c r="AQ111" s="11"/>
      <c r="AR111" s="10"/>
      <c r="AS111" s="11"/>
      <c r="AT111" s="10"/>
      <c r="AU111" s="11"/>
      <c r="AV111" s="10"/>
      <c r="AW111" s="11"/>
      <c r="AX111" s="10"/>
      <c r="AY111" s="7"/>
      <c r="AZ111" s="7">
        <f t="shared" si="87"/>
        <v>0</v>
      </c>
      <c r="BA111" s="11">
        <v>8</v>
      </c>
      <c r="BB111" s="10" t="s">
        <v>53</v>
      </c>
      <c r="BC111" s="11">
        <v>7</v>
      </c>
      <c r="BD111" s="10" t="s">
        <v>53</v>
      </c>
      <c r="BE111" s="11"/>
      <c r="BF111" s="10"/>
      <c r="BG111" s="7">
        <v>2</v>
      </c>
      <c r="BH111" s="11"/>
      <c r="BI111" s="10"/>
      <c r="BJ111" s="11"/>
      <c r="BK111" s="10"/>
      <c r="BL111" s="11"/>
      <c r="BM111" s="10"/>
      <c r="BN111" s="11"/>
      <c r="BO111" s="10"/>
      <c r="BP111" s="7"/>
      <c r="BQ111" s="7">
        <f t="shared" si="88"/>
        <v>2</v>
      </c>
      <c r="BR111" s="11"/>
      <c r="BS111" s="10"/>
      <c r="BT111" s="11"/>
      <c r="BU111" s="10"/>
      <c r="BV111" s="11"/>
      <c r="BW111" s="10"/>
      <c r="BX111" s="7"/>
      <c r="BY111" s="11"/>
      <c r="BZ111" s="10"/>
      <c r="CA111" s="11"/>
      <c r="CB111" s="10"/>
      <c r="CC111" s="11"/>
      <c r="CD111" s="10"/>
      <c r="CE111" s="11"/>
      <c r="CF111" s="10"/>
      <c r="CG111" s="7"/>
      <c r="CH111" s="7">
        <f t="shared" si="89"/>
        <v>0</v>
      </c>
    </row>
    <row r="112" spans="1:86" x14ac:dyDescent="0.25">
      <c r="A112" s="20">
        <v>5</v>
      </c>
      <c r="B112" s="20">
        <v>2</v>
      </c>
      <c r="C112" s="20"/>
      <c r="D112" s="6" t="s">
        <v>193</v>
      </c>
      <c r="E112" s="3" t="s">
        <v>194</v>
      </c>
      <c r="F112" s="6">
        <f t="shared" si="74"/>
        <v>0</v>
      </c>
      <c r="G112" s="6">
        <f t="shared" si="75"/>
        <v>2</v>
      </c>
      <c r="H112" s="6">
        <f t="shared" si="76"/>
        <v>15</v>
      </c>
      <c r="I112" s="6">
        <f t="shared" si="77"/>
        <v>8</v>
      </c>
      <c r="J112" s="6">
        <f t="shared" si="78"/>
        <v>7</v>
      </c>
      <c r="K112" s="6">
        <f t="shared" si="79"/>
        <v>0</v>
      </c>
      <c r="L112" s="6">
        <f t="shared" si="80"/>
        <v>0</v>
      </c>
      <c r="M112" s="6">
        <f t="shared" si="81"/>
        <v>0</v>
      </c>
      <c r="N112" s="6">
        <f t="shared" si="82"/>
        <v>0</v>
      </c>
      <c r="O112" s="6">
        <f t="shared" si="83"/>
        <v>0</v>
      </c>
      <c r="P112" s="7">
        <f t="shared" si="84"/>
        <v>2</v>
      </c>
      <c r="Q112" s="7">
        <f t="shared" si="85"/>
        <v>0</v>
      </c>
      <c r="R112" s="7">
        <v>1.26</v>
      </c>
      <c r="S112" s="11"/>
      <c r="T112" s="10"/>
      <c r="U112" s="11"/>
      <c r="V112" s="10"/>
      <c r="W112" s="11"/>
      <c r="X112" s="10"/>
      <c r="Y112" s="7"/>
      <c r="Z112" s="11"/>
      <c r="AA112" s="10"/>
      <c r="AB112" s="11"/>
      <c r="AC112" s="10"/>
      <c r="AD112" s="11"/>
      <c r="AE112" s="10"/>
      <c r="AF112" s="11"/>
      <c r="AG112" s="10"/>
      <c r="AH112" s="7"/>
      <c r="AI112" s="7">
        <f t="shared" si="86"/>
        <v>0</v>
      </c>
      <c r="AJ112" s="11"/>
      <c r="AK112" s="10"/>
      <c r="AL112" s="11"/>
      <c r="AM112" s="10"/>
      <c r="AN112" s="11"/>
      <c r="AO112" s="10"/>
      <c r="AP112" s="7"/>
      <c r="AQ112" s="11"/>
      <c r="AR112" s="10"/>
      <c r="AS112" s="11"/>
      <c r="AT112" s="10"/>
      <c r="AU112" s="11"/>
      <c r="AV112" s="10"/>
      <c r="AW112" s="11"/>
      <c r="AX112" s="10"/>
      <c r="AY112" s="7"/>
      <c r="AZ112" s="7">
        <f t="shared" si="87"/>
        <v>0</v>
      </c>
      <c r="BA112" s="11">
        <v>8</v>
      </c>
      <c r="BB112" s="10" t="s">
        <v>53</v>
      </c>
      <c r="BC112" s="11">
        <v>7</v>
      </c>
      <c r="BD112" s="10" t="s">
        <v>53</v>
      </c>
      <c r="BE112" s="11"/>
      <c r="BF112" s="10"/>
      <c r="BG112" s="7">
        <v>2</v>
      </c>
      <c r="BH112" s="11"/>
      <c r="BI112" s="10"/>
      <c r="BJ112" s="11"/>
      <c r="BK112" s="10"/>
      <c r="BL112" s="11"/>
      <c r="BM112" s="10"/>
      <c r="BN112" s="11"/>
      <c r="BO112" s="10"/>
      <c r="BP112" s="7"/>
      <c r="BQ112" s="7">
        <f t="shared" si="88"/>
        <v>2</v>
      </c>
      <c r="BR112" s="11"/>
      <c r="BS112" s="10"/>
      <c r="BT112" s="11"/>
      <c r="BU112" s="10"/>
      <c r="BV112" s="11"/>
      <c r="BW112" s="10"/>
      <c r="BX112" s="7"/>
      <c r="BY112" s="11"/>
      <c r="BZ112" s="10"/>
      <c r="CA112" s="11"/>
      <c r="CB112" s="10"/>
      <c r="CC112" s="11"/>
      <c r="CD112" s="10"/>
      <c r="CE112" s="11"/>
      <c r="CF112" s="10"/>
      <c r="CG112" s="7"/>
      <c r="CH112" s="7">
        <f t="shared" si="89"/>
        <v>0</v>
      </c>
    </row>
    <row r="113" spans="1:86" x14ac:dyDescent="0.25">
      <c r="A113" s="20">
        <v>5</v>
      </c>
      <c r="B113" s="20">
        <v>2</v>
      </c>
      <c r="C113" s="20"/>
      <c r="D113" s="6" t="s">
        <v>195</v>
      </c>
      <c r="E113" s="3" t="s">
        <v>196</v>
      </c>
      <c r="F113" s="6">
        <f t="shared" si="74"/>
        <v>0</v>
      </c>
      <c r="G113" s="6">
        <f t="shared" si="75"/>
        <v>2</v>
      </c>
      <c r="H113" s="6">
        <f t="shared" si="76"/>
        <v>15</v>
      </c>
      <c r="I113" s="6">
        <f t="shared" si="77"/>
        <v>8</v>
      </c>
      <c r="J113" s="6">
        <f t="shared" si="78"/>
        <v>7</v>
      </c>
      <c r="K113" s="6">
        <f t="shared" si="79"/>
        <v>0</v>
      </c>
      <c r="L113" s="6">
        <f t="shared" si="80"/>
        <v>0</v>
      </c>
      <c r="M113" s="6">
        <f t="shared" si="81"/>
        <v>0</v>
      </c>
      <c r="N113" s="6">
        <f t="shared" si="82"/>
        <v>0</v>
      </c>
      <c r="O113" s="6">
        <f t="shared" si="83"/>
        <v>0</v>
      </c>
      <c r="P113" s="7">
        <f t="shared" si="84"/>
        <v>2</v>
      </c>
      <c r="Q113" s="7">
        <f t="shared" si="85"/>
        <v>0</v>
      </c>
      <c r="R113" s="7">
        <v>1.2</v>
      </c>
      <c r="S113" s="11"/>
      <c r="T113" s="10"/>
      <c r="U113" s="11"/>
      <c r="V113" s="10"/>
      <c r="W113" s="11"/>
      <c r="X113" s="10"/>
      <c r="Y113" s="7"/>
      <c r="Z113" s="11"/>
      <c r="AA113" s="10"/>
      <c r="AB113" s="11"/>
      <c r="AC113" s="10"/>
      <c r="AD113" s="11"/>
      <c r="AE113" s="10"/>
      <c r="AF113" s="11"/>
      <c r="AG113" s="10"/>
      <c r="AH113" s="7"/>
      <c r="AI113" s="7">
        <f t="shared" si="86"/>
        <v>0</v>
      </c>
      <c r="AJ113" s="11"/>
      <c r="AK113" s="10"/>
      <c r="AL113" s="11"/>
      <c r="AM113" s="10"/>
      <c r="AN113" s="11"/>
      <c r="AO113" s="10"/>
      <c r="AP113" s="7"/>
      <c r="AQ113" s="11"/>
      <c r="AR113" s="10"/>
      <c r="AS113" s="11"/>
      <c r="AT113" s="10"/>
      <c r="AU113" s="11"/>
      <c r="AV113" s="10"/>
      <c r="AW113" s="11"/>
      <c r="AX113" s="10"/>
      <c r="AY113" s="7"/>
      <c r="AZ113" s="7">
        <f t="shared" si="87"/>
        <v>0</v>
      </c>
      <c r="BA113" s="11">
        <v>8</v>
      </c>
      <c r="BB113" s="10" t="s">
        <v>53</v>
      </c>
      <c r="BC113" s="11">
        <v>7</v>
      </c>
      <c r="BD113" s="10" t="s">
        <v>53</v>
      </c>
      <c r="BE113" s="11"/>
      <c r="BF113" s="10"/>
      <c r="BG113" s="7">
        <v>2</v>
      </c>
      <c r="BH113" s="11"/>
      <c r="BI113" s="10"/>
      <c r="BJ113" s="11"/>
      <c r="BK113" s="10"/>
      <c r="BL113" s="11"/>
      <c r="BM113" s="10"/>
      <c r="BN113" s="11"/>
      <c r="BO113" s="10"/>
      <c r="BP113" s="7"/>
      <c r="BQ113" s="7">
        <f t="shared" si="88"/>
        <v>2</v>
      </c>
      <c r="BR113" s="11"/>
      <c r="BS113" s="10"/>
      <c r="BT113" s="11"/>
      <c r="BU113" s="10"/>
      <c r="BV113" s="11"/>
      <c r="BW113" s="10"/>
      <c r="BX113" s="7"/>
      <c r="BY113" s="11"/>
      <c r="BZ113" s="10"/>
      <c r="CA113" s="11"/>
      <c r="CB113" s="10"/>
      <c r="CC113" s="11"/>
      <c r="CD113" s="10"/>
      <c r="CE113" s="11"/>
      <c r="CF113" s="10"/>
      <c r="CG113" s="7"/>
      <c r="CH113" s="7">
        <f t="shared" si="89"/>
        <v>0</v>
      </c>
    </row>
    <row r="114" spans="1:86" x14ac:dyDescent="0.25">
      <c r="A114" s="20">
        <v>5</v>
      </c>
      <c r="B114" s="20">
        <v>2</v>
      </c>
      <c r="C114" s="20"/>
      <c r="D114" s="6" t="s">
        <v>197</v>
      </c>
      <c r="E114" s="3" t="s">
        <v>198</v>
      </c>
      <c r="F114" s="6">
        <f t="shared" si="74"/>
        <v>0</v>
      </c>
      <c r="G114" s="6">
        <f t="shared" si="75"/>
        <v>2</v>
      </c>
      <c r="H114" s="6">
        <f t="shared" si="76"/>
        <v>15</v>
      </c>
      <c r="I114" s="6">
        <f t="shared" si="77"/>
        <v>8</v>
      </c>
      <c r="J114" s="6">
        <f t="shared" si="78"/>
        <v>7</v>
      </c>
      <c r="K114" s="6">
        <f t="shared" si="79"/>
        <v>0</v>
      </c>
      <c r="L114" s="6">
        <f t="shared" si="80"/>
        <v>0</v>
      </c>
      <c r="M114" s="6">
        <f t="shared" si="81"/>
        <v>0</v>
      </c>
      <c r="N114" s="6">
        <f t="shared" si="82"/>
        <v>0</v>
      </c>
      <c r="O114" s="6">
        <f t="shared" si="83"/>
        <v>0</v>
      </c>
      <c r="P114" s="7">
        <f t="shared" si="84"/>
        <v>2</v>
      </c>
      <c r="Q114" s="7">
        <f t="shared" si="85"/>
        <v>0</v>
      </c>
      <c r="R114" s="7">
        <v>0.5</v>
      </c>
      <c r="S114" s="11"/>
      <c r="T114" s="10"/>
      <c r="U114" s="11"/>
      <c r="V114" s="10"/>
      <c r="W114" s="11"/>
      <c r="X114" s="10"/>
      <c r="Y114" s="7"/>
      <c r="Z114" s="11"/>
      <c r="AA114" s="10"/>
      <c r="AB114" s="11"/>
      <c r="AC114" s="10"/>
      <c r="AD114" s="11"/>
      <c r="AE114" s="10"/>
      <c r="AF114" s="11"/>
      <c r="AG114" s="10"/>
      <c r="AH114" s="7"/>
      <c r="AI114" s="7">
        <f t="shared" si="86"/>
        <v>0</v>
      </c>
      <c r="AJ114" s="11"/>
      <c r="AK114" s="10"/>
      <c r="AL114" s="11"/>
      <c r="AM114" s="10"/>
      <c r="AN114" s="11"/>
      <c r="AO114" s="10"/>
      <c r="AP114" s="7"/>
      <c r="AQ114" s="11"/>
      <c r="AR114" s="10"/>
      <c r="AS114" s="11"/>
      <c r="AT114" s="10"/>
      <c r="AU114" s="11"/>
      <c r="AV114" s="10"/>
      <c r="AW114" s="11"/>
      <c r="AX114" s="10"/>
      <c r="AY114" s="7"/>
      <c r="AZ114" s="7">
        <f t="shared" si="87"/>
        <v>0</v>
      </c>
      <c r="BA114" s="11">
        <v>8</v>
      </c>
      <c r="BB114" s="10" t="s">
        <v>53</v>
      </c>
      <c r="BC114" s="11">
        <v>7</v>
      </c>
      <c r="BD114" s="10" t="s">
        <v>53</v>
      </c>
      <c r="BE114" s="11"/>
      <c r="BF114" s="10"/>
      <c r="BG114" s="7">
        <v>2</v>
      </c>
      <c r="BH114" s="11"/>
      <c r="BI114" s="10"/>
      <c r="BJ114" s="11"/>
      <c r="BK114" s="10"/>
      <c r="BL114" s="11"/>
      <c r="BM114" s="10"/>
      <c r="BN114" s="11"/>
      <c r="BO114" s="10"/>
      <c r="BP114" s="7"/>
      <c r="BQ114" s="7">
        <f t="shared" si="88"/>
        <v>2</v>
      </c>
      <c r="BR114" s="11"/>
      <c r="BS114" s="10"/>
      <c r="BT114" s="11"/>
      <c r="BU114" s="10"/>
      <c r="BV114" s="11"/>
      <c r="BW114" s="10"/>
      <c r="BX114" s="7"/>
      <c r="BY114" s="11"/>
      <c r="BZ114" s="10"/>
      <c r="CA114" s="11"/>
      <c r="CB114" s="10"/>
      <c r="CC114" s="11"/>
      <c r="CD114" s="10"/>
      <c r="CE114" s="11"/>
      <c r="CF114" s="10"/>
      <c r="CG114" s="7"/>
      <c r="CH114" s="7">
        <f t="shared" si="89"/>
        <v>0</v>
      </c>
    </row>
    <row r="115" spans="1:86" x14ac:dyDescent="0.25">
      <c r="A115" s="20">
        <v>5</v>
      </c>
      <c r="B115" s="20">
        <v>2</v>
      </c>
      <c r="C115" s="20"/>
      <c r="D115" s="6" t="s">
        <v>199</v>
      </c>
      <c r="E115" s="3" t="s">
        <v>200</v>
      </c>
      <c r="F115" s="6">
        <f t="shared" si="74"/>
        <v>0</v>
      </c>
      <c r="G115" s="6">
        <f t="shared" si="75"/>
        <v>2</v>
      </c>
      <c r="H115" s="6">
        <f t="shared" si="76"/>
        <v>15</v>
      </c>
      <c r="I115" s="6">
        <f t="shared" si="77"/>
        <v>8</v>
      </c>
      <c r="J115" s="6">
        <f t="shared" si="78"/>
        <v>7</v>
      </c>
      <c r="K115" s="6">
        <f t="shared" si="79"/>
        <v>0</v>
      </c>
      <c r="L115" s="6">
        <f t="shared" si="80"/>
        <v>0</v>
      </c>
      <c r="M115" s="6">
        <f t="shared" si="81"/>
        <v>0</v>
      </c>
      <c r="N115" s="6">
        <f t="shared" si="82"/>
        <v>0</v>
      </c>
      <c r="O115" s="6">
        <f t="shared" si="83"/>
        <v>0</v>
      </c>
      <c r="P115" s="7">
        <f t="shared" si="84"/>
        <v>2</v>
      </c>
      <c r="Q115" s="7">
        <f t="shared" si="85"/>
        <v>0</v>
      </c>
      <c r="R115" s="7">
        <v>0.83</v>
      </c>
      <c r="S115" s="11"/>
      <c r="T115" s="10"/>
      <c r="U115" s="11"/>
      <c r="V115" s="10"/>
      <c r="W115" s="11"/>
      <c r="X115" s="10"/>
      <c r="Y115" s="7"/>
      <c r="Z115" s="11"/>
      <c r="AA115" s="10"/>
      <c r="AB115" s="11"/>
      <c r="AC115" s="10"/>
      <c r="AD115" s="11"/>
      <c r="AE115" s="10"/>
      <c r="AF115" s="11"/>
      <c r="AG115" s="10"/>
      <c r="AH115" s="7"/>
      <c r="AI115" s="7">
        <f t="shared" si="86"/>
        <v>0</v>
      </c>
      <c r="AJ115" s="11"/>
      <c r="AK115" s="10"/>
      <c r="AL115" s="11"/>
      <c r="AM115" s="10"/>
      <c r="AN115" s="11"/>
      <c r="AO115" s="10"/>
      <c r="AP115" s="7"/>
      <c r="AQ115" s="11"/>
      <c r="AR115" s="10"/>
      <c r="AS115" s="11"/>
      <c r="AT115" s="10"/>
      <c r="AU115" s="11"/>
      <c r="AV115" s="10"/>
      <c r="AW115" s="11"/>
      <c r="AX115" s="10"/>
      <c r="AY115" s="7"/>
      <c r="AZ115" s="7">
        <f t="shared" si="87"/>
        <v>0</v>
      </c>
      <c r="BA115" s="11">
        <v>8</v>
      </c>
      <c r="BB115" s="10" t="s">
        <v>53</v>
      </c>
      <c r="BC115" s="11">
        <v>7</v>
      </c>
      <c r="BD115" s="10" t="s">
        <v>53</v>
      </c>
      <c r="BE115" s="11"/>
      <c r="BF115" s="10"/>
      <c r="BG115" s="7">
        <v>2</v>
      </c>
      <c r="BH115" s="11"/>
      <c r="BI115" s="10"/>
      <c r="BJ115" s="11"/>
      <c r="BK115" s="10"/>
      <c r="BL115" s="11"/>
      <c r="BM115" s="10"/>
      <c r="BN115" s="11"/>
      <c r="BO115" s="10"/>
      <c r="BP115" s="7"/>
      <c r="BQ115" s="7">
        <f t="shared" si="88"/>
        <v>2</v>
      </c>
      <c r="BR115" s="11"/>
      <c r="BS115" s="10"/>
      <c r="BT115" s="11"/>
      <c r="BU115" s="10"/>
      <c r="BV115" s="11"/>
      <c r="BW115" s="10"/>
      <c r="BX115" s="7"/>
      <c r="BY115" s="11"/>
      <c r="BZ115" s="10"/>
      <c r="CA115" s="11"/>
      <c r="CB115" s="10"/>
      <c r="CC115" s="11"/>
      <c r="CD115" s="10"/>
      <c r="CE115" s="11"/>
      <c r="CF115" s="10"/>
      <c r="CG115" s="7"/>
      <c r="CH115" s="7">
        <f t="shared" si="89"/>
        <v>0</v>
      </c>
    </row>
    <row r="116" spans="1:86" x14ac:dyDescent="0.25">
      <c r="A116" s="20">
        <v>7</v>
      </c>
      <c r="B116" s="20">
        <v>1</v>
      </c>
      <c r="C116" s="20"/>
      <c r="D116" s="6" t="s">
        <v>201</v>
      </c>
      <c r="E116" s="3" t="s">
        <v>202</v>
      </c>
      <c r="F116" s="6">
        <f t="shared" si="74"/>
        <v>0</v>
      </c>
      <c r="G116" s="6">
        <f t="shared" si="75"/>
        <v>2</v>
      </c>
      <c r="H116" s="6">
        <f t="shared" si="76"/>
        <v>15</v>
      </c>
      <c r="I116" s="6">
        <f t="shared" si="77"/>
        <v>8</v>
      </c>
      <c r="J116" s="6">
        <f t="shared" si="78"/>
        <v>0</v>
      </c>
      <c r="K116" s="6">
        <f t="shared" si="79"/>
        <v>0</v>
      </c>
      <c r="L116" s="6">
        <f t="shared" si="80"/>
        <v>7</v>
      </c>
      <c r="M116" s="6">
        <f t="shared" si="81"/>
        <v>0</v>
      </c>
      <c r="N116" s="6">
        <f t="shared" si="82"/>
        <v>0</v>
      </c>
      <c r="O116" s="6">
        <f t="shared" si="83"/>
        <v>0</v>
      </c>
      <c r="P116" s="7">
        <f t="shared" si="84"/>
        <v>2</v>
      </c>
      <c r="Q116" s="7">
        <f t="shared" si="85"/>
        <v>1</v>
      </c>
      <c r="R116" s="7">
        <v>1.4</v>
      </c>
      <c r="S116" s="11"/>
      <c r="T116" s="10"/>
      <c r="U116" s="11"/>
      <c r="V116" s="10"/>
      <c r="W116" s="11"/>
      <c r="X116" s="10"/>
      <c r="Y116" s="7"/>
      <c r="Z116" s="11"/>
      <c r="AA116" s="10"/>
      <c r="AB116" s="11"/>
      <c r="AC116" s="10"/>
      <c r="AD116" s="11"/>
      <c r="AE116" s="10"/>
      <c r="AF116" s="11"/>
      <c r="AG116" s="10"/>
      <c r="AH116" s="7"/>
      <c r="AI116" s="7">
        <f t="shared" si="86"/>
        <v>0</v>
      </c>
      <c r="AJ116" s="11"/>
      <c r="AK116" s="10"/>
      <c r="AL116" s="11"/>
      <c r="AM116" s="10"/>
      <c r="AN116" s="11"/>
      <c r="AO116" s="10"/>
      <c r="AP116" s="7"/>
      <c r="AQ116" s="11"/>
      <c r="AR116" s="10"/>
      <c r="AS116" s="11"/>
      <c r="AT116" s="10"/>
      <c r="AU116" s="11"/>
      <c r="AV116" s="10"/>
      <c r="AW116" s="11"/>
      <c r="AX116" s="10"/>
      <c r="AY116" s="7"/>
      <c r="AZ116" s="7">
        <f t="shared" si="87"/>
        <v>0</v>
      </c>
      <c r="BA116" s="11">
        <v>8</v>
      </c>
      <c r="BB116" s="10" t="s">
        <v>53</v>
      </c>
      <c r="BC116" s="11"/>
      <c r="BD116" s="10"/>
      <c r="BE116" s="11"/>
      <c r="BF116" s="10"/>
      <c r="BG116" s="7">
        <v>1</v>
      </c>
      <c r="BH116" s="11">
        <v>7</v>
      </c>
      <c r="BI116" s="10" t="s">
        <v>53</v>
      </c>
      <c r="BJ116" s="11"/>
      <c r="BK116" s="10"/>
      <c r="BL116" s="11"/>
      <c r="BM116" s="10"/>
      <c r="BN116" s="11"/>
      <c r="BO116" s="10"/>
      <c r="BP116" s="7">
        <v>1</v>
      </c>
      <c r="BQ116" s="7">
        <f t="shared" si="88"/>
        <v>2</v>
      </c>
      <c r="BR116" s="11"/>
      <c r="BS116" s="10"/>
      <c r="BT116" s="11"/>
      <c r="BU116" s="10"/>
      <c r="BV116" s="11"/>
      <c r="BW116" s="10"/>
      <c r="BX116" s="7"/>
      <c r="BY116" s="11"/>
      <c r="BZ116" s="10"/>
      <c r="CA116" s="11"/>
      <c r="CB116" s="10"/>
      <c r="CC116" s="11"/>
      <c r="CD116" s="10"/>
      <c r="CE116" s="11"/>
      <c r="CF116" s="10"/>
      <c r="CG116" s="7"/>
      <c r="CH116" s="7">
        <f t="shared" si="89"/>
        <v>0</v>
      </c>
    </row>
    <row r="117" spans="1:86" x14ac:dyDescent="0.25">
      <c r="A117" s="20">
        <v>7</v>
      </c>
      <c r="B117" s="20">
        <v>1</v>
      </c>
      <c r="C117" s="20"/>
      <c r="D117" s="6" t="s">
        <v>203</v>
      </c>
      <c r="E117" s="3" t="s">
        <v>204</v>
      </c>
      <c r="F117" s="6">
        <f t="shared" si="74"/>
        <v>0</v>
      </c>
      <c r="G117" s="6">
        <f t="shared" si="75"/>
        <v>2</v>
      </c>
      <c r="H117" s="6">
        <f t="shared" si="76"/>
        <v>15</v>
      </c>
      <c r="I117" s="6">
        <f t="shared" si="77"/>
        <v>8</v>
      </c>
      <c r="J117" s="6">
        <f t="shared" si="78"/>
        <v>0</v>
      </c>
      <c r="K117" s="6">
        <f t="shared" si="79"/>
        <v>0</v>
      </c>
      <c r="L117" s="6">
        <f t="shared" si="80"/>
        <v>7</v>
      </c>
      <c r="M117" s="6">
        <f t="shared" si="81"/>
        <v>0</v>
      </c>
      <c r="N117" s="6">
        <f t="shared" si="82"/>
        <v>0</v>
      </c>
      <c r="O117" s="6">
        <f t="shared" si="83"/>
        <v>0</v>
      </c>
      <c r="P117" s="7">
        <f t="shared" si="84"/>
        <v>2</v>
      </c>
      <c r="Q117" s="7">
        <f t="shared" si="85"/>
        <v>1</v>
      </c>
      <c r="R117" s="7">
        <v>0.74</v>
      </c>
      <c r="S117" s="11"/>
      <c r="T117" s="10"/>
      <c r="U117" s="11"/>
      <c r="V117" s="10"/>
      <c r="W117" s="11"/>
      <c r="X117" s="10"/>
      <c r="Y117" s="7"/>
      <c r="Z117" s="11"/>
      <c r="AA117" s="10"/>
      <c r="AB117" s="11"/>
      <c r="AC117" s="10"/>
      <c r="AD117" s="11"/>
      <c r="AE117" s="10"/>
      <c r="AF117" s="11"/>
      <c r="AG117" s="10"/>
      <c r="AH117" s="7"/>
      <c r="AI117" s="7">
        <f t="shared" si="86"/>
        <v>0</v>
      </c>
      <c r="AJ117" s="11"/>
      <c r="AK117" s="10"/>
      <c r="AL117" s="11"/>
      <c r="AM117" s="10"/>
      <c r="AN117" s="11"/>
      <c r="AO117" s="10"/>
      <c r="AP117" s="7"/>
      <c r="AQ117" s="11"/>
      <c r="AR117" s="10"/>
      <c r="AS117" s="11"/>
      <c r="AT117" s="10"/>
      <c r="AU117" s="11"/>
      <c r="AV117" s="10"/>
      <c r="AW117" s="11"/>
      <c r="AX117" s="10"/>
      <c r="AY117" s="7"/>
      <c r="AZ117" s="7">
        <f t="shared" si="87"/>
        <v>0</v>
      </c>
      <c r="BA117" s="11">
        <v>8</v>
      </c>
      <c r="BB117" s="10" t="s">
        <v>53</v>
      </c>
      <c r="BC117" s="11"/>
      <c r="BD117" s="10"/>
      <c r="BE117" s="11"/>
      <c r="BF117" s="10"/>
      <c r="BG117" s="7">
        <v>1</v>
      </c>
      <c r="BH117" s="11">
        <v>7</v>
      </c>
      <c r="BI117" s="10" t="s">
        <v>53</v>
      </c>
      <c r="BJ117" s="11"/>
      <c r="BK117" s="10"/>
      <c r="BL117" s="11"/>
      <c r="BM117" s="10"/>
      <c r="BN117" s="11"/>
      <c r="BO117" s="10"/>
      <c r="BP117" s="7">
        <v>1</v>
      </c>
      <c r="BQ117" s="7">
        <f t="shared" si="88"/>
        <v>2</v>
      </c>
      <c r="BR117" s="11"/>
      <c r="BS117" s="10"/>
      <c r="BT117" s="11"/>
      <c r="BU117" s="10"/>
      <c r="BV117" s="11"/>
      <c r="BW117" s="10"/>
      <c r="BX117" s="7"/>
      <c r="BY117" s="11"/>
      <c r="BZ117" s="10"/>
      <c r="CA117" s="11"/>
      <c r="CB117" s="10"/>
      <c r="CC117" s="11"/>
      <c r="CD117" s="10"/>
      <c r="CE117" s="11"/>
      <c r="CF117" s="10"/>
      <c r="CG117" s="7"/>
      <c r="CH117" s="7">
        <f t="shared" si="89"/>
        <v>0</v>
      </c>
    </row>
    <row r="118" spans="1:86" x14ac:dyDescent="0.25">
      <c r="A118" s="20">
        <v>7</v>
      </c>
      <c r="B118" s="20">
        <v>1</v>
      </c>
      <c r="C118" s="20"/>
      <c r="D118" s="6" t="s">
        <v>205</v>
      </c>
      <c r="E118" s="3" t="s">
        <v>206</v>
      </c>
      <c r="F118" s="6">
        <f t="shared" si="74"/>
        <v>0</v>
      </c>
      <c r="G118" s="6">
        <f t="shared" si="75"/>
        <v>2</v>
      </c>
      <c r="H118" s="6">
        <f t="shared" si="76"/>
        <v>15</v>
      </c>
      <c r="I118" s="6">
        <f t="shared" si="77"/>
        <v>8</v>
      </c>
      <c r="J118" s="6">
        <f t="shared" si="78"/>
        <v>0</v>
      </c>
      <c r="K118" s="6">
        <f t="shared" si="79"/>
        <v>0</v>
      </c>
      <c r="L118" s="6">
        <f t="shared" si="80"/>
        <v>7</v>
      </c>
      <c r="M118" s="6">
        <f t="shared" si="81"/>
        <v>0</v>
      </c>
      <c r="N118" s="6">
        <f t="shared" si="82"/>
        <v>0</v>
      </c>
      <c r="O118" s="6">
        <f t="shared" si="83"/>
        <v>0</v>
      </c>
      <c r="P118" s="7">
        <f t="shared" si="84"/>
        <v>2</v>
      </c>
      <c r="Q118" s="7">
        <f t="shared" si="85"/>
        <v>1</v>
      </c>
      <c r="R118" s="7">
        <v>0.6</v>
      </c>
      <c r="S118" s="11"/>
      <c r="T118" s="10"/>
      <c r="U118" s="11"/>
      <c r="V118" s="10"/>
      <c r="W118" s="11"/>
      <c r="X118" s="10"/>
      <c r="Y118" s="7"/>
      <c r="Z118" s="11"/>
      <c r="AA118" s="10"/>
      <c r="AB118" s="11"/>
      <c r="AC118" s="10"/>
      <c r="AD118" s="11"/>
      <c r="AE118" s="10"/>
      <c r="AF118" s="11"/>
      <c r="AG118" s="10"/>
      <c r="AH118" s="7"/>
      <c r="AI118" s="7">
        <f t="shared" si="86"/>
        <v>0</v>
      </c>
      <c r="AJ118" s="11"/>
      <c r="AK118" s="10"/>
      <c r="AL118" s="11"/>
      <c r="AM118" s="10"/>
      <c r="AN118" s="11"/>
      <c r="AO118" s="10"/>
      <c r="AP118" s="7"/>
      <c r="AQ118" s="11"/>
      <c r="AR118" s="10"/>
      <c r="AS118" s="11"/>
      <c r="AT118" s="10"/>
      <c r="AU118" s="11"/>
      <c r="AV118" s="10"/>
      <c r="AW118" s="11"/>
      <c r="AX118" s="10"/>
      <c r="AY118" s="7"/>
      <c r="AZ118" s="7">
        <f t="shared" si="87"/>
        <v>0</v>
      </c>
      <c r="BA118" s="11">
        <v>8</v>
      </c>
      <c r="BB118" s="10" t="s">
        <v>53</v>
      </c>
      <c r="BC118" s="11"/>
      <c r="BD118" s="10"/>
      <c r="BE118" s="11"/>
      <c r="BF118" s="10"/>
      <c r="BG118" s="7">
        <v>1</v>
      </c>
      <c r="BH118" s="11">
        <v>7</v>
      </c>
      <c r="BI118" s="10" t="s">
        <v>53</v>
      </c>
      <c r="BJ118" s="11"/>
      <c r="BK118" s="10"/>
      <c r="BL118" s="11"/>
      <c r="BM118" s="10"/>
      <c r="BN118" s="11"/>
      <c r="BO118" s="10"/>
      <c r="BP118" s="7">
        <v>1</v>
      </c>
      <c r="BQ118" s="7">
        <f t="shared" si="88"/>
        <v>2</v>
      </c>
      <c r="BR118" s="11"/>
      <c r="BS118" s="10"/>
      <c r="BT118" s="11"/>
      <c r="BU118" s="10"/>
      <c r="BV118" s="11"/>
      <c r="BW118" s="10"/>
      <c r="BX118" s="7"/>
      <c r="BY118" s="11"/>
      <c r="BZ118" s="10"/>
      <c r="CA118" s="11"/>
      <c r="CB118" s="10"/>
      <c r="CC118" s="11"/>
      <c r="CD118" s="10"/>
      <c r="CE118" s="11"/>
      <c r="CF118" s="10"/>
      <c r="CG118" s="7"/>
      <c r="CH118" s="7">
        <f t="shared" si="89"/>
        <v>0</v>
      </c>
    </row>
    <row r="119" spans="1:86" x14ac:dyDescent="0.25">
      <c r="A119" s="20">
        <v>8</v>
      </c>
      <c r="B119" s="20">
        <v>1</v>
      </c>
      <c r="C119" s="20"/>
      <c r="D119" s="6" t="s">
        <v>207</v>
      </c>
      <c r="E119" s="3" t="s">
        <v>208</v>
      </c>
      <c r="F119" s="6">
        <f t="shared" si="74"/>
        <v>0</v>
      </c>
      <c r="G119" s="6">
        <f t="shared" si="75"/>
        <v>2</v>
      </c>
      <c r="H119" s="6">
        <f t="shared" si="76"/>
        <v>15</v>
      </c>
      <c r="I119" s="6">
        <f t="shared" si="77"/>
        <v>8</v>
      </c>
      <c r="J119" s="6">
        <f t="shared" si="78"/>
        <v>0</v>
      </c>
      <c r="K119" s="6">
        <f t="shared" si="79"/>
        <v>0</v>
      </c>
      <c r="L119" s="6">
        <f t="shared" si="80"/>
        <v>7</v>
      </c>
      <c r="M119" s="6">
        <f t="shared" si="81"/>
        <v>0</v>
      </c>
      <c r="N119" s="6">
        <f t="shared" si="82"/>
        <v>0</v>
      </c>
      <c r="O119" s="6">
        <f t="shared" si="83"/>
        <v>0</v>
      </c>
      <c r="P119" s="7">
        <f t="shared" si="84"/>
        <v>2</v>
      </c>
      <c r="Q119" s="7">
        <f t="shared" si="85"/>
        <v>1</v>
      </c>
      <c r="R119" s="7">
        <v>1.03</v>
      </c>
      <c r="S119" s="11"/>
      <c r="T119" s="10"/>
      <c r="U119" s="11"/>
      <c r="V119" s="10"/>
      <c r="W119" s="11"/>
      <c r="X119" s="10"/>
      <c r="Y119" s="7"/>
      <c r="Z119" s="11"/>
      <c r="AA119" s="10"/>
      <c r="AB119" s="11"/>
      <c r="AC119" s="10"/>
      <c r="AD119" s="11"/>
      <c r="AE119" s="10"/>
      <c r="AF119" s="11"/>
      <c r="AG119" s="10"/>
      <c r="AH119" s="7"/>
      <c r="AI119" s="7">
        <f t="shared" si="86"/>
        <v>0</v>
      </c>
      <c r="AJ119" s="11"/>
      <c r="AK119" s="10"/>
      <c r="AL119" s="11"/>
      <c r="AM119" s="10"/>
      <c r="AN119" s="11"/>
      <c r="AO119" s="10"/>
      <c r="AP119" s="7"/>
      <c r="AQ119" s="11"/>
      <c r="AR119" s="10"/>
      <c r="AS119" s="11"/>
      <c r="AT119" s="10"/>
      <c r="AU119" s="11"/>
      <c r="AV119" s="10"/>
      <c r="AW119" s="11"/>
      <c r="AX119" s="10"/>
      <c r="AY119" s="7"/>
      <c r="AZ119" s="7">
        <f t="shared" si="87"/>
        <v>0</v>
      </c>
      <c r="BA119" s="11">
        <v>8</v>
      </c>
      <c r="BB119" s="10" t="s">
        <v>53</v>
      </c>
      <c r="BC119" s="11"/>
      <c r="BD119" s="10"/>
      <c r="BE119" s="11"/>
      <c r="BF119" s="10"/>
      <c r="BG119" s="7">
        <v>1</v>
      </c>
      <c r="BH119" s="11">
        <v>7</v>
      </c>
      <c r="BI119" s="10" t="s">
        <v>53</v>
      </c>
      <c r="BJ119" s="11"/>
      <c r="BK119" s="10"/>
      <c r="BL119" s="11"/>
      <c r="BM119" s="10"/>
      <c r="BN119" s="11"/>
      <c r="BO119" s="10"/>
      <c r="BP119" s="7">
        <v>1</v>
      </c>
      <c r="BQ119" s="7">
        <f t="shared" si="88"/>
        <v>2</v>
      </c>
      <c r="BR119" s="11"/>
      <c r="BS119" s="10"/>
      <c r="BT119" s="11"/>
      <c r="BU119" s="10"/>
      <c r="BV119" s="11"/>
      <c r="BW119" s="10"/>
      <c r="BX119" s="7"/>
      <c r="BY119" s="11"/>
      <c r="BZ119" s="10"/>
      <c r="CA119" s="11"/>
      <c r="CB119" s="10"/>
      <c r="CC119" s="11"/>
      <c r="CD119" s="10"/>
      <c r="CE119" s="11"/>
      <c r="CF119" s="10"/>
      <c r="CG119" s="7"/>
      <c r="CH119" s="7">
        <f t="shared" si="89"/>
        <v>0</v>
      </c>
    </row>
    <row r="120" spans="1:86" x14ac:dyDescent="0.25">
      <c r="A120" s="20">
        <v>8</v>
      </c>
      <c r="B120" s="20">
        <v>1</v>
      </c>
      <c r="C120" s="20"/>
      <c r="D120" s="6" t="s">
        <v>209</v>
      </c>
      <c r="E120" s="3" t="s">
        <v>210</v>
      </c>
      <c r="F120" s="6">
        <f t="shared" si="74"/>
        <v>0</v>
      </c>
      <c r="G120" s="6">
        <f t="shared" si="75"/>
        <v>2</v>
      </c>
      <c r="H120" s="6">
        <f t="shared" si="76"/>
        <v>15</v>
      </c>
      <c r="I120" s="6">
        <f t="shared" si="77"/>
        <v>8</v>
      </c>
      <c r="J120" s="6">
        <f t="shared" si="78"/>
        <v>0</v>
      </c>
      <c r="K120" s="6">
        <f t="shared" si="79"/>
        <v>0</v>
      </c>
      <c r="L120" s="6">
        <f t="shared" si="80"/>
        <v>7</v>
      </c>
      <c r="M120" s="6">
        <f t="shared" si="81"/>
        <v>0</v>
      </c>
      <c r="N120" s="6">
        <f t="shared" si="82"/>
        <v>0</v>
      </c>
      <c r="O120" s="6">
        <f t="shared" si="83"/>
        <v>0</v>
      </c>
      <c r="P120" s="7">
        <f t="shared" si="84"/>
        <v>2</v>
      </c>
      <c r="Q120" s="7">
        <f t="shared" si="85"/>
        <v>1</v>
      </c>
      <c r="R120" s="7">
        <v>0.5</v>
      </c>
      <c r="S120" s="11"/>
      <c r="T120" s="10"/>
      <c r="U120" s="11"/>
      <c r="V120" s="10"/>
      <c r="W120" s="11"/>
      <c r="X120" s="10"/>
      <c r="Y120" s="7"/>
      <c r="Z120" s="11"/>
      <c r="AA120" s="10"/>
      <c r="AB120" s="11"/>
      <c r="AC120" s="10"/>
      <c r="AD120" s="11"/>
      <c r="AE120" s="10"/>
      <c r="AF120" s="11"/>
      <c r="AG120" s="10"/>
      <c r="AH120" s="7"/>
      <c r="AI120" s="7">
        <f t="shared" si="86"/>
        <v>0</v>
      </c>
      <c r="AJ120" s="11"/>
      <c r="AK120" s="10"/>
      <c r="AL120" s="11"/>
      <c r="AM120" s="10"/>
      <c r="AN120" s="11"/>
      <c r="AO120" s="10"/>
      <c r="AP120" s="7"/>
      <c r="AQ120" s="11"/>
      <c r="AR120" s="10"/>
      <c r="AS120" s="11"/>
      <c r="AT120" s="10"/>
      <c r="AU120" s="11"/>
      <c r="AV120" s="10"/>
      <c r="AW120" s="11"/>
      <c r="AX120" s="10"/>
      <c r="AY120" s="7"/>
      <c r="AZ120" s="7">
        <f t="shared" si="87"/>
        <v>0</v>
      </c>
      <c r="BA120" s="11">
        <v>8</v>
      </c>
      <c r="BB120" s="10" t="s">
        <v>53</v>
      </c>
      <c r="BC120" s="11"/>
      <c r="BD120" s="10"/>
      <c r="BE120" s="11"/>
      <c r="BF120" s="10"/>
      <c r="BG120" s="7">
        <v>1</v>
      </c>
      <c r="BH120" s="11">
        <v>7</v>
      </c>
      <c r="BI120" s="10" t="s">
        <v>53</v>
      </c>
      <c r="BJ120" s="11"/>
      <c r="BK120" s="10"/>
      <c r="BL120" s="11"/>
      <c r="BM120" s="10"/>
      <c r="BN120" s="11"/>
      <c r="BO120" s="10"/>
      <c r="BP120" s="7">
        <v>1</v>
      </c>
      <c r="BQ120" s="7">
        <f t="shared" si="88"/>
        <v>2</v>
      </c>
      <c r="BR120" s="11"/>
      <c r="BS120" s="10"/>
      <c r="BT120" s="11"/>
      <c r="BU120" s="10"/>
      <c r="BV120" s="11"/>
      <c r="BW120" s="10"/>
      <c r="BX120" s="7"/>
      <c r="BY120" s="11"/>
      <c r="BZ120" s="10"/>
      <c r="CA120" s="11"/>
      <c r="CB120" s="10"/>
      <c r="CC120" s="11"/>
      <c r="CD120" s="10"/>
      <c r="CE120" s="11"/>
      <c r="CF120" s="10"/>
      <c r="CG120" s="7"/>
      <c r="CH120" s="7">
        <f t="shared" si="89"/>
        <v>0</v>
      </c>
    </row>
    <row r="121" spans="1:86" x14ac:dyDescent="0.25">
      <c r="A121" s="20">
        <v>8</v>
      </c>
      <c r="B121" s="20">
        <v>1</v>
      </c>
      <c r="C121" s="20"/>
      <c r="D121" s="6" t="s">
        <v>211</v>
      </c>
      <c r="E121" s="3" t="s">
        <v>212</v>
      </c>
      <c r="F121" s="6">
        <f t="shared" si="74"/>
        <v>0</v>
      </c>
      <c r="G121" s="6">
        <f t="shared" si="75"/>
        <v>2</v>
      </c>
      <c r="H121" s="6">
        <f t="shared" si="76"/>
        <v>15</v>
      </c>
      <c r="I121" s="6">
        <f t="shared" si="77"/>
        <v>8</v>
      </c>
      <c r="J121" s="6">
        <f t="shared" si="78"/>
        <v>0</v>
      </c>
      <c r="K121" s="6">
        <f t="shared" si="79"/>
        <v>0</v>
      </c>
      <c r="L121" s="6">
        <f t="shared" si="80"/>
        <v>7</v>
      </c>
      <c r="M121" s="6">
        <f t="shared" si="81"/>
        <v>0</v>
      </c>
      <c r="N121" s="6">
        <f t="shared" si="82"/>
        <v>0</v>
      </c>
      <c r="O121" s="6">
        <f t="shared" si="83"/>
        <v>0</v>
      </c>
      <c r="P121" s="7">
        <f t="shared" si="84"/>
        <v>2</v>
      </c>
      <c r="Q121" s="7">
        <f t="shared" si="85"/>
        <v>1</v>
      </c>
      <c r="R121" s="7">
        <v>0.7</v>
      </c>
      <c r="S121" s="11"/>
      <c r="T121" s="10"/>
      <c r="U121" s="11"/>
      <c r="V121" s="10"/>
      <c r="W121" s="11"/>
      <c r="X121" s="10"/>
      <c r="Y121" s="7"/>
      <c r="Z121" s="11"/>
      <c r="AA121" s="10"/>
      <c r="AB121" s="11"/>
      <c r="AC121" s="10"/>
      <c r="AD121" s="11"/>
      <c r="AE121" s="10"/>
      <c r="AF121" s="11"/>
      <c r="AG121" s="10"/>
      <c r="AH121" s="7"/>
      <c r="AI121" s="7">
        <f t="shared" si="86"/>
        <v>0</v>
      </c>
      <c r="AJ121" s="11"/>
      <c r="AK121" s="10"/>
      <c r="AL121" s="11"/>
      <c r="AM121" s="10"/>
      <c r="AN121" s="11"/>
      <c r="AO121" s="10"/>
      <c r="AP121" s="7"/>
      <c r="AQ121" s="11"/>
      <c r="AR121" s="10"/>
      <c r="AS121" s="11"/>
      <c r="AT121" s="10"/>
      <c r="AU121" s="11"/>
      <c r="AV121" s="10"/>
      <c r="AW121" s="11"/>
      <c r="AX121" s="10"/>
      <c r="AY121" s="7"/>
      <c r="AZ121" s="7">
        <f t="shared" si="87"/>
        <v>0</v>
      </c>
      <c r="BA121" s="11">
        <v>8</v>
      </c>
      <c r="BB121" s="10" t="s">
        <v>53</v>
      </c>
      <c r="BC121" s="11"/>
      <c r="BD121" s="10"/>
      <c r="BE121" s="11"/>
      <c r="BF121" s="10"/>
      <c r="BG121" s="7">
        <v>1</v>
      </c>
      <c r="BH121" s="11">
        <v>7</v>
      </c>
      <c r="BI121" s="10" t="s">
        <v>53</v>
      </c>
      <c r="BJ121" s="11"/>
      <c r="BK121" s="10"/>
      <c r="BL121" s="11"/>
      <c r="BM121" s="10"/>
      <c r="BN121" s="11"/>
      <c r="BO121" s="10"/>
      <c r="BP121" s="7">
        <v>1</v>
      </c>
      <c r="BQ121" s="7">
        <f t="shared" si="88"/>
        <v>2</v>
      </c>
      <c r="BR121" s="11"/>
      <c r="BS121" s="10"/>
      <c r="BT121" s="11"/>
      <c r="BU121" s="10"/>
      <c r="BV121" s="11"/>
      <c r="BW121" s="10"/>
      <c r="BX121" s="7"/>
      <c r="BY121" s="11"/>
      <c r="BZ121" s="10"/>
      <c r="CA121" s="11"/>
      <c r="CB121" s="10"/>
      <c r="CC121" s="11"/>
      <c r="CD121" s="10"/>
      <c r="CE121" s="11"/>
      <c r="CF121" s="10"/>
      <c r="CG121" s="7"/>
      <c r="CH121" s="7">
        <f t="shared" si="89"/>
        <v>0</v>
      </c>
    </row>
    <row r="122" spans="1:86" x14ac:dyDescent="0.25">
      <c r="A122" s="20">
        <v>8</v>
      </c>
      <c r="B122" s="20">
        <v>1</v>
      </c>
      <c r="C122" s="20"/>
      <c r="D122" s="6" t="s">
        <v>213</v>
      </c>
      <c r="E122" s="3" t="s">
        <v>214</v>
      </c>
      <c r="F122" s="6">
        <f t="shared" si="74"/>
        <v>0</v>
      </c>
      <c r="G122" s="6">
        <f t="shared" si="75"/>
        <v>2</v>
      </c>
      <c r="H122" s="6">
        <f t="shared" si="76"/>
        <v>15</v>
      </c>
      <c r="I122" s="6">
        <f t="shared" si="77"/>
        <v>8</v>
      </c>
      <c r="J122" s="6">
        <f t="shared" si="78"/>
        <v>0</v>
      </c>
      <c r="K122" s="6">
        <f t="shared" si="79"/>
        <v>0</v>
      </c>
      <c r="L122" s="6">
        <f t="shared" si="80"/>
        <v>7</v>
      </c>
      <c r="M122" s="6">
        <f t="shared" si="81"/>
        <v>0</v>
      </c>
      <c r="N122" s="6">
        <f t="shared" si="82"/>
        <v>0</v>
      </c>
      <c r="O122" s="6">
        <f t="shared" si="83"/>
        <v>0</v>
      </c>
      <c r="P122" s="7">
        <f t="shared" si="84"/>
        <v>2</v>
      </c>
      <c r="Q122" s="7">
        <f t="shared" si="85"/>
        <v>1</v>
      </c>
      <c r="R122" s="7">
        <v>0.77</v>
      </c>
      <c r="S122" s="11"/>
      <c r="T122" s="10"/>
      <c r="U122" s="11"/>
      <c r="V122" s="10"/>
      <c r="W122" s="11"/>
      <c r="X122" s="10"/>
      <c r="Y122" s="7"/>
      <c r="Z122" s="11"/>
      <c r="AA122" s="10"/>
      <c r="AB122" s="11"/>
      <c r="AC122" s="10"/>
      <c r="AD122" s="11"/>
      <c r="AE122" s="10"/>
      <c r="AF122" s="11"/>
      <c r="AG122" s="10"/>
      <c r="AH122" s="7"/>
      <c r="AI122" s="7">
        <f t="shared" si="86"/>
        <v>0</v>
      </c>
      <c r="AJ122" s="11"/>
      <c r="AK122" s="10"/>
      <c r="AL122" s="11"/>
      <c r="AM122" s="10"/>
      <c r="AN122" s="11"/>
      <c r="AO122" s="10"/>
      <c r="AP122" s="7"/>
      <c r="AQ122" s="11"/>
      <c r="AR122" s="10"/>
      <c r="AS122" s="11"/>
      <c r="AT122" s="10"/>
      <c r="AU122" s="11"/>
      <c r="AV122" s="10"/>
      <c r="AW122" s="11"/>
      <c r="AX122" s="10"/>
      <c r="AY122" s="7"/>
      <c r="AZ122" s="7">
        <f t="shared" si="87"/>
        <v>0</v>
      </c>
      <c r="BA122" s="11">
        <v>8</v>
      </c>
      <c r="BB122" s="10" t="s">
        <v>53</v>
      </c>
      <c r="BC122" s="11"/>
      <c r="BD122" s="10"/>
      <c r="BE122" s="11"/>
      <c r="BF122" s="10"/>
      <c r="BG122" s="7">
        <v>1</v>
      </c>
      <c r="BH122" s="11">
        <v>7</v>
      </c>
      <c r="BI122" s="10" t="s">
        <v>53</v>
      </c>
      <c r="BJ122" s="11"/>
      <c r="BK122" s="10"/>
      <c r="BL122" s="11"/>
      <c r="BM122" s="10"/>
      <c r="BN122" s="11"/>
      <c r="BO122" s="10"/>
      <c r="BP122" s="7">
        <v>1</v>
      </c>
      <c r="BQ122" s="7">
        <f t="shared" si="88"/>
        <v>2</v>
      </c>
      <c r="BR122" s="11"/>
      <c r="BS122" s="10"/>
      <c r="BT122" s="11"/>
      <c r="BU122" s="10"/>
      <c r="BV122" s="11"/>
      <c r="BW122" s="10"/>
      <c r="BX122" s="7"/>
      <c r="BY122" s="11"/>
      <c r="BZ122" s="10"/>
      <c r="CA122" s="11"/>
      <c r="CB122" s="10"/>
      <c r="CC122" s="11"/>
      <c r="CD122" s="10"/>
      <c r="CE122" s="11"/>
      <c r="CF122" s="10"/>
      <c r="CG122" s="7"/>
      <c r="CH122" s="7">
        <f t="shared" si="89"/>
        <v>0</v>
      </c>
    </row>
    <row r="123" spans="1:86" x14ac:dyDescent="0.25">
      <c r="A123" s="20">
        <v>9</v>
      </c>
      <c r="B123" s="20">
        <v>1</v>
      </c>
      <c r="C123" s="20"/>
      <c r="D123" s="6" t="s">
        <v>215</v>
      </c>
      <c r="E123" s="3" t="s">
        <v>216</v>
      </c>
      <c r="F123" s="6">
        <f t="shared" si="74"/>
        <v>0</v>
      </c>
      <c r="G123" s="6">
        <f t="shared" si="75"/>
        <v>2</v>
      </c>
      <c r="H123" s="6">
        <f t="shared" si="76"/>
        <v>10</v>
      </c>
      <c r="I123" s="6">
        <f t="shared" si="77"/>
        <v>5</v>
      </c>
      <c r="J123" s="6">
        <f t="shared" si="78"/>
        <v>5</v>
      </c>
      <c r="K123" s="6">
        <f t="shared" si="79"/>
        <v>0</v>
      </c>
      <c r="L123" s="6">
        <f t="shared" si="80"/>
        <v>0</v>
      </c>
      <c r="M123" s="6">
        <f t="shared" si="81"/>
        <v>0</v>
      </c>
      <c r="N123" s="6">
        <f t="shared" si="82"/>
        <v>0</v>
      </c>
      <c r="O123" s="6">
        <f t="shared" si="83"/>
        <v>0</v>
      </c>
      <c r="P123" s="7">
        <f t="shared" si="84"/>
        <v>1</v>
      </c>
      <c r="Q123" s="7">
        <f t="shared" si="85"/>
        <v>0</v>
      </c>
      <c r="R123" s="7">
        <v>0.4</v>
      </c>
      <c r="S123" s="11"/>
      <c r="T123" s="10"/>
      <c r="U123" s="11"/>
      <c r="V123" s="10"/>
      <c r="W123" s="11"/>
      <c r="X123" s="10"/>
      <c r="Y123" s="7"/>
      <c r="Z123" s="11"/>
      <c r="AA123" s="10"/>
      <c r="AB123" s="11"/>
      <c r="AC123" s="10"/>
      <c r="AD123" s="11"/>
      <c r="AE123" s="10"/>
      <c r="AF123" s="11"/>
      <c r="AG123" s="10"/>
      <c r="AH123" s="7"/>
      <c r="AI123" s="7">
        <f t="shared" si="86"/>
        <v>0</v>
      </c>
      <c r="AJ123" s="11"/>
      <c r="AK123" s="10"/>
      <c r="AL123" s="11"/>
      <c r="AM123" s="10"/>
      <c r="AN123" s="11"/>
      <c r="AO123" s="10"/>
      <c r="AP123" s="7"/>
      <c r="AQ123" s="11"/>
      <c r="AR123" s="10"/>
      <c r="AS123" s="11"/>
      <c r="AT123" s="10"/>
      <c r="AU123" s="11"/>
      <c r="AV123" s="10"/>
      <c r="AW123" s="11"/>
      <c r="AX123" s="10"/>
      <c r="AY123" s="7"/>
      <c r="AZ123" s="7">
        <f t="shared" si="87"/>
        <v>0</v>
      </c>
      <c r="BA123" s="11">
        <v>5</v>
      </c>
      <c r="BB123" s="10" t="s">
        <v>53</v>
      </c>
      <c r="BC123" s="11">
        <v>5</v>
      </c>
      <c r="BD123" s="10" t="s">
        <v>53</v>
      </c>
      <c r="BE123" s="11"/>
      <c r="BF123" s="10"/>
      <c r="BG123" s="7">
        <v>1</v>
      </c>
      <c r="BH123" s="11"/>
      <c r="BI123" s="10"/>
      <c r="BJ123" s="11"/>
      <c r="BK123" s="10"/>
      <c r="BL123" s="11"/>
      <c r="BM123" s="10"/>
      <c r="BN123" s="11"/>
      <c r="BO123" s="10"/>
      <c r="BP123" s="7"/>
      <c r="BQ123" s="7">
        <f t="shared" si="88"/>
        <v>1</v>
      </c>
      <c r="BR123" s="11"/>
      <c r="BS123" s="10"/>
      <c r="BT123" s="11"/>
      <c r="BU123" s="10"/>
      <c r="BV123" s="11"/>
      <c r="BW123" s="10"/>
      <c r="BX123" s="7"/>
      <c r="BY123" s="11"/>
      <c r="BZ123" s="10"/>
      <c r="CA123" s="11"/>
      <c r="CB123" s="10"/>
      <c r="CC123" s="11"/>
      <c r="CD123" s="10"/>
      <c r="CE123" s="11"/>
      <c r="CF123" s="10"/>
      <c r="CG123" s="7"/>
      <c r="CH123" s="7">
        <f t="shared" si="89"/>
        <v>0</v>
      </c>
    </row>
    <row r="124" spans="1:86" x14ac:dyDescent="0.25">
      <c r="A124" s="20">
        <v>9</v>
      </c>
      <c r="B124" s="20">
        <v>1</v>
      </c>
      <c r="C124" s="20"/>
      <c r="D124" s="6" t="s">
        <v>217</v>
      </c>
      <c r="E124" s="3" t="s">
        <v>218</v>
      </c>
      <c r="F124" s="6">
        <f t="shared" si="74"/>
        <v>0</v>
      </c>
      <c r="G124" s="6">
        <f t="shared" si="75"/>
        <v>2</v>
      </c>
      <c r="H124" s="6">
        <f t="shared" si="76"/>
        <v>10</v>
      </c>
      <c r="I124" s="6">
        <f t="shared" si="77"/>
        <v>5</v>
      </c>
      <c r="J124" s="6">
        <f t="shared" si="78"/>
        <v>5</v>
      </c>
      <c r="K124" s="6">
        <f t="shared" si="79"/>
        <v>0</v>
      </c>
      <c r="L124" s="6">
        <f t="shared" si="80"/>
        <v>0</v>
      </c>
      <c r="M124" s="6">
        <f t="shared" si="81"/>
        <v>0</v>
      </c>
      <c r="N124" s="6">
        <f t="shared" si="82"/>
        <v>0</v>
      </c>
      <c r="O124" s="6">
        <f t="shared" si="83"/>
        <v>0</v>
      </c>
      <c r="P124" s="7">
        <f t="shared" si="84"/>
        <v>1</v>
      </c>
      <c r="Q124" s="7">
        <f t="shared" si="85"/>
        <v>0</v>
      </c>
      <c r="R124" s="7">
        <v>0.5</v>
      </c>
      <c r="S124" s="11"/>
      <c r="T124" s="10"/>
      <c r="U124" s="11"/>
      <c r="V124" s="10"/>
      <c r="W124" s="11"/>
      <c r="X124" s="10"/>
      <c r="Y124" s="7"/>
      <c r="Z124" s="11"/>
      <c r="AA124" s="10"/>
      <c r="AB124" s="11"/>
      <c r="AC124" s="10"/>
      <c r="AD124" s="11"/>
      <c r="AE124" s="10"/>
      <c r="AF124" s="11"/>
      <c r="AG124" s="10"/>
      <c r="AH124" s="7"/>
      <c r="AI124" s="7">
        <f t="shared" si="86"/>
        <v>0</v>
      </c>
      <c r="AJ124" s="11"/>
      <c r="AK124" s="10"/>
      <c r="AL124" s="11"/>
      <c r="AM124" s="10"/>
      <c r="AN124" s="11"/>
      <c r="AO124" s="10"/>
      <c r="AP124" s="7"/>
      <c r="AQ124" s="11"/>
      <c r="AR124" s="10"/>
      <c r="AS124" s="11"/>
      <c r="AT124" s="10"/>
      <c r="AU124" s="11"/>
      <c r="AV124" s="10"/>
      <c r="AW124" s="11"/>
      <c r="AX124" s="10"/>
      <c r="AY124" s="7"/>
      <c r="AZ124" s="7">
        <f t="shared" si="87"/>
        <v>0</v>
      </c>
      <c r="BA124" s="11">
        <v>5</v>
      </c>
      <c r="BB124" s="10" t="s">
        <v>53</v>
      </c>
      <c r="BC124" s="11">
        <v>5</v>
      </c>
      <c r="BD124" s="10" t="s">
        <v>53</v>
      </c>
      <c r="BE124" s="11"/>
      <c r="BF124" s="10"/>
      <c r="BG124" s="7">
        <v>1</v>
      </c>
      <c r="BH124" s="11"/>
      <c r="BI124" s="10"/>
      <c r="BJ124" s="11"/>
      <c r="BK124" s="10"/>
      <c r="BL124" s="11"/>
      <c r="BM124" s="10"/>
      <c r="BN124" s="11"/>
      <c r="BO124" s="10"/>
      <c r="BP124" s="7"/>
      <c r="BQ124" s="7">
        <f t="shared" si="88"/>
        <v>1</v>
      </c>
      <c r="BR124" s="11"/>
      <c r="BS124" s="10"/>
      <c r="BT124" s="11"/>
      <c r="BU124" s="10"/>
      <c r="BV124" s="11"/>
      <c r="BW124" s="10"/>
      <c r="BX124" s="7"/>
      <c r="BY124" s="11"/>
      <c r="BZ124" s="10"/>
      <c r="CA124" s="11"/>
      <c r="CB124" s="10"/>
      <c r="CC124" s="11"/>
      <c r="CD124" s="10"/>
      <c r="CE124" s="11"/>
      <c r="CF124" s="10"/>
      <c r="CG124" s="7"/>
      <c r="CH124" s="7">
        <f t="shared" si="89"/>
        <v>0</v>
      </c>
    </row>
    <row r="125" spans="1:86" x14ac:dyDescent="0.25">
      <c r="A125" s="20">
        <v>9</v>
      </c>
      <c r="B125" s="20">
        <v>1</v>
      </c>
      <c r="C125" s="20"/>
      <c r="D125" s="6" t="s">
        <v>219</v>
      </c>
      <c r="E125" s="3" t="s">
        <v>220</v>
      </c>
      <c r="F125" s="6">
        <f t="shared" si="74"/>
        <v>0</v>
      </c>
      <c r="G125" s="6">
        <f t="shared" si="75"/>
        <v>2</v>
      </c>
      <c r="H125" s="6">
        <f t="shared" si="76"/>
        <v>10</v>
      </c>
      <c r="I125" s="6">
        <f t="shared" si="77"/>
        <v>5</v>
      </c>
      <c r="J125" s="6">
        <f t="shared" si="78"/>
        <v>5</v>
      </c>
      <c r="K125" s="6">
        <f t="shared" si="79"/>
        <v>0</v>
      </c>
      <c r="L125" s="6">
        <f t="shared" si="80"/>
        <v>0</v>
      </c>
      <c r="M125" s="6">
        <f t="shared" si="81"/>
        <v>0</v>
      </c>
      <c r="N125" s="6">
        <f t="shared" si="82"/>
        <v>0</v>
      </c>
      <c r="O125" s="6">
        <f t="shared" si="83"/>
        <v>0</v>
      </c>
      <c r="P125" s="7">
        <f t="shared" si="84"/>
        <v>1</v>
      </c>
      <c r="Q125" s="7">
        <f t="shared" si="85"/>
        <v>0</v>
      </c>
      <c r="R125" s="7">
        <v>0.46</v>
      </c>
      <c r="S125" s="11"/>
      <c r="T125" s="10"/>
      <c r="U125" s="11"/>
      <c r="V125" s="10"/>
      <c r="W125" s="11"/>
      <c r="X125" s="10"/>
      <c r="Y125" s="7"/>
      <c r="Z125" s="11"/>
      <c r="AA125" s="10"/>
      <c r="AB125" s="11"/>
      <c r="AC125" s="10"/>
      <c r="AD125" s="11"/>
      <c r="AE125" s="10"/>
      <c r="AF125" s="11"/>
      <c r="AG125" s="10"/>
      <c r="AH125" s="7"/>
      <c r="AI125" s="7">
        <f t="shared" si="86"/>
        <v>0</v>
      </c>
      <c r="AJ125" s="11"/>
      <c r="AK125" s="10"/>
      <c r="AL125" s="11"/>
      <c r="AM125" s="10"/>
      <c r="AN125" s="11"/>
      <c r="AO125" s="10"/>
      <c r="AP125" s="7"/>
      <c r="AQ125" s="11"/>
      <c r="AR125" s="10"/>
      <c r="AS125" s="11"/>
      <c r="AT125" s="10"/>
      <c r="AU125" s="11"/>
      <c r="AV125" s="10"/>
      <c r="AW125" s="11"/>
      <c r="AX125" s="10"/>
      <c r="AY125" s="7"/>
      <c r="AZ125" s="7">
        <f t="shared" si="87"/>
        <v>0</v>
      </c>
      <c r="BA125" s="11">
        <v>5</v>
      </c>
      <c r="BB125" s="10" t="s">
        <v>53</v>
      </c>
      <c r="BC125" s="11">
        <v>5</v>
      </c>
      <c r="BD125" s="10" t="s">
        <v>53</v>
      </c>
      <c r="BE125" s="11"/>
      <c r="BF125" s="10"/>
      <c r="BG125" s="7">
        <v>1</v>
      </c>
      <c r="BH125" s="11"/>
      <c r="BI125" s="10"/>
      <c r="BJ125" s="11"/>
      <c r="BK125" s="10"/>
      <c r="BL125" s="11"/>
      <c r="BM125" s="10"/>
      <c r="BN125" s="11"/>
      <c r="BO125" s="10"/>
      <c r="BP125" s="7"/>
      <c r="BQ125" s="7">
        <f t="shared" si="88"/>
        <v>1</v>
      </c>
      <c r="BR125" s="11"/>
      <c r="BS125" s="10"/>
      <c r="BT125" s="11"/>
      <c r="BU125" s="10"/>
      <c r="BV125" s="11"/>
      <c r="BW125" s="10"/>
      <c r="BX125" s="7"/>
      <c r="BY125" s="11"/>
      <c r="BZ125" s="10"/>
      <c r="CA125" s="11"/>
      <c r="CB125" s="10"/>
      <c r="CC125" s="11"/>
      <c r="CD125" s="10"/>
      <c r="CE125" s="11"/>
      <c r="CF125" s="10"/>
      <c r="CG125" s="7"/>
      <c r="CH125" s="7">
        <f t="shared" si="89"/>
        <v>0</v>
      </c>
    </row>
    <row r="126" spans="1:86" x14ac:dyDescent="0.25">
      <c r="A126" s="20">
        <v>9</v>
      </c>
      <c r="B126" s="20">
        <v>1</v>
      </c>
      <c r="C126" s="20"/>
      <c r="D126" s="6" t="s">
        <v>221</v>
      </c>
      <c r="E126" s="3" t="s">
        <v>222</v>
      </c>
      <c r="F126" s="6">
        <f t="shared" si="74"/>
        <v>0</v>
      </c>
      <c r="G126" s="6">
        <f t="shared" si="75"/>
        <v>2</v>
      </c>
      <c r="H126" s="6">
        <f t="shared" si="76"/>
        <v>10</v>
      </c>
      <c r="I126" s="6">
        <f t="shared" si="77"/>
        <v>5</v>
      </c>
      <c r="J126" s="6">
        <f t="shared" si="78"/>
        <v>5</v>
      </c>
      <c r="K126" s="6">
        <f t="shared" si="79"/>
        <v>0</v>
      </c>
      <c r="L126" s="6">
        <f t="shared" si="80"/>
        <v>0</v>
      </c>
      <c r="M126" s="6">
        <f t="shared" si="81"/>
        <v>0</v>
      </c>
      <c r="N126" s="6">
        <f t="shared" si="82"/>
        <v>0</v>
      </c>
      <c r="O126" s="6">
        <f t="shared" si="83"/>
        <v>0</v>
      </c>
      <c r="P126" s="7">
        <f t="shared" si="84"/>
        <v>1</v>
      </c>
      <c r="Q126" s="7">
        <f t="shared" si="85"/>
        <v>0</v>
      </c>
      <c r="R126" s="7">
        <v>0.4</v>
      </c>
      <c r="S126" s="11"/>
      <c r="T126" s="10"/>
      <c r="U126" s="11"/>
      <c r="V126" s="10"/>
      <c r="W126" s="11"/>
      <c r="X126" s="10"/>
      <c r="Y126" s="7"/>
      <c r="Z126" s="11"/>
      <c r="AA126" s="10"/>
      <c r="AB126" s="11"/>
      <c r="AC126" s="10"/>
      <c r="AD126" s="11"/>
      <c r="AE126" s="10"/>
      <c r="AF126" s="11"/>
      <c r="AG126" s="10"/>
      <c r="AH126" s="7"/>
      <c r="AI126" s="7">
        <f t="shared" si="86"/>
        <v>0</v>
      </c>
      <c r="AJ126" s="11"/>
      <c r="AK126" s="10"/>
      <c r="AL126" s="11"/>
      <c r="AM126" s="10"/>
      <c r="AN126" s="11"/>
      <c r="AO126" s="10"/>
      <c r="AP126" s="7"/>
      <c r="AQ126" s="11"/>
      <c r="AR126" s="10"/>
      <c r="AS126" s="11"/>
      <c r="AT126" s="10"/>
      <c r="AU126" s="11"/>
      <c r="AV126" s="10"/>
      <c r="AW126" s="11"/>
      <c r="AX126" s="10"/>
      <c r="AY126" s="7"/>
      <c r="AZ126" s="7">
        <f t="shared" si="87"/>
        <v>0</v>
      </c>
      <c r="BA126" s="11">
        <v>5</v>
      </c>
      <c r="BB126" s="10" t="s">
        <v>53</v>
      </c>
      <c r="BC126" s="11">
        <v>5</v>
      </c>
      <c r="BD126" s="10" t="s">
        <v>53</v>
      </c>
      <c r="BE126" s="11"/>
      <c r="BF126" s="10"/>
      <c r="BG126" s="7">
        <v>1</v>
      </c>
      <c r="BH126" s="11"/>
      <c r="BI126" s="10"/>
      <c r="BJ126" s="11"/>
      <c r="BK126" s="10"/>
      <c r="BL126" s="11"/>
      <c r="BM126" s="10"/>
      <c r="BN126" s="11"/>
      <c r="BO126" s="10"/>
      <c r="BP126" s="7"/>
      <c r="BQ126" s="7">
        <f t="shared" si="88"/>
        <v>1</v>
      </c>
      <c r="BR126" s="11"/>
      <c r="BS126" s="10"/>
      <c r="BT126" s="11"/>
      <c r="BU126" s="10"/>
      <c r="BV126" s="11"/>
      <c r="BW126" s="10"/>
      <c r="BX126" s="7"/>
      <c r="BY126" s="11"/>
      <c r="BZ126" s="10"/>
      <c r="CA126" s="11"/>
      <c r="CB126" s="10"/>
      <c r="CC126" s="11"/>
      <c r="CD126" s="10"/>
      <c r="CE126" s="11"/>
      <c r="CF126" s="10"/>
      <c r="CG126" s="7"/>
      <c r="CH126" s="7">
        <f t="shared" si="89"/>
        <v>0</v>
      </c>
    </row>
    <row r="127" spans="1:86" ht="20.100000000000001" customHeight="1" x14ac:dyDescent="0.25">
      <c r="A127" s="19" t="s">
        <v>223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9"/>
      <c r="CH127" s="15"/>
    </row>
    <row r="128" spans="1:86" x14ac:dyDescent="0.25">
      <c r="A128" s="6"/>
      <c r="B128" s="6"/>
      <c r="C128" s="6"/>
      <c r="D128" s="6" t="s">
        <v>224</v>
      </c>
      <c r="E128" s="3" t="s">
        <v>225</v>
      </c>
      <c r="F128" s="6">
        <f>COUNTIF(S128:CF128,"e")</f>
        <v>0</v>
      </c>
      <c r="G128" s="6">
        <f>COUNTIF(S128:CF128,"z")</f>
        <v>1</v>
      </c>
      <c r="H128" s="6">
        <f>SUM(I128:O128)</f>
        <v>4</v>
      </c>
      <c r="I128" s="6">
        <f>S128+AJ128+BA128+BR128</f>
        <v>0</v>
      </c>
      <c r="J128" s="6">
        <f>U128+AL128+BC128+BT128</f>
        <v>0</v>
      </c>
      <c r="K128" s="6">
        <f>W128+AN128+BE128+BV128</f>
        <v>0</v>
      </c>
      <c r="L128" s="6">
        <f>Z128+AQ128+BH128+BY128</f>
        <v>0</v>
      </c>
      <c r="M128" s="6">
        <f>AB128+AS128+BJ128+CA128</f>
        <v>0</v>
      </c>
      <c r="N128" s="6">
        <f>AD128+AU128+BL128+CC128</f>
        <v>0</v>
      </c>
      <c r="O128" s="6">
        <f>AF128+AW128+BN128+CE128</f>
        <v>4</v>
      </c>
      <c r="P128" s="7">
        <f>AI128+AZ128+BQ128+CH128</f>
        <v>4</v>
      </c>
      <c r="Q128" s="7">
        <f>AH128+AY128+BP128+CG128</f>
        <v>4</v>
      </c>
      <c r="R128" s="7">
        <v>1</v>
      </c>
      <c r="S128" s="11"/>
      <c r="T128" s="10"/>
      <c r="U128" s="11"/>
      <c r="V128" s="10"/>
      <c r="W128" s="11"/>
      <c r="X128" s="10"/>
      <c r="Y128" s="7"/>
      <c r="Z128" s="11"/>
      <c r="AA128" s="10"/>
      <c r="AB128" s="11"/>
      <c r="AC128" s="10"/>
      <c r="AD128" s="11"/>
      <c r="AE128" s="10"/>
      <c r="AF128" s="11"/>
      <c r="AG128" s="10"/>
      <c r="AH128" s="7"/>
      <c r="AI128" s="7">
        <f>Y128+AH128</f>
        <v>0</v>
      </c>
      <c r="AJ128" s="11"/>
      <c r="AK128" s="10"/>
      <c r="AL128" s="11"/>
      <c r="AM128" s="10"/>
      <c r="AN128" s="11"/>
      <c r="AO128" s="10"/>
      <c r="AP128" s="7"/>
      <c r="AQ128" s="11"/>
      <c r="AR128" s="10"/>
      <c r="AS128" s="11"/>
      <c r="AT128" s="10"/>
      <c r="AU128" s="11"/>
      <c r="AV128" s="10"/>
      <c r="AW128" s="11">
        <v>4</v>
      </c>
      <c r="AX128" s="10" t="s">
        <v>53</v>
      </c>
      <c r="AY128" s="7">
        <v>4</v>
      </c>
      <c r="AZ128" s="7">
        <f>AP128+AY128</f>
        <v>4</v>
      </c>
      <c r="BA128" s="11"/>
      <c r="BB128" s="10"/>
      <c r="BC128" s="11"/>
      <c r="BD128" s="10"/>
      <c r="BE128" s="11"/>
      <c r="BF128" s="10"/>
      <c r="BG128" s="7"/>
      <c r="BH128" s="11"/>
      <c r="BI128" s="10"/>
      <c r="BJ128" s="11"/>
      <c r="BK128" s="10"/>
      <c r="BL128" s="11"/>
      <c r="BM128" s="10"/>
      <c r="BN128" s="11"/>
      <c r="BO128" s="10"/>
      <c r="BP128" s="7"/>
      <c r="BQ128" s="7">
        <f>BG128+BP128</f>
        <v>0</v>
      </c>
      <c r="BR128" s="11"/>
      <c r="BS128" s="10"/>
      <c r="BT128" s="11"/>
      <c r="BU128" s="10"/>
      <c r="BV128" s="11"/>
      <c r="BW128" s="10"/>
      <c r="BX128" s="7"/>
      <c r="BY128" s="11"/>
      <c r="BZ128" s="10"/>
      <c r="CA128" s="11"/>
      <c r="CB128" s="10"/>
      <c r="CC128" s="11"/>
      <c r="CD128" s="10"/>
      <c r="CE128" s="11"/>
      <c r="CF128" s="10"/>
      <c r="CG128" s="7"/>
      <c r="CH128" s="7">
        <f>BX128+CG128</f>
        <v>0</v>
      </c>
    </row>
    <row r="129" spans="1:86" ht="16.05" customHeight="1" x14ac:dyDescent="0.25">
      <c r="A129" s="6"/>
      <c r="B129" s="6"/>
      <c r="C129" s="6"/>
      <c r="D129" s="6"/>
      <c r="E129" s="6" t="s">
        <v>71</v>
      </c>
      <c r="F129" s="6">
        <f t="shared" ref="F129:AK129" si="90">SUM(F128:F128)</f>
        <v>0</v>
      </c>
      <c r="G129" s="6">
        <f t="shared" si="90"/>
        <v>1</v>
      </c>
      <c r="H129" s="6">
        <f t="shared" si="90"/>
        <v>4</v>
      </c>
      <c r="I129" s="6">
        <f t="shared" si="90"/>
        <v>0</v>
      </c>
      <c r="J129" s="6">
        <f t="shared" si="90"/>
        <v>0</v>
      </c>
      <c r="K129" s="6">
        <f t="shared" si="90"/>
        <v>0</v>
      </c>
      <c r="L129" s="6">
        <f t="shared" si="90"/>
        <v>0</v>
      </c>
      <c r="M129" s="6">
        <f t="shared" si="90"/>
        <v>0</v>
      </c>
      <c r="N129" s="6">
        <f t="shared" si="90"/>
        <v>0</v>
      </c>
      <c r="O129" s="6">
        <f t="shared" si="90"/>
        <v>4</v>
      </c>
      <c r="P129" s="7">
        <f t="shared" si="90"/>
        <v>4</v>
      </c>
      <c r="Q129" s="7">
        <f t="shared" si="90"/>
        <v>4</v>
      </c>
      <c r="R129" s="7">
        <f t="shared" si="90"/>
        <v>1</v>
      </c>
      <c r="S129" s="11">
        <f t="shared" si="90"/>
        <v>0</v>
      </c>
      <c r="T129" s="10">
        <f t="shared" si="90"/>
        <v>0</v>
      </c>
      <c r="U129" s="11">
        <f t="shared" si="90"/>
        <v>0</v>
      </c>
      <c r="V129" s="10">
        <f t="shared" si="90"/>
        <v>0</v>
      </c>
      <c r="W129" s="11">
        <f t="shared" si="90"/>
        <v>0</v>
      </c>
      <c r="X129" s="10">
        <f t="shared" si="90"/>
        <v>0</v>
      </c>
      <c r="Y129" s="7">
        <f t="shared" si="90"/>
        <v>0</v>
      </c>
      <c r="Z129" s="11">
        <f t="shared" si="90"/>
        <v>0</v>
      </c>
      <c r="AA129" s="10">
        <f t="shared" si="90"/>
        <v>0</v>
      </c>
      <c r="AB129" s="11">
        <f t="shared" si="90"/>
        <v>0</v>
      </c>
      <c r="AC129" s="10">
        <f t="shared" si="90"/>
        <v>0</v>
      </c>
      <c r="AD129" s="11">
        <f t="shared" si="90"/>
        <v>0</v>
      </c>
      <c r="AE129" s="10">
        <f t="shared" si="90"/>
        <v>0</v>
      </c>
      <c r="AF129" s="11">
        <f t="shared" si="90"/>
        <v>0</v>
      </c>
      <c r="AG129" s="10">
        <f t="shared" si="90"/>
        <v>0</v>
      </c>
      <c r="AH129" s="7">
        <f t="shared" si="90"/>
        <v>0</v>
      </c>
      <c r="AI129" s="7">
        <f t="shared" si="90"/>
        <v>0</v>
      </c>
      <c r="AJ129" s="11">
        <f t="shared" si="90"/>
        <v>0</v>
      </c>
      <c r="AK129" s="10">
        <f t="shared" si="90"/>
        <v>0</v>
      </c>
      <c r="AL129" s="11">
        <f t="shared" ref="AL129:BQ129" si="91">SUM(AL128:AL128)</f>
        <v>0</v>
      </c>
      <c r="AM129" s="10">
        <f t="shared" si="91"/>
        <v>0</v>
      </c>
      <c r="AN129" s="11">
        <f t="shared" si="91"/>
        <v>0</v>
      </c>
      <c r="AO129" s="10">
        <f t="shared" si="91"/>
        <v>0</v>
      </c>
      <c r="AP129" s="7">
        <f t="shared" si="91"/>
        <v>0</v>
      </c>
      <c r="AQ129" s="11">
        <f t="shared" si="91"/>
        <v>0</v>
      </c>
      <c r="AR129" s="10">
        <f t="shared" si="91"/>
        <v>0</v>
      </c>
      <c r="AS129" s="11">
        <f t="shared" si="91"/>
        <v>0</v>
      </c>
      <c r="AT129" s="10">
        <f t="shared" si="91"/>
        <v>0</v>
      </c>
      <c r="AU129" s="11">
        <f t="shared" si="91"/>
        <v>0</v>
      </c>
      <c r="AV129" s="10">
        <f t="shared" si="91"/>
        <v>0</v>
      </c>
      <c r="AW129" s="11">
        <f t="shared" si="91"/>
        <v>4</v>
      </c>
      <c r="AX129" s="10">
        <f t="shared" si="91"/>
        <v>0</v>
      </c>
      <c r="AY129" s="7">
        <f t="shared" si="91"/>
        <v>4</v>
      </c>
      <c r="AZ129" s="7">
        <f t="shared" si="91"/>
        <v>4</v>
      </c>
      <c r="BA129" s="11">
        <f t="shared" si="91"/>
        <v>0</v>
      </c>
      <c r="BB129" s="10">
        <f t="shared" si="91"/>
        <v>0</v>
      </c>
      <c r="BC129" s="11">
        <f t="shared" si="91"/>
        <v>0</v>
      </c>
      <c r="BD129" s="10">
        <f t="shared" si="91"/>
        <v>0</v>
      </c>
      <c r="BE129" s="11">
        <f t="shared" si="91"/>
        <v>0</v>
      </c>
      <c r="BF129" s="10">
        <f t="shared" si="91"/>
        <v>0</v>
      </c>
      <c r="BG129" s="7">
        <f t="shared" si="91"/>
        <v>0</v>
      </c>
      <c r="BH129" s="11">
        <f t="shared" si="91"/>
        <v>0</v>
      </c>
      <c r="BI129" s="10">
        <f t="shared" si="91"/>
        <v>0</v>
      </c>
      <c r="BJ129" s="11">
        <f t="shared" si="91"/>
        <v>0</v>
      </c>
      <c r="BK129" s="10">
        <f t="shared" si="91"/>
        <v>0</v>
      </c>
      <c r="BL129" s="11">
        <f t="shared" si="91"/>
        <v>0</v>
      </c>
      <c r="BM129" s="10">
        <f t="shared" si="91"/>
        <v>0</v>
      </c>
      <c r="BN129" s="11">
        <f t="shared" si="91"/>
        <v>0</v>
      </c>
      <c r="BO129" s="10">
        <f t="shared" si="91"/>
        <v>0</v>
      </c>
      <c r="BP129" s="7">
        <f t="shared" si="91"/>
        <v>0</v>
      </c>
      <c r="BQ129" s="7">
        <f t="shared" si="91"/>
        <v>0</v>
      </c>
      <c r="BR129" s="11">
        <f t="shared" ref="BR129:CW129" si="92">SUM(BR128:BR128)</f>
        <v>0</v>
      </c>
      <c r="BS129" s="10">
        <f t="shared" si="92"/>
        <v>0</v>
      </c>
      <c r="BT129" s="11">
        <f t="shared" si="92"/>
        <v>0</v>
      </c>
      <c r="BU129" s="10">
        <f t="shared" si="92"/>
        <v>0</v>
      </c>
      <c r="BV129" s="11">
        <f t="shared" si="92"/>
        <v>0</v>
      </c>
      <c r="BW129" s="10">
        <f t="shared" si="92"/>
        <v>0</v>
      </c>
      <c r="BX129" s="7">
        <f t="shared" si="92"/>
        <v>0</v>
      </c>
      <c r="BY129" s="11">
        <f t="shared" si="92"/>
        <v>0</v>
      </c>
      <c r="BZ129" s="10">
        <f t="shared" si="92"/>
        <v>0</v>
      </c>
      <c r="CA129" s="11">
        <f t="shared" si="92"/>
        <v>0</v>
      </c>
      <c r="CB129" s="10">
        <f t="shared" si="92"/>
        <v>0</v>
      </c>
      <c r="CC129" s="11">
        <f t="shared" si="92"/>
        <v>0</v>
      </c>
      <c r="CD129" s="10">
        <f t="shared" si="92"/>
        <v>0</v>
      </c>
      <c r="CE129" s="11">
        <f t="shared" si="92"/>
        <v>0</v>
      </c>
      <c r="CF129" s="10">
        <f t="shared" si="92"/>
        <v>0</v>
      </c>
      <c r="CG129" s="7">
        <f t="shared" si="92"/>
        <v>0</v>
      </c>
      <c r="CH129" s="7">
        <f t="shared" si="92"/>
        <v>0</v>
      </c>
    </row>
    <row r="130" spans="1:86" ht="20.100000000000001" customHeight="1" x14ac:dyDescent="0.25">
      <c r="A130" s="19" t="s">
        <v>226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9"/>
      <c r="CH130" s="15"/>
    </row>
    <row r="131" spans="1:86" x14ac:dyDescent="0.25">
      <c r="A131" s="6"/>
      <c r="B131" s="6"/>
      <c r="C131" s="6"/>
      <c r="D131" s="6" t="s">
        <v>227</v>
      </c>
      <c r="E131" s="3" t="s">
        <v>228</v>
      </c>
      <c r="F131" s="6">
        <f>COUNTIF(S131:CF131,"e")</f>
        <v>0</v>
      </c>
      <c r="G131" s="6">
        <f>COUNTIF(S131:CF131,"z")</f>
        <v>1</v>
      </c>
      <c r="H131" s="6">
        <f>SUM(I131:O131)</f>
        <v>2</v>
      </c>
      <c r="I131" s="6">
        <f>S131+AJ131+BA131+BR131</f>
        <v>2</v>
      </c>
      <c r="J131" s="6">
        <f>U131+AL131+BC131+BT131</f>
        <v>0</v>
      </c>
      <c r="K131" s="6">
        <f>W131+AN131+BE131+BV131</f>
        <v>0</v>
      </c>
      <c r="L131" s="6">
        <f>Z131+AQ131+BH131+BY131</f>
        <v>0</v>
      </c>
      <c r="M131" s="6">
        <f>AB131+AS131+BJ131+CA131</f>
        <v>0</v>
      </c>
      <c r="N131" s="6">
        <f>AD131+AU131+BL131+CC131</f>
        <v>0</v>
      </c>
      <c r="O131" s="6">
        <f>AF131+AW131+BN131+CE131</f>
        <v>0</v>
      </c>
      <c r="P131" s="7">
        <f>AI131+AZ131+BQ131+CH131</f>
        <v>0</v>
      </c>
      <c r="Q131" s="7">
        <f>AH131+AY131+BP131+CG131</f>
        <v>0</v>
      </c>
      <c r="R131" s="7">
        <v>0</v>
      </c>
      <c r="S131" s="11"/>
      <c r="T131" s="10"/>
      <c r="U131" s="11"/>
      <c r="V131" s="10"/>
      <c r="W131" s="11"/>
      <c r="X131" s="10"/>
      <c r="Y131" s="7"/>
      <c r="Z131" s="11"/>
      <c r="AA131" s="10"/>
      <c r="AB131" s="11"/>
      <c r="AC131" s="10"/>
      <c r="AD131" s="11"/>
      <c r="AE131" s="10"/>
      <c r="AF131" s="11"/>
      <c r="AG131" s="10"/>
      <c r="AH131" s="7"/>
      <c r="AI131" s="7">
        <f>Y131+AH131</f>
        <v>0</v>
      </c>
      <c r="AJ131" s="11">
        <v>2</v>
      </c>
      <c r="AK131" s="10" t="s">
        <v>53</v>
      </c>
      <c r="AL131" s="11"/>
      <c r="AM131" s="10"/>
      <c r="AN131" s="11"/>
      <c r="AO131" s="10"/>
      <c r="AP131" s="7">
        <v>0</v>
      </c>
      <c r="AQ131" s="11"/>
      <c r="AR131" s="10"/>
      <c r="AS131" s="11"/>
      <c r="AT131" s="10"/>
      <c r="AU131" s="11"/>
      <c r="AV131" s="10"/>
      <c r="AW131" s="11"/>
      <c r="AX131" s="10"/>
      <c r="AY131" s="7"/>
      <c r="AZ131" s="7">
        <f>AP131+AY131</f>
        <v>0</v>
      </c>
      <c r="BA131" s="11"/>
      <c r="BB131" s="10"/>
      <c r="BC131" s="11"/>
      <c r="BD131" s="10"/>
      <c r="BE131" s="11"/>
      <c r="BF131" s="10"/>
      <c r="BG131" s="7"/>
      <c r="BH131" s="11"/>
      <c r="BI131" s="10"/>
      <c r="BJ131" s="11"/>
      <c r="BK131" s="10"/>
      <c r="BL131" s="11"/>
      <c r="BM131" s="10"/>
      <c r="BN131" s="11"/>
      <c r="BO131" s="10"/>
      <c r="BP131" s="7"/>
      <c r="BQ131" s="7">
        <f>BG131+BP131</f>
        <v>0</v>
      </c>
      <c r="BR131" s="11"/>
      <c r="BS131" s="10"/>
      <c r="BT131" s="11"/>
      <c r="BU131" s="10"/>
      <c r="BV131" s="11"/>
      <c r="BW131" s="10"/>
      <c r="BX131" s="7"/>
      <c r="BY131" s="11"/>
      <c r="BZ131" s="10"/>
      <c r="CA131" s="11"/>
      <c r="CB131" s="10"/>
      <c r="CC131" s="11"/>
      <c r="CD131" s="10"/>
      <c r="CE131" s="11"/>
      <c r="CF131" s="10"/>
      <c r="CG131" s="7"/>
      <c r="CH131" s="7">
        <f>BX131+CG131</f>
        <v>0</v>
      </c>
    </row>
    <row r="132" spans="1:86" ht="16.05" customHeight="1" x14ac:dyDescent="0.25">
      <c r="A132" s="6"/>
      <c r="B132" s="6"/>
      <c r="C132" s="6"/>
      <c r="D132" s="6"/>
      <c r="E132" s="6" t="s">
        <v>71</v>
      </c>
      <c r="F132" s="6">
        <f t="shared" ref="F132:AK132" si="93">SUM(F131:F131)</f>
        <v>0</v>
      </c>
      <c r="G132" s="6">
        <f t="shared" si="93"/>
        <v>1</v>
      </c>
      <c r="H132" s="6">
        <f t="shared" si="93"/>
        <v>2</v>
      </c>
      <c r="I132" s="6">
        <f t="shared" si="93"/>
        <v>2</v>
      </c>
      <c r="J132" s="6">
        <f t="shared" si="93"/>
        <v>0</v>
      </c>
      <c r="K132" s="6">
        <f t="shared" si="93"/>
        <v>0</v>
      </c>
      <c r="L132" s="6">
        <f t="shared" si="93"/>
        <v>0</v>
      </c>
      <c r="M132" s="6">
        <f t="shared" si="93"/>
        <v>0</v>
      </c>
      <c r="N132" s="6">
        <f t="shared" si="93"/>
        <v>0</v>
      </c>
      <c r="O132" s="6">
        <f t="shared" si="93"/>
        <v>0</v>
      </c>
      <c r="P132" s="7">
        <f t="shared" si="93"/>
        <v>0</v>
      </c>
      <c r="Q132" s="7">
        <f t="shared" si="93"/>
        <v>0</v>
      </c>
      <c r="R132" s="7">
        <f t="shared" si="93"/>
        <v>0</v>
      </c>
      <c r="S132" s="11">
        <f t="shared" si="93"/>
        <v>0</v>
      </c>
      <c r="T132" s="10">
        <f t="shared" si="93"/>
        <v>0</v>
      </c>
      <c r="U132" s="11">
        <f t="shared" si="93"/>
        <v>0</v>
      </c>
      <c r="V132" s="10">
        <f t="shared" si="93"/>
        <v>0</v>
      </c>
      <c r="W132" s="11">
        <f t="shared" si="93"/>
        <v>0</v>
      </c>
      <c r="X132" s="10">
        <f t="shared" si="93"/>
        <v>0</v>
      </c>
      <c r="Y132" s="7">
        <f t="shared" si="93"/>
        <v>0</v>
      </c>
      <c r="Z132" s="11">
        <f t="shared" si="93"/>
        <v>0</v>
      </c>
      <c r="AA132" s="10">
        <f t="shared" si="93"/>
        <v>0</v>
      </c>
      <c r="AB132" s="11">
        <f t="shared" si="93"/>
        <v>0</v>
      </c>
      <c r="AC132" s="10">
        <f t="shared" si="93"/>
        <v>0</v>
      </c>
      <c r="AD132" s="11">
        <f t="shared" si="93"/>
        <v>0</v>
      </c>
      <c r="AE132" s="10">
        <f t="shared" si="93"/>
        <v>0</v>
      </c>
      <c r="AF132" s="11">
        <f t="shared" si="93"/>
        <v>0</v>
      </c>
      <c r="AG132" s="10">
        <f t="shared" si="93"/>
        <v>0</v>
      </c>
      <c r="AH132" s="7">
        <f t="shared" si="93"/>
        <v>0</v>
      </c>
      <c r="AI132" s="7">
        <f t="shared" si="93"/>
        <v>0</v>
      </c>
      <c r="AJ132" s="11">
        <f t="shared" si="93"/>
        <v>2</v>
      </c>
      <c r="AK132" s="10">
        <f t="shared" si="93"/>
        <v>0</v>
      </c>
      <c r="AL132" s="11">
        <f t="shared" ref="AL132:BQ132" si="94">SUM(AL131:AL131)</f>
        <v>0</v>
      </c>
      <c r="AM132" s="10">
        <f t="shared" si="94"/>
        <v>0</v>
      </c>
      <c r="AN132" s="11">
        <f t="shared" si="94"/>
        <v>0</v>
      </c>
      <c r="AO132" s="10">
        <f t="shared" si="94"/>
        <v>0</v>
      </c>
      <c r="AP132" s="7">
        <f t="shared" si="94"/>
        <v>0</v>
      </c>
      <c r="AQ132" s="11">
        <f t="shared" si="94"/>
        <v>0</v>
      </c>
      <c r="AR132" s="10">
        <f t="shared" si="94"/>
        <v>0</v>
      </c>
      <c r="AS132" s="11">
        <f t="shared" si="94"/>
        <v>0</v>
      </c>
      <c r="AT132" s="10">
        <f t="shared" si="94"/>
        <v>0</v>
      </c>
      <c r="AU132" s="11">
        <f t="shared" si="94"/>
        <v>0</v>
      </c>
      <c r="AV132" s="10">
        <f t="shared" si="94"/>
        <v>0</v>
      </c>
      <c r="AW132" s="11">
        <f t="shared" si="94"/>
        <v>0</v>
      </c>
      <c r="AX132" s="10">
        <f t="shared" si="94"/>
        <v>0</v>
      </c>
      <c r="AY132" s="7">
        <f t="shared" si="94"/>
        <v>0</v>
      </c>
      <c r="AZ132" s="7">
        <f t="shared" si="94"/>
        <v>0</v>
      </c>
      <c r="BA132" s="11">
        <f t="shared" si="94"/>
        <v>0</v>
      </c>
      <c r="BB132" s="10">
        <f t="shared" si="94"/>
        <v>0</v>
      </c>
      <c r="BC132" s="11">
        <f t="shared" si="94"/>
        <v>0</v>
      </c>
      <c r="BD132" s="10">
        <f t="shared" si="94"/>
        <v>0</v>
      </c>
      <c r="BE132" s="11">
        <f t="shared" si="94"/>
        <v>0</v>
      </c>
      <c r="BF132" s="10">
        <f t="shared" si="94"/>
        <v>0</v>
      </c>
      <c r="BG132" s="7">
        <f t="shared" si="94"/>
        <v>0</v>
      </c>
      <c r="BH132" s="11">
        <f t="shared" si="94"/>
        <v>0</v>
      </c>
      <c r="BI132" s="10">
        <f t="shared" si="94"/>
        <v>0</v>
      </c>
      <c r="BJ132" s="11">
        <f t="shared" si="94"/>
        <v>0</v>
      </c>
      <c r="BK132" s="10">
        <f t="shared" si="94"/>
        <v>0</v>
      </c>
      <c r="BL132" s="11">
        <f t="shared" si="94"/>
        <v>0</v>
      </c>
      <c r="BM132" s="10">
        <f t="shared" si="94"/>
        <v>0</v>
      </c>
      <c r="BN132" s="11">
        <f t="shared" si="94"/>
        <v>0</v>
      </c>
      <c r="BO132" s="10">
        <f t="shared" si="94"/>
        <v>0</v>
      </c>
      <c r="BP132" s="7">
        <f t="shared" si="94"/>
        <v>0</v>
      </c>
      <c r="BQ132" s="7">
        <f t="shared" si="94"/>
        <v>0</v>
      </c>
      <c r="BR132" s="11">
        <f t="shared" ref="BR132:CW132" si="95">SUM(BR131:BR131)</f>
        <v>0</v>
      </c>
      <c r="BS132" s="10">
        <f t="shared" si="95"/>
        <v>0</v>
      </c>
      <c r="BT132" s="11">
        <f t="shared" si="95"/>
        <v>0</v>
      </c>
      <c r="BU132" s="10">
        <f t="shared" si="95"/>
        <v>0</v>
      </c>
      <c r="BV132" s="11">
        <f t="shared" si="95"/>
        <v>0</v>
      </c>
      <c r="BW132" s="10">
        <f t="shared" si="95"/>
        <v>0</v>
      </c>
      <c r="BX132" s="7">
        <f t="shared" si="95"/>
        <v>0</v>
      </c>
      <c r="BY132" s="11">
        <f t="shared" si="95"/>
        <v>0</v>
      </c>
      <c r="BZ132" s="10">
        <f t="shared" si="95"/>
        <v>0</v>
      </c>
      <c r="CA132" s="11">
        <f t="shared" si="95"/>
        <v>0</v>
      </c>
      <c r="CB132" s="10">
        <f t="shared" si="95"/>
        <v>0</v>
      </c>
      <c r="CC132" s="11">
        <f t="shared" si="95"/>
        <v>0</v>
      </c>
      <c r="CD132" s="10">
        <f t="shared" si="95"/>
        <v>0</v>
      </c>
      <c r="CE132" s="11">
        <f t="shared" si="95"/>
        <v>0</v>
      </c>
      <c r="CF132" s="10">
        <f t="shared" si="95"/>
        <v>0</v>
      </c>
      <c r="CG132" s="7">
        <f t="shared" si="95"/>
        <v>0</v>
      </c>
      <c r="CH132" s="7">
        <f t="shared" si="95"/>
        <v>0</v>
      </c>
    </row>
    <row r="133" spans="1:86" ht="20.100000000000001" customHeight="1" x14ac:dyDescent="0.25">
      <c r="A133" s="6"/>
      <c r="B133" s="6"/>
      <c r="C133" s="6"/>
      <c r="D133" s="6"/>
      <c r="E133" s="8" t="s">
        <v>229</v>
      </c>
      <c r="F133" s="6">
        <f>F29+F33+F53+F69+F129+F132</f>
        <v>2</v>
      </c>
      <c r="G133" s="6">
        <f>G29+G33+G53+G69+G129+G132</f>
        <v>90</v>
      </c>
      <c r="H133" s="6">
        <f t="shared" ref="H133:O133" si="96">H29+H33+H53+H69+H132</f>
        <v>752</v>
      </c>
      <c r="I133" s="6">
        <f t="shared" si="96"/>
        <v>419</v>
      </c>
      <c r="J133" s="6">
        <f t="shared" si="96"/>
        <v>115</v>
      </c>
      <c r="K133" s="6">
        <f t="shared" si="96"/>
        <v>25</v>
      </c>
      <c r="L133" s="6">
        <f t="shared" si="96"/>
        <v>188</v>
      </c>
      <c r="M133" s="6">
        <f t="shared" si="96"/>
        <v>5</v>
      </c>
      <c r="N133" s="6">
        <f t="shared" si="96"/>
        <v>0</v>
      </c>
      <c r="O133" s="6">
        <f t="shared" si="96"/>
        <v>0</v>
      </c>
      <c r="P133" s="7">
        <f>P29+P33+P53+P69+P129+P132</f>
        <v>120</v>
      </c>
      <c r="Q133" s="7">
        <f>Q29+Q33+Q53+Q69+Q129+Q132</f>
        <v>53.6</v>
      </c>
      <c r="R133" s="7">
        <f>R29+R33+R53+R69+R129+R132</f>
        <v>46.226999999999997</v>
      </c>
      <c r="S133" s="11">
        <f t="shared" ref="S133:X133" si="97">S29+S33+S53+S69+S132</f>
        <v>116</v>
      </c>
      <c r="T133" s="10">
        <f t="shared" si="97"/>
        <v>0</v>
      </c>
      <c r="U133" s="11">
        <f t="shared" si="97"/>
        <v>0</v>
      </c>
      <c r="V133" s="10">
        <f t="shared" si="97"/>
        <v>0</v>
      </c>
      <c r="W133" s="11">
        <f t="shared" si="97"/>
        <v>0</v>
      </c>
      <c r="X133" s="10">
        <f t="shared" si="97"/>
        <v>0</v>
      </c>
      <c r="Y133" s="7">
        <f>Y29+Y33+Y53+Y69+Y129+Y132</f>
        <v>13.5</v>
      </c>
      <c r="Z133" s="11">
        <f t="shared" ref="Z133:AG133" si="98">Z29+Z33+Z53+Z69+Z132</f>
        <v>92</v>
      </c>
      <c r="AA133" s="10">
        <f t="shared" si="98"/>
        <v>0</v>
      </c>
      <c r="AB133" s="11">
        <f t="shared" si="98"/>
        <v>0</v>
      </c>
      <c r="AC133" s="10">
        <f t="shared" si="98"/>
        <v>0</v>
      </c>
      <c r="AD133" s="11">
        <f t="shared" si="98"/>
        <v>0</v>
      </c>
      <c r="AE133" s="10">
        <f t="shared" si="98"/>
        <v>0</v>
      </c>
      <c r="AF133" s="11">
        <f t="shared" si="98"/>
        <v>0</v>
      </c>
      <c r="AG133" s="10">
        <f t="shared" si="98"/>
        <v>0</v>
      </c>
      <c r="AH133" s="7">
        <f>AH29+AH33+AH53+AH69+AH129+AH132</f>
        <v>16.5</v>
      </c>
      <c r="AI133" s="7">
        <f>AI29+AI33+AI53+AI69+AI129+AI132</f>
        <v>30</v>
      </c>
      <c r="AJ133" s="11">
        <f t="shared" ref="AJ133:AO133" si="99">AJ29+AJ33+AJ53+AJ69+AJ132</f>
        <v>131</v>
      </c>
      <c r="AK133" s="10">
        <f t="shared" si="99"/>
        <v>0</v>
      </c>
      <c r="AL133" s="11">
        <f t="shared" si="99"/>
        <v>32</v>
      </c>
      <c r="AM133" s="10">
        <f t="shared" si="99"/>
        <v>0</v>
      </c>
      <c r="AN133" s="11">
        <f t="shared" si="99"/>
        <v>0</v>
      </c>
      <c r="AO133" s="10">
        <f t="shared" si="99"/>
        <v>0</v>
      </c>
      <c r="AP133" s="7">
        <f>AP29+AP33+AP53+AP69+AP129+AP132</f>
        <v>18.3</v>
      </c>
      <c r="AQ133" s="11">
        <f t="shared" ref="AQ133:AX133" si="100">AQ29+AQ33+AQ53+AQ69+AQ132</f>
        <v>53</v>
      </c>
      <c r="AR133" s="10">
        <f t="shared" si="100"/>
        <v>0</v>
      </c>
      <c r="AS133" s="11">
        <f t="shared" si="100"/>
        <v>5</v>
      </c>
      <c r="AT133" s="10">
        <f t="shared" si="100"/>
        <v>0</v>
      </c>
      <c r="AU133" s="11">
        <f t="shared" si="100"/>
        <v>0</v>
      </c>
      <c r="AV133" s="10">
        <f t="shared" si="100"/>
        <v>0</v>
      </c>
      <c r="AW133" s="11">
        <f t="shared" si="100"/>
        <v>0</v>
      </c>
      <c r="AX133" s="10">
        <f t="shared" si="100"/>
        <v>0</v>
      </c>
      <c r="AY133" s="7">
        <f>AY29+AY33+AY53+AY69+AY129+AY132</f>
        <v>11.7</v>
      </c>
      <c r="AZ133" s="7">
        <f>AZ29+AZ33+AZ53+AZ69+AZ129+AZ132</f>
        <v>30</v>
      </c>
      <c r="BA133" s="11">
        <f t="shared" ref="BA133:BF133" si="101">BA29+BA33+BA53+BA69+BA132</f>
        <v>121</v>
      </c>
      <c r="BB133" s="10">
        <f t="shared" si="101"/>
        <v>0</v>
      </c>
      <c r="BC133" s="11">
        <f t="shared" si="101"/>
        <v>61</v>
      </c>
      <c r="BD133" s="10">
        <f t="shared" si="101"/>
        <v>0</v>
      </c>
      <c r="BE133" s="11">
        <f t="shared" si="101"/>
        <v>10</v>
      </c>
      <c r="BF133" s="10">
        <f t="shared" si="101"/>
        <v>0</v>
      </c>
      <c r="BG133" s="7">
        <f>BG29+BG33+BG53+BG69+BG129+BG132</f>
        <v>24.6</v>
      </c>
      <c r="BH133" s="11">
        <f t="shared" ref="BH133:BO133" si="102">BH29+BH33+BH53+BH69+BH132</f>
        <v>43</v>
      </c>
      <c r="BI133" s="10">
        <f t="shared" si="102"/>
        <v>0</v>
      </c>
      <c r="BJ133" s="11">
        <f t="shared" si="102"/>
        <v>0</v>
      </c>
      <c r="BK133" s="10">
        <f t="shared" si="102"/>
        <v>0</v>
      </c>
      <c r="BL133" s="11">
        <f t="shared" si="102"/>
        <v>0</v>
      </c>
      <c r="BM133" s="10">
        <f t="shared" si="102"/>
        <v>0</v>
      </c>
      <c r="BN133" s="11">
        <f t="shared" si="102"/>
        <v>0</v>
      </c>
      <c r="BO133" s="10">
        <f t="shared" si="102"/>
        <v>0</v>
      </c>
      <c r="BP133" s="7">
        <f>BP29+BP33+BP53+BP69+BP129+BP132</f>
        <v>5.4</v>
      </c>
      <c r="BQ133" s="7">
        <f>BQ29+BQ33+BQ53+BQ69+BQ129+BQ132</f>
        <v>30</v>
      </c>
      <c r="BR133" s="11">
        <f t="shared" ref="BR133:BW133" si="103">BR29+BR33+BR53+BR69+BR132</f>
        <v>51</v>
      </c>
      <c r="BS133" s="10">
        <f t="shared" si="103"/>
        <v>0</v>
      </c>
      <c r="BT133" s="11">
        <f t="shared" si="103"/>
        <v>22</v>
      </c>
      <c r="BU133" s="10">
        <f t="shared" si="103"/>
        <v>0</v>
      </c>
      <c r="BV133" s="11">
        <f t="shared" si="103"/>
        <v>15</v>
      </c>
      <c r="BW133" s="10">
        <f t="shared" si="103"/>
        <v>0</v>
      </c>
      <c r="BX133" s="7">
        <f>BX29+BX33+BX53+BX69+BX129+BX132</f>
        <v>10</v>
      </c>
      <c r="BY133" s="11">
        <f t="shared" ref="BY133:CF133" si="104">BY29+BY33+BY53+BY69+BY132</f>
        <v>0</v>
      </c>
      <c r="BZ133" s="10">
        <f t="shared" si="104"/>
        <v>0</v>
      </c>
      <c r="CA133" s="11">
        <f t="shared" si="104"/>
        <v>0</v>
      </c>
      <c r="CB133" s="10">
        <f t="shared" si="104"/>
        <v>0</v>
      </c>
      <c r="CC133" s="11">
        <f t="shared" si="104"/>
        <v>0</v>
      </c>
      <c r="CD133" s="10">
        <f t="shared" si="104"/>
        <v>0</v>
      </c>
      <c r="CE133" s="11">
        <f t="shared" si="104"/>
        <v>0</v>
      </c>
      <c r="CF133" s="10">
        <f t="shared" si="104"/>
        <v>0</v>
      </c>
      <c r="CG133" s="7">
        <f>CG29+CG33+CG53+CG69+CG129+CG132</f>
        <v>20</v>
      </c>
      <c r="CH133" s="7">
        <f>CH29+CH33+CH53+CH69+CH129+CH132</f>
        <v>30</v>
      </c>
    </row>
    <row r="135" spans="1:86" x14ac:dyDescent="0.25">
      <c r="D135" s="3" t="s">
        <v>22</v>
      </c>
      <c r="E135" s="3" t="s">
        <v>230</v>
      </c>
    </row>
    <row r="136" spans="1:86" x14ac:dyDescent="0.25">
      <c r="D136" s="3" t="s">
        <v>26</v>
      </c>
      <c r="E136" s="3" t="s">
        <v>231</v>
      </c>
    </row>
    <row r="137" spans="1:86" x14ac:dyDescent="0.25">
      <c r="D137" s="21" t="s">
        <v>32</v>
      </c>
      <c r="E137" s="21"/>
    </row>
    <row r="138" spans="1:86" x14ac:dyDescent="0.25">
      <c r="D138" s="3" t="s">
        <v>34</v>
      </c>
      <c r="E138" s="3" t="s">
        <v>232</v>
      </c>
    </row>
    <row r="139" spans="1:86" x14ac:dyDescent="0.25">
      <c r="D139" s="3" t="s">
        <v>35</v>
      </c>
      <c r="E139" s="3" t="s">
        <v>233</v>
      </c>
    </row>
    <row r="140" spans="1:86" x14ac:dyDescent="0.25">
      <c r="D140" s="3" t="s">
        <v>36</v>
      </c>
      <c r="E140" s="3" t="s">
        <v>234</v>
      </c>
    </row>
    <row r="141" spans="1:86" x14ac:dyDescent="0.25">
      <c r="D141" s="21" t="s">
        <v>33</v>
      </c>
      <c r="E141" s="21"/>
      <c r="M141" s="9"/>
      <c r="U141" s="9"/>
      <c r="AC141" s="9"/>
    </row>
    <row r="142" spans="1:86" x14ac:dyDescent="0.25">
      <c r="D142" s="3" t="s">
        <v>37</v>
      </c>
      <c r="E142" s="3" t="s">
        <v>235</v>
      </c>
    </row>
    <row r="143" spans="1:86" x14ac:dyDescent="0.25">
      <c r="D143" s="3" t="s">
        <v>38</v>
      </c>
      <c r="E143" s="3" t="s">
        <v>236</v>
      </c>
    </row>
    <row r="144" spans="1:86" x14ac:dyDescent="0.25">
      <c r="D144" s="3" t="s">
        <v>39</v>
      </c>
      <c r="E144" s="3" t="s">
        <v>237</v>
      </c>
    </row>
    <row r="145" spans="4:5" x14ac:dyDescent="0.25">
      <c r="D145" s="3" t="s">
        <v>40</v>
      </c>
      <c r="E145" s="3" t="s">
        <v>238</v>
      </c>
    </row>
  </sheetData>
  <mergeCells count="120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30:CH30"/>
    <mergeCell ref="A34:CH34"/>
    <mergeCell ref="A54:CH54"/>
    <mergeCell ref="A70:CH70"/>
    <mergeCell ref="C71:C72"/>
    <mergeCell ref="A71:A72"/>
    <mergeCell ref="B71:B72"/>
    <mergeCell ref="C73:C78"/>
    <mergeCell ref="A73:A78"/>
    <mergeCell ref="B73:B78"/>
    <mergeCell ref="C79:C81"/>
    <mergeCell ref="A79:A81"/>
    <mergeCell ref="B79:B81"/>
    <mergeCell ref="C82:C85"/>
    <mergeCell ref="A82:A85"/>
    <mergeCell ref="B82:B85"/>
    <mergeCell ref="C86:C89"/>
    <mergeCell ref="A86:A89"/>
    <mergeCell ref="B86:B89"/>
    <mergeCell ref="C90:C93"/>
    <mergeCell ref="A90:A93"/>
    <mergeCell ref="B90:B93"/>
    <mergeCell ref="C94:C96"/>
    <mergeCell ref="A94:A96"/>
    <mergeCell ref="B94:B96"/>
    <mergeCell ref="C97:C102"/>
    <mergeCell ref="A97:A102"/>
    <mergeCell ref="B97:B102"/>
    <mergeCell ref="C103:C105"/>
    <mergeCell ref="A103:A105"/>
    <mergeCell ref="B103:B105"/>
    <mergeCell ref="C106:C109"/>
    <mergeCell ref="A106:A109"/>
    <mergeCell ref="B106:B109"/>
    <mergeCell ref="C110:C115"/>
    <mergeCell ref="A110:A115"/>
    <mergeCell ref="B110:B115"/>
    <mergeCell ref="C116:C118"/>
    <mergeCell ref="A116:A118"/>
    <mergeCell ref="B116:B118"/>
    <mergeCell ref="C119:C122"/>
    <mergeCell ref="A119:A122"/>
    <mergeCell ref="B119:B122"/>
    <mergeCell ref="D141:E141"/>
    <mergeCell ref="C123:C126"/>
    <mergeCell ref="A123:A126"/>
    <mergeCell ref="B123:B126"/>
    <mergeCell ref="A127:CH127"/>
    <mergeCell ref="A130:CH130"/>
    <mergeCell ref="D137:E137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2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777343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777343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87</v>
      </c>
      <c r="AH8" t="s">
        <v>16</v>
      </c>
    </row>
    <row r="9" spans="1:86" x14ac:dyDescent="0.25">
      <c r="E9" t="s">
        <v>17</v>
      </c>
      <c r="F9" s="1" t="s">
        <v>370</v>
      </c>
      <c r="AH9" t="s">
        <v>371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 t="s">
        <v>33</v>
      </c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6" t="s">
        <v>46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6" t="s">
        <v>46</v>
      </c>
      <c r="AQ14" s="18" t="s">
        <v>33</v>
      </c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6" t="s">
        <v>46</v>
      </c>
      <c r="BH14" s="18" t="s">
        <v>33</v>
      </c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6" t="s">
        <v>46</v>
      </c>
      <c r="BY14" s="18" t="s">
        <v>33</v>
      </c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6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6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6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6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 t="shared" ref="F17:F25" si="0">COUNTIF(S17:CF17,"e")</f>
        <v>0</v>
      </c>
      <c r="G17" s="6">
        <f t="shared" ref="G17:G25" si="1">COUNTIF(S17:CF17,"z")</f>
        <v>2</v>
      </c>
      <c r="H17" s="6">
        <f t="shared" ref="H17:H28" si="2">SUM(I17:O17)</f>
        <v>25</v>
      </c>
      <c r="I17" s="6">
        <f t="shared" ref="I17:I28" si="3">S17+AJ17+BA17+BR17</f>
        <v>0</v>
      </c>
      <c r="J17" s="6">
        <f t="shared" ref="J17:J28" si="4">U17+AL17+BC17+BT17</f>
        <v>0</v>
      </c>
      <c r="K17" s="6">
        <f t="shared" ref="K17:K28" si="5">W17+AN17+BE17+BV17</f>
        <v>25</v>
      </c>
      <c r="L17" s="6">
        <f t="shared" ref="L17:L28" si="6">Z17+AQ17+BH17+BY17</f>
        <v>0</v>
      </c>
      <c r="M17" s="6">
        <f t="shared" ref="M17:M28" si="7">AB17+AS17+BJ17+CA17</f>
        <v>0</v>
      </c>
      <c r="N17" s="6">
        <f t="shared" ref="N17:N28" si="8">AD17+AU17+BL17+CC17</f>
        <v>0</v>
      </c>
      <c r="O17" s="6">
        <f t="shared" ref="O17:O28" si="9">AF17+AW17+BN17+CE17</f>
        <v>0</v>
      </c>
      <c r="P17" s="7">
        <f t="shared" ref="P17:P28" si="10">AI17+AZ17+BQ17+CH17</f>
        <v>3</v>
      </c>
      <c r="Q17" s="7">
        <f t="shared" ref="Q17:Q28" si="11">AH17+AY17+BP17+CG17</f>
        <v>0</v>
      </c>
      <c r="R17" s="7">
        <v>2.0299999999999998</v>
      </c>
      <c r="S17" s="11"/>
      <c r="T17" s="10"/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8" si="12">Y17+AH17</f>
        <v>0</v>
      </c>
      <c r="AJ17" s="11"/>
      <c r="AK17" s="10"/>
      <c r="AL17" s="11"/>
      <c r="AM17" s="10"/>
      <c r="AN17" s="11"/>
      <c r="AO17" s="10"/>
      <c r="AP17" s="7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8" si="13">AP17+AY17</f>
        <v>0</v>
      </c>
      <c r="BA17" s="11"/>
      <c r="BB17" s="10"/>
      <c r="BC17" s="11"/>
      <c r="BD17" s="10"/>
      <c r="BE17" s="11">
        <v>10</v>
      </c>
      <c r="BF17" s="10" t="s">
        <v>53</v>
      </c>
      <c r="BG17" s="7">
        <v>1</v>
      </c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8" si="14">BG17+BP17</f>
        <v>1</v>
      </c>
      <c r="BR17" s="11"/>
      <c r="BS17" s="10"/>
      <c r="BT17" s="11"/>
      <c r="BU17" s="10"/>
      <c r="BV17" s="11">
        <v>15</v>
      </c>
      <c r="BW17" s="10" t="s">
        <v>53</v>
      </c>
      <c r="BX17" s="7">
        <v>2</v>
      </c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8" si="15">BX17+CG17</f>
        <v>2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 t="shared" si="0"/>
        <v>0</v>
      </c>
      <c r="G18" s="6">
        <f t="shared" si="1"/>
        <v>1</v>
      </c>
      <c r="H18" s="6">
        <f t="shared" si="2"/>
        <v>0</v>
      </c>
      <c r="I18" s="6">
        <f t="shared" si="3"/>
        <v>0</v>
      </c>
      <c r="J18" s="6">
        <f t="shared" si="4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7">
        <f t="shared" si="10"/>
        <v>20</v>
      </c>
      <c r="Q18" s="7">
        <f t="shared" si="11"/>
        <v>20</v>
      </c>
      <c r="R18" s="7">
        <v>3</v>
      </c>
      <c r="S18" s="11"/>
      <c r="T18" s="10"/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2"/>
        <v>0</v>
      </c>
      <c r="AJ18" s="11"/>
      <c r="AK18" s="10"/>
      <c r="AL18" s="11"/>
      <c r="AM18" s="10"/>
      <c r="AN18" s="11"/>
      <c r="AO18" s="10"/>
      <c r="AP18" s="7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3"/>
        <v>0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4"/>
        <v>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>
        <v>0</v>
      </c>
      <c r="CD18" s="10" t="s">
        <v>53</v>
      </c>
      <c r="CE18" s="11"/>
      <c r="CF18" s="10"/>
      <c r="CG18" s="7">
        <v>20</v>
      </c>
      <c r="CH18" s="7">
        <f t="shared" si="15"/>
        <v>20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 t="shared" si="0"/>
        <v>0</v>
      </c>
      <c r="G19" s="6">
        <f t="shared" si="1"/>
        <v>1</v>
      </c>
      <c r="H19" s="6">
        <f t="shared" si="2"/>
        <v>6</v>
      </c>
      <c r="I19" s="6">
        <f t="shared" si="3"/>
        <v>6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7">
        <f t="shared" si="10"/>
        <v>1</v>
      </c>
      <c r="Q19" s="7">
        <f t="shared" si="11"/>
        <v>0</v>
      </c>
      <c r="R19" s="7">
        <v>0.3</v>
      </c>
      <c r="S19" s="11">
        <v>6</v>
      </c>
      <c r="T19" s="10" t="s">
        <v>53</v>
      </c>
      <c r="U19" s="11"/>
      <c r="V19" s="10"/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2"/>
        <v>1</v>
      </c>
      <c r="AJ19" s="11"/>
      <c r="AK19" s="10"/>
      <c r="AL19" s="11"/>
      <c r="AM19" s="10"/>
      <c r="AN19" s="11"/>
      <c r="AO19" s="10"/>
      <c r="AP19" s="7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3"/>
        <v>0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4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5"/>
        <v>0</v>
      </c>
    </row>
    <row r="20" spans="1:86" x14ac:dyDescent="0.25">
      <c r="A20" s="6"/>
      <c r="B20" s="6"/>
      <c r="C20" s="6"/>
      <c r="D20" s="6" t="s">
        <v>61</v>
      </c>
      <c r="E20" s="3" t="s">
        <v>62</v>
      </c>
      <c r="F20" s="6">
        <f t="shared" si="0"/>
        <v>1</v>
      </c>
      <c r="G20" s="6">
        <f t="shared" si="1"/>
        <v>2</v>
      </c>
      <c r="H20" s="6">
        <f t="shared" si="2"/>
        <v>35</v>
      </c>
      <c r="I20" s="6">
        <f t="shared" si="3"/>
        <v>20</v>
      </c>
      <c r="J20" s="6">
        <f t="shared" si="4"/>
        <v>13</v>
      </c>
      <c r="K20" s="6">
        <f t="shared" si="5"/>
        <v>0</v>
      </c>
      <c r="L20" s="6">
        <f t="shared" si="6"/>
        <v>2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7">
        <f t="shared" si="10"/>
        <v>5</v>
      </c>
      <c r="Q20" s="7">
        <f t="shared" si="11"/>
        <v>0.2</v>
      </c>
      <c r="R20" s="7">
        <v>1.9670000000000001</v>
      </c>
      <c r="S20" s="11"/>
      <c r="T20" s="10"/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2"/>
        <v>0</v>
      </c>
      <c r="AJ20" s="11"/>
      <c r="AK20" s="10"/>
      <c r="AL20" s="11"/>
      <c r="AM20" s="10"/>
      <c r="AN20" s="11"/>
      <c r="AO20" s="10"/>
      <c r="AP20" s="7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3"/>
        <v>0</v>
      </c>
      <c r="BA20" s="11">
        <v>20</v>
      </c>
      <c r="BB20" s="10" t="s">
        <v>60</v>
      </c>
      <c r="BC20" s="11">
        <v>13</v>
      </c>
      <c r="BD20" s="10" t="s">
        <v>53</v>
      </c>
      <c r="BE20" s="11"/>
      <c r="BF20" s="10"/>
      <c r="BG20" s="7">
        <v>4.8</v>
      </c>
      <c r="BH20" s="11">
        <v>2</v>
      </c>
      <c r="BI20" s="10" t="s">
        <v>53</v>
      </c>
      <c r="BJ20" s="11"/>
      <c r="BK20" s="10"/>
      <c r="BL20" s="11"/>
      <c r="BM20" s="10"/>
      <c r="BN20" s="11"/>
      <c r="BO20" s="10"/>
      <c r="BP20" s="7">
        <v>0.2</v>
      </c>
      <c r="BQ20" s="7">
        <f t="shared" si="14"/>
        <v>5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5"/>
        <v>0</v>
      </c>
    </row>
    <row r="21" spans="1:86" x14ac:dyDescent="0.25">
      <c r="A21" s="6"/>
      <c r="B21" s="6"/>
      <c r="C21" s="6"/>
      <c r="D21" s="6" t="s">
        <v>240</v>
      </c>
      <c r="E21" s="3" t="s">
        <v>93</v>
      </c>
      <c r="F21" s="6">
        <f t="shared" si="0"/>
        <v>0</v>
      </c>
      <c r="G21" s="6">
        <f t="shared" si="1"/>
        <v>2</v>
      </c>
      <c r="H21" s="6">
        <f t="shared" si="2"/>
        <v>18</v>
      </c>
      <c r="I21" s="6">
        <f t="shared" si="3"/>
        <v>10</v>
      </c>
      <c r="J21" s="6">
        <f t="shared" si="4"/>
        <v>8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7">
        <f t="shared" si="10"/>
        <v>2</v>
      </c>
      <c r="Q21" s="7">
        <f t="shared" si="11"/>
        <v>0</v>
      </c>
      <c r="R21" s="7">
        <v>0.77</v>
      </c>
      <c r="S21" s="11"/>
      <c r="T21" s="10"/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2"/>
        <v>0</v>
      </c>
      <c r="AJ21" s="11"/>
      <c r="AK21" s="10"/>
      <c r="AL21" s="11"/>
      <c r="AM21" s="10"/>
      <c r="AN21" s="11"/>
      <c r="AO21" s="10"/>
      <c r="AP21" s="7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3"/>
        <v>0</v>
      </c>
      <c r="BA21" s="11">
        <v>10</v>
      </c>
      <c r="BB21" s="10" t="s">
        <v>53</v>
      </c>
      <c r="BC21" s="11">
        <v>8</v>
      </c>
      <c r="BD21" s="10" t="s">
        <v>53</v>
      </c>
      <c r="BE21" s="11"/>
      <c r="BF21" s="10"/>
      <c r="BG21" s="7">
        <v>2</v>
      </c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4"/>
        <v>2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5"/>
        <v>0</v>
      </c>
    </row>
    <row r="22" spans="1:86" x14ac:dyDescent="0.25">
      <c r="A22" s="6"/>
      <c r="B22" s="6"/>
      <c r="C22" s="6"/>
      <c r="D22" s="6" t="s">
        <v>63</v>
      </c>
      <c r="E22" s="3" t="s">
        <v>64</v>
      </c>
      <c r="F22" s="6">
        <f t="shared" si="0"/>
        <v>0</v>
      </c>
      <c r="G22" s="6">
        <f t="shared" si="1"/>
        <v>1</v>
      </c>
      <c r="H22" s="6">
        <f t="shared" si="2"/>
        <v>10</v>
      </c>
      <c r="I22" s="6">
        <f t="shared" si="3"/>
        <v>10</v>
      </c>
      <c r="J22" s="6">
        <f t="shared" si="4"/>
        <v>0</v>
      </c>
      <c r="K22" s="6">
        <f t="shared" si="5"/>
        <v>0</v>
      </c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7">
        <f t="shared" si="10"/>
        <v>1</v>
      </c>
      <c r="Q22" s="7">
        <f t="shared" si="11"/>
        <v>0</v>
      </c>
      <c r="R22" s="7">
        <v>0.7</v>
      </c>
      <c r="S22" s="11"/>
      <c r="T22" s="10"/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2"/>
        <v>0</v>
      </c>
      <c r="AJ22" s="11"/>
      <c r="AK22" s="10"/>
      <c r="AL22" s="11"/>
      <c r="AM22" s="10"/>
      <c r="AN22" s="11"/>
      <c r="AO22" s="10"/>
      <c r="AP22" s="7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3"/>
        <v>0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4"/>
        <v>0</v>
      </c>
      <c r="BR22" s="11">
        <v>10</v>
      </c>
      <c r="BS22" s="10" t="s">
        <v>53</v>
      </c>
      <c r="BT22" s="11"/>
      <c r="BU22" s="10"/>
      <c r="BV22" s="11"/>
      <c r="BW22" s="10"/>
      <c r="BX22" s="7">
        <v>1</v>
      </c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5"/>
        <v>1</v>
      </c>
    </row>
    <row r="23" spans="1:86" x14ac:dyDescent="0.25">
      <c r="A23" s="6"/>
      <c r="B23" s="6"/>
      <c r="C23" s="6"/>
      <c r="D23" s="6" t="s">
        <v>241</v>
      </c>
      <c r="E23" s="3" t="s">
        <v>95</v>
      </c>
      <c r="F23" s="6">
        <f t="shared" si="0"/>
        <v>0</v>
      </c>
      <c r="G23" s="6">
        <f t="shared" si="1"/>
        <v>2</v>
      </c>
      <c r="H23" s="6">
        <f t="shared" si="2"/>
        <v>33</v>
      </c>
      <c r="I23" s="6">
        <f t="shared" si="3"/>
        <v>18</v>
      </c>
      <c r="J23" s="6">
        <f t="shared" si="4"/>
        <v>15</v>
      </c>
      <c r="K23" s="6">
        <f t="shared" si="5"/>
        <v>0</v>
      </c>
      <c r="L23" s="6">
        <f t="shared" si="6"/>
        <v>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7">
        <f t="shared" si="10"/>
        <v>3</v>
      </c>
      <c r="Q23" s="7">
        <f t="shared" si="11"/>
        <v>0</v>
      </c>
      <c r="R23" s="7">
        <v>1.33</v>
      </c>
      <c r="S23" s="11"/>
      <c r="T23" s="10"/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2"/>
        <v>0</v>
      </c>
      <c r="AJ23" s="11"/>
      <c r="AK23" s="10"/>
      <c r="AL23" s="11"/>
      <c r="AM23" s="10"/>
      <c r="AN23" s="11"/>
      <c r="AO23" s="10"/>
      <c r="AP23" s="7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3"/>
        <v>0</v>
      </c>
      <c r="BA23" s="11"/>
      <c r="BB23" s="10"/>
      <c r="BC23" s="11"/>
      <c r="BD23" s="10"/>
      <c r="BE23" s="11"/>
      <c r="BF23" s="10"/>
      <c r="BG23" s="7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4"/>
        <v>0</v>
      </c>
      <c r="BR23" s="11">
        <v>18</v>
      </c>
      <c r="BS23" s="10" t="s">
        <v>53</v>
      </c>
      <c r="BT23" s="11">
        <v>15</v>
      </c>
      <c r="BU23" s="10" t="s">
        <v>53</v>
      </c>
      <c r="BV23" s="11"/>
      <c r="BW23" s="10"/>
      <c r="BX23" s="7">
        <v>3</v>
      </c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5"/>
        <v>3</v>
      </c>
    </row>
    <row r="24" spans="1:86" x14ac:dyDescent="0.25">
      <c r="A24" s="6"/>
      <c r="B24" s="6"/>
      <c r="C24" s="6"/>
      <c r="D24" s="6" t="s">
        <v>369</v>
      </c>
      <c r="E24" s="3" t="s">
        <v>70</v>
      </c>
      <c r="F24" s="6">
        <f t="shared" si="0"/>
        <v>0</v>
      </c>
      <c r="G24" s="6">
        <f t="shared" si="1"/>
        <v>1</v>
      </c>
      <c r="H24" s="6">
        <f t="shared" si="2"/>
        <v>15</v>
      </c>
      <c r="I24" s="6">
        <f t="shared" si="3"/>
        <v>15</v>
      </c>
      <c r="J24" s="6">
        <f t="shared" si="4"/>
        <v>0</v>
      </c>
      <c r="K24" s="6">
        <f t="shared" si="5"/>
        <v>0</v>
      </c>
      <c r="L24" s="6">
        <f t="shared" si="6"/>
        <v>0</v>
      </c>
      <c r="M24" s="6">
        <f t="shared" si="7"/>
        <v>0</v>
      </c>
      <c r="N24" s="6">
        <f t="shared" si="8"/>
        <v>0</v>
      </c>
      <c r="O24" s="6">
        <f t="shared" si="9"/>
        <v>0</v>
      </c>
      <c r="P24" s="7">
        <f t="shared" si="10"/>
        <v>2</v>
      </c>
      <c r="Q24" s="7">
        <f t="shared" si="11"/>
        <v>0</v>
      </c>
      <c r="R24" s="7">
        <v>0.5</v>
      </c>
      <c r="S24" s="11"/>
      <c r="T24" s="10"/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2"/>
        <v>0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3"/>
        <v>0</v>
      </c>
      <c r="BA24" s="11"/>
      <c r="BB24" s="10"/>
      <c r="BC24" s="11"/>
      <c r="BD24" s="10"/>
      <c r="BE24" s="11"/>
      <c r="BF24" s="10"/>
      <c r="BG24" s="7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4"/>
        <v>0</v>
      </c>
      <c r="BR24" s="11">
        <v>15</v>
      </c>
      <c r="BS24" s="10" t="s">
        <v>53</v>
      </c>
      <c r="BT24" s="11"/>
      <c r="BU24" s="10"/>
      <c r="BV24" s="11"/>
      <c r="BW24" s="10"/>
      <c r="BX24" s="7">
        <v>2</v>
      </c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5"/>
        <v>2</v>
      </c>
    </row>
    <row r="25" spans="1:86" x14ac:dyDescent="0.25">
      <c r="A25" s="6"/>
      <c r="B25" s="6"/>
      <c r="C25" s="6"/>
      <c r="D25" s="6" t="s">
        <v>368</v>
      </c>
      <c r="E25" s="3" t="s">
        <v>367</v>
      </c>
      <c r="F25" s="6">
        <f t="shared" si="0"/>
        <v>0</v>
      </c>
      <c r="G25" s="6">
        <f t="shared" si="1"/>
        <v>2</v>
      </c>
      <c r="H25" s="6">
        <f t="shared" si="2"/>
        <v>15</v>
      </c>
      <c r="I25" s="6">
        <f t="shared" si="3"/>
        <v>8</v>
      </c>
      <c r="J25" s="6">
        <f t="shared" si="4"/>
        <v>7</v>
      </c>
      <c r="K25" s="6">
        <f t="shared" si="5"/>
        <v>0</v>
      </c>
      <c r="L25" s="6">
        <f t="shared" si="6"/>
        <v>0</v>
      </c>
      <c r="M25" s="6">
        <f t="shared" si="7"/>
        <v>0</v>
      </c>
      <c r="N25" s="6">
        <f t="shared" si="8"/>
        <v>0</v>
      </c>
      <c r="O25" s="6">
        <f t="shared" si="9"/>
        <v>0</v>
      </c>
      <c r="P25" s="7">
        <f t="shared" si="10"/>
        <v>1</v>
      </c>
      <c r="Q25" s="7">
        <f t="shared" si="11"/>
        <v>0</v>
      </c>
      <c r="R25" s="7">
        <v>0.8</v>
      </c>
      <c r="S25" s="11"/>
      <c r="T25" s="10"/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2"/>
        <v>0</v>
      </c>
      <c r="AJ25" s="11">
        <v>8</v>
      </c>
      <c r="AK25" s="10" t="s">
        <v>53</v>
      </c>
      <c r="AL25" s="11">
        <v>7</v>
      </c>
      <c r="AM25" s="10" t="s">
        <v>53</v>
      </c>
      <c r="AN25" s="11"/>
      <c r="AO25" s="10"/>
      <c r="AP25" s="7">
        <v>1</v>
      </c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3"/>
        <v>1</v>
      </c>
      <c r="BA25" s="11"/>
      <c r="BB25" s="10"/>
      <c r="BC25" s="11"/>
      <c r="BD25" s="10"/>
      <c r="BE25" s="11"/>
      <c r="BF25" s="10"/>
      <c r="BG25" s="7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 t="shared" si="14"/>
        <v>0</v>
      </c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5"/>
        <v>0</v>
      </c>
    </row>
    <row r="26" spans="1:86" x14ac:dyDescent="0.25">
      <c r="A26" s="6">
        <v>8</v>
      </c>
      <c r="B26" s="6">
        <v>1</v>
      </c>
      <c r="C26" s="6"/>
      <c r="D26" s="6"/>
      <c r="E26" s="3" t="s">
        <v>65</v>
      </c>
      <c r="F26" s="6">
        <f>$B$26*COUNTIF(S26:CF26,"e")</f>
        <v>0</v>
      </c>
      <c r="G26" s="6">
        <f>$B$26*COUNTIF(S26:CF26,"z")</f>
        <v>1</v>
      </c>
      <c r="H26" s="6">
        <f t="shared" si="2"/>
        <v>20</v>
      </c>
      <c r="I26" s="6">
        <f t="shared" si="3"/>
        <v>0</v>
      </c>
      <c r="J26" s="6">
        <f t="shared" si="4"/>
        <v>0</v>
      </c>
      <c r="K26" s="6">
        <f t="shared" si="5"/>
        <v>0</v>
      </c>
      <c r="L26" s="6">
        <f t="shared" si="6"/>
        <v>20</v>
      </c>
      <c r="M26" s="6">
        <f t="shared" si="7"/>
        <v>0</v>
      </c>
      <c r="N26" s="6">
        <f t="shared" si="8"/>
        <v>0</v>
      </c>
      <c r="O26" s="6">
        <f t="shared" si="9"/>
        <v>0</v>
      </c>
      <c r="P26" s="7">
        <f t="shared" si="10"/>
        <v>3</v>
      </c>
      <c r="Q26" s="7">
        <f t="shared" si="11"/>
        <v>3</v>
      </c>
      <c r="R26" s="7">
        <f>$B$26*0.83</f>
        <v>0.83</v>
      </c>
      <c r="S26" s="11"/>
      <c r="T26" s="10"/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 t="shared" si="12"/>
        <v>0</v>
      </c>
      <c r="AJ26" s="11"/>
      <c r="AK26" s="10"/>
      <c r="AL26" s="11"/>
      <c r="AM26" s="10"/>
      <c r="AN26" s="11"/>
      <c r="AO26" s="10"/>
      <c r="AP26" s="7"/>
      <c r="AQ26" s="11">
        <f>$B$26*20</f>
        <v>20</v>
      </c>
      <c r="AR26" s="10" t="s">
        <v>53</v>
      </c>
      <c r="AS26" s="11"/>
      <c r="AT26" s="10"/>
      <c r="AU26" s="11"/>
      <c r="AV26" s="10"/>
      <c r="AW26" s="11"/>
      <c r="AX26" s="10"/>
      <c r="AY26" s="7">
        <f>$B$26*3</f>
        <v>3</v>
      </c>
      <c r="AZ26" s="7">
        <f t="shared" si="13"/>
        <v>3</v>
      </c>
      <c r="BA26" s="11"/>
      <c r="BB26" s="10"/>
      <c r="BC26" s="11"/>
      <c r="BD26" s="10"/>
      <c r="BE26" s="11"/>
      <c r="BF26" s="10"/>
      <c r="BG26" s="7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 t="shared" si="14"/>
        <v>0</v>
      </c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 t="shared" si="15"/>
        <v>0</v>
      </c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1</v>
      </c>
      <c r="H27" s="6">
        <f t="shared" si="2"/>
        <v>5</v>
      </c>
      <c r="I27" s="6">
        <f t="shared" si="3"/>
        <v>5</v>
      </c>
      <c r="J27" s="6">
        <f t="shared" si="4"/>
        <v>0</v>
      </c>
      <c r="K27" s="6">
        <f t="shared" si="5"/>
        <v>0</v>
      </c>
      <c r="L27" s="6">
        <f t="shared" si="6"/>
        <v>0</v>
      </c>
      <c r="M27" s="6">
        <f t="shared" si="7"/>
        <v>0</v>
      </c>
      <c r="N27" s="6">
        <f t="shared" si="8"/>
        <v>0</v>
      </c>
      <c r="O27" s="6">
        <f t="shared" si="9"/>
        <v>0</v>
      </c>
      <c r="P27" s="7">
        <f t="shared" si="10"/>
        <v>1</v>
      </c>
      <c r="Q27" s="7">
        <f t="shared" si="11"/>
        <v>0</v>
      </c>
      <c r="R27" s="7">
        <v>0.27</v>
      </c>
      <c r="S27" s="11"/>
      <c r="T27" s="10"/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si="12"/>
        <v>0</v>
      </c>
      <c r="AJ27" s="11">
        <v>5</v>
      </c>
      <c r="AK27" s="10" t="s">
        <v>53</v>
      </c>
      <c r="AL27" s="11"/>
      <c r="AM27" s="10"/>
      <c r="AN27" s="11"/>
      <c r="AO27" s="10"/>
      <c r="AP27" s="7">
        <v>1</v>
      </c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si="13"/>
        <v>1</v>
      </c>
      <c r="BA27" s="11"/>
      <c r="BB27" s="10"/>
      <c r="BC27" s="11"/>
      <c r="BD27" s="10"/>
      <c r="BE27" s="11"/>
      <c r="BF27" s="10"/>
      <c r="BG27" s="7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si="14"/>
        <v>0</v>
      </c>
      <c r="BR27" s="11"/>
      <c r="BS27" s="10"/>
      <c r="BT27" s="11"/>
      <c r="BU27" s="10"/>
      <c r="BV27" s="11"/>
      <c r="BW27" s="10"/>
      <c r="BX27" s="7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si="15"/>
        <v>0</v>
      </c>
    </row>
    <row r="28" spans="1:86" x14ac:dyDescent="0.25">
      <c r="A28" s="6">
        <v>1</v>
      </c>
      <c r="B28" s="6">
        <v>3</v>
      </c>
      <c r="C28" s="6"/>
      <c r="D28" s="6"/>
      <c r="E28" s="3" t="s">
        <v>68</v>
      </c>
      <c r="F28" s="6">
        <f>$B$28*COUNTIF(S28:CF28,"e")</f>
        <v>0</v>
      </c>
      <c r="G28" s="6">
        <f>$B$28*COUNTIF(S28:CF28,"z")</f>
        <v>3</v>
      </c>
      <c r="H28" s="6">
        <f t="shared" si="2"/>
        <v>27</v>
      </c>
      <c r="I28" s="6">
        <f t="shared" si="3"/>
        <v>27</v>
      </c>
      <c r="J28" s="6">
        <f t="shared" si="4"/>
        <v>0</v>
      </c>
      <c r="K28" s="6">
        <f t="shared" si="5"/>
        <v>0</v>
      </c>
      <c r="L28" s="6">
        <f t="shared" si="6"/>
        <v>0</v>
      </c>
      <c r="M28" s="6">
        <f t="shared" si="7"/>
        <v>0</v>
      </c>
      <c r="N28" s="6">
        <f t="shared" si="8"/>
        <v>0</v>
      </c>
      <c r="O28" s="6">
        <f t="shared" si="9"/>
        <v>0</v>
      </c>
      <c r="P28" s="7">
        <f t="shared" si="10"/>
        <v>3</v>
      </c>
      <c r="Q28" s="7">
        <f t="shared" si="11"/>
        <v>0</v>
      </c>
      <c r="R28" s="7">
        <f>$B$28*0.37</f>
        <v>1.1099999999999999</v>
      </c>
      <c r="S28" s="11"/>
      <c r="T28" s="10"/>
      <c r="U28" s="11"/>
      <c r="V28" s="10"/>
      <c r="W28" s="11"/>
      <c r="X28" s="10"/>
      <c r="Y28" s="7"/>
      <c r="Z28" s="11"/>
      <c r="AA28" s="10"/>
      <c r="AB28" s="11"/>
      <c r="AC28" s="10"/>
      <c r="AD28" s="11"/>
      <c r="AE28" s="10"/>
      <c r="AF28" s="11"/>
      <c r="AG28" s="10"/>
      <c r="AH28" s="7"/>
      <c r="AI28" s="7">
        <f t="shared" si="12"/>
        <v>0</v>
      </c>
      <c r="AJ28" s="11">
        <f>$B$28*9</f>
        <v>27</v>
      </c>
      <c r="AK28" s="10" t="s">
        <v>53</v>
      </c>
      <c r="AL28" s="11"/>
      <c r="AM28" s="10"/>
      <c r="AN28" s="11"/>
      <c r="AO28" s="10"/>
      <c r="AP28" s="7">
        <f>$B$28*1</f>
        <v>3</v>
      </c>
      <c r="AQ28" s="11"/>
      <c r="AR28" s="10"/>
      <c r="AS28" s="11"/>
      <c r="AT28" s="10"/>
      <c r="AU28" s="11"/>
      <c r="AV28" s="10"/>
      <c r="AW28" s="11"/>
      <c r="AX28" s="10"/>
      <c r="AY28" s="7"/>
      <c r="AZ28" s="7">
        <f t="shared" si="13"/>
        <v>3</v>
      </c>
      <c r="BA28" s="11"/>
      <c r="BB28" s="10"/>
      <c r="BC28" s="11"/>
      <c r="BD28" s="10"/>
      <c r="BE28" s="11"/>
      <c r="BF28" s="10"/>
      <c r="BG28" s="7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 t="shared" si="14"/>
        <v>0</v>
      </c>
      <c r="BR28" s="11"/>
      <c r="BS28" s="10"/>
      <c r="BT28" s="11"/>
      <c r="BU28" s="10"/>
      <c r="BV28" s="11"/>
      <c r="BW28" s="10"/>
      <c r="BX28" s="7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 t="shared" si="15"/>
        <v>0</v>
      </c>
    </row>
    <row r="29" spans="1:86" ht="16.05" customHeight="1" x14ac:dyDescent="0.25">
      <c r="A29" s="6"/>
      <c r="B29" s="6"/>
      <c r="C29" s="6"/>
      <c r="D29" s="6"/>
      <c r="E29" s="6" t="s">
        <v>71</v>
      </c>
      <c r="F29" s="6">
        <f t="shared" ref="F29:AK29" si="16">SUM(F17:F28)</f>
        <v>1</v>
      </c>
      <c r="G29" s="6">
        <f t="shared" si="16"/>
        <v>19</v>
      </c>
      <c r="H29" s="6">
        <f t="shared" si="16"/>
        <v>209</v>
      </c>
      <c r="I29" s="6">
        <f t="shared" si="16"/>
        <v>119</v>
      </c>
      <c r="J29" s="6">
        <f t="shared" si="16"/>
        <v>43</v>
      </c>
      <c r="K29" s="6">
        <f t="shared" si="16"/>
        <v>25</v>
      </c>
      <c r="L29" s="6">
        <f t="shared" si="16"/>
        <v>22</v>
      </c>
      <c r="M29" s="6">
        <f t="shared" si="16"/>
        <v>0</v>
      </c>
      <c r="N29" s="6">
        <f t="shared" si="16"/>
        <v>0</v>
      </c>
      <c r="O29" s="6">
        <f t="shared" si="16"/>
        <v>0</v>
      </c>
      <c r="P29" s="7">
        <f t="shared" si="16"/>
        <v>45</v>
      </c>
      <c r="Q29" s="7">
        <f t="shared" si="16"/>
        <v>23.2</v>
      </c>
      <c r="R29" s="7">
        <f t="shared" si="16"/>
        <v>13.606999999999998</v>
      </c>
      <c r="S29" s="11">
        <f t="shared" si="16"/>
        <v>6</v>
      </c>
      <c r="T29" s="10">
        <f t="shared" si="16"/>
        <v>0</v>
      </c>
      <c r="U29" s="11">
        <f t="shared" si="16"/>
        <v>0</v>
      </c>
      <c r="V29" s="10">
        <f t="shared" si="16"/>
        <v>0</v>
      </c>
      <c r="W29" s="11">
        <f t="shared" si="16"/>
        <v>0</v>
      </c>
      <c r="X29" s="10">
        <f t="shared" si="16"/>
        <v>0</v>
      </c>
      <c r="Y29" s="7">
        <f t="shared" si="16"/>
        <v>1</v>
      </c>
      <c r="Z29" s="11">
        <f t="shared" si="16"/>
        <v>0</v>
      </c>
      <c r="AA29" s="10">
        <f t="shared" si="16"/>
        <v>0</v>
      </c>
      <c r="AB29" s="11">
        <f t="shared" si="16"/>
        <v>0</v>
      </c>
      <c r="AC29" s="10">
        <f t="shared" si="16"/>
        <v>0</v>
      </c>
      <c r="AD29" s="11">
        <f t="shared" si="16"/>
        <v>0</v>
      </c>
      <c r="AE29" s="10">
        <f t="shared" si="16"/>
        <v>0</v>
      </c>
      <c r="AF29" s="11">
        <f t="shared" si="16"/>
        <v>0</v>
      </c>
      <c r="AG29" s="10">
        <f t="shared" si="16"/>
        <v>0</v>
      </c>
      <c r="AH29" s="7">
        <f t="shared" si="16"/>
        <v>0</v>
      </c>
      <c r="AI29" s="7">
        <f t="shared" si="16"/>
        <v>1</v>
      </c>
      <c r="AJ29" s="11">
        <f t="shared" si="16"/>
        <v>40</v>
      </c>
      <c r="AK29" s="10">
        <f t="shared" si="16"/>
        <v>0</v>
      </c>
      <c r="AL29" s="11">
        <f t="shared" ref="AL29:BQ29" si="17">SUM(AL17:AL28)</f>
        <v>7</v>
      </c>
      <c r="AM29" s="10">
        <f t="shared" si="17"/>
        <v>0</v>
      </c>
      <c r="AN29" s="11">
        <f t="shared" si="17"/>
        <v>0</v>
      </c>
      <c r="AO29" s="10">
        <f t="shared" si="17"/>
        <v>0</v>
      </c>
      <c r="AP29" s="7">
        <f t="shared" si="17"/>
        <v>5</v>
      </c>
      <c r="AQ29" s="11">
        <f t="shared" si="17"/>
        <v>20</v>
      </c>
      <c r="AR29" s="10">
        <f t="shared" si="17"/>
        <v>0</v>
      </c>
      <c r="AS29" s="11">
        <f t="shared" si="17"/>
        <v>0</v>
      </c>
      <c r="AT29" s="10">
        <f t="shared" si="17"/>
        <v>0</v>
      </c>
      <c r="AU29" s="11">
        <f t="shared" si="17"/>
        <v>0</v>
      </c>
      <c r="AV29" s="10">
        <f t="shared" si="17"/>
        <v>0</v>
      </c>
      <c r="AW29" s="11">
        <f t="shared" si="17"/>
        <v>0</v>
      </c>
      <c r="AX29" s="10">
        <f t="shared" si="17"/>
        <v>0</v>
      </c>
      <c r="AY29" s="7">
        <f t="shared" si="17"/>
        <v>3</v>
      </c>
      <c r="AZ29" s="7">
        <f t="shared" si="17"/>
        <v>8</v>
      </c>
      <c r="BA29" s="11">
        <f t="shared" si="17"/>
        <v>30</v>
      </c>
      <c r="BB29" s="10">
        <f t="shared" si="17"/>
        <v>0</v>
      </c>
      <c r="BC29" s="11">
        <f t="shared" si="17"/>
        <v>21</v>
      </c>
      <c r="BD29" s="10">
        <f t="shared" si="17"/>
        <v>0</v>
      </c>
      <c r="BE29" s="11">
        <f t="shared" si="17"/>
        <v>10</v>
      </c>
      <c r="BF29" s="10">
        <f t="shared" si="17"/>
        <v>0</v>
      </c>
      <c r="BG29" s="7">
        <f t="shared" si="17"/>
        <v>7.8</v>
      </c>
      <c r="BH29" s="11">
        <f t="shared" si="17"/>
        <v>2</v>
      </c>
      <c r="BI29" s="10">
        <f t="shared" si="17"/>
        <v>0</v>
      </c>
      <c r="BJ29" s="11">
        <f t="shared" si="17"/>
        <v>0</v>
      </c>
      <c r="BK29" s="10">
        <f t="shared" si="17"/>
        <v>0</v>
      </c>
      <c r="BL29" s="11">
        <f t="shared" si="17"/>
        <v>0</v>
      </c>
      <c r="BM29" s="10">
        <f t="shared" si="17"/>
        <v>0</v>
      </c>
      <c r="BN29" s="11">
        <f t="shared" si="17"/>
        <v>0</v>
      </c>
      <c r="BO29" s="10">
        <f t="shared" si="17"/>
        <v>0</v>
      </c>
      <c r="BP29" s="7">
        <f t="shared" si="17"/>
        <v>0.2</v>
      </c>
      <c r="BQ29" s="7">
        <f t="shared" si="17"/>
        <v>8</v>
      </c>
      <c r="BR29" s="11">
        <f t="shared" ref="BR29:CW29" si="18">SUM(BR17:BR28)</f>
        <v>43</v>
      </c>
      <c r="BS29" s="10">
        <f t="shared" si="18"/>
        <v>0</v>
      </c>
      <c r="BT29" s="11">
        <f t="shared" si="18"/>
        <v>15</v>
      </c>
      <c r="BU29" s="10">
        <f t="shared" si="18"/>
        <v>0</v>
      </c>
      <c r="BV29" s="11">
        <f t="shared" si="18"/>
        <v>15</v>
      </c>
      <c r="BW29" s="10">
        <f t="shared" si="18"/>
        <v>0</v>
      </c>
      <c r="BX29" s="7">
        <f t="shared" si="18"/>
        <v>8</v>
      </c>
      <c r="BY29" s="11">
        <f t="shared" si="18"/>
        <v>0</v>
      </c>
      <c r="BZ29" s="10">
        <f t="shared" si="18"/>
        <v>0</v>
      </c>
      <c r="CA29" s="11">
        <f t="shared" si="18"/>
        <v>0</v>
      </c>
      <c r="CB29" s="10">
        <f t="shared" si="18"/>
        <v>0</v>
      </c>
      <c r="CC29" s="11">
        <f t="shared" si="18"/>
        <v>0</v>
      </c>
      <c r="CD29" s="10">
        <f t="shared" si="18"/>
        <v>0</v>
      </c>
      <c r="CE29" s="11">
        <f t="shared" si="18"/>
        <v>0</v>
      </c>
      <c r="CF29" s="10">
        <f t="shared" si="18"/>
        <v>0</v>
      </c>
      <c r="CG29" s="7">
        <f t="shared" si="18"/>
        <v>20</v>
      </c>
      <c r="CH29" s="7">
        <f t="shared" si="18"/>
        <v>28</v>
      </c>
    </row>
    <row r="30" spans="1:86" ht="20.100000000000001" customHeight="1" x14ac:dyDescent="0.25">
      <c r="A30" s="19" t="s">
        <v>72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9"/>
      <c r="CH30" s="15"/>
    </row>
    <row r="31" spans="1:86" x14ac:dyDescent="0.25">
      <c r="A31" s="6"/>
      <c r="B31" s="6"/>
      <c r="C31" s="6"/>
      <c r="D31" s="6" t="s">
        <v>73</v>
      </c>
      <c r="E31" s="3" t="s">
        <v>74</v>
      </c>
      <c r="F31" s="6">
        <f>COUNTIF(S31:CF31,"e")</f>
        <v>1</v>
      </c>
      <c r="G31" s="6">
        <f>COUNTIF(S31:CF31,"z")</f>
        <v>2</v>
      </c>
      <c r="H31" s="6">
        <f>SUM(I31:O31)</f>
        <v>25</v>
      </c>
      <c r="I31" s="6">
        <f>S31+AJ31+BA31+BR31</f>
        <v>10</v>
      </c>
      <c r="J31" s="6">
        <f>U31+AL31+BC31+BT31</f>
        <v>7</v>
      </c>
      <c r="K31" s="6">
        <f>W31+AN31+BE31+BV31</f>
        <v>0</v>
      </c>
      <c r="L31" s="6">
        <f>Z31+AQ31+BH31+BY31</f>
        <v>8</v>
      </c>
      <c r="M31" s="6">
        <f>AB31+AS31+BJ31+CA31</f>
        <v>0</v>
      </c>
      <c r="N31" s="6">
        <f>AD31+AU31+BL31+CC31</f>
        <v>0</v>
      </c>
      <c r="O31" s="6">
        <f>AF31+AW31+BN31+CE31</f>
        <v>0</v>
      </c>
      <c r="P31" s="7">
        <f>AI31+AZ31+BQ31+CH31</f>
        <v>3</v>
      </c>
      <c r="Q31" s="7">
        <f>AH31+AY31+BP31+CG31</f>
        <v>1</v>
      </c>
      <c r="R31" s="7">
        <v>1.63</v>
      </c>
      <c r="S31" s="11"/>
      <c r="T31" s="10"/>
      <c r="U31" s="11"/>
      <c r="V31" s="10"/>
      <c r="W31" s="11"/>
      <c r="X31" s="10"/>
      <c r="Y31" s="7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>Y31+AH31</f>
        <v>0</v>
      </c>
      <c r="AJ31" s="11">
        <v>10</v>
      </c>
      <c r="AK31" s="10" t="s">
        <v>60</v>
      </c>
      <c r="AL31" s="11">
        <v>7</v>
      </c>
      <c r="AM31" s="10" t="s">
        <v>53</v>
      </c>
      <c r="AN31" s="11"/>
      <c r="AO31" s="10"/>
      <c r="AP31" s="7">
        <v>2</v>
      </c>
      <c r="AQ31" s="11">
        <v>8</v>
      </c>
      <c r="AR31" s="10" t="s">
        <v>53</v>
      </c>
      <c r="AS31" s="11"/>
      <c r="AT31" s="10"/>
      <c r="AU31" s="11"/>
      <c r="AV31" s="10"/>
      <c r="AW31" s="11"/>
      <c r="AX31" s="10"/>
      <c r="AY31" s="7">
        <v>1</v>
      </c>
      <c r="AZ31" s="7">
        <f>AP31+AY31</f>
        <v>3</v>
      </c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>BG31+BP31</f>
        <v>0</v>
      </c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BX31+CG31</f>
        <v>0</v>
      </c>
    </row>
    <row r="32" spans="1:86" x14ac:dyDescent="0.25">
      <c r="A32" s="6"/>
      <c r="B32" s="6"/>
      <c r="C32" s="6"/>
      <c r="D32" s="6" t="s">
        <v>75</v>
      </c>
      <c r="E32" s="3" t="s">
        <v>76</v>
      </c>
      <c r="F32" s="6">
        <f>COUNTIF(S32:CF32,"e")</f>
        <v>0</v>
      </c>
      <c r="G32" s="6">
        <f>COUNTIF(S32:CF32,"z")</f>
        <v>1</v>
      </c>
      <c r="H32" s="6">
        <f>SUM(I32:O32)</f>
        <v>15</v>
      </c>
      <c r="I32" s="6">
        <f>S32+AJ32+BA32+BR32</f>
        <v>15</v>
      </c>
      <c r="J32" s="6">
        <f>U32+AL32+BC32+BT32</f>
        <v>0</v>
      </c>
      <c r="K32" s="6">
        <f>W32+AN32+BE32+BV32</f>
        <v>0</v>
      </c>
      <c r="L32" s="6">
        <f>Z32+AQ32+BH32+BY32</f>
        <v>0</v>
      </c>
      <c r="M32" s="6">
        <f>AB32+AS32+BJ32+CA32</f>
        <v>0</v>
      </c>
      <c r="N32" s="6">
        <f>AD32+AU32+BL32+CC32</f>
        <v>0</v>
      </c>
      <c r="O32" s="6">
        <f>AF32+AW32+BN32+CE32</f>
        <v>0</v>
      </c>
      <c r="P32" s="7">
        <f>AI32+AZ32+BQ32+CH32</f>
        <v>2</v>
      </c>
      <c r="Q32" s="7">
        <f>AH32+AY32+BP32+CG32</f>
        <v>0</v>
      </c>
      <c r="R32" s="7">
        <v>0.73</v>
      </c>
      <c r="S32" s="11"/>
      <c r="T32" s="10"/>
      <c r="U32" s="11"/>
      <c r="V32" s="10"/>
      <c r="W32" s="11"/>
      <c r="X32" s="10"/>
      <c r="Y32" s="7"/>
      <c r="Z32" s="11"/>
      <c r="AA32" s="10"/>
      <c r="AB32" s="11"/>
      <c r="AC32" s="10"/>
      <c r="AD32" s="11"/>
      <c r="AE32" s="10"/>
      <c r="AF32" s="11"/>
      <c r="AG32" s="10"/>
      <c r="AH32" s="7"/>
      <c r="AI32" s="7">
        <f>Y32+AH32</f>
        <v>0</v>
      </c>
      <c r="AJ32" s="11">
        <v>15</v>
      </c>
      <c r="AK32" s="10" t="s">
        <v>53</v>
      </c>
      <c r="AL32" s="11"/>
      <c r="AM32" s="10"/>
      <c r="AN32" s="11"/>
      <c r="AO32" s="10"/>
      <c r="AP32" s="7">
        <v>2</v>
      </c>
      <c r="AQ32" s="11"/>
      <c r="AR32" s="10"/>
      <c r="AS32" s="11"/>
      <c r="AT32" s="10"/>
      <c r="AU32" s="11"/>
      <c r="AV32" s="10"/>
      <c r="AW32" s="11"/>
      <c r="AX32" s="10"/>
      <c r="AY32" s="7"/>
      <c r="AZ32" s="7">
        <f>AP32+AY32</f>
        <v>2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>BG32+BP32</f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>BX32+CG32</f>
        <v>0</v>
      </c>
    </row>
    <row r="33" spans="1:86" ht="16.05" customHeight="1" x14ac:dyDescent="0.25">
      <c r="A33" s="6"/>
      <c r="B33" s="6"/>
      <c r="C33" s="6"/>
      <c r="D33" s="6"/>
      <c r="E33" s="6" t="s">
        <v>71</v>
      </c>
      <c r="F33" s="6">
        <f t="shared" ref="F33:AK33" si="19">SUM(F31:F32)</f>
        <v>1</v>
      </c>
      <c r="G33" s="6">
        <f t="shared" si="19"/>
        <v>3</v>
      </c>
      <c r="H33" s="6">
        <f t="shared" si="19"/>
        <v>40</v>
      </c>
      <c r="I33" s="6">
        <f t="shared" si="19"/>
        <v>25</v>
      </c>
      <c r="J33" s="6">
        <f t="shared" si="19"/>
        <v>7</v>
      </c>
      <c r="K33" s="6">
        <f t="shared" si="19"/>
        <v>0</v>
      </c>
      <c r="L33" s="6">
        <f t="shared" si="19"/>
        <v>8</v>
      </c>
      <c r="M33" s="6">
        <f t="shared" si="19"/>
        <v>0</v>
      </c>
      <c r="N33" s="6">
        <f t="shared" si="19"/>
        <v>0</v>
      </c>
      <c r="O33" s="6">
        <f t="shared" si="19"/>
        <v>0</v>
      </c>
      <c r="P33" s="7">
        <f t="shared" si="19"/>
        <v>5</v>
      </c>
      <c r="Q33" s="7">
        <f t="shared" si="19"/>
        <v>1</v>
      </c>
      <c r="R33" s="7">
        <f t="shared" si="19"/>
        <v>2.36</v>
      </c>
      <c r="S33" s="11">
        <f t="shared" si="19"/>
        <v>0</v>
      </c>
      <c r="T33" s="10">
        <f t="shared" si="19"/>
        <v>0</v>
      </c>
      <c r="U33" s="11">
        <f t="shared" si="19"/>
        <v>0</v>
      </c>
      <c r="V33" s="10">
        <f t="shared" si="19"/>
        <v>0</v>
      </c>
      <c r="W33" s="11">
        <f t="shared" si="19"/>
        <v>0</v>
      </c>
      <c r="X33" s="10">
        <f t="shared" si="19"/>
        <v>0</v>
      </c>
      <c r="Y33" s="7">
        <f t="shared" si="19"/>
        <v>0</v>
      </c>
      <c r="Z33" s="11">
        <f t="shared" si="19"/>
        <v>0</v>
      </c>
      <c r="AA33" s="10">
        <f t="shared" si="19"/>
        <v>0</v>
      </c>
      <c r="AB33" s="11">
        <f t="shared" si="19"/>
        <v>0</v>
      </c>
      <c r="AC33" s="10">
        <f t="shared" si="19"/>
        <v>0</v>
      </c>
      <c r="AD33" s="11">
        <f t="shared" si="19"/>
        <v>0</v>
      </c>
      <c r="AE33" s="10">
        <f t="shared" si="19"/>
        <v>0</v>
      </c>
      <c r="AF33" s="11">
        <f t="shared" si="19"/>
        <v>0</v>
      </c>
      <c r="AG33" s="10">
        <f t="shared" si="19"/>
        <v>0</v>
      </c>
      <c r="AH33" s="7">
        <f t="shared" si="19"/>
        <v>0</v>
      </c>
      <c r="AI33" s="7">
        <f t="shared" si="19"/>
        <v>0</v>
      </c>
      <c r="AJ33" s="11">
        <f t="shared" si="19"/>
        <v>25</v>
      </c>
      <c r="AK33" s="10">
        <f t="shared" si="19"/>
        <v>0</v>
      </c>
      <c r="AL33" s="11">
        <f t="shared" ref="AL33:BQ33" si="20">SUM(AL31:AL32)</f>
        <v>7</v>
      </c>
      <c r="AM33" s="10">
        <f t="shared" si="20"/>
        <v>0</v>
      </c>
      <c r="AN33" s="11">
        <f t="shared" si="20"/>
        <v>0</v>
      </c>
      <c r="AO33" s="10">
        <f t="shared" si="20"/>
        <v>0</v>
      </c>
      <c r="AP33" s="7">
        <f t="shared" si="20"/>
        <v>4</v>
      </c>
      <c r="AQ33" s="11">
        <f t="shared" si="20"/>
        <v>8</v>
      </c>
      <c r="AR33" s="10">
        <f t="shared" si="20"/>
        <v>0</v>
      </c>
      <c r="AS33" s="11">
        <f t="shared" si="20"/>
        <v>0</v>
      </c>
      <c r="AT33" s="10">
        <f t="shared" si="20"/>
        <v>0</v>
      </c>
      <c r="AU33" s="11">
        <f t="shared" si="20"/>
        <v>0</v>
      </c>
      <c r="AV33" s="10">
        <f t="shared" si="20"/>
        <v>0</v>
      </c>
      <c r="AW33" s="11">
        <f t="shared" si="20"/>
        <v>0</v>
      </c>
      <c r="AX33" s="10">
        <f t="shared" si="20"/>
        <v>0</v>
      </c>
      <c r="AY33" s="7">
        <f t="shared" si="20"/>
        <v>1</v>
      </c>
      <c r="AZ33" s="7">
        <f t="shared" si="20"/>
        <v>5</v>
      </c>
      <c r="BA33" s="11">
        <f t="shared" si="20"/>
        <v>0</v>
      </c>
      <c r="BB33" s="10">
        <f t="shared" si="20"/>
        <v>0</v>
      </c>
      <c r="BC33" s="11">
        <f t="shared" si="20"/>
        <v>0</v>
      </c>
      <c r="BD33" s="10">
        <f t="shared" si="20"/>
        <v>0</v>
      </c>
      <c r="BE33" s="11">
        <f t="shared" si="20"/>
        <v>0</v>
      </c>
      <c r="BF33" s="10">
        <f t="shared" si="20"/>
        <v>0</v>
      </c>
      <c r="BG33" s="7">
        <f t="shared" si="20"/>
        <v>0</v>
      </c>
      <c r="BH33" s="11">
        <f t="shared" si="20"/>
        <v>0</v>
      </c>
      <c r="BI33" s="10">
        <f t="shared" si="20"/>
        <v>0</v>
      </c>
      <c r="BJ33" s="11">
        <f t="shared" si="20"/>
        <v>0</v>
      </c>
      <c r="BK33" s="10">
        <f t="shared" si="20"/>
        <v>0</v>
      </c>
      <c r="BL33" s="11">
        <f t="shared" si="20"/>
        <v>0</v>
      </c>
      <c r="BM33" s="10">
        <f t="shared" si="20"/>
        <v>0</v>
      </c>
      <c r="BN33" s="11">
        <f t="shared" si="20"/>
        <v>0</v>
      </c>
      <c r="BO33" s="10">
        <f t="shared" si="20"/>
        <v>0</v>
      </c>
      <c r="BP33" s="7">
        <f t="shared" si="20"/>
        <v>0</v>
      </c>
      <c r="BQ33" s="7">
        <f t="shared" si="20"/>
        <v>0</v>
      </c>
      <c r="BR33" s="11">
        <f t="shared" ref="BR33:CW33" si="21">SUM(BR31:BR32)</f>
        <v>0</v>
      </c>
      <c r="BS33" s="10">
        <f t="shared" si="21"/>
        <v>0</v>
      </c>
      <c r="BT33" s="11">
        <f t="shared" si="21"/>
        <v>0</v>
      </c>
      <c r="BU33" s="10">
        <f t="shared" si="21"/>
        <v>0</v>
      </c>
      <c r="BV33" s="11">
        <f t="shared" si="21"/>
        <v>0</v>
      </c>
      <c r="BW33" s="10">
        <f t="shared" si="21"/>
        <v>0</v>
      </c>
      <c r="BX33" s="7">
        <f t="shared" si="21"/>
        <v>0</v>
      </c>
      <c r="BY33" s="11">
        <f t="shared" si="21"/>
        <v>0</v>
      </c>
      <c r="BZ33" s="10">
        <f t="shared" si="21"/>
        <v>0</v>
      </c>
      <c r="CA33" s="11">
        <f t="shared" si="21"/>
        <v>0</v>
      </c>
      <c r="CB33" s="10">
        <f t="shared" si="21"/>
        <v>0</v>
      </c>
      <c r="CC33" s="11">
        <f t="shared" si="21"/>
        <v>0</v>
      </c>
      <c r="CD33" s="10">
        <f t="shared" si="21"/>
        <v>0</v>
      </c>
      <c r="CE33" s="11">
        <f t="shared" si="21"/>
        <v>0</v>
      </c>
      <c r="CF33" s="10">
        <f t="shared" si="21"/>
        <v>0</v>
      </c>
      <c r="CG33" s="7">
        <f t="shared" si="21"/>
        <v>0</v>
      </c>
      <c r="CH33" s="7">
        <f t="shared" si="21"/>
        <v>0</v>
      </c>
    </row>
    <row r="34" spans="1:86" ht="20.100000000000001" customHeight="1" x14ac:dyDescent="0.25">
      <c r="A34" s="19" t="s">
        <v>77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9"/>
      <c r="CH34" s="15"/>
    </row>
    <row r="35" spans="1:86" x14ac:dyDescent="0.25">
      <c r="A35" s="6"/>
      <c r="B35" s="6"/>
      <c r="C35" s="6"/>
      <c r="D35" s="6" t="s">
        <v>366</v>
      </c>
      <c r="E35" s="3" t="s">
        <v>365</v>
      </c>
      <c r="F35" s="6">
        <f t="shared" ref="F35:F52" si="22">COUNTIF(S35:CF35,"e")</f>
        <v>0</v>
      </c>
      <c r="G35" s="6">
        <f t="shared" ref="G35:G52" si="23">COUNTIF(S35:CF35,"z")</f>
        <v>2</v>
      </c>
      <c r="H35" s="6">
        <f t="shared" ref="H35:H52" si="24">SUM(I35:O35)</f>
        <v>15</v>
      </c>
      <c r="I35" s="6">
        <f t="shared" ref="I35:I52" si="25">S35+AJ35+BA35+BR35</f>
        <v>8</v>
      </c>
      <c r="J35" s="6">
        <f t="shared" ref="J35:J52" si="26">U35+AL35+BC35+BT35</f>
        <v>0</v>
      </c>
      <c r="K35" s="6">
        <f t="shared" ref="K35:K52" si="27">W35+AN35+BE35+BV35</f>
        <v>0</v>
      </c>
      <c r="L35" s="6">
        <f t="shared" ref="L35:L52" si="28">Z35+AQ35+BH35+BY35</f>
        <v>7</v>
      </c>
      <c r="M35" s="6">
        <f t="shared" ref="M35:M52" si="29">AB35+AS35+BJ35+CA35</f>
        <v>0</v>
      </c>
      <c r="N35" s="6">
        <f t="shared" ref="N35:N52" si="30">AD35+AU35+BL35+CC35</f>
        <v>0</v>
      </c>
      <c r="O35" s="6">
        <f t="shared" ref="O35:O52" si="31">AF35+AW35+BN35+CE35</f>
        <v>0</v>
      </c>
      <c r="P35" s="7">
        <f t="shared" ref="P35:P52" si="32">AI35+AZ35+BQ35+CH35</f>
        <v>3</v>
      </c>
      <c r="Q35" s="7">
        <f t="shared" ref="Q35:Q52" si="33">AH35+AY35+BP35+CG35</f>
        <v>2</v>
      </c>
      <c r="R35" s="7">
        <v>1.7</v>
      </c>
      <c r="S35" s="11">
        <v>8</v>
      </c>
      <c r="T35" s="10" t="s">
        <v>53</v>
      </c>
      <c r="U35" s="11"/>
      <c r="V35" s="10"/>
      <c r="W35" s="11"/>
      <c r="X35" s="10"/>
      <c r="Y35" s="7">
        <v>1</v>
      </c>
      <c r="Z35" s="11">
        <v>7</v>
      </c>
      <c r="AA35" s="10" t="s">
        <v>53</v>
      </c>
      <c r="AB35" s="11"/>
      <c r="AC35" s="10"/>
      <c r="AD35" s="11"/>
      <c r="AE35" s="10"/>
      <c r="AF35" s="11"/>
      <c r="AG35" s="10"/>
      <c r="AH35" s="7">
        <v>2</v>
      </c>
      <c r="AI35" s="7">
        <f t="shared" ref="AI35:AI52" si="34">Y35+AH35</f>
        <v>3</v>
      </c>
      <c r="AJ35" s="11"/>
      <c r="AK35" s="10"/>
      <c r="AL35" s="11"/>
      <c r="AM35" s="10"/>
      <c r="AN35" s="11"/>
      <c r="AO35" s="10"/>
      <c r="AP35" s="7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ref="AZ35:AZ52" si="35">AP35+AY35</f>
        <v>0</v>
      </c>
      <c r="BA35" s="11"/>
      <c r="BB35" s="10"/>
      <c r="BC35" s="11"/>
      <c r="BD35" s="10"/>
      <c r="BE35" s="11"/>
      <c r="BF35" s="10"/>
      <c r="BG35" s="7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ref="BQ35:BQ52" si="36">BG35+BP35</f>
        <v>0</v>
      </c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ref="CH35:CH52" si="37">BX35+CG35</f>
        <v>0</v>
      </c>
    </row>
    <row r="36" spans="1:86" x14ac:dyDescent="0.25">
      <c r="A36" s="6"/>
      <c r="B36" s="6"/>
      <c r="C36" s="6"/>
      <c r="D36" s="6" t="s">
        <v>364</v>
      </c>
      <c r="E36" s="3" t="s">
        <v>363</v>
      </c>
      <c r="F36" s="6">
        <f t="shared" si="22"/>
        <v>0</v>
      </c>
      <c r="G36" s="6">
        <f t="shared" si="23"/>
        <v>2</v>
      </c>
      <c r="H36" s="6">
        <f t="shared" si="24"/>
        <v>15</v>
      </c>
      <c r="I36" s="6">
        <f t="shared" si="25"/>
        <v>8</v>
      </c>
      <c r="J36" s="6">
        <f t="shared" si="26"/>
        <v>0</v>
      </c>
      <c r="K36" s="6">
        <f t="shared" si="27"/>
        <v>0</v>
      </c>
      <c r="L36" s="6">
        <f t="shared" si="28"/>
        <v>7</v>
      </c>
      <c r="M36" s="6">
        <f t="shared" si="29"/>
        <v>0</v>
      </c>
      <c r="N36" s="6">
        <f t="shared" si="30"/>
        <v>0</v>
      </c>
      <c r="O36" s="6">
        <f t="shared" si="31"/>
        <v>0</v>
      </c>
      <c r="P36" s="7">
        <f t="shared" si="32"/>
        <v>2</v>
      </c>
      <c r="Q36" s="7">
        <f t="shared" si="33"/>
        <v>1</v>
      </c>
      <c r="R36" s="7">
        <v>0.8</v>
      </c>
      <c r="S36" s="11">
        <v>8</v>
      </c>
      <c r="T36" s="10" t="s">
        <v>53</v>
      </c>
      <c r="U36" s="11"/>
      <c r="V36" s="10"/>
      <c r="W36" s="11"/>
      <c r="X36" s="10"/>
      <c r="Y36" s="7">
        <v>1</v>
      </c>
      <c r="Z36" s="11">
        <v>7</v>
      </c>
      <c r="AA36" s="10" t="s">
        <v>53</v>
      </c>
      <c r="AB36" s="11"/>
      <c r="AC36" s="10"/>
      <c r="AD36" s="11"/>
      <c r="AE36" s="10"/>
      <c r="AF36" s="11"/>
      <c r="AG36" s="10"/>
      <c r="AH36" s="7">
        <v>1</v>
      </c>
      <c r="AI36" s="7">
        <f t="shared" si="34"/>
        <v>2</v>
      </c>
      <c r="AJ36" s="11"/>
      <c r="AK36" s="10"/>
      <c r="AL36" s="11"/>
      <c r="AM36" s="10"/>
      <c r="AN36" s="11"/>
      <c r="AO36" s="10"/>
      <c r="AP36" s="7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5"/>
        <v>0</v>
      </c>
      <c r="BA36" s="11"/>
      <c r="BB36" s="10"/>
      <c r="BC36" s="11"/>
      <c r="BD36" s="10"/>
      <c r="BE36" s="11"/>
      <c r="BF36" s="10"/>
      <c r="BG36" s="7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6"/>
        <v>0</v>
      </c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7"/>
        <v>0</v>
      </c>
    </row>
    <row r="37" spans="1:86" x14ac:dyDescent="0.25">
      <c r="A37" s="6"/>
      <c r="B37" s="6"/>
      <c r="C37" s="6"/>
      <c r="D37" s="6" t="s">
        <v>362</v>
      </c>
      <c r="E37" s="3" t="s">
        <v>361</v>
      </c>
      <c r="F37" s="6">
        <f t="shared" si="22"/>
        <v>0</v>
      </c>
      <c r="G37" s="6">
        <f t="shared" si="23"/>
        <v>2</v>
      </c>
      <c r="H37" s="6">
        <f t="shared" si="24"/>
        <v>15</v>
      </c>
      <c r="I37" s="6">
        <f t="shared" si="25"/>
        <v>8</v>
      </c>
      <c r="J37" s="6">
        <f t="shared" si="26"/>
        <v>0</v>
      </c>
      <c r="K37" s="6">
        <f t="shared" si="27"/>
        <v>0</v>
      </c>
      <c r="L37" s="6">
        <f t="shared" si="28"/>
        <v>7</v>
      </c>
      <c r="M37" s="6">
        <f t="shared" si="29"/>
        <v>0</v>
      </c>
      <c r="N37" s="6">
        <f t="shared" si="30"/>
        <v>0</v>
      </c>
      <c r="O37" s="6">
        <f t="shared" si="31"/>
        <v>0</v>
      </c>
      <c r="P37" s="7">
        <f t="shared" si="32"/>
        <v>2</v>
      </c>
      <c r="Q37" s="7">
        <f t="shared" si="33"/>
        <v>1</v>
      </c>
      <c r="R37" s="7">
        <v>1.1000000000000001</v>
      </c>
      <c r="S37" s="11">
        <v>8</v>
      </c>
      <c r="T37" s="10" t="s">
        <v>53</v>
      </c>
      <c r="U37" s="11"/>
      <c r="V37" s="10"/>
      <c r="W37" s="11"/>
      <c r="X37" s="10"/>
      <c r="Y37" s="7">
        <v>1</v>
      </c>
      <c r="Z37" s="11">
        <v>7</v>
      </c>
      <c r="AA37" s="10" t="s">
        <v>53</v>
      </c>
      <c r="AB37" s="11"/>
      <c r="AC37" s="10"/>
      <c r="AD37" s="11"/>
      <c r="AE37" s="10"/>
      <c r="AF37" s="11"/>
      <c r="AG37" s="10"/>
      <c r="AH37" s="7">
        <v>1</v>
      </c>
      <c r="AI37" s="7">
        <f t="shared" si="34"/>
        <v>2</v>
      </c>
      <c r="AJ37" s="11"/>
      <c r="AK37" s="10"/>
      <c r="AL37" s="11"/>
      <c r="AM37" s="10"/>
      <c r="AN37" s="11"/>
      <c r="AO37" s="10"/>
      <c r="AP37" s="7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5"/>
        <v>0</v>
      </c>
      <c r="BA37" s="11"/>
      <c r="BB37" s="10"/>
      <c r="BC37" s="11"/>
      <c r="BD37" s="10"/>
      <c r="BE37" s="11"/>
      <c r="BF37" s="10"/>
      <c r="BG37" s="7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6"/>
        <v>0</v>
      </c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7"/>
        <v>0</v>
      </c>
    </row>
    <row r="38" spans="1:86" x14ac:dyDescent="0.25">
      <c r="A38" s="6"/>
      <c r="B38" s="6"/>
      <c r="C38" s="6"/>
      <c r="D38" s="6" t="s">
        <v>360</v>
      </c>
      <c r="E38" s="3" t="s">
        <v>359</v>
      </c>
      <c r="F38" s="6">
        <f t="shared" si="22"/>
        <v>0</v>
      </c>
      <c r="G38" s="6">
        <f t="shared" si="23"/>
        <v>2</v>
      </c>
      <c r="H38" s="6">
        <f t="shared" si="24"/>
        <v>15</v>
      </c>
      <c r="I38" s="6">
        <f t="shared" si="25"/>
        <v>8</v>
      </c>
      <c r="J38" s="6">
        <f t="shared" si="26"/>
        <v>0</v>
      </c>
      <c r="K38" s="6">
        <f t="shared" si="27"/>
        <v>0</v>
      </c>
      <c r="L38" s="6">
        <f t="shared" si="28"/>
        <v>7</v>
      </c>
      <c r="M38" s="6">
        <f t="shared" si="29"/>
        <v>0</v>
      </c>
      <c r="N38" s="6">
        <f t="shared" si="30"/>
        <v>0</v>
      </c>
      <c r="O38" s="6">
        <f t="shared" si="31"/>
        <v>0</v>
      </c>
      <c r="P38" s="7">
        <f t="shared" si="32"/>
        <v>2</v>
      </c>
      <c r="Q38" s="7">
        <f t="shared" si="33"/>
        <v>1</v>
      </c>
      <c r="R38" s="7">
        <v>1</v>
      </c>
      <c r="S38" s="11">
        <v>8</v>
      </c>
      <c r="T38" s="10" t="s">
        <v>53</v>
      </c>
      <c r="U38" s="11"/>
      <c r="V38" s="10"/>
      <c r="W38" s="11"/>
      <c r="X38" s="10"/>
      <c r="Y38" s="7">
        <v>1</v>
      </c>
      <c r="Z38" s="11">
        <v>7</v>
      </c>
      <c r="AA38" s="10" t="s">
        <v>53</v>
      </c>
      <c r="AB38" s="11"/>
      <c r="AC38" s="10"/>
      <c r="AD38" s="11"/>
      <c r="AE38" s="10"/>
      <c r="AF38" s="11"/>
      <c r="AG38" s="10"/>
      <c r="AH38" s="7">
        <v>1</v>
      </c>
      <c r="AI38" s="7">
        <f t="shared" si="34"/>
        <v>2</v>
      </c>
      <c r="AJ38" s="11"/>
      <c r="AK38" s="10"/>
      <c r="AL38" s="11"/>
      <c r="AM38" s="10"/>
      <c r="AN38" s="11"/>
      <c r="AO38" s="10"/>
      <c r="AP38" s="7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5"/>
        <v>0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6"/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7"/>
        <v>0</v>
      </c>
    </row>
    <row r="39" spans="1:86" x14ac:dyDescent="0.25">
      <c r="A39" s="6"/>
      <c r="B39" s="6"/>
      <c r="C39" s="6"/>
      <c r="D39" s="6" t="s">
        <v>358</v>
      </c>
      <c r="E39" s="3" t="s">
        <v>357</v>
      </c>
      <c r="F39" s="6">
        <f t="shared" si="22"/>
        <v>0</v>
      </c>
      <c r="G39" s="6">
        <f t="shared" si="23"/>
        <v>2</v>
      </c>
      <c r="H39" s="6">
        <f t="shared" si="24"/>
        <v>15</v>
      </c>
      <c r="I39" s="6">
        <f t="shared" si="25"/>
        <v>8</v>
      </c>
      <c r="J39" s="6">
        <f t="shared" si="26"/>
        <v>0</v>
      </c>
      <c r="K39" s="6">
        <f t="shared" si="27"/>
        <v>0</v>
      </c>
      <c r="L39" s="6">
        <f t="shared" si="28"/>
        <v>7</v>
      </c>
      <c r="M39" s="6">
        <f t="shared" si="29"/>
        <v>0</v>
      </c>
      <c r="N39" s="6">
        <f t="shared" si="30"/>
        <v>0</v>
      </c>
      <c r="O39" s="6">
        <f t="shared" si="31"/>
        <v>0</v>
      </c>
      <c r="P39" s="7">
        <f t="shared" si="32"/>
        <v>2</v>
      </c>
      <c r="Q39" s="7">
        <f t="shared" si="33"/>
        <v>1</v>
      </c>
      <c r="R39" s="7">
        <v>1.2</v>
      </c>
      <c r="S39" s="11">
        <v>8</v>
      </c>
      <c r="T39" s="10" t="s">
        <v>53</v>
      </c>
      <c r="U39" s="11"/>
      <c r="V39" s="10"/>
      <c r="W39" s="11"/>
      <c r="X39" s="10"/>
      <c r="Y39" s="7">
        <v>1</v>
      </c>
      <c r="Z39" s="11">
        <v>7</v>
      </c>
      <c r="AA39" s="10" t="s">
        <v>53</v>
      </c>
      <c r="AB39" s="11"/>
      <c r="AC39" s="10"/>
      <c r="AD39" s="11"/>
      <c r="AE39" s="10"/>
      <c r="AF39" s="11"/>
      <c r="AG39" s="10"/>
      <c r="AH39" s="7">
        <v>1</v>
      </c>
      <c r="AI39" s="7">
        <f t="shared" si="34"/>
        <v>2</v>
      </c>
      <c r="AJ39" s="11"/>
      <c r="AK39" s="10"/>
      <c r="AL39" s="11"/>
      <c r="AM39" s="10"/>
      <c r="AN39" s="11"/>
      <c r="AO39" s="10"/>
      <c r="AP39" s="7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5"/>
        <v>0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6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7"/>
        <v>0</v>
      </c>
    </row>
    <row r="40" spans="1:86" x14ac:dyDescent="0.25">
      <c r="A40" s="6"/>
      <c r="B40" s="6"/>
      <c r="C40" s="6"/>
      <c r="D40" s="6" t="s">
        <v>356</v>
      </c>
      <c r="E40" s="3" t="s">
        <v>355</v>
      </c>
      <c r="F40" s="6">
        <f t="shared" si="22"/>
        <v>0</v>
      </c>
      <c r="G40" s="6">
        <f t="shared" si="23"/>
        <v>2</v>
      </c>
      <c r="H40" s="6">
        <f t="shared" si="24"/>
        <v>15</v>
      </c>
      <c r="I40" s="6">
        <f t="shared" si="25"/>
        <v>8</v>
      </c>
      <c r="J40" s="6">
        <f t="shared" si="26"/>
        <v>0</v>
      </c>
      <c r="K40" s="6">
        <f t="shared" si="27"/>
        <v>0</v>
      </c>
      <c r="L40" s="6">
        <f t="shared" si="28"/>
        <v>7</v>
      </c>
      <c r="M40" s="6">
        <f t="shared" si="29"/>
        <v>0</v>
      </c>
      <c r="N40" s="6">
        <f t="shared" si="30"/>
        <v>0</v>
      </c>
      <c r="O40" s="6">
        <f t="shared" si="31"/>
        <v>0</v>
      </c>
      <c r="P40" s="7">
        <f t="shared" si="32"/>
        <v>3</v>
      </c>
      <c r="Q40" s="7">
        <f t="shared" si="33"/>
        <v>2</v>
      </c>
      <c r="R40" s="7">
        <v>1.7</v>
      </c>
      <c r="S40" s="11">
        <v>8</v>
      </c>
      <c r="T40" s="10" t="s">
        <v>53</v>
      </c>
      <c r="U40" s="11"/>
      <c r="V40" s="10"/>
      <c r="W40" s="11"/>
      <c r="X40" s="10"/>
      <c r="Y40" s="7">
        <v>1</v>
      </c>
      <c r="Z40" s="11">
        <v>7</v>
      </c>
      <c r="AA40" s="10" t="s">
        <v>53</v>
      </c>
      <c r="AB40" s="11"/>
      <c r="AC40" s="10"/>
      <c r="AD40" s="11"/>
      <c r="AE40" s="10"/>
      <c r="AF40" s="11"/>
      <c r="AG40" s="10"/>
      <c r="AH40" s="7">
        <v>2</v>
      </c>
      <c r="AI40" s="7">
        <f t="shared" si="34"/>
        <v>3</v>
      </c>
      <c r="AJ40" s="11"/>
      <c r="AK40" s="10"/>
      <c r="AL40" s="11"/>
      <c r="AM40" s="10"/>
      <c r="AN40" s="11"/>
      <c r="AO40" s="10"/>
      <c r="AP40" s="7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5"/>
        <v>0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6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7"/>
        <v>0</v>
      </c>
    </row>
    <row r="41" spans="1:86" x14ac:dyDescent="0.25">
      <c r="A41" s="6"/>
      <c r="B41" s="6"/>
      <c r="C41" s="6"/>
      <c r="D41" s="6" t="s">
        <v>354</v>
      </c>
      <c r="E41" s="3" t="s">
        <v>353</v>
      </c>
      <c r="F41" s="6">
        <f t="shared" si="22"/>
        <v>0</v>
      </c>
      <c r="G41" s="6">
        <f t="shared" si="23"/>
        <v>2</v>
      </c>
      <c r="H41" s="6">
        <f t="shared" si="24"/>
        <v>15</v>
      </c>
      <c r="I41" s="6">
        <f t="shared" si="25"/>
        <v>8</v>
      </c>
      <c r="J41" s="6">
        <f t="shared" si="26"/>
        <v>0</v>
      </c>
      <c r="K41" s="6">
        <f t="shared" si="27"/>
        <v>0</v>
      </c>
      <c r="L41" s="6">
        <f t="shared" si="28"/>
        <v>7</v>
      </c>
      <c r="M41" s="6">
        <f t="shared" si="29"/>
        <v>0</v>
      </c>
      <c r="N41" s="6">
        <f t="shared" si="30"/>
        <v>0</v>
      </c>
      <c r="O41" s="6">
        <f t="shared" si="31"/>
        <v>0</v>
      </c>
      <c r="P41" s="7">
        <f t="shared" si="32"/>
        <v>2</v>
      </c>
      <c r="Q41" s="7">
        <f t="shared" si="33"/>
        <v>1</v>
      </c>
      <c r="R41" s="7">
        <v>1</v>
      </c>
      <c r="S41" s="11">
        <v>8</v>
      </c>
      <c r="T41" s="10" t="s">
        <v>53</v>
      </c>
      <c r="U41" s="11"/>
      <c r="V41" s="10"/>
      <c r="W41" s="11"/>
      <c r="X41" s="10"/>
      <c r="Y41" s="7">
        <v>1</v>
      </c>
      <c r="Z41" s="11">
        <v>7</v>
      </c>
      <c r="AA41" s="10" t="s">
        <v>53</v>
      </c>
      <c r="AB41" s="11"/>
      <c r="AC41" s="10"/>
      <c r="AD41" s="11"/>
      <c r="AE41" s="10"/>
      <c r="AF41" s="11"/>
      <c r="AG41" s="10"/>
      <c r="AH41" s="7">
        <v>1</v>
      </c>
      <c r="AI41" s="7">
        <f t="shared" si="34"/>
        <v>2</v>
      </c>
      <c r="AJ41" s="11"/>
      <c r="AK41" s="10"/>
      <c r="AL41" s="11"/>
      <c r="AM41" s="10"/>
      <c r="AN41" s="11"/>
      <c r="AO41" s="10"/>
      <c r="AP41" s="7"/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5"/>
        <v>0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6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7"/>
        <v>0</v>
      </c>
    </row>
    <row r="42" spans="1:86" x14ac:dyDescent="0.25">
      <c r="A42" s="6"/>
      <c r="B42" s="6"/>
      <c r="C42" s="6"/>
      <c r="D42" s="6" t="s">
        <v>352</v>
      </c>
      <c r="E42" s="3" t="s">
        <v>351</v>
      </c>
      <c r="F42" s="6">
        <f t="shared" si="22"/>
        <v>0</v>
      </c>
      <c r="G42" s="6">
        <f t="shared" si="23"/>
        <v>2</v>
      </c>
      <c r="H42" s="6">
        <f t="shared" si="24"/>
        <v>15</v>
      </c>
      <c r="I42" s="6">
        <f t="shared" si="25"/>
        <v>8</v>
      </c>
      <c r="J42" s="6">
        <f t="shared" si="26"/>
        <v>0</v>
      </c>
      <c r="K42" s="6">
        <f t="shared" si="27"/>
        <v>0</v>
      </c>
      <c r="L42" s="6">
        <f t="shared" si="28"/>
        <v>7</v>
      </c>
      <c r="M42" s="6">
        <f t="shared" si="29"/>
        <v>0</v>
      </c>
      <c r="N42" s="6">
        <f t="shared" si="30"/>
        <v>0</v>
      </c>
      <c r="O42" s="6">
        <f t="shared" si="31"/>
        <v>0</v>
      </c>
      <c r="P42" s="7">
        <f t="shared" si="32"/>
        <v>3</v>
      </c>
      <c r="Q42" s="7">
        <f t="shared" si="33"/>
        <v>2</v>
      </c>
      <c r="R42" s="7">
        <v>1.4</v>
      </c>
      <c r="S42" s="11">
        <v>8</v>
      </c>
      <c r="T42" s="10" t="s">
        <v>53</v>
      </c>
      <c r="U42" s="11"/>
      <c r="V42" s="10"/>
      <c r="W42" s="11"/>
      <c r="X42" s="10"/>
      <c r="Y42" s="7">
        <v>1</v>
      </c>
      <c r="Z42" s="11">
        <v>7</v>
      </c>
      <c r="AA42" s="10" t="s">
        <v>53</v>
      </c>
      <c r="AB42" s="11"/>
      <c r="AC42" s="10"/>
      <c r="AD42" s="11"/>
      <c r="AE42" s="10"/>
      <c r="AF42" s="11"/>
      <c r="AG42" s="10"/>
      <c r="AH42" s="7">
        <v>2</v>
      </c>
      <c r="AI42" s="7">
        <f t="shared" si="34"/>
        <v>3</v>
      </c>
      <c r="AJ42" s="11"/>
      <c r="AK42" s="10"/>
      <c r="AL42" s="11"/>
      <c r="AM42" s="10"/>
      <c r="AN42" s="11"/>
      <c r="AO42" s="10"/>
      <c r="AP42" s="7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5"/>
        <v>0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6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7"/>
        <v>0</v>
      </c>
    </row>
    <row r="43" spans="1:86" x14ac:dyDescent="0.25">
      <c r="A43" s="6"/>
      <c r="B43" s="6"/>
      <c r="C43" s="6"/>
      <c r="D43" s="6" t="s">
        <v>350</v>
      </c>
      <c r="E43" s="3" t="s">
        <v>349</v>
      </c>
      <c r="F43" s="6">
        <f t="shared" si="22"/>
        <v>0</v>
      </c>
      <c r="G43" s="6">
        <f t="shared" si="23"/>
        <v>2</v>
      </c>
      <c r="H43" s="6">
        <f t="shared" si="24"/>
        <v>15</v>
      </c>
      <c r="I43" s="6">
        <f t="shared" si="25"/>
        <v>8</v>
      </c>
      <c r="J43" s="6">
        <f t="shared" si="26"/>
        <v>0</v>
      </c>
      <c r="K43" s="6">
        <f t="shared" si="27"/>
        <v>0</v>
      </c>
      <c r="L43" s="6">
        <f t="shared" si="28"/>
        <v>7</v>
      </c>
      <c r="M43" s="6">
        <f t="shared" si="29"/>
        <v>0</v>
      </c>
      <c r="N43" s="6">
        <f t="shared" si="30"/>
        <v>0</v>
      </c>
      <c r="O43" s="6">
        <f t="shared" si="31"/>
        <v>0</v>
      </c>
      <c r="P43" s="7">
        <f t="shared" si="32"/>
        <v>2</v>
      </c>
      <c r="Q43" s="7">
        <f t="shared" si="33"/>
        <v>1</v>
      </c>
      <c r="R43" s="7">
        <v>0.8</v>
      </c>
      <c r="S43" s="11">
        <v>8</v>
      </c>
      <c r="T43" s="10" t="s">
        <v>53</v>
      </c>
      <c r="U43" s="11"/>
      <c r="V43" s="10"/>
      <c r="W43" s="11"/>
      <c r="X43" s="10"/>
      <c r="Y43" s="7">
        <v>1</v>
      </c>
      <c r="Z43" s="11">
        <v>7</v>
      </c>
      <c r="AA43" s="10" t="s">
        <v>53</v>
      </c>
      <c r="AB43" s="11"/>
      <c r="AC43" s="10"/>
      <c r="AD43" s="11"/>
      <c r="AE43" s="10"/>
      <c r="AF43" s="11"/>
      <c r="AG43" s="10"/>
      <c r="AH43" s="7">
        <v>1</v>
      </c>
      <c r="AI43" s="7">
        <f t="shared" si="34"/>
        <v>2</v>
      </c>
      <c r="AJ43" s="11"/>
      <c r="AK43" s="10"/>
      <c r="AL43" s="11"/>
      <c r="AM43" s="10"/>
      <c r="AN43" s="11"/>
      <c r="AO43" s="10"/>
      <c r="AP43" s="7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5"/>
        <v>0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6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7"/>
        <v>0</v>
      </c>
    </row>
    <row r="44" spans="1:86" x14ac:dyDescent="0.25">
      <c r="A44" s="6"/>
      <c r="B44" s="6"/>
      <c r="C44" s="6"/>
      <c r="D44" s="6" t="s">
        <v>348</v>
      </c>
      <c r="E44" s="3" t="s">
        <v>347</v>
      </c>
      <c r="F44" s="6">
        <f t="shared" si="22"/>
        <v>0</v>
      </c>
      <c r="G44" s="6">
        <f t="shared" si="23"/>
        <v>2</v>
      </c>
      <c r="H44" s="6">
        <f t="shared" si="24"/>
        <v>15</v>
      </c>
      <c r="I44" s="6">
        <f t="shared" si="25"/>
        <v>8</v>
      </c>
      <c r="J44" s="6">
        <f t="shared" si="26"/>
        <v>0</v>
      </c>
      <c r="K44" s="6">
        <f t="shared" si="27"/>
        <v>0</v>
      </c>
      <c r="L44" s="6">
        <f t="shared" si="28"/>
        <v>7</v>
      </c>
      <c r="M44" s="6">
        <f t="shared" si="29"/>
        <v>0</v>
      </c>
      <c r="N44" s="6">
        <f t="shared" si="30"/>
        <v>0</v>
      </c>
      <c r="O44" s="6">
        <f t="shared" si="31"/>
        <v>0</v>
      </c>
      <c r="P44" s="7">
        <f t="shared" si="32"/>
        <v>2</v>
      </c>
      <c r="Q44" s="7">
        <f t="shared" si="33"/>
        <v>1</v>
      </c>
      <c r="R44" s="7">
        <v>1.7</v>
      </c>
      <c r="S44" s="11">
        <v>8</v>
      </c>
      <c r="T44" s="10" t="s">
        <v>53</v>
      </c>
      <c r="U44" s="11"/>
      <c r="V44" s="10"/>
      <c r="W44" s="11"/>
      <c r="X44" s="10"/>
      <c r="Y44" s="7">
        <v>1</v>
      </c>
      <c r="Z44" s="11">
        <v>7</v>
      </c>
      <c r="AA44" s="10" t="s">
        <v>53</v>
      </c>
      <c r="AB44" s="11"/>
      <c r="AC44" s="10"/>
      <c r="AD44" s="11"/>
      <c r="AE44" s="10"/>
      <c r="AF44" s="11"/>
      <c r="AG44" s="10"/>
      <c r="AH44" s="7">
        <v>1</v>
      </c>
      <c r="AI44" s="7">
        <f t="shared" si="34"/>
        <v>2</v>
      </c>
      <c r="AJ44" s="11"/>
      <c r="AK44" s="10"/>
      <c r="AL44" s="11"/>
      <c r="AM44" s="10"/>
      <c r="AN44" s="11"/>
      <c r="AO44" s="10"/>
      <c r="AP44" s="7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5"/>
        <v>0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6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7"/>
        <v>0</v>
      </c>
    </row>
    <row r="45" spans="1:86" x14ac:dyDescent="0.25">
      <c r="A45" s="6"/>
      <c r="B45" s="6"/>
      <c r="C45" s="6"/>
      <c r="D45" s="6" t="s">
        <v>346</v>
      </c>
      <c r="E45" s="3" t="s">
        <v>345</v>
      </c>
      <c r="F45" s="6">
        <f t="shared" si="22"/>
        <v>0</v>
      </c>
      <c r="G45" s="6">
        <f t="shared" si="23"/>
        <v>2</v>
      </c>
      <c r="H45" s="6">
        <f t="shared" si="24"/>
        <v>15</v>
      </c>
      <c r="I45" s="6">
        <f t="shared" si="25"/>
        <v>8</v>
      </c>
      <c r="J45" s="6">
        <f t="shared" si="26"/>
        <v>0</v>
      </c>
      <c r="K45" s="6">
        <f t="shared" si="27"/>
        <v>0</v>
      </c>
      <c r="L45" s="6">
        <f t="shared" si="28"/>
        <v>7</v>
      </c>
      <c r="M45" s="6">
        <f t="shared" si="29"/>
        <v>0</v>
      </c>
      <c r="N45" s="6">
        <f t="shared" si="30"/>
        <v>0</v>
      </c>
      <c r="O45" s="6">
        <f t="shared" si="31"/>
        <v>0</v>
      </c>
      <c r="P45" s="7">
        <f t="shared" si="32"/>
        <v>3</v>
      </c>
      <c r="Q45" s="7">
        <f t="shared" si="33"/>
        <v>2</v>
      </c>
      <c r="R45" s="7">
        <v>1.3</v>
      </c>
      <c r="S45" s="11">
        <v>8</v>
      </c>
      <c r="T45" s="10" t="s">
        <v>53</v>
      </c>
      <c r="U45" s="11"/>
      <c r="V45" s="10"/>
      <c r="W45" s="11"/>
      <c r="X45" s="10"/>
      <c r="Y45" s="7">
        <v>1</v>
      </c>
      <c r="Z45" s="11">
        <v>7</v>
      </c>
      <c r="AA45" s="10" t="s">
        <v>53</v>
      </c>
      <c r="AB45" s="11"/>
      <c r="AC45" s="10"/>
      <c r="AD45" s="11"/>
      <c r="AE45" s="10"/>
      <c r="AF45" s="11"/>
      <c r="AG45" s="10"/>
      <c r="AH45" s="7">
        <v>2</v>
      </c>
      <c r="AI45" s="7">
        <f t="shared" si="34"/>
        <v>3</v>
      </c>
      <c r="AJ45" s="11"/>
      <c r="AK45" s="10"/>
      <c r="AL45" s="11"/>
      <c r="AM45" s="10"/>
      <c r="AN45" s="11"/>
      <c r="AO45" s="10"/>
      <c r="AP45" s="7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5"/>
        <v>0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6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7"/>
        <v>0</v>
      </c>
    </row>
    <row r="46" spans="1:86" x14ac:dyDescent="0.25">
      <c r="A46" s="6"/>
      <c r="B46" s="6"/>
      <c r="C46" s="6"/>
      <c r="D46" s="6" t="s">
        <v>344</v>
      </c>
      <c r="E46" s="3" t="s">
        <v>343</v>
      </c>
      <c r="F46" s="6">
        <f t="shared" si="22"/>
        <v>0</v>
      </c>
      <c r="G46" s="6">
        <f t="shared" si="23"/>
        <v>2</v>
      </c>
      <c r="H46" s="6">
        <f t="shared" si="24"/>
        <v>15</v>
      </c>
      <c r="I46" s="6">
        <f t="shared" si="25"/>
        <v>8</v>
      </c>
      <c r="J46" s="6">
        <f t="shared" si="26"/>
        <v>0</v>
      </c>
      <c r="K46" s="6">
        <f t="shared" si="27"/>
        <v>0</v>
      </c>
      <c r="L46" s="6">
        <f t="shared" si="28"/>
        <v>7</v>
      </c>
      <c r="M46" s="6">
        <f t="shared" si="29"/>
        <v>0</v>
      </c>
      <c r="N46" s="6">
        <f t="shared" si="30"/>
        <v>0</v>
      </c>
      <c r="O46" s="6">
        <f t="shared" si="31"/>
        <v>0</v>
      </c>
      <c r="P46" s="7">
        <f t="shared" si="32"/>
        <v>2</v>
      </c>
      <c r="Q46" s="7">
        <f t="shared" si="33"/>
        <v>1</v>
      </c>
      <c r="R46" s="7">
        <v>0.9</v>
      </c>
      <c r="S46" s="11">
        <v>8</v>
      </c>
      <c r="T46" s="10" t="s">
        <v>53</v>
      </c>
      <c r="U46" s="11"/>
      <c r="V46" s="10"/>
      <c r="W46" s="11"/>
      <c r="X46" s="10"/>
      <c r="Y46" s="7">
        <v>1</v>
      </c>
      <c r="Z46" s="11">
        <v>7</v>
      </c>
      <c r="AA46" s="10" t="s">
        <v>53</v>
      </c>
      <c r="AB46" s="11"/>
      <c r="AC46" s="10"/>
      <c r="AD46" s="11"/>
      <c r="AE46" s="10"/>
      <c r="AF46" s="11"/>
      <c r="AG46" s="10"/>
      <c r="AH46" s="7">
        <v>1</v>
      </c>
      <c r="AI46" s="7">
        <f t="shared" si="34"/>
        <v>2</v>
      </c>
      <c r="AJ46" s="11"/>
      <c r="AK46" s="10"/>
      <c r="AL46" s="11"/>
      <c r="AM46" s="10"/>
      <c r="AN46" s="11"/>
      <c r="AO46" s="10"/>
      <c r="AP46" s="7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5"/>
        <v>0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6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7"/>
        <v>0</v>
      </c>
    </row>
    <row r="47" spans="1:86" x14ac:dyDescent="0.25">
      <c r="A47" s="6"/>
      <c r="B47" s="6"/>
      <c r="C47" s="6"/>
      <c r="D47" s="6" t="s">
        <v>78</v>
      </c>
      <c r="E47" s="3" t="s">
        <v>79</v>
      </c>
      <c r="F47" s="6">
        <f t="shared" si="22"/>
        <v>0</v>
      </c>
      <c r="G47" s="6">
        <f t="shared" si="23"/>
        <v>2</v>
      </c>
      <c r="H47" s="6">
        <f t="shared" si="24"/>
        <v>18</v>
      </c>
      <c r="I47" s="6">
        <f t="shared" si="25"/>
        <v>10</v>
      </c>
      <c r="J47" s="6">
        <f t="shared" si="26"/>
        <v>0</v>
      </c>
      <c r="K47" s="6">
        <f t="shared" si="27"/>
        <v>0</v>
      </c>
      <c r="L47" s="6">
        <f t="shared" si="28"/>
        <v>8</v>
      </c>
      <c r="M47" s="6">
        <f t="shared" si="29"/>
        <v>0</v>
      </c>
      <c r="N47" s="6">
        <f t="shared" si="30"/>
        <v>0</v>
      </c>
      <c r="O47" s="6">
        <f t="shared" si="31"/>
        <v>0</v>
      </c>
      <c r="P47" s="7">
        <f t="shared" si="32"/>
        <v>2</v>
      </c>
      <c r="Q47" s="7">
        <f t="shared" si="33"/>
        <v>1</v>
      </c>
      <c r="R47" s="7">
        <v>0.7</v>
      </c>
      <c r="S47" s="11"/>
      <c r="T47" s="10"/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4"/>
        <v>0</v>
      </c>
      <c r="AJ47" s="11">
        <v>10</v>
      </c>
      <c r="AK47" s="10" t="s">
        <v>53</v>
      </c>
      <c r="AL47" s="11"/>
      <c r="AM47" s="10"/>
      <c r="AN47" s="11"/>
      <c r="AO47" s="10"/>
      <c r="AP47" s="7">
        <v>1</v>
      </c>
      <c r="AQ47" s="11">
        <v>8</v>
      </c>
      <c r="AR47" s="10" t="s">
        <v>53</v>
      </c>
      <c r="AS47" s="11"/>
      <c r="AT47" s="10"/>
      <c r="AU47" s="11"/>
      <c r="AV47" s="10"/>
      <c r="AW47" s="11"/>
      <c r="AX47" s="10"/>
      <c r="AY47" s="7">
        <v>1</v>
      </c>
      <c r="AZ47" s="7">
        <f t="shared" si="35"/>
        <v>2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6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7"/>
        <v>0</v>
      </c>
    </row>
    <row r="48" spans="1:86" x14ac:dyDescent="0.25">
      <c r="A48" s="6"/>
      <c r="B48" s="6"/>
      <c r="C48" s="6"/>
      <c r="D48" s="6" t="s">
        <v>80</v>
      </c>
      <c r="E48" s="3" t="s">
        <v>81</v>
      </c>
      <c r="F48" s="6">
        <f t="shared" si="22"/>
        <v>0</v>
      </c>
      <c r="G48" s="6">
        <f t="shared" si="23"/>
        <v>3</v>
      </c>
      <c r="H48" s="6">
        <f t="shared" si="24"/>
        <v>18</v>
      </c>
      <c r="I48" s="6">
        <f t="shared" si="25"/>
        <v>10</v>
      </c>
      <c r="J48" s="6">
        <f t="shared" si="26"/>
        <v>3</v>
      </c>
      <c r="K48" s="6">
        <f t="shared" si="27"/>
        <v>0</v>
      </c>
      <c r="L48" s="6">
        <f t="shared" si="28"/>
        <v>0</v>
      </c>
      <c r="M48" s="6">
        <f t="shared" si="29"/>
        <v>5</v>
      </c>
      <c r="N48" s="6">
        <f t="shared" si="30"/>
        <v>0</v>
      </c>
      <c r="O48" s="6">
        <f t="shared" si="31"/>
        <v>0</v>
      </c>
      <c r="P48" s="7">
        <f t="shared" si="32"/>
        <v>2</v>
      </c>
      <c r="Q48" s="7">
        <f t="shared" si="33"/>
        <v>0.7</v>
      </c>
      <c r="R48" s="7">
        <v>0.81</v>
      </c>
      <c r="S48" s="11"/>
      <c r="T48" s="10"/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4"/>
        <v>0</v>
      </c>
      <c r="AJ48" s="11">
        <v>10</v>
      </c>
      <c r="AK48" s="10" t="s">
        <v>53</v>
      </c>
      <c r="AL48" s="11">
        <v>3</v>
      </c>
      <c r="AM48" s="10" t="s">
        <v>53</v>
      </c>
      <c r="AN48" s="11"/>
      <c r="AO48" s="10"/>
      <c r="AP48" s="7">
        <v>1.3</v>
      </c>
      <c r="AQ48" s="11"/>
      <c r="AR48" s="10"/>
      <c r="AS48" s="11">
        <v>5</v>
      </c>
      <c r="AT48" s="10" t="s">
        <v>53</v>
      </c>
      <c r="AU48" s="11"/>
      <c r="AV48" s="10"/>
      <c r="AW48" s="11"/>
      <c r="AX48" s="10"/>
      <c r="AY48" s="7">
        <v>0.7</v>
      </c>
      <c r="AZ48" s="7">
        <f t="shared" si="35"/>
        <v>2</v>
      </c>
      <c r="BA48" s="11"/>
      <c r="BB48" s="10"/>
      <c r="BC48" s="11"/>
      <c r="BD48" s="10"/>
      <c r="BE48" s="11"/>
      <c r="BF48" s="10"/>
      <c r="BG48" s="7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6"/>
        <v>0</v>
      </c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7"/>
        <v>0</v>
      </c>
    </row>
    <row r="49" spans="1:86" x14ac:dyDescent="0.25">
      <c r="A49" s="6"/>
      <c r="B49" s="6"/>
      <c r="C49" s="6"/>
      <c r="D49" s="6" t="s">
        <v>342</v>
      </c>
      <c r="E49" s="3" t="s">
        <v>109</v>
      </c>
      <c r="F49" s="6">
        <f t="shared" si="22"/>
        <v>0</v>
      </c>
      <c r="G49" s="6">
        <f t="shared" si="23"/>
        <v>2</v>
      </c>
      <c r="H49" s="6">
        <f t="shared" si="24"/>
        <v>18</v>
      </c>
      <c r="I49" s="6">
        <f t="shared" si="25"/>
        <v>10</v>
      </c>
      <c r="J49" s="6">
        <f t="shared" si="26"/>
        <v>8</v>
      </c>
      <c r="K49" s="6">
        <f t="shared" si="27"/>
        <v>0</v>
      </c>
      <c r="L49" s="6">
        <f t="shared" si="28"/>
        <v>0</v>
      </c>
      <c r="M49" s="6">
        <f t="shared" si="29"/>
        <v>0</v>
      </c>
      <c r="N49" s="6">
        <f t="shared" si="30"/>
        <v>0</v>
      </c>
      <c r="O49" s="6">
        <f t="shared" si="31"/>
        <v>0</v>
      </c>
      <c r="P49" s="7">
        <f t="shared" si="32"/>
        <v>2</v>
      </c>
      <c r="Q49" s="7">
        <f t="shared" si="33"/>
        <v>0</v>
      </c>
      <c r="R49" s="7">
        <v>0.6</v>
      </c>
      <c r="S49" s="11"/>
      <c r="T49" s="10"/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4"/>
        <v>0</v>
      </c>
      <c r="AJ49" s="11">
        <v>10</v>
      </c>
      <c r="AK49" s="10" t="s">
        <v>53</v>
      </c>
      <c r="AL49" s="11">
        <v>8</v>
      </c>
      <c r="AM49" s="10" t="s">
        <v>53</v>
      </c>
      <c r="AN49" s="11"/>
      <c r="AO49" s="10"/>
      <c r="AP49" s="7">
        <v>2</v>
      </c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5"/>
        <v>2</v>
      </c>
      <c r="BA49" s="11"/>
      <c r="BB49" s="10"/>
      <c r="BC49" s="11"/>
      <c r="BD49" s="10"/>
      <c r="BE49" s="11"/>
      <c r="BF49" s="10"/>
      <c r="BG49" s="7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6"/>
        <v>0</v>
      </c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7"/>
        <v>0</v>
      </c>
    </row>
    <row r="50" spans="1:86" x14ac:dyDescent="0.25">
      <c r="A50" s="6"/>
      <c r="B50" s="6"/>
      <c r="C50" s="6"/>
      <c r="D50" s="6" t="s">
        <v>82</v>
      </c>
      <c r="E50" s="3" t="s">
        <v>83</v>
      </c>
      <c r="F50" s="6">
        <f t="shared" si="22"/>
        <v>0</v>
      </c>
      <c r="G50" s="6">
        <f t="shared" si="23"/>
        <v>2</v>
      </c>
      <c r="H50" s="6">
        <f t="shared" si="24"/>
        <v>18</v>
      </c>
      <c r="I50" s="6">
        <f t="shared" si="25"/>
        <v>8</v>
      </c>
      <c r="J50" s="6">
        <f t="shared" si="26"/>
        <v>0</v>
      </c>
      <c r="K50" s="6">
        <f t="shared" si="27"/>
        <v>0</v>
      </c>
      <c r="L50" s="6">
        <f t="shared" si="28"/>
        <v>10</v>
      </c>
      <c r="M50" s="6">
        <f t="shared" si="29"/>
        <v>0</v>
      </c>
      <c r="N50" s="6">
        <f t="shared" si="30"/>
        <v>0</v>
      </c>
      <c r="O50" s="6">
        <f t="shared" si="31"/>
        <v>0</v>
      </c>
      <c r="P50" s="7">
        <f t="shared" si="32"/>
        <v>2</v>
      </c>
      <c r="Q50" s="7">
        <f t="shared" si="33"/>
        <v>1</v>
      </c>
      <c r="R50" s="7">
        <v>0.74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4"/>
        <v>0</v>
      </c>
      <c r="AJ50" s="11">
        <v>8</v>
      </c>
      <c r="AK50" s="10" t="s">
        <v>53</v>
      </c>
      <c r="AL50" s="11"/>
      <c r="AM50" s="10"/>
      <c r="AN50" s="11"/>
      <c r="AO50" s="10"/>
      <c r="AP50" s="7">
        <v>1</v>
      </c>
      <c r="AQ50" s="11">
        <v>10</v>
      </c>
      <c r="AR50" s="10" t="s">
        <v>53</v>
      </c>
      <c r="AS50" s="11"/>
      <c r="AT50" s="10"/>
      <c r="AU50" s="11"/>
      <c r="AV50" s="10"/>
      <c r="AW50" s="11"/>
      <c r="AX50" s="10"/>
      <c r="AY50" s="7">
        <v>1</v>
      </c>
      <c r="AZ50" s="7">
        <f t="shared" si="35"/>
        <v>2</v>
      </c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36"/>
        <v>0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7"/>
        <v>0</v>
      </c>
    </row>
    <row r="51" spans="1:86" x14ac:dyDescent="0.25">
      <c r="A51" s="6"/>
      <c r="B51" s="6"/>
      <c r="C51" s="6"/>
      <c r="D51" s="6" t="s">
        <v>84</v>
      </c>
      <c r="E51" s="3" t="s">
        <v>85</v>
      </c>
      <c r="F51" s="6">
        <f t="shared" si="22"/>
        <v>0</v>
      </c>
      <c r="G51" s="6">
        <f t="shared" si="23"/>
        <v>1</v>
      </c>
      <c r="H51" s="6">
        <f t="shared" si="24"/>
        <v>10</v>
      </c>
      <c r="I51" s="6">
        <f t="shared" si="25"/>
        <v>10</v>
      </c>
      <c r="J51" s="6">
        <f t="shared" si="26"/>
        <v>0</v>
      </c>
      <c r="K51" s="6">
        <f t="shared" si="27"/>
        <v>0</v>
      </c>
      <c r="L51" s="6">
        <f t="shared" si="28"/>
        <v>0</v>
      </c>
      <c r="M51" s="6">
        <f t="shared" si="29"/>
        <v>0</v>
      </c>
      <c r="N51" s="6">
        <f t="shared" si="30"/>
        <v>0</v>
      </c>
      <c r="O51" s="6">
        <f t="shared" si="31"/>
        <v>0</v>
      </c>
      <c r="P51" s="7">
        <f t="shared" si="32"/>
        <v>1</v>
      </c>
      <c r="Q51" s="7">
        <f t="shared" si="33"/>
        <v>0</v>
      </c>
      <c r="R51" s="7">
        <v>0.4</v>
      </c>
      <c r="S51" s="11"/>
      <c r="T51" s="10"/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4"/>
        <v>0</v>
      </c>
      <c r="AJ51" s="11">
        <v>10</v>
      </c>
      <c r="AK51" s="10" t="s">
        <v>53</v>
      </c>
      <c r="AL51" s="11"/>
      <c r="AM51" s="10"/>
      <c r="AN51" s="11"/>
      <c r="AO51" s="10"/>
      <c r="AP51" s="7">
        <v>1</v>
      </c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35"/>
        <v>1</v>
      </c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36"/>
        <v>0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7"/>
        <v>0</v>
      </c>
    </row>
    <row r="52" spans="1:86" x14ac:dyDescent="0.25">
      <c r="A52" s="6"/>
      <c r="B52" s="6"/>
      <c r="C52" s="6"/>
      <c r="D52" s="6" t="s">
        <v>341</v>
      </c>
      <c r="E52" s="3" t="s">
        <v>340</v>
      </c>
      <c r="F52" s="6">
        <f t="shared" si="22"/>
        <v>0</v>
      </c>
      <c r="G52" s="6">
        <f t="shared" si="23"/>
        <v>2</v>
      </c>
      <c r="H52" s="6">
        <f t="shared" si="24"/>
        <v>22</v>
      </c>
      <c r="I52" s="6">
        <f t="shared" si="25"/>
        <v>14</v>
      </c>
      <c r="J52" s="6">
        <f t="shared" si="26"/>
        <v>0</v>
      </c>
      <c r="K52" s="6">
        <f t="shared" si="27"/>
        <v>0</v>
      </c>
      <c r="L52" s="6">
        <f t="shared" si="28"/>
        <v>8</v>
      </c>
      <c r="M52" s="6">
        <f t="shared" si="29"/>
        <v>0</v>
      </c>
      <c r="N52" s="6">
        <f t="shared" si="30"/>
        <v>0</v>
      </c>
      <c r="O52" s="6">
        <f t="shared" si="31"/>
        <v>0</v>
      </c>
      <c r="P52" s="7">
        <f t="shared" si="32"/>
        <v>1</v>
      </c>
      <c r="Q52" s="7">
        <f t="shared" si="33"/>
        <v>0.5</v>
      </c>
      <c r="R52" s="7">
        <v>0.2</v>
      </c>
      <c r="S52" s="11">
        <v>14</v>
      </c>
      <c r="T52" s="10" t="s">
        <v>53</v>
      </c>
      <c r="U52" s="11"/>
      <c r="V52" s="10"/>
      <c r="W52" s="11"/>
      <c r="X52" s="10"/>
      <c r="Y52" s="7">
        <v>0.5</v>
      </c>
      <c r="Z52" s="11">
        <v>8</v>
      </c>
      <c r="AA52" s="10" t="s">
        <v>53</v>
      </c>
      <c r="AB52" s="11"/>
      <c r="AC52" s="10"/>
      <c r="AD52" s="11"/>
      <c r="AE52" s="10"/>
      <c r="AF52" s="11"/>
      <c r="AG52" s="10"/>
      <c r="AH52" s="7">
        <v>0.5</v>
      </c>
      <c r="AI52" s="7">
        <f t="shared" si="34"/>
        <v>1</v>
      </c>
      <c r="AJ52" s="11"/>
      <c r="AK52" s="10"/>
      <c r="AL52" s="11"/>
      <c r="AM52" s="10"/>
      <c r="AN52" s="11"/>
      <c r="AO52" s="10"/>
      <c r="AP52" s="7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35"/>
        <v>0</v>
      </c>
      <c r="BA52" s="11"/>
      <c r="BB52" s="10"/>
      <c r="BC52" s="11"/>
      <c r="BD52" s="10"/>
      <c r="BE52" s="11"/>
      <c r="BF52" s="10"/>
      <c r="BG52" s="7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36"/>
        <v>0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37"/>
        <v>0</v>
      </c>
    </row>
    <row r="53" spans="1:86" ht="16.05" customHeight="1" x14ac:dyDescent="0.25">
      <c r="A53" s="6"/>
      <c r="B53" s="6"/>
      <c r="C53" s="6"/>
      <c r="D53" s="6"/>
      <c r="E53" s="6" t="s">
        <v>71</v>
      </c>
      <c r="F53" s="6">
        <f t="shared" ref="F53:AK53" si="38">SUM(F35:F52)</f>
        <v>0</v>
      </c>
      <c r="G53" s="6">
        <f t="shared" si="38"/>
        <v>36</v>
      </c>
      <c r="H53" s="6">
        <f t="shared" si="38"/>
        <v>284</v>
      </c>
      <c r="I53" s="6">
        <f t="shared" si="38"/>
        <v>158</v>
      </c>
      <c r="J53" s="6">
        <f t="shared" si="38"/>
        <v>11</v>
      </c>
      <c r="K53" s="6">
        <f t="shared" si="38"/>
        <v>0</v>
      </c>
      <c r="L53" s="6">
        <f t="shared" si="38"/>
        <v>110</v>
      </c>
      <c r="M53" s="6">
        <f t="shared" si="38"/>
        <v>5</v>
      </c>
      <c r="N53" s="6">
        <f t="shared" si="38"/>
        <v>0</v>
      </c>
      <c r="O53" s="6">
        <f t="shared" si="38"/>
        <v>0</v>
      </c>
      <c r="P53" s="7">
        <f t="shared" si="38"/>
        <v>38</v>
      </c>
      <c r="Q53" s="7">
        <f t="shared" si="38"/>
        <v>19.2</v>
      </c>
      <c r="R53" s="7">
        <f t="shared" si="38"/>
        <v>18.049999999999997</v>
      </c>
      <c r="S53" s="11">
        <f t="shared" si="38"/>
        <v>110</v>
      </c>
      <c r="T53" s="10">
        <f t="shared" si="38"/>
        <v>0</v>
      </c>
      <c r="U53" s="11">
        <f t="shared" si="38"/>
        <v>0</v>
      </c>
      <c r="V53" s="10">
        <f t="shared" si="38"/>
        <v>0</v>
      </c>
      <c r="W53" s="11">
        <f t="shared" si="38"/>
        <v>0</v>
      </c>
      <c r="X53" s="10">
        <f t="shared" si="38"/>
        <v>0</v>
      </c>
      <c r="Y53" s="7">
        <f t="shared" si="38"/>
        <v>12.5</v>
      </c>
      <c r="Z53" s="11">
        <f t="shared" si="38"/>
        <v>92</v>
      </c>
      <c r="AA53" s="10">
        <f t="shared" si="38"/>
        <v>0</v>
      </c>
      <c r="AB53" s="11">
        <f t="shared" si="38"/>
        <v>0</v>
      </c>
      <c r="AC53" s="10">
        <f t="shared" si="38"/>
        <v>0</v>
      </c>
      <c r="AD53" s="11">
        <f t="shared" si="38"/>
        <v>0</v>
      </c>
      <c r="AE53" s="10">
        <f t="shared" si="38"/>
        <v>0</v>
      </c>
      <c r="AF53" s="11">
        <f t="shared" si="38"/>
        <v>0</v>
      </c>
      <c r="AG53" s="10">
        <f t="shared" si="38"/>
        <v>0</v>
      </c>
      <c r="AH53" s="7">
        <f t="shared" si="38"/>
        <v>16.5</v>
      </c>
      <c r="AI53" s="7">
        <f t="shared" si="38"/>
        <v>29</v>
      </c>
      <c r="AJ53" s="11">
        <f t="shared" si="38"/>
        <v>48</v>
      </c>
      <c r="AK53" s="10">
        <f t="shared" si="38"/>
        <v>0</v>
      </c>
      <c r="AL53" s="11">
        <f t="shared" ref="AL53:BQ53" si="39">SUM(AL35:AL52)</f>
        <v>11</v>
      </c>
      <c r="AM53" s="10">
        <f t="shared" si="39"/>
        <v>0</v>
      </c>
      <c r="AN53" s="11">
        <f t="shared" si="39"/>
        <v>0</v>
      </c>
      <c r="AO53" s="10">
        <f t="shared" si="39"/>
        <v>0</v>
      </c>
      <c r="AP53" s="7">
        <f t="shared" si="39"/>
        <v>6.3</v>
      </c>
      <c r="AQ53" s="11">
        <f t="shared" si="39"/>
        <v>18</v>
      </c>
      <c r="AR53" s="10">
        <f t="shared" si="39"/>
        <v>0</v>
      </c>
      <c r="AS53" s="11">
        <f t="shared" si="39"/>
        <v>5</v>
      </c>
      <c r="AT53" s="10">
        <f t="shared" si="39"/>
        <v>0</v>
      </c>
      <c r="AU53" s="11">
        <f t="shared" si="39"/>
        <v>0</v>
      </c>
      <c r="AV53" s="10">
        <f t="shared" si="39"/>
        <v>0</v>
      </c>
      <c r="AW53" s="11">
        <f t="shared" si="39"/>
        <v>0</v>
      </c>
      <c r="AX53" s="10">
        <f t="shared" si="39"/>
        <v>0</v>
      </c>
      <c r="AY53" s="7">
        <f t="shared" si="39"/>
        <v>2.7</v>
      </c>
      <c r="AZ53" s="7">
        <f t="shared" si="39"/>
        <v>9</v>
      </c>
      <c r="BA53" s="11">
        <f t="shared" si="39"/>
        <v>0</v>
      </c>
      <c r="BB53" s="10">
        <f t="shared" si="39"/>
        <v>0</v>
      </c>
      <c r="BC53" s="11">
        <f t="shared" si="39"/>
        <v>0</v>
      </c>
      <c r="BD53" s="10">
        <f t="shared" si="39"/>
        <v>0</v>
      </c>
      <c r="BE53" s="11">
        <f t="shared" si="39"/>
        <v>0</v>
      </c>
      <c r="BF53" s="10">
        <f t="shared" si="39"/>
        <v>0</v>
      </c>
      <c r="BG53" s="7">
        <f t="shared" si="39"/>
        <v>0</v>
      </c>
      <c r="BH53" s="11">
        <f t="shared" si="39"/>
        <v>0</v>
      </c>
      <c r="BI53" s="10">
        <f t="shared" si="39"/>
        <v>0</v>
      </c>
      <c r="BJ53" s="11">
        <f t="shared" si="39"/>
        <v>0</v>
      </c>
      <c r="BK53" s="10">
        <f t="shared" si="39"/>
        <v>0</v>
      </c>
      <c r="BL53" s="11">
        <f t="shared" si="39"/>
        <v>0</v>
      </c>
      <c r="BM53" s="10">
        <f t="shared" si="39"/>
        <v>0</v>
      </c>
      <c r="BN53" s="11">
        <f t="shared" si="39"/>
        <v>0</v>
      </c>
      <c r="BO53" s="10">
        <f t="shared" si="39"/>
        <v>0</v>
      </c>
      <c r="BP53" s="7">
        <f t="shared" si="39"/>
        <v>0</v>
      </c>
      <c r="BQ53" s="7">
        <f t="shared" si="39"/>
        <v>0</v>
      </c>
      <c r="BR53" s="11">
        <f t="shared" ref="BR53:CW53" si="40">SUM(BR35:BR52)</f>
        <v>0</v>
      </c>
      <c r="BS53" s="10">
        <f t="shared" si="40"/>
        <v>0</v>
      </c>
      <c r="BT53" s="11">
        <f t="shared" si="40"/>
        <v>0</v>
      </c>
      <c r="BU53" s="10">
        <f t="shared" si="40"/>
        <v>0</v>
      </c>
      <c r="BV53" s="11">
        <f t="shared" si="40"/>
        <v>0</v>
      </c>
      <c r="BW53" s="10">
        <f t="shared" si="40"/>
        <v>0</v>
      </c>
      <c r="BX53" s="7">
        <f t="shared" si="40"/>
        <v>0</v>
      </c>
      <c r="BY53" s="11">
        <f t="shared" si="40"/>
        <v>0</v>
      </c>
      <c r="BZ53" s="10">
        <f t="shared" si="40"/>
        <v>0</v>
      </c>
      <c r="CA53" s="11">
        <f t="shared" si="40"/>
        <v>0</v>
      </c>
      <c r="CB53" s="10">
        <f t="shared" si="40"/>
        <v>0</v>
      </c>
      <c r="CC53" s="11">
        <f t="shared" si="40"/>
        <v>0</v>
      </c>
      <c r="CD53" s="10">
        <f t="shared" si="40"/>
        <v>0</v>
      </c>
      <c r="CE53" s="11">
        <f t="shared" si="40"/>
        <v>0</v>
      </c>
      <c r="CF53" s="10">
        <f t="shared" si="40"/>
        <v>0</v>
      </c>
      <c r="CG53" s="7">
        <f t="shared" si="40"/>
        <v>0</v>
      </c>
      <c r="CH53" s="7">
        <f t="shared" si="40"/>
        <v>0</v>
      </c>
    </row>
    <row r="54" spans="1:86" ht="20.100000000000001" customHeight="1" x14ac:dyDescent="0.25">
      <c r="A54" s="19" t="s">
        <v>86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9"/>
      <c r="CH54" s="15"/>
    </row>
    <row r="55" spans="1:86" x14ac:dyDescent="0.25">
      <c r="A55" s="6"/>
      <c r="B55" s="6"/>
      <c r="C55" s="6"/>
      <c r="D55" s="6" t="s">
        <v>239</v>
      </c>
      <c r="E55" s="3" t="s">
        <v>178</v>
      </c>
      <c r="F55" s="6">
        <f>COUNTIF(S55:CF55,"e")</f>
        <v>0</v>
      </c>
      <c r="G55" s="6">
        <f>COUNTIF(S55:CF55,"z")</f>
        <v>2</v>
      </c>
      <c r="H55" s="6">
        <f t="shared" ref="H55:H65" si="41">SUM(I55:O55)</f>
        <v>25</v>
      </c>
      <c r="I55" s="6">
        <f t="shared" ref="I55:I65" si="42">S55+AJ55+BA55+BR55</f>
        <v>18</v>
      </c>
      <c r="J55" s="6">
        <f t="shared" ref="J55:J65" si="43">U55+AL55+BC55+BT55</f>
        <v>0</v>
      </c>
      <c r="K55" s="6">
        <f t="shared" ref="K55:K65" si="44">W55+AN55+BE55+BV55</f>
        <v>0</v>
      </c>
      <c r="L55" s="6">
        <f t="shared" ref="L55:L65" si="45">Z55+AQ55+BH55+BY55</f>
        <v>7</v>
      </c>
      <c r="M55" s="6">
        <f t="shared" ref="M55:M65" si="46">AB55+AS55+BJ55+CA55</f>
        <v>0</v>
      </c>
      <c r="N55" s="6">
        <f t="shared" ref="N55:N65" si="47">AD55+AU55+BL55+CC55</f>
        <v>0</v>
      </c>
      <c r="O55" s="6">
        <f t="shared" ref="O55:O65" si="48">AF55+AW55+BN55+CE55</f>
        <v>0</v>
      </c>
      <c r="P55" s="7">
        <f t="shared" ref="P55:P65" si="49">AI55+AZ55+BQ55+CH55</f>
        <v>3</v>
      </c>
      <c r="Q55" s="7">
        <f t="shared" ref="Q55:Q65" si="50">AH55+AY55+BP55+CG55</f>
        <v>1</v>
      </c>
      <c r="R55" s="7">
        <v>1.2</v>
      </c>
      <c r="S55" s="11"/>
      <c r="T55" s="10"/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ref="AI55:AI65" si="51">Y55+AH55</f>
        <v>0</v>
      </c>
      <c r="AJ55" s="11"/>
      <c r="AK55" s="10"/>
      <c r="AL55" s="11"/>
      <c r="AM55" s="10"/>
      <c r="AN55" s="11"/>
      <c r="AO55" s="10"/>
      <c r="AP55" s="7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ref="AZ55:AZ65" si="52">AP55+AY55</f>
        <v>0</v>
      </c>
      <c r="BA55" s="11">
        <v>18</v>
      </c>
      <c r="BB55" s="10" t="s">
        <v>53</v>
      </c>
      <c r="BC55" s="11"/>
      <c r="BD55" s="10"/>
      <c r="BE55" s="11"/>
      <c r="BF55" s="10"/>
      <c r="BG55" s="7">
        <v>2</v>
      </c>
      <c r="BH55" s="11">
        <v>7</v>
      </c>
      <c r="BI55" s="10" t="s">
        <v>53</v>
      </c>
      <c r="BJ55" s="11"/>
      <c r="BK55" s="10"/>
      <c r="BL55" s="11"/>
      <c r="BM55" s="10"/>
      <c r="BN55" s="11"/>
      <c r="BO55" s="10"/>
      <c r="BP55" s="7">
        <v>1</v>
      </c>
      <c r="BQ55" s="7">
        <f t="shared" ref="BQ55:BQ65" si="53">BG55+BP55</f>
        <v>3</v>
      </c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ref="CH55:CH65" si="54">BX55+CG55</f>
        <v>0</v>
      </c>
    </row>
    <row r="56" spans="1:86" x14ac:dyDescent="0.25">
      <c r="A56" s="6"/>
      <c r="B56" s="6"/>
      <c r="C56" s="6"/>
      <c r="D56" s="6" t="s">
        <v>242</v>
      </c>
      <c r="E56" s="3" t="s">
        <v>243</v>
      </c>
      <c r="F56" s="6">
        <f>COUNTIF(S56:CF56,"e")</f>
        <v>0</v>
      </c>
      <c r="G56" s="6">
        <f>COUNTIF(S56:CF56,"z")</f>
        <v>2</v>
      </c>
      <c r="H56" s="6">
        <f t="shared" si="41"/>
        <v>62</v>
      </c>
      <c r="I56" s="6">
        <f t="shared" si="42"/>
        <v>32</v>
      </c>
      <c r="J56" s="6">
        <f t="shared" si="43"/>
        <v>30</v>
      </c>
      <c r="K56" s="6">
        <f t="shared" si="44"/>
        <v>0</v>
      </c>
      <c r="L56" s="6">
        <f t="shared" si="45"/>
        <v>0</v>
      </c>
      <c r="M56" s="6">
        <f t="shared" si="46"/>
        <v>0</v>
      </c>
      <c r="N56" s="6">
        <f t="shared" si="47"/>
        <v>0</v>
      </c>
      <c r="O56" s="6">
        <f t="shared" si="48"/>
        <v>0</v>
      </c>
      <c r="P56" s="7">
        <f t="shared" si="49"/>
        <v>7</v>
      </c>
      <c r="Q56" s="7">
        <f t="shared" si="50"/>
        <v>0</v>
      </c>
      <c r="R56" s="7">
        <v>2.7</v>
      </c>
      <c r="S56" s="11"/>
      <c r="T56" s="10"/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51"/>
        <v>0</v>
      </c>
      <c r="AJ56" s="11"/>
      <c r="AK56" s="10"/>
      <c r="AL56" s="11"/>
      <c r="AM56" s="10"/>
      <c r="AN56" s="11"/>
      <c r="AO56" s="10"/>
      <c r="AP56" s="7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2"/>
        <v>0</v>
      </c>
      <c r="BA56" s="11">
        <v>32</v>
      </c>
      <c r="BB56" s="10" t="s">
        <v>53</v>
      </c>
      <c r="BC56" s="11">
        <v>30</v>
      </c>
      <c r="BD56" s="10" t="s">
        <v>53</v>
      </c>
      <c r="BE56" s="11"/>
      <c r="BF56" s="10"/>
      <c r="BG56" s="7">
        <v>7</v>
      </c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3"/>
        <v>7</v>
      </c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4"/>
        <v>0</v>
      </c>
    </row>
    <row r="57" spans="1:86" x14ac:dyDescent="0.25">
      <c r="A57" s="6"/>
      <c r="B57" s="6"/>
      <c r="C57" s="6"/>
      <c r="D57" s="6" t="s">
        <v>244</v>
      </c>
      <c r="E57" s="3" t="s">
        <v>245</v>
      </c>
      <c r="F57" s="6">
        <f>COUNTIF(S57:CF57,"e")</f>
        <v>0</v>
      </c>
      <c r="G57" s="6">
        <f>COUNTIF(S57:CF57,"z")</f>
        <v>2</v>
      </c>
      <c r="H57" s="6">
        <f t="shared" si="41"/>
        <v>18</v>
      </c>
      <c r="I57" s="6">
        <f t="shared" si="42"/>
        <v>10</v>
      </c>
      <c r="J57" s="6">
        <f t="shared" si="43"/>
        <v>0</v>
      </c>
      <c r="K57" s="6">
        <f t="shared" si="44"/>
        <v>0</v>
      </c>
      <c r="L57" s="6">
        <f t="shared" si="45"/>
        <v>8</v>
      </c>
      <c r="M57" s="6">
        <f t="shared" si="46"/>
        <v>0</v>
      </c>
      <c r="N57" s="6">
        <f t="shared" si="47"/>
        <v>0</v>
      </c>
      <c r="O57" s="6">
        <f t="shared" si="48"/>
        <v>0</v>
      </c>
      <c r="P57" s="7">
        <f t="shared" si="49"/>
        <v>2</v>
      </c>
      <c r="Q57" s="7">
        <f t="shared" si="50"/>
        <v>1</v>
      </c>
      <c r="R57" s="7">
        <v>0.8</v>
      </c>
      <c r="S57" s="11"/>
      <c r="T57" s="10"/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1"/>
        <v>0</v>
      </c>
      <c r="AJ57" s="11">
        <v>10</v>
      </c>
      <c r="AK57" s="10" t="s">
        <v>53</v>
      </c>
      <c r="AL57" s="11"/>
      <c r="AM57" s="10"/>
      <c r="AN57" s="11"/>
      <c r="AO57" s="10"/>
      <c r="AP57" s="7">
        <v>1</v>
      </c>
      <c r="AQ57" s="11">
        <v>8</v>
      </c>
      <c r="AR57" s="10" t="s">
        <v>53</v>
      </c>
      <c r="AS57" s="11"/>
      <c r="AT57" s="10"/>
      <c r="AU57" s="11"/>
      <c r="AV57" s="10"/>
      <c r="AW57" s="11"/>
      <c r="AX57" s="10"/>
      <c r="AY57" s="7">
        <v>1</v>
      </c>
      <c r="AZ57" s="7">
        <f t="shared" si="52"/>
        <v>2</v>
      </c>
      <c r="BA57" s="11"/>
      <c r="BB57" s="10"/>
      <c r="BC57" s="11"/>
      <c r="BD57" s="10"/>
      <c r="BE57" s="11"/>
      <c r="BF57" s="10"/>
      <c r="BG57" s="7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3"/>
        <v>0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4"/>
        <v>0</v>
      </c>
    </row>
    <row r="58" spans="1:86" x14ac:dyDescent="0.25">
      <c r="A58" s="6"/>
      <c r="B58" s="6"/>
      <c r="C58" s="6"/>
      <c r="D58" s="6" t="s">
        <v>246</v>
      </c>
      <c r="E58" s="3" t="s">
        <v>164</v>
      </c>
      <c r="F58" s="6">
        <f>COUNTIF(S58:CF58,"e")</f>
        <v>0</v>
      </c>
      <c r="G58" s="6">
        <f>COUNTIF(S58:CF58,"z")</f>
        <v>2</v>
      </c>
      <c r="H58" s="6">
        <f t="shared" si="41"/>
        <v>15</v>
      </c>
      <c r="I58" s="6">
        <f t="shared" si="42"/>
        <v>8</v>
      </c>
      <c r="J58" s="6">
        <f t="shared" si="43"/>
        <v>7</v>
      </c>
      <c r="K58" s="6">
        <f t="shared" si="44"/>
        <v>0</v>
      </c>
      <c r="L58" s="6">
        <f t="shared" si="45"/>
        <v>0</v>
      </c>
      <c r="M58" s="6">
        <f t="shared" si="46"/>
        <v>0</v>
      </c>
      <c r="N58" s="6">
        <f t="shared" si="47"/>
        <v>0</v>
      </c>
      <c r="O58" s="6">
        <f t="shared" si="48"/>
        <v>0</v>
      </c>
      <c r="P58" s="7">
        <f t="shared" si="49"/>
        <v>2</v>
      </c>
      <c r="Q58" s="7">
        <f t="shared" si="50"/>
        <v>0</v>
      </c>
      <c r="R58" s="7">
        <v>0.73</v>
      </c>
      <c r="S58" s="11"/>
      <c r="T58" s="10"/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1"/>
        <v>0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2"/>
        <v>0</v>
      </c>
      <c r="BA58" s="11"/>
      <c r="BB58" s="10"/>
      <c r="BC58" s="11"/>
      <c r="BD58" s="10"/>
      <c r="BE58" s="11"/>
      <c r="BF58" s="10"/>
      <c r="BG58" s="7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3"/>
        <v>0</v>
      </c>
      <c r="BR58" s="11">
        <v>8</v>
      </c>
      <c r="BS58" s="10" t="s">
        <v>53</v>
      </c>
      <c r="BT58" s="11">
        <v>7</v>
      </c>
      <c r="BU58" s="10" t="s">
        <v>53</v>
      </c>
      <c r="BV58" s="11"/>
      <c r="BW58" s="10"/>
      <c r="BX58" s="7">
        <v>2</v>
      </c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4"/>
        <v>2</v>
      </c>
    </row>
    <row r="59" spans="1:86" x14ac:dyDescent="0.25">
      <c r="A59" s="6">
        <v>2</v>
      </c>
      <c r="B59" s="6">
        <v>1</v>
      </c>
      <c r="C59" s="6"/>
      <c r="D59" s="6"/>
      <c r="E59" s="3" t="s">
        <v>102</v>
      </c>
      <c r="F59" s="6">
        <f>$B$59*COUNTIF(S59:CF59,"e")</f>
        <v>0</v>
      </c>
      <c r="G59" s="6">
        <f>$B$59*COUNTIF(S59:CF59,"z")</f>
        <v>2</v>
      </c>
      <c r="H59" s="6">
        <f t="shared" si="41"/>
        <v>15</v>
      </c>
      <c r="I59" s="6">
        <f t="shared" si="42"/>
        <v>8</v>
      </c>
      <c r="J59" s="6">
        <f t="shared" si="43"/>
        <v>7</v>
      </c>
      <c r="K59" s="6">
        <f t="shared" si="44"/>
        <v>0</v>
      </c>
      <c r="L59" s="6">
        <f t="shared" si="45"/>
        <v>0</v>
      </c>
      <c r="M59" s="6">
        <f t="shared" si="46"/>
        <v>0</v>
      </c>
      <c r="N59" s="6">
        <f t="shared" si="47"/>
        <v>0</v>
      </c>
      <c r="O59" s="6">
        <f t="shared" si="48"/>
        <v>0</v>
      </c>
      <c r="P59" s="7">
        <f t="shared" si="49"/>
        <v>2</v>
      </c>
      <c r="Q59" s="7">
        <f t="shared" si="50"/>
        <v>0</v>
      </c>
      <c r="R59" s="7">
        <f>$B$59*0.57</f>
        <v>0.56999999999999995</v>
      </c>
      <c r="S59" s="11"/>
      <c r="T59" s="10"/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1"/>
        <v>0</v>
      </c>
      <c r="AJ59" s="11">
        <f>$B$59*8</f>
        <v>8</v>
      </c>
      <c r="AK59" s="10" t="s">
        <v>53</v>
      </c>
      <c r="AL59" s="11">
        <f>$B$59*7</f>
        <v>7</v>
      </c>
      <c r="AM59" s="10" t="s">
        <v>53</v>
      </c>
      <c r="AN59" s="11"/>
      <c r="AO59" s="10"/>
      <c r="AP59" s="7">
        <f>$B$59*2</f>
        <v>2</v>
      </c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2"/>
        <v>2</v>
      </c>
      <c r="BA59" s="11"/>
      <c r="BB59" s="10"/>
      <c r="BC59" s="11"/>
      <c r="BD59" s="10"/>
      <c r="BE59" s="11"/>
      <c r="BF59" s="10"/>
      <c r="BG59" s="7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3"/>
        <v>0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4"/>
        <v>0</v>
      </c>
    </row>
    <row r="60" spans="1:86" x14ac:dyDescent="0.25">
      <c r="A60" s="6">
        <v>3</v>
      </c>
      <c r="B60" s="6">
        <v>1</v>
      </c>
      <c r="C60" s="6"/>
      <c r="D60" s="6"/>
      <c r="E60" s="3" t="s">
        <v>103</v>
      </c>
      <c r="F60" s="6">
        <f>$B$60*COUNTIF(S60:CF60,"e")</f>
        <v>0</v>
      </c>
      <c r="G60" s="6">
        <f>$B$60*COUNTIF(S60:CF60,"z")</f>
        <v>2</v>
      </c>
      <c r="H60" s="6">
        <f t="shared" si="41"/>
        <v>15</v>
      </c>
      <c r="I60" s="6">
        <f t="shared" si="42"/>
        <v>8</v>
      </c>
      <c r="J60" s="6">
        <f t="shared" si="43"/>
        <v>7</v>
      </c>
      <c r="K60" s="6">
        <f t="shared" si="44"/>
        <v>0</v>
      </c>
      <c r="L60" s="6">
        <f t="shared" si="45"/>
        <v>0</v>
      </c>
      <c r="M60" s="6">
        <f t="shared" si="46"/>
        <v>0</v>
      </c>
      <c r="N60" s="6">
        <f t="shared" si="47"/>
        <v>0</v>
      </c>
      <c r="O60" s="6">
        <f t="shared" si="48"/>
        <v>0</v>
      </c>
      <c r="P60" s="7">
        <f t="shared" si="49"/>
        <v>2</v>
      </c>
      <c r="Q60" s="7">
        <f t="shared" si="50"/>
        <v>0</v>
      </c>
      <c r="R60" s="7">
        <f>$B$60*0.84</f>
        <v>0.84</v>
      </c>
      <c r="S60" s="11"/>
      <c r="T60" s="10"/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1"/>
        <v>0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2"/>
        <v>0</v>
      </c>
      <c r="BA60" s="11">
        <f>$B$60*8</f>
        <v>8</v>
      </c>
      <c r="BB60" s="10" t="s">
        <v>53</v>
      </c>
      <c r="BC60" s="11">
        <f>$B$60*7</f>
        <v>7</v>
      </c>
      <c r="BD60" s="10" t="s">
        <v>53</v>
      </c>
      <c r="BE60" s="11"/>
      <c r="BF60" s="10"/>
      <c r="BG60" s="7">
        <f>$B$60*2</f>
        <v>2</v>
      </c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3"/>
        <v>2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4"/>
        <v>0</v>
      </c>
    </row>
    <row r="61" spans="1:86" x14ac:dyDescent="0.25">
      <c r="A61" s="6">
        <v>4</v>
      </c>
      <c r="B61" s="6">
        <v>1</v>
      </c>
      <c r="C61" s="6"/>
      <c r="D61" s="6"/>
      <c r="E61" s="3" t="s">
        <v>104</v>
      </c>
      <c r="F61" s="6">
        <f>$B$61*COUNTIF(S61:CF61,"e")</f>
        <v>0</v>
      </c>
      <c r="G61" s="6">
        <f>$B$61*COUNTIF(S61:CF61,"z")</f>
        <v>2</v>
      </c>
      <c r="H61" s="6">
        <f t="shared" si="41"/>
        <v>15</v>
      </c>
      <c r="I61" s="6">
        <f t="shared" si="42"/>
        <v>8</v>
      </c>
      <c r="J61" s="6">
        <f t="shared" si="43"/>
        <v>7</v>
      </c>
      <c r="K61" s="6">
        <f t="shared" si="44"/>
        <v>0</v>
      </c>
      <c r="L61" s="6">
        <f t="shared" si="45"/>
        <v>0</v>
      </c>
      <c r="M61" s="6">
        <f t="shared" si="46"/>
        <v>0</v>
      </c>
      <c r="N61" s="6">
        <f t="shared" si="47"/>
        <v>0</v>
      </c>
      <c r="O61" s="6">
        <f t="shared" si="48"/>
        <v>0</v>
      </c>
      <c r="P61" s="7">
        <f t="shared" si="49"/>
        <v>2</v>
      </c>
      <c r="Q61" s="7">
        <f t="shared" si="50"/>
        <v>0</v>
      </c>
      <c r="R61" s="7">
        <f>$B$61*0.74</f>
        <v>0.74</v>
      </c>
      <c r="S61" s="11"/>
      <c r="T61" s="10"/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1"/>
        <v>0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2"/>
        <v>0</v>
      </c>
      <c r="BA61" s="11">
        <f>$B$61*8</f>
        <v>8</v>
      </c>
      <c r="BB61" s="10" t="s">
        <v>53</v>
      </c>
      <c r="BC61" s="11">
        <f>$B$61*7</f>
        <v>7</v>
      </c>
      <c r="BD61" s="10" t="s">
        <v>53</v>
      </c>
      <c r="BE61" s="11"/>
      <c r="BF61" s="10"/>
      <c r="BG61" s="7">
        <f>$B$61*2</f>
        <v>2</v>
      </c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3"/>
        <v>2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4"/>
        <v>0</v>
      </c>
    </row>
    <row r="62" spans="1:86" x14ac:dyDescent="0.25">
      <c r="A62" s="6">
        <v>5</v>
      </c>
      <c r="B62" s="6">
        <v>1</v>
      </c>
      <c r="C62" s="6"/>
      <c r="D62" s="6"/>
      <c r="E62" s="3" t="s">
        <v>105</v>
      </c>
      <c r="F62" s="6">
        <f>$B$62*COUNTIF(S62:CF62,"e")</f>
        <v>0</v>
      </c>
      <c r="G62" s="6">
        <f>$B$62*COUNTIF(S62:CF62,"z")</f>
        <v>2</v>
      </c>
      <c r="H62" s="6">
        <f t="shared" si="41"/>
        <v>15</v>
      </c>
      <c r="I62" s="6">
        <f t="shared" si="42"/>
        <v>8</v>
      </c>
      <c r="J62" s="6">
        <f t="shared" si="43"/>
        <v>7</v>
      </c>
      <c r="K62" s="6">
        <f t="shared" si="44"/>
        <v>0</v>
      </c>
      <c r="L62" s="6">
        <f t="shared" si="45"/>
        <v>0</v>
      </c>
      <c r="M62" s="6">
        <f t="shared" si="46"/>
        <v>0</v>
      </c>
      <c r="N62" s="6">
        <f t="shared" si="47"/>
        <v>0</v>
      </c>
      <c r="O62" s="6">
        <f t="shared" si="48"/>
        <v>0</v>
      </c>
      <c r="P62" s="7">
        <f t="shared" si="49"/>
        <v>2</v>
      </c>
      <c r="Q62" s="7">
        <f t="shared" si="50"/>
        <v>0</v>
      </c>
      <c r="R62" s="7">
        <f>$B$62*0.74</f>
        <v>0.74</v>
      </c>
      <c r="S62" s="11"/>
      <c r="T62" s="10"/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1"/>
        <v>0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2"/>
        <v>0</v>
      </c>
      <c r="BA62" s="11">
        <f>$B$62*8</f>
        <v>8</v>
      </c>
      <c r="BB62" s="10" t="s">
        <v>53</v>
      </c>
      <c r="BC62" s="11">
        <f>$B$62*7</f>
        <v>7</v>
      </c>
      <c r="BD62" s="10" t="s">
        <v>53</v>
      </c>
      <c r="BE62" s="11"/>
      <c r="BF62" s="10"/>
      <c r="BG62" s="7">
        <f>$B$62*2</f>
        <v>2</v>
      </c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3"/>
        <v>2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4"/>
        <v>0</v>
      </c>
    </row>
    <row r="63" spans="1:86" x14ac:dyDescent="0.25">
      <c r="A63" s="6">
        <v>6</v>
      </c>
      <c r="B63" s="6">
        <v>1</v>
      </c>
      <c r="C63" s="6"/>
      <c r="D63" s="6"/>
      <c r="E63" s="3" t="s">
        <v>91</v>
      </c>
      <c r="F63" s="6">
        <f>$B$63*COUNTIF(S63:CF63,"e")</f>
        <v>0</v>
      </c>
      <c r="G63" s="6">
        <f>$B$63*COUNTIF(S63:CF63,"z")</f>
        <v>2</v>
      </c>
      <c r="H63" s="6">
        <f t="shared" si="41"/>
        <v>15</v>
      </c>
      <c r="I63" s="6">
        <f t="shared" si="42"/>
        <v>8</v>
      </c>
      <c r="J63" s="6">
        <f t="shared" si="43"/>
        <v>0</v>
      </c>
      <c r="K63" s="6">
        <f t="shared" si="44"/>
        <v>0</v>
      </c>
      <c r="L63" s="6">
        <f t="shared" si="45"/>
        <v>7</v>
      </c>
      <c r="M63" s="6">
        <f t="shared" si="46"/>
        <v>0</v>
      </c>
      <c r="N63" s="6">
        <f t="shared" si="47"/>
        <v>0</v>
      </c>
      <c r="O63" s="6">
        <f t="shared" si="48"/>
        <v>0</v>
      </c>
      <c r="P63" s="7">
        <f t="shared" si="49"/>
        <v>2</v>
      </c>
      <c r="Q63" s="7">
        <f t="shared" si="50"/>
        <v>1</v>
      </c>
      <c r="R63" s="7">
        <f>$B$63*0.74</f>
        <v>0.74</v>
      </c>
      <c r="S63" s="11"/>
      <c r="T63" s="10"/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1"/>
        <v>0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2"/>
        <v>0</v>
      </c>
      <c r="BA63" s="11">
        <f>$B$63*8</f>
        <v>8</v>
      </c>
      <c r="BB63" s="10" t="s">
        <v>53</v>
      </c>
      <c r="BC63" s="11"/>
      <c r="BD63" s="10"/>
      <c r="BE63" s="11"/>
      <c r="BF63" s="10"/>
      <c r="BG63" s="7">
        <f>$B$63*1</f>
        <v>1</v>
      </c>
      <c r="BH63" s="11">
        <f>$B$63*7</f>
        <v>7</v>
      </c>
      <c r="BI63" s="10" t="s">
        <v>53</v>
      </c>
      <c r="BJ63" s="11"/>
      <c r="BK63" s="10"/>
      <c r="BL63" s="11"/>
      <c r="BM63" s="10"/>
      <c r="BN63" s="11"/>
      <c r="BO63" s="10"/>
      <c r="BP63" s="7">
        <f>$B$63*1</f>
        <v>1</v>
      </c>
      <c r="BQ63" s="7">
        <f t="shared" si="53"/>
        <v>2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4"/>
        <v>0</v>
      </c>
    </row>
    <row r="64" spans="1:86" x14ac:dyDescent="0.25">
      <c r="A64" s="6">
        <v>7</v>
      </c>
      <c r="B64" s="6">
        <v>1</v>
      </c>
      <c r="C64" s="6"/>
      <c r="D64" s="6"/>
      <c r="E64" s="3" t="s">
        <v>106</v>
      </c>
      <c r="F64" s="6">
        <f>$B$64*COUNTIF(S64:CF64,"e")</f>
        <v>0</v>
      </c>
      <c r="G64" s="6">
        <f>$B$64*COUNTIF(S64:CF64,"z")</f>
        <v>2</v>
      </c>
      <c r="H64" s="6">
        <f t="shared" si="41"/>
        <v>15</v>
      </c>
      <c r="I64" s="6">
        <f t="shared" si="42"/>
        <v>8</v>
      </c>
      <c r="J64" s="6">
        <f t="shared" si="43"/>
        <v>0</v>
      </c>
      <c r="K64" s="6">
        <f t="shared" si="44"/>
        <v>0</v>
      </c>
      <c r="L64" s="6">
        <f t="shared" si="45"/>
        <v>7</v>
      </c>
      <c r="M64" s="6">
        <f t="shared" si="46"/>
        <v>0</v>
      </c>
      <c r="N64" s="6">
        <f t="shared" si="47"/>
        <v>0</v>
      </c>
      <c r="O64" s="6">
        <f t="shared" si="48"/>
        <v>0</v>
      </c>
      <c r="P64" s="7">
        <f t="shared" si="49"/>
        <v>2</v>
      </c>
      <c r="Q64" s="7">
        <f t="shared" si="50"/>
        <v>1</v>
      </c>
      <c r="R64" s="7">
        <f>$B$64*0.74</f>
        <v>0.74</v>
      </c>
      <c r="S64" s="11"/>
      <c r="T64" s="10"/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1"/>
        <v>0</v>
      </c>
      <c r="AJ64" s="11"/>
      <c r="AK64" s="10"/>
      <c r="AL64" s="11"/>
      <c r="AM64" s="10"/>
      <c r="AN64" s="11"/>
      <c r="AO64" s="10"/>
      <c r="AP64" s="7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2"/>
        <v>0</v>
      </c>
      <c r="BA64" s="11">
        <f>$B$64*8</f>
        <v>8</v>
      </c>
      <c r="BB64" s="10" t="s">
        <v>53</v>
      </c>
      <c r="BC64" s="11"/>
      <c r="BD64" s="10"/>
      <c r="BE64" s="11"/>
      <c r="BF64" s="10"/>
      <c r="BG64" s="7">
        <f>$B$64*1</f>
        <v>1</v>
      </c>
      <c r="BH64" s="11">
        <f>$B$64*7</f>
        <v>7</v>
      </c>
      <c r="BI64" s="10" t="s">
        <v>53</v>
      </c>
      <c r="BJ64" s="11"/>
      <c r="BK64" s="10"/>
      <c r="BL64" s="11"/>
      <c r="BM64" s="10"/>
      <c r="BN64" s="11"/>
      <c r="BO64" s="10"/>
      <c r="BP64" s="7">
        <f>$B$64*1</f>
        <v>1</v>
      </c>
      <c r="BQ64" s="7">
        <f t="shared" si="53"/>
        <v>2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4"/>
        <v>0</v>
      </c>
    </row>
    <row r="65" spans="1:86" x14ac:dyDescent="0.25">
      <c r="A65" s="6">
        <v>8</v>
      </c>
      <c r="B65" s="6">
        <v>1</v>
      </c>
      <c r="C65" s="6"/>
      <c r="D65" s="6"/>
      <c r="E65" s="3" t="s">
        <v>65</v>
      </c>
      <c r="F65" s="6">
        <f>$B$65*COUNTIF(S65:CF65,"e")</f>
        <v>0</v>
      </c>
      <c r="G65" s="6">
        <f>$B$65*COUNTIF(S65:CF65,"z")</f>
        <v>2</v>
      </c>
      <c r="H65" s="6">
        <f t="shared" si="41"/>
        <v>15</v>
      </c>
      <c r="I65" s="6">
        <f t="shared" si="42"/>
        <v>8</v>
      </c>
      <c r="J65" s="6">
        <f t="shared" si="43"/>
        <v>0</v>
      </c>
      <c r="K65" s="6">
        <f t="shared" si="44"/>
        <v>0</v>
      </c>
      <c r="L65" s="6">
        <f t="shared" si="45"/>
        <v>7</v>
      </c>
      <c r="M65" s="6">
        <f t="shared" si="46"/>
        <v>0</v>
      </c>
      <c r="N65" s="6">
        <f t="shared" si="47"/>
        <v>0</v>
      </c>
      <c r="O65" s="6">
        <f t="shared" si="48"/>
        <v>0</v>
      </c>
      <c r="P65" s="7">
        <f t="shared" si="49"/>
        <v>2</v>
      </c>
      <c r="Q65" s="7">
        <f t="shared" si="50"/>
        <v>1</v>
      </c>
      <c r="R65" s="7">
        <f>$B$65*0.74</f>
        <v>0.74</v>
      </c>
      <c r="S65" s="11"/>
      <c r="T65" s="10"/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1"/>
        <v>0</v>
      </c>
      <c r="AJ65" s="11"/>
      <c r="AK65" s="10"/>
      <c r="AL65" s="11"/>
      <c r="AM65" s="10"/>
      <c r="AN65" s="11"/>
      <c r="AO65" s="10"/>
      <c r="AP65" s="7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2"/>
        <v>0</v>
      </c>
      <c r="BA65" s="11">
        <f>$B$65*8</f>
        <v>8</v>
      </c>
      <c r="BB65" s="10" t="s">
        <v>53</v>
      </c>
      <c r="BC65" s="11"/>
      <c r="BD65" s="10"/>
      <c r="BE65" s="11"/>
      <c r="BF65" s="10"/>
      <c r="BG65" s="7">
        <f>$B$65*1</f>
        <v>1</v>
      </c>
      <c r="BH65" s="11">
        <f>$B$65*7</f>
        <v>7</v>
      </c>
      <c r="BI65" s="10" t="s">
        <v>53</v>
      </c>
      <c r="BJ65" s="11"/>
      <c r="BK65" s="10"/>
      <c r="BL65" s="11"/>
      <c r="BM65" s="10"/>
      <c r="BN65" s="11"/>
      <c r="BO65" s="10"/>
      <c r="BP65" s="7">
        <f>$B$65*1</f>
        <v>1</v>
      </c>
      <c r="BQ65" s="7">
        <f t="shared" si="53"/>
        <v>2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4"/>
        <v>0</v>
      </c>
    </row>
    <row r="66" spans="1:86" ht="16.05" customHeight="1" x14ac:dyDescent="0.25">
      <c r="A66" s="6"/>
      <c r="B66" s="6"/>
      <c r="C66" s="6"/>
      <c r="D66" s="6"/>
      <c r="E66" s="6" t="s">
        <v>71</v>
      </c>
      <c r="F66" s="6">
        <f t="shared" ref="F66:AK66" si="55">SUM(F55:F65)</f>
        <v>0</v>
      </c>
      <c r="G66" s="6">
        <f t="shared" si="55"/>
        <v>22</v>
      </c>
      <c r="H66" s="6">
        <f t="shared" si="55"/>
        <v>225</v>
      </c>
      <c r="I66" s="6">
        <f t="shared" si="55"/>
        <v>124</v>
      </c>
      <c r="J66" s="6">
        <f t="shared" si="55"/>
        <v>65</v>
      </c>
      <c r="K66" s="6">
        <f t="shared" si="55"/>
        <v>0</v>
      </c>
      <c r="L66" s="6">
        <f t="shared" si="55"/>
        <v>36</v>
      </c>
      <c r="M66" s="6">
        <f t="shared" si="55"/>
        <v>0</v>
      </c>
      <c r="N66" s="6">
        <f t="shared" si="55"/>
        <v>0</v>
      </c>
      <c r="O66" s="6">
        <f t="shared" si="55"/>
        <v>0</v>
      </c>
      <c r="P66" s="7">
        <f t="shared" si="55"/>
        <v>28</v>
      </c>
      <c r="Q66" s="7">
        <f t="shared" si="55"/>
        <v>5</v>
      </c>
      <c r="R66" s="7">
        <f t="shared" si="55"/>
        <v>10.540000000000001</v>
      </c>
      <c r="S66" s="11">
        <f t="shared" si="55"/>
        <v>0</v>
      </c>
      <c r="T66" s="10">
        <f t="shared" si="55"/>
        <v>0</v>
      </c>
      <c r="U66" s="11">
        <f t="shared" si="55"/>
        <v>0</v>
      </c>
      <c r="V66" s="10">
        <f t="shared" si="55"/>
        <v>0</v>
      </c>
      <c r="W66" s="11">
        <f t="shared" si="55"/>
        <v>0</v>
      </c>
      <c r="X66" s="10">
        <f t="shared" si="55"/>
        <v>0</v>
      </c>
      <c r="Y66" s="7">
        <f t="shared" si="55"/>
        <v>0</v>
      </c>
      <c r="Z66" s="11">
        <f t="shared" si="55"/>
        <v>0</v>
      </c>
      <c r="AA66" s="10">
        <f t="shared" si="55"/>
        <v>0</v>
      </c>
      <c r="AB66" s="11">
        <f t="shared" si="55"/>
        <v>0</v>
      </c>
      <c r="AC66" s="10">
        <f t="shared" si="55"/>
        <v>0</v>
      </c>
      <c r="AD66" s="11">
        <f t="shared" si="55"/>
        <v>0</v>
      </c>
      <c r="AE66" s="10">
        <f t="shared" si="55"/>
        <v>0</v>
      </c>
      <c r="AF66" s="11">
        <f t="shared" si="55"/>
        <v>0</v>
      </c>
      <c r="AG66" s="10">
        <f t="shared" si="55"/>
        <v>0</v>
      </c>
      <c r="AH66" s="7">
        <f t="shared" si="55"/>
        <v>0</v>
      </c>
      <c r="AI66" s="7">
        <f t="shared" si="55"/>
        <v>0</v>
      </c>
      <c r="AJ66" s="11">
        <f t="shared" si="55"/>
        <v>18</v>
      </c>
      <c r="AK66" s="10">
        <f t="shared" si="55"/>
        <v>0</v>
      </c>
      <c r="AL66" s="11">
        <f t="shared" ref="AL66:BQ66" si="56">SUM(AL55:AL65)</f>
        <v>7</v>
      </c>
      <c r="AM66" s="10">
        <f t="shared" si="56"/>
        <v>0</v>
      </c>
      <c r="AN66" s="11">
        <f t="shared" si="56"/>
        <v>0</v>
      </c>
      <c r="AO66" s="10">
        <f t="shared" si="56"/>
        <v>0</v>
      </c>
      <c r="AP66" s="7">
        <f t="shared" si="56"/>
        <v>3</v>
      </c>
      <c r="AQ66" s="11">
        <f t="shared" si="56"/>
        <v>8</v>
      </c>
      <c r="AR66" s="10">
        <f t="shared" si="56"/>
        <v>0</v>
      </c>
      <c r="AS66" s="11">
        <f t="shared" si="56"/>
        <v>0</v>
      </c>
      <c r="AT66" s="10">
        <f t="shared" si="56"/>
        <v>0</v>
      </c>
      <c r="AU66" s="11">
        <f t="shared" si="56"/>
        <v>0</v>
      </c>
      <c r="AV66" s="10">
        <f t="shared" si="56"/>
        <v>0</v>
      </c>
      <c r="AW66" s="11">
        <f t="shared" si="56"/>
        <v>0</v>
      </c>
      <c r="AX66" s="10">
        <f t="shared" si="56"/>
        <v>0</v>
      </c>
      <c r="AY66" s="7">
        <f t="shared" si="56"/>
        <v>1</v>
      </c>
      <c r="AZ66" s="7">
        <f t="shared" si="56"/>
        <v>4</v>
      </c>
      <c r="BA66" s="11">
        <f t="shared" si="56"/>
        <v>98</v>
      </c>
      <c r="BB66" s="10">
        <f t="shared" si="56"/>
        <v>0</v>
      </c>
      <c r="BC66" s="11">
        <f t="shared" si="56"/>
        <v>51</v>
      </c>
      <c r="BD66" s="10">
        <f t="shared" si="56"/>
        <v>0</v>
      </c>
      <c r="BE66" s="11">
        <f t="shared" si="56"/>
        <v>0</v>
      </c>
      <c r="BF66" s="10">
        <f t="shared" si="56"/>
        <v>0</v>
      </c>
      <c r="BG66" s="7">
        <f t="shared" si="56"/>
        <v>18</v>
      </c>
      <c r="BH66" s="11">
        <f t="shared" si="56"/>
        <v>28</v>
      </c>
      <c r="BI66" s="10">
        <f t="shared" si="56"/>
        <v>0</v>
      </c>
      <c r="BJ66" s="11">
        <f t="shared" si="56"/>
        <v>0</v>
      </c>
      <c r="BK66" s="10">
        <f t="shared" si="56"/>
        <v>0</v>
      </c>
      <c r="BL66" s="11">
        <f t="shared" si="56"/>
        <v>0</v>
      </c>
      <c r="BM66" s="10">
        <f t="shared" si="56"/>
        <v>0</v>
      </c>
      <c r="BN66" s="11">
        <f t="shared" si="56"/>
        <v>0</v>
      </c>
      <c r="BO66" s="10">
        <f t="shared" si="56"/>
        <v>0</v>
      </c>
      <c r="BP66" s="7">
        <f t="shared" si="56"/>
        <v>4</v>
      </c>
      <c r="BQ66" s="7">
        <f t="shared" si="56"/>
        <v>22</v>
      </c>
      <c r="BR66" s="11">
        <f t="shared" ref="BR66:CW66" si="57">SUM(BR55:BR65)</f>
        <v>8</v>
      </c>
      <c r="BS66" s="10">
        <f t="shared" si="57"/>
        <v>0</v>
      </c>
      <c r="BT66" s="11">
        <f t="shared" si="57"/>
        <v>7</v>
      </c>
      <c r="BU66" s="10">
        <f t="shared" si="57"/>
        <v>0</v>
      </c>
      <c r="BV66" s="11">
        <f t="shared" si="57"/>
        <v>0</v>
      </c>
      <c r="BW66" s="10">
        <f t="shared" si="57"/>
        <v>0</v>
      </c>
      <c r="BX66" s="7">
        <f t="shared" si="57"/>
        <v>2</v>
      </c>
      <c r="BY66" s="11">
        <f t="shared" si="57"/>
        <v>0</v>
      </c>
      <c r="BZ66" s="10">
        <f t="shared" si="57"/>
        <v>0</v>
      </c>
      <c r="CA66" s="11">
        <f t="shared" si="57"/>
        <v>0</v>
      </c>
      <c r="CB66" s="10">
        <f t="shared" si="57"/>
        <v>0</v>
      </c>
      <c r="CC66" s="11">
        <f t="shared" si="57"/>
        <v>0</v>
      </c>
      <c r="CD66" s="10">
        <f t="shared" si="57"/>
        <v>0</v>
      </c>
      <c r="CE66" s="11">
        <f t="shared" si="57"/>
        <v>0</v>
      </c>
      <c r="CF66" s="10">
        <f t="shared" si="57"/>
        <v>0</v>
      </c>
      <c r="CG66" s="7">
        <f t="shared" si="57"/>
        <v>0</v>
      </c>
      <c r="CH66" s="7">
        <f t="shared" si="57"/>
        <v>2</v>
      </c>
    </row>
    <row r="67" spans="1:86" ht="20.100000000000001" customHeight="1" x14ac:dyDescent="0.25">
      <c r="A67" s="19" t="s">
        <v>110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9"/>
      <c r="CH67" s="15"/>
    </row>
    <row r="68" spans="1:86" x14ac:dyDescent="0.25">
      <c r="A68" s="20">
        <v>8</v>
      </c>
      <c r="B68" s="20">
        <v>1</v>
      </c>
      <c r="C68" s="20"/>
      <c r="D68" s="6" t="s">
        <v>111</v>
      </c>
      <c r="E68" s="3" t="s">
        <v>112</v>
      </c>
      <c r="F68" s="6">
        <f t="shared" ref="F68:F103" si="58">COUNTIF(S68:CF68,"e")</f>
        <v>0</v>
      </c>
      <c r="G68" s="6">
        <f t="shared" ref="G68:G103" si="59">COUNTIF(S68:CF68,"z")</f>
        <v>1</v>
      </c>
      <c r="H68" s="6">
        <f t="shared" ref="H68:H103" si="60">SUM(I68:O68)</f>
        <v>20</v>
      </c>
      <c r="I68" s="6">
        <f t="shared" ref="I68:I103" si="61">S68+AJ68+BA68+BR68</f>
        <v>0</v>
      </c>
      <c r="J68" s="6">
        <f t="shared" ref="J68:J103" si="62">U68+AL68+BC68+BT68</f>
        <v>0</v>
      </c>
      <c r="K68" s="6">
        <f t="shared" ref="K68:K103" si="63">W68+AN68+BE68+BV68</f>
        <v>0</v>
      </c>
      <c r="L68" s="6">
        <f t="shared" ref="L68:L103" si="64">Z68+AQ68+BH68+BY68</f>
        <v>20</v>
      </c>
      <c r="M68" s="6">
        <f t="shared" ref="M68:M103" si="65">AB68+AS68+BJ68+CA68</f>
        <v>0</v>
      </c>
      <c r="N68" s="6">
        <f t="shared" ref="N68:N103" si="66">AD68+AU68+BL68+CC68</f>
        <v>0</v>
      </c>
      <c r="O68" s="6">
        <f t="shared" ref="O68:O103" si="67">AF68+AW68+BN68+CE68</f>
        <v>0</v>
      </c>
      <c r="P68" s="7">
        <f t="shared" ref="P68:P103" si="68">AI68+AZ68+BQ68+CH68</f>
        <v>3</v>
      </c>
      <c r="Q68" s="7">
        <f t="shared" ref="Q68:Q103" si="69">AH68+AY68+BP68+CG68</f>
        <v>3</v>
      </c>
      <c r="R68" s="7">
        <v>0.83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ref="AI68:AI103" si="70">Y68+AH68</f>
        <v>0</v>
      </c>
      <c r="AJ68" s="11"/>
      <c r="AK68" s="10"/>
      <c r="AL68" s="11"/>
      <c r="AM68" s="10"/>
      <c r="AN68" s="11"/>
      <c r="AO68" s="10"/>
      <c r="AP68" s="7"/>
      <c r="AQ68" s="11">
        <v>20</v>
      </c>
      <c r="AR68" s="10" t="s">
        <v>53</v>
      </c>
      <c r="AS68" s="11"/>
      <c r="AT68" s="10"/>
      <c r="AU68" s="11"/>
      <c r="AV68" s="10"/>
      <c r="AW68" s="11"/>
      <c r="AX68" s="10"/>
      <c r="AY68" s="7">
        <v>3</v>
      </c>
      <c r="AZ68" s="7">
        <f t="shared" ref="AZ68:AZ103" si="71">AP68+AY68</f>
        <v>3</v>
      </c>
      <c r="BA68" s="11"/>
      <c r="BB68" s="10"/>
      <c r="BC68" s="11"/>
      <c r="BD68" s="10"/>
      <c r="BE68" s="11"/>
      <c r="BF68" s="10"/>
      <c r="BG68" s="7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ref="BQ68:BQ103" si="72">BG68+BP68</f>
        <v>0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ref="CH68:CH103" si="73">BX68+CG68</f>
        <v>0</v>
      </c>
    </row>
    <row r="69" spans="1:86" x14ac:dyDescent="0.25">
      <c r="A69" s="20">
        <v>8</v>
      </c>
      <c r="B69" s="20">
        <v>1</v>
      </c>
      <c r="C69" s="20"/>
      <c r="D69" s="6" t="s">
        <v>113</v>
      </c>
      <c r="E69" s="3" t="s">
        <v>114</v>
      </c>
      <c r="F69" s="6">
        <f t="shared" si="58"/>
        <v>0</v>
      </c>
      <c r="G69" s="6">
        <f t="shared" si="59"/>
        <v>1</v>
      </c>
      <c r="H69" s="6">
        <f t="shared" si="60"/>
        <v>20</v>
      </c>
      <c r="I69" s="6">
        <f t="shared" si="61"/>
        <v>0</v>
      </c>
      <c r="J69" s="6">
        <f t="shared" si="62"/>
        <v>0</v>
      </c>
      <c r="K69" s="6">
        <f t="shared" si="63"/>
        <v>0</v>
      </c>
      <c r="L69" s="6">
        <f t="shared" si="64"/>
        <v>20</v>
      </c>
      <c r="M69" s="6">
        <f t="shared" si="65"/>
        <v>0</v>
      </c>
      <c r="N69" s="6">
        <f t="shared" si="66"/>
        <v>0</v>
      </c>
      <c r="O69" s="6">
        <f t="shared" si="67"/>
        <v>0</v>
      </c>
      <c r="P69" s="7">
        <f t="shared" si="68"/>
        <v>3</v>
      </c>
      <c r="Q69" s="7">
        <f t="shared" si="69"/>
        <v>3</v>
      </c>
      <c r="R69" s="7">
        <v>0.83</v>
      </c>
      <c r="S69" s="11"/>
      <c r="T69" s="10"/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70"/>
        <v>0</v>
      </c>
      <c r="AJ69" s="11"/>
      <c r="AK69" s="10"/>
      <c r="AL69" s="11"/>
      <c r="AM69" s="10"/>
      <c r="AN69" s="11"/>
      <c r="AO69" s="10"/>
      <c r="AP69" s="7"/>
      <c r="AQ69" s="11">
        <v>20</v>
      </c>
      <c r="AR69" s="10" t="s">
        <v>53</v>
      </c>
      <c r="AS69" s="11"/>
      <c r="AT69" s="10"/>
      <c r="AU69" s="11"/>
      <c r="AV69" s="10"/>
      <c r="AW69" s="11"/>
      <c r="AX69" s="10"/>
      <c r="AY69" s="7">
        <v>3</v>
      </c>
      <c r="AZ69" s="7">
        <f t="shared" si="71"/>
        <v>3</v>
      </c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72"/>
        <v>0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73"/>
        <v>0</v>
      </c>
    </row>
    <row r="70" spans="1:86" x14ac:dyDescent="0.25">
      <c r="A70" s="20">
        <v>1</v>
      </c>
      <c r="B70" s="20">
        <v>3</v>
      </c>
      <c r="C70" s="20"/>
      <c r="D70" s="6" t="s">
        <v>115</v>
      </c>
      <c r="E70" s="3" t="s">
        <v>116</v>
      </c>
      <c r="F70" s="6">
        <f t="shared" si="58"/>
        <v>0</v>
      </c>
      <c r="G70" s="6">
        <f t="shared" si="59"/>
        <v>1</v>
      </c>
      <c r="H70" s="6">
        <f t="shared" si="60"/>
        <v>9</v>
      </c>
      <c r="I70" s="6">
        <f t="shared" si="61"/>
        <v>9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0</v>
      </c>
      <c r="N70" s="6">
        <f t="shared" si="66"/>
        <v>0</v>
      </c>
      <c r="O70" s="6">
        <f t="shared" si="67"/>
        <v>0</v>
      </c>
      <c r="P70" s="7">
        <f t="shared" si="68"/>
        <v>1</v>
      </c>
      <c r="Q70" s="7">
        <f t="shared" si="69"/>
        <v>0</v>
      </c>
      <c r="R70" s="7">
        <v>0.37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70"/>
        <v>0</v>
      </c>
      <c r="AJ70" s="11">
        <v>9</v>
      </c>
      <c r="AK70" s="10" t="s">
        <v>53</v>
      </c>
      <c r="AL70" s="11"/>
      <c r="AM70" s="10"/>
      <c r="AN70" s="11"/>
      <c r="AO70" s="10"/>
      <c r="AP70" s="7">
        <v>1</v>
      </c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71"/>
        <v>1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72"/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73"/>
        <v>0</v>
      </c>
    </row>
    <row r="71" spans="1:86" x14ac:dyDescent="0.25">
      <c r="A71" s="20">
        <v>1</v>
      </c>
      <c r="B71" s="20">
        <v>3</v>
      </c>
      <c r="C71" s="20"/>
      <c r="D71" s="6" t="s">
        <v>117</v>
      </c>
      <c r="E71" s="3" t="s">
        <v>118</v>
      </c>
      <c r="F71" s="6">
        <f t="shared" si="58"/>
        <v>0</v>
      </c>
      <c r="G71" s="6">
        <f t="shared" si="59"/>
        <v>1</v>
      </c>
      <c r="H71" s="6">
        <f t="shared" si="60"/>
        <v>9</v>
      </c>
      <c r="I71" s="6">
        <f t="shared" si="61"/>
        <v>9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0</v>
      </c>
      <c r="N71" s="6">
        <f t="shared" si="66"/>
        <v>0</v>
      </c>
      <c r="O71" s="6">
        <f t="shared" si="67"/>
        <v>0</v>
      </c>
      <c r="P71" s="7">
        <f t="shared" si="68"/>
        <v>1</v>
      </c>
      <c r="Q71" s="7">
        <f t="shared" si="69"/>
        <v>0</v>
      </c>
      <c r="R71" s="7">
        <v>0.37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70"/>
        <v>0</v>
      </c>
      <c r="AJ71" s="11">
        <v>9</v>
      </c>
      <c r="AK71" s="10" t="s">
        <v>53</v>
      </c>
      <c r="AL71" s="11"/>
      <c r="AM71" s="10"/>
      <c r="AN71" s="11"/>
      <c r="AO71" s="10"/>
      <c r="AP71" s="7">
        <v>1</v>
      </c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71"/>
        <v>1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72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73"/>
        <v>0</v>
      </c>
    </row>
    <row r="72" spans="1:86" x14ac:dyDescent="0.25">
      <c r="A72" s="20">
        <v>1</v>
      </c>
      <c r="B72" s="20">
        <v>3</v>
      </c>
      <c r="C72" s="20"/>
      <c r="D72" s="6" t="s">
        <v>119</v>
      </c>
      <c r="E72" s="3" t="s">
        <v>120</v>
      </c>
      <c r="F72" s="6">
        <f t="shared" si="58"/>
        <v>0</v>
      </c>
      <c r="G72" s="6">
        <f t="shared" si="59"/>
        <v>1</v>
      </c>
      <c r="H72" s="6">
        <f t="shared" si="60"/>
        <v>9</v>
      </c>
      <c r="I72" s="6">
        <f t="shared" si="61"/>
        <v>9</v>
      </c>
      <c r="J72" s="6">
        <f t="shared" si="62"/>
        <v>0</v>
      </c>
      <c r="K72" s="6">
        <f t="shared" si="63"/>
        <v>0</v>
      </c>
      <c r="L72" s="6">
        <f t="shared" si="64"/>
        <v>0</v>
      </c>
      <c r="M72" s="6">
        <f t="shared" si="65"/>
        <v>0</v>
      </c>
      <c r="N72" s="6">
        <f t="shared" si="66"/>
        <v>0</v>
      </c>
      <c r="O72" s="6">
        <f t="shared" si="67"/>
        <v>0</v>
      </c>
      <c r="P72" s="7">
        <f t="shared" si="68"/>
        <v>1</v>
      </c>
      <c r="Q72" s="7">
        <f t="shared" si="69"/>
        <v>0</v>
      </c>
      <c r="R72" s="7">
        <v>0.4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70"/>
        <v>0</v>
      </c>
      <c r="AJ72" s="11">
        <v>9</v>
      </c>
      <c r="AK72" s="10" t="s">
        <v>53</v>
      </c>
      <c r="AL72" s="11"/>
      <c r="AM72" s="10"/>
      <c r="AN72" s="11"/>
      <c r="AO72" s="10"/>
      <c r="AP72" s="7">
        <v>1</v>
      </c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71"/>
        <v>1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72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73"/>
        <v>0</v>
      </c>
    </row>
    <row r="73" spans="1:86" x14ac:dyDescent="0.25">
      <c r="A73" s="20">
        <v>1</v>
      </c>
      <c r="B73" s="20">
        <v>3</v>
      </c>
      <c r="C73" s="20"/>
      <c r="D73" s="6" t="s">
        <v>121</v>
      </c>
      <c r="E73" s="3" t="s">
        <v>122</v>
      </c>
      <c r="F73" s="6">
        <f t="shared" si="58"/>
        <v>0</v>
      </c>
      <c r="G73" s="6">
        <f t="shared" si="59"/>
        <v>1</v>
      </c>
      <c r="H73" s="6">
        <f t="shared" si="60"/>
        <v>9</v>
      </c>
      <c r="I73" s="6">
        <f t="shared" si="61"/>
        <v>9</v>
      </c>
      <c r="J73" s="6">
        <f t="shared" si="62"/>
        <v>0</v>
      </c>
      <c r="K73" s="6">
        <f t="shared" si="63"/>
        <v>0</v>
      </c>
      <c r="L73" s="6">
        <f t="shared" si="64"/>
        <v>0</v>
      </c>
      <c r="M73" s="6">
        <f t="shared" si="65"/>
        <v>0</v>
      </c>
      <c r="N73" s="6">
        <f t="shared" si="66"/>
        <v>0</v>
      </c>
      <c r="O73" s="6">
        <f t="shared" si="67"/>
        <v>0</v>
      </c>
      <c r="P73" s="7">
        <f t="shared" si="68"/>
        <v>1</v>
      </c>
      <c r="Q73" s="7">
        <f t="shared" si="69"/>
        <v>0</v>
      </c>
      <c r="R73" s="7">
        <v>6.7000000000000004E-2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70"/>
        <v>0</v>
      </c>
      <c r="AJ73" s="11">
        <v>9</v>
      </c>
      <c r="AK73" s="10" t="s">
        <v>53</v>
      </c>
      <c r="AL73" s="11"/>
      <c r="AM73" s="10"/>
      <c r="AN73" s="11"/>
      <c r="AO73" s="10"/>
      <c r="AP73" s="7">
        <v>1</v>
      </c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71"/>
        <v>1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72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73"/>
        <v>0</v>
      </c>
    </row>
    <row r="74" spans="1:86" x14ac:dyDescent="0.25">
      <c r="A74" s="20">
        <v>1</v>
      </c>
      <c r="B74" s="20">
        <v>3</v>
      </c>
      <c r="C74" s="20"/>
      <c r="D74" s="6" t="s">
        <v>123</v>
      </c>
      <c r="E74" s="3" t="s">
        <v>124</v>
      </c>
      <c r="F74" s="6">
        <f t="shared" si="58"/>
        <v>0</v>
      </c>
      <c r="G74" s="6">
        <f t="shared" si="59"/>
        <v>1</v>
      </c>
      <c r="H74" s="6">
        <f t="shared" si="60"/>
        <v>9</v>
      </c>
      <c r="I74" s="6">
        <f t="shared" si="61"/>
        <v>9</v>
      </c>
      <c r="J74" s="6">
        <f t="shared" si="62"/>
        <v>0</v>
      </c>
      <c r="K74" s="6">
        <f t="shared" si="63"/>
        <v>0</v>
      </c>
      <c r="L74" s="6">
        <f t="shared" si="64"/>
        <v>0</v>
      </c>
      <c r="M74" s="6">
        <f t="shared" si="65"/>
        <v>0</v>
      </c>
      <c r="N74" s="6">
        <f t="shared" si="66"/>
        <v>0</v>
      </c>
      <c r="O74" s="6">
        <f t="shared" si="67"/>
        <v>0</v>
      </c>
      <c r="P74" s="7">
        <f t="shared" si="68"/>
        <v>1</v>
      </c>
      <c r="Q74" s="7">
        <f t="shared" si="69"/>
        <v>0</v>
      </c>
      <c r="R74" s="7">
        <v>0.4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70"/>
        <v>0</v>
      </c>
      <c r="AJ74" s="11">
        <v>9</v>
      </c>
      <c r="AK74" s="10" t="s">
        <v>53</v>
      </c>
      <c r="AL74" s="11"/>
      <c r="AM74" s="10"/>
      <c r="AN74" s="11"/>
      <c r="AO74" s="10"/>
      <c r="AP74" s="7">
        <v>1</v>
      </c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71"/>
        <v>1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72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73"/>
        <v>0</v>
      </c>
    </row>
    <row r="75" spans="1:86" x14ac:dyDescent="0.25">
      <c r="A75" s="20">
        <v>1</v>
      </c>
      <c r="B75" s="20">
        <v>3</v>
      </c>
      <c r="C75" s="20"/>
      <c r="D75" s="6" t="s">
        <v>125</v>
      </c>
      <c r="E75" s="3" t="s">
        <v>126</v>
      </c>
      <c r="F75" s="6">
        <f t="shared" si="58"/>
        <v>0</v>
      </c>
      <c r="G75" s="6">
        <f t="shared" si="59"/>
        <v>1</v>
      </c>
      <c r="H75" s="6">
        <f t="shared" si="60"/>
        <v>9</v>
      </c>
      <c r="I75" s="6">
        <f t="shared" si="61"/>
        <v>9</v>
      </c>
      <c r="J75" s="6">
        <f t="shared" si="62"/>
        <v>0</v>
      </c>
      <c r="K75" s="6">
        <f t="shared" si="63"/>
        <v>0</v>
      </c>
      <c r="L75" s="6">
        <f t="shared" si="64"/>
        <v>0</v>
      </c>
      <c r="M75" s="6">
        <f t="shared" si="65"/>
        <v>0</v>
      </c>
      <c r="N75" s="6">
        <f t="shared" si="66"/>
        <v>0</v>
      </c>
      <c r="O75" s="6">
        <f t="shared" si="67"/>
        <v>0</v>
      </c>
      <c r="P75" s="7">
        <f t="shared" si="68"/>
        <v>1</v>
      </c>
      <c r="Q75" s="7">
        <f t="shared" si="69"/>
        <v>0</v>
      </c>
      <c r="R75" s="7">
        <v>0.3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70"/>
        <v>0</v>
      </c>
      <c r="AJ75" s="11">
        <v>9</v>
      </c>
      <c r="AK75" s="10" t="s">
        <v>53</v>
      </c>
      <c r="AL75" s="11"/>
      <c r="AM75" s="10"/>
      <c r="AN75" s="11"/>
      <c r="AO75" s="10"/>
      <c r="AP75" s="7">
        <v>1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71"/>
        <v>1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72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73"/>
        <v>0</v>
      </c>
    </row>
    <row r="76" spans="1:86" x14ac:dyDescent="0.25">
      <c r="A76" s="20">
        <v>2</v>
      </c>
      <c r="B76" s="20">
        <v>1</v>
      </c>
      <c r="C76" s="20"/>
      <c r="D76" s="6" t="s">
        <v>248</v>
      </c>
      <c r="E76" s="3" t="s">
        <v>249</v>
      </c>
      <c r="F76" s="6">
        <f t="shared" si="58"/>
        <v>0</v>
      </c>
      <c r="G76" s="6">
        <f t="shared" si="59"/>
        <v>2</v>
      </c>
      <c r="H76" s="6">
        <f t="shared" si="60"/>
        <v>15</v>
      </c>
      <c r="I76" s="6">
        <f t="shared" si="61"/>
        <v>8</v>
      </c>
      <c r="J76" s="6">
        <f t="shared" si="62"/>
        <v>7</v>
      </c>
      <c r="K76" s="6">
        <f t="shared" si="63"/>
        <v>0</v>
      </c>
      <c r="L76" s="6">
        <f t="shared" si="64"/>
        <v>0</v>
      </c>
      <c r="M76" s="6">
        <f t="shared" si="65"/>
        <v>0</v>
      </c>
      <c r="N76" s="6">
        <f t="shared" si="66"/>
        <v>0</v>
      </c>
      <c r="O76" s="6">
        <f t="shared" si="67"/>
        <v>0</v>
      </c>
      <c r="P76" s="7">
        <f t="shared" si="68"/>
        <v>2</v>
      </c>
      <c r="Q76" s="7">
        <f t="shared" si="69"/>
        <v>0</v>
      </c>
      <c r="R76" s="7">
        <v>0.56999999999999995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70"/>
        <v>0</v>
      </c>
      <c r="AJ76" s="11">
        <v>8</v>
      </c>
      <c r="AK76" s="10" t="s">
        <v>53</v>
      </c>
      <c r="AL76" s="11">
        <v>7</v>
      </c>
      <c r="AM76" s="10" t="s">
        <v>53</v>
      </c>
      <c r="AN76" s="11"/>
      <c r="AO76" s="10"/>
      <c r="AP76" s="7">
        <v>2</v>
      </c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71"/>
        <v>2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72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73"/>
        <v>0</v>
      </c>
    </row>
    <row r="77" spans="1:86" x14ac:dyDescent="0.25">
      <c r="A77" s="20">
        <v>2</v>
      </c>
      <c r="B77" s="20">
        <v>1</v>
      </c>
      <c r="C77" s="20"/>
      <c r="D77" s="6" t="s">
        <v>250</v>
      </c>
      <c r="E77" s="3" t="s">
        <v>251</v>
      </c>
      <c r="F77" s="6">
        <f t="shared" si="58"/>
        <v>0</v>
      </c>
      <c r="G77" s="6">
        <f t="shared" si="59"/>
        <v>2</v>
      </c>
      <c r="H77" s="6">
        <f t="shared" si="60"/>
        <v>15</v>
      </c>
      <c r="I77" s="6">
        <f t="shared" si="61"/>
        <v>8</v>
      </c>
      <c r="J77" s="6">
        <f t="shared" si="62"/>
        <v>7</v>
      </c>
      <c r="K77" s="6">
        <f t="shared" si="63"/>
        <v>0</v>
      </c>
      <c r="L77" s="6">
        <f t="shared" si="64"/>
        <v>0</v>
      </c>
      <c r="M77" s="6">
        <f t="shared" si="65"/>
        <v>0</v>
      </c>
      <c r="N77" s="6">
        <f t="shared" si="66"/>
        <v>0</v>
      </c>
      <c r="O77" s="6">
        <f t="shared" si="67"/>
        <v>0</v>
      </c>
      <c r="P77" s="7">
        <f t="shared" si="68"/>
        <v>2</v>
      </c>
      <c r="Q77" s="7">
        <f t="shared" si="69"/>
        <v>0</v>
      </c>
      <c r="R77" s="7">
        <v>0.67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70"/>
        <v>0</v>
      </c>
      <c r="AJ77" s="11">
        <v>8</v>
      </c>
      <c r="AK77" s="10" t="s">
        <v>53</v>
      </c>
      <c r="AL77" s="11">
        <v>7</v>
      </c>
      <c r="AM77" s="10" t="s">
        <v>53</v>
      </c>
      <c r="AN77" s="11"/>
      <c r="AO77" s="10"/>
      <c r="AP77" s="7">
        <v>2</v>
      </c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71"/>
        <v>2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72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73"/>
        <v>0</v>
      </c>
    </row>
    <row r="78" spans="1:86" x14ac:dyDescent="0.25">
      <c r="A78" s="20">
        <v>2</v>
      </c>
      <c r="B78" s="20">
        <v>1</v>
      </c>
      <c r="C78" s="20"/>
      <c r="D78" s="6" t="s">
        <v>252</v>
      </c>
      <c r="E78" s="3" t="s">
        <v>253</v>
      </c>
      <c r="F78" s="6">
        <f t="shared" si="58"/>
        <v>0</v>
      </c>
      <c r="G78" s="6">
        <f t="shared" si="59"/>
        <v>2</v>
      </c>
      <c r="H78" s="6">
        <f t="shared" si="60"/>
        <v>15</v>
      </c>
      <c r="I78" s="6">
        <f t="shared" si="61"/>
        <v>8</v>
      </c>
      <c r="J78" s="6">
        <f t="shared" si="62"/>
        <v>7</v>
      </c>
      <c r="K78" s="6">
        <f t="shared" si="63"/>
        <v>0</v>
      </c>
      <c r="L78" s="6">
        <f t="shared" si="64"/>
        <v>0</v>
      </c>
      <c r="M78" s="6">
        <f t="shared" si="65"/>
        <v>0</v>
      </c>
      <c r="N78" s="6">
        <f t="shared" si="66"/>
        <v>0</v>
      </c>
      <c r="O78" s="6">
        <f t="shared" si="67"/>
        <v>0</v>
      </c>
      <c r="P78" s="7">
        <f t="shared" si="68"/>
        <v>2</v>
      </c>
      <c r="Q78" s="7">
        <f t="shared" si="69"/>
        <v>0</v>
      </c>
      <c r="R78" s="7">
        <v>0.77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70"/>
        <v>0</v>
      </c>
      <c r="AJ78" s="11">
        <v>8</v>
      </c>
      <c r="AK78" s="10" t="s">
        <v>53</v>
      </c>
      <c r="AL78" s="11">
        <v>7</v>
      </c>
      <c r="AM78" s="10" t="s">
        <v>53</v>
      </c>
      <c r="AN78" s="11"/>
      <c r="AO78" s="10"/>
      <c r="AP78" s="7">
        <v>2</v>
      </c>
      <c r="AQ78" s="11"/>
      <c r="AR78" s="10"/>
      <c r="AS78" s="11"/>
      <c r="AT78" s="10"/>
      <c r="AU78" s="11"/>
      <c r="AV78" s="10"/>
      <c r="AW78" s="11"/>
      <c r="AX78" s="10"/>
      <c r="AY78" s="7"/>
      <c r="AZ78" s="7">
        <f t="shared" si="71"/>
        <v>2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72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73"/>
        <v>0</v>
      </c>
    </row>
    <row r="79" spans="1:86" x14ac:dyDescent="0.25">
      <c r="A79" s="20">
        <v>2</v>
      </c>
      <c r="B79" s="20">
        <v>1</v>
      </c>
      <c r="C79" s="20"/>
      <c r="D79" s="6" t="s">
        <v>254</v>
      </c>
      <c r="E79" s="3" t="s">
        <v>255</v>
      </c>
      <c r="F79" s="6">
        <f t="shared" si="58"/>
        <v>0</v>
      </c>
      <c r="G79" s="6">
        <f t="shared" si="59"/>
        <v>2</v>
      </c>
      <c r="H79" s="6">
        <f t="shared" si="60"/>
        <v>15</v>
      </c>
      <c r="I79" s="6">
        <f t="shared" si="61"/>
        <v>8</v>
      </c>
      <c r="J79" s="6">
        <f t="shared" si="62"/>
        <v>7</v>
      </c>
      <c r="K79" s="6">
        <f t="shared" si="63"/>
        <v>0</v>
      </c>
      <c r="L79" s="6">
        <f t="shared" si="64"/>
        <v>0</v>
      </c>
      <c r="M79" s="6">
        <f t="shared" si="65"/>
        <v>0</v>
      </c>
      <c r="N79" s="6">
        <f t="shared" si="66"/>
        <v>0</v>
      </c>
      <c r="O79" s="6">
        <f t="shared" si="67"/>
        <v>0</v>
      </c>
      <c r="P79" s="7">
        <f t="shared" si="68"/>
        <v>2</v>
      </c>
      <c r="Q79" s="7">
        <f t="shared" si="69"/>
        <v>0</v>
      </c>
      <c r="R79" s="7">
        <v>1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70"/>
        <v>0</v>
      </c>
      <c r="AJ79" s="11">
        <v>8</v>
      </c>
      <c r="AK79" s="10" t="s">
        <v>53</v>
      </c>
      <c r="AL79" s="11">
        <v>7</v>
      </c>
      <c r="AM79" s="10" t="s">
        <v>53</v>
      </c>
      <c r="AN79" s="11"/>
      <c r="AO79" s="10"/>
      <c r="AP79" s="7">
        <v>2</v>
      </c>
      <c r="AQ79" s="11"/>
      <c r="AR79" s="10"/>
      <c r="AS79" s="11"/>
      <c r="AT79" s="10"/>
      <c r="AU79" s="11"/>
      <c r="AV79" s="10"/>
      <c r="AW79" s="11"/>
      <c r="AX79" s="10"/>
      <c r="AY79" s="7"/>
      <c r="AZ79" s="7">
        <f t="shared" si="71"/>
        <v>2</v>
      </c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11"/>
      <c r="BO79" s="10"/>
      <c r="BP79" s="7"/>
      <c r="BQ79" s="7">
        <f t="shared" si="72"/>
        <v>0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73"/>
        <v>0</v>
      </c>
    </row>
    <row r="80" spans="1:86" x14ac:dyDescent="0.25">
      <c r="A80" s="20">
        <v>2</v>
      </c>
      <c r="B80" s="20">
        <v>1</v>
      </c>
      <c r="C80" s="20"/>
      <c r="D80" s="6" t="s">
        <v>256</v>
      </c>
      <c r="E80" s="3" t="s">
        <v>132</v>
      </c>
      <c r="F80" s="6">
        <f t="shared" si="58"/>
        <v>0</v>
      </c>
      <c r="G80" s="6">
        <f t="shared" si="59"/>
        <v>2</v>
      </c>
      <c r="H80" s="6">
        <f t="shared" si="60"/>
        <v>15</v>
      </c>
      <c r="I80" s="6">
        <f t="shared" si="61"/>
        <v>8</v>
      </c>
      <c r="J80" s="6">
        <f t="shared" si="62"/>
        <v>7</v>
      </c>
      <c r="K80" s="6">
        <f t="shared" si="63"/>
        <v>0</v>
      </c>
      <c r="L80" s="6">
        <f t="shared" si="64"/>
        <v>0</v>
      </c>
      <c r="M80" s="6">
        <f t="shared" si="65"/>
        <v>0</v>
      </c>
      <c r="N80" s="6">
        <f t="shared" si="66"/>
        <v>0</v>
      </c>
      <c r="O80" s="6">
        <f t="shared" si="67"/>
        <v>0</v>
      </c>
      <c r="P80" s="7">
        <f t="shared" si="68"/>
        <v>2</v>
      </c>
      <c r="Q80" s="7">
        <f t="shared" si="69"/>
        <v>0</v>
      </c>
      <c r="R80" s="7">
        <v>0.93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70"/>
        <v>0</v>
      </c>
      <c r="AJ80" s="11">
        <v>8</v>
      </c>
      <c r="AK80" s="10" t="s">
        <v>53</v>
      </c>
      <c r="AL80" s="11">
        <v>7</v>
      </c>
      <c r="AM80" s="10" t="s">
        <v>53</v>
      </c>
      <c r="AN80" s="11"/>
      <c r="AO80" s="10"/>
      <c r="AP80" s="7">
        <v>2</v>
      </c>
      <c r="AQ80" s="11"/>
      <c r="AR80" s="10"/>
      <c r="AS80" s="11"/>
      <c r="AT80" s="10"/>
      <c r="AU80" s="11"/>
      <c r="AV80" s="10"/>
      <c r="AW80" s="11"/>
      <c r="AX80" s="10"/>
      <c r="AY80" s="7"/>
      <c r="AZ80" s="7">
        <f t="shared" si="71"/>
        <v>2</v>
      </c>
      <c r="BA80" s="11"/>
      <c r="BB80" s="10"/>
      <c r="BC80" s="11"/>
      <c r="BD80" s="10"/>
      <c r="BE80" s="11"/>
      <c r="BF80" s="10"/>
      <c r="BG80" s="7"/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72"/>
        <v>0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73"/>
        <v>0</v>
      </c>
    </row>
    <row r="81" spans="1:86" x14ac:dyDescent="0.25">
      <c r="A81" s="20">
        <v>2</v>
      </c>
      <c r="B81" s="20">
        <v>1</v>
      </c>
      <c r="C81" s="20"/>
      <c r="D81" s="6" t="s">
        <v>257</v>
      </c>
      <c r="E81" s="3" t="s">
        <v>174</v>
      </c>
      <c r="F81" s="6">
        <f t="shared" si="58"/>
        <v>0</v>
      </c>
      <c r="G81" s="6">
        <f t="shared" si="59"/>
        <v>2</v>
      </c>
      <c r="H81" s="6">
        <f t="shared" si="60"/>
        <v>15</v>
      </c>
      <c r="I81" s="6">
        <f t="shared" si="61"/>
        <v>8</v>
      </c>
      <c r="J81" s="6">
        <f t="shared" si="62"/>
        <v>7</v>
      </c>
      <c r="K81" s="6">
        <f t="shared" si="63"/>
        <v>0</v>
      </c>
      <c r="L81" s="6">
        <f t="shared" si="64"/>
        <v>0</v>
      </c>
      <c r="M81" s="6">
        <f t="shared" si="65"/>
        <v>0</v>
      </c>
      <c r="N81" s="6">
        <f t="shared" si="66"/>
        <v>0</v>
      </c>
      <c r="O81" s="6">
        <f t="shared" si="67"/>
        <v>0</v>
      </c>
      <c r="P81" s="7">
        <f t="shared" si="68"/>
        <v>2</v>
      </c>
      <c r="Q81" s="7">
        <f t="shared" si="69"/>
        <v>0</v>
      </c>
      <c r="R81" s="7">
        <v>0.73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70"/>
        <v>0</v>
      </c>
      <c r="AJ81" s="11">
        <v>8</v>
      </c>
      <c r="AK81" s="10" t="s">
        <v>53</v>
      </c>
      <c r="AL81" s="11">
        <v>7</v>
      </c>
      <c r="AM81" s="10" t="s">
        <v>53</v>
      </c>
      <c r="AN81" s="11"/>
      <c r="AO81" s="10"/>
      <c r="AP81" s="7">
        <v>2</v>
      </c>
      <c r="AQ81" s="11"/>
      <c r="AR81" s="10"/>
      <c r="AS81" s="11"/>
      <c r="AT81" s="10"/>
      <c r="AU81" s="11"/>
      <c r="AV81" s="10"/>
      <c r="AW81" s="11"/>
      <c r="AX81" s="10"/>
      <c r="AY81" s="7"/>
      <c r="AZ81" s="7">
        <f t="shared" si="71"/>
        <v>2</v>
      </c>
      <c r="BA81" s="11"/>
      <c r="BB81" s="10"/>
      <c r="BC81" s="11"/>
      <c r="BD81" s="10"/>
      <c r="BE81" s="11"/>
      <c r="BF81" s="10"/>
      <c r="BG81" s="7"/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72"/>
        <v>0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73"/>
        <v>0</v>
      </c>
    </row>
    <row r="82" spans="1:86" x14ac:dyDescent="0.25">
      <c r="A82" s="20">
        <v>3</v>
      </c>
      <c r="B82" s="20">
        <v>1</v>
      </c>
      <c r="C82" s="20"/>
      <c r="D82" s="6" t="s">
        <v>258</v>
      </c>
      <c r="E82" s="3" t="s">
        <v>259</v>
      </c>
      <c r="F82" s="6">
        <f t="shared" si="58"/>
        <v>0</v>
      </c>
      <c r="G82" s="6">
        <f t="shared" si="59"/>
        <v>2</v>
      </c>
      <c r="H82" s="6">
        <f t="shared" si="60"/>
        <v>15</v>
      </c>
      <c r="I82" s="6">
        <f t="shared" si="61"/>
        <v>8</v>
      </c>
      <c r="J82" s="6">
        <f t="shared" si="62"/>
        <v>7</v>
      </c>
      <c r="K82" s="6">
        <f t="shared" si="63"/>
        <v>0</v>
      </c>
      <c r="L82" s="6">
        <f t="shared" si="64"/>
        <v>0</v>
      </c>
      <c r="M82" s="6">
        <f t="shared" si="65"/>
        <v>0</v>
      </c>
      <c r="N82" s="6">
        <f t="shared" si="66"/>
        <v>0</v>
      </c>
      <c r="O82" s="6">
        <f t="shared" si="67"/>
        <v>0</v>
      </c>
      <c r="P82" s="7">
        <f t="shared" si="68"/>
        <v>2</v>
      </c>
      <c r="Q82" s="7">
        <f t="shared" si="69"/>
        <v>0</v>
      </c>
      <c r="R82" s="7">
        <v>0.84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70"/>
        <v>0</v>
      </c>
      <c r="AJ82" s="11"/>
      <c r="AK82" s="10"/>
      <c r="AL82" s="11"/>
      <c r="AM82" s="10"/>
      <c r="AN82" s="11"/>
      <c r="AO82" s="10"/>
      <c r="AP82" s="7"/>
      <c r="AQ82" s="11"/>
      <c r="AR82" s="10"/>
      <c r="AS82" s="11"/>
      <c r="AT82" s="10"/>
      <c r="AU82" s="11"/>
      <c r="AV82" s="10"/>
      <c r="AW82" s="11"/>
      <c r="AX82" s="10"/>
      <c r="AY82" s="7"/>
      <c r="AZ82" s="7">
        <f t="shared" si="71"/>
        <v>0</v>
      </c>
      <c r="BA82" s="11">
        <v>8</v>
      </c>
      <c r="BB82" s="10" t="s">
        <v>53</v>
      </c>
      <c r="BC82" s="11">
        <v>7</v>
      </c>
      <c r="BD82" s="10" t="s">
        <v>53</v>
      </c>
      <c r="BE82" s="11"/>
      <c r="BF82" s="10"/>
      <c r="BG82" s="7">
        <v>2</v>
      </c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72"/>
        <v>2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73"/>
        <v>0</v>
      </c>
    </row>
    <row r="83" spans="1:86" x14ac:dyDescent="0.25">
      <c r="A83" s="20">
        <v>3</v>
      </c>
      <c r="B83" s="20">
        <v>1</v>
      </c>
      <c r="C83" s="20"/>
      <c r="D83" s="6" t="s">
        <v>260</v>
      </c>
      <c r="E83" s="3" t="s">
        <v>261</v>
      </c>
      <c r="F83" s="6">
        <f t="shared" si="58"/>
        <v>0</v>
      </c>
      <c r="G83" s="6">
        <f t="shared" si="59"/>
        <v>2</v>
      </c>
      <c r="H83" s="6">
        <f t="shared" si="60"/>
        <v>15</v>
      </c>
      <c r="I83" s="6">
        <f t="shared" si="61"/>
        <v>8</v>
      </c>
      <c r="J83" s="6">
        <f t="shared" si="62"/>
        <v>7</v>
      </c>
      <c r="K83" s="6">
        <f t="shared" si="63"/>
        <v>0</v>
      </c>
      <c r="L83" s="6">
        <f t="shared" si="64"/>
        <v>0</v>
      </c>
      <c r="M83" s="6">
        <f t="shared" si="65"/>
        <v>0</v>
      </c>
      <c r="N83" s="6">
        <f t="shared" si="66"/>
        <v>0</v>
      </c>
      <c r="O83" s="6">
        <f t="shared" si="67"/>
        <v>0</v>
      </c>
      <c r="P83" s="7">
        <f t="shared" si="68"/>
        <v>2</v>
      </c>
      <c r="Q83" s="7">
        <f t="shared" si="69"/>
        <v>0</v>
      </c>
      <c r="R83" s="7">
        <v>0.74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70"/>
        <v>0</v>
      </c>
      <c r="AJ83" s="11"/>
      <c r="AK83" s="10"/>
      <c r="AL83" s="11"/>
      <c r="AM83" s="10"/>
      <c r="AN83" s="11"/>
      <c r="AO83" s="10"/>
      <c r="AP83" s="7"/>
      <c r="AQ83" s="11"/>
      <c r="AR83" s="10"/>
      <c r="AS83" s="11"/>
      <c r="AT83" s="10"/>
      <c r="AU83" s="11"/>
      <c r="AV83" s="10"/>
      <c r="AW83" s="11"/>
      <c r="AX83" s="10"/>
      <c r="AY83" s="7"/>
      <c r="AZ83" s="7">
        <f t="shared" si="71"/>
        <v>0</v>
      </c>
      <c r="BA83" s="11">
        <v>8</v>
      </c>
      <c r="BB83" s="10" t="s">
        <v>53</v>
      </c>
      <c r="BC83" s="11">
        <v>7</v>
      </c>
      <c r="BD83" s="10" t="s">
        <v>53</v>
      </c>
      <c r="BE83" s="11"/>
      <c r="BF83" s="10"/>
      <c r="BG83" s="7">
        <v>2</v>
      </c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72"/>
        <v>2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73"/>
        <v>0</v>
      </c>
    </row>
    <row r="84" spans="1:86" x14ac:dyDescent="0.25">
      <c r="A84" s="20">
        <v>3</v>
      </c>
      <c r="B84" s="20">
        <v>1</v>
      </c>
      <c r="C84" s="20"/>
      <c r="D84" s="6" t="s">
        <v>262</v>
      </c>
      <c r="E84" s="3" t="s">
        <v>263</v>
      </c>
      <c r="F84" s="6">
        <f t="shared" si="58"/>
        <v>0</v>
      </c>
      <c r="G84" s="6">
        <f t="shared" si="59"/>
        <v>2</v>
      </c>
      <c r="H84" s="6">
        <f t="shared" si="60"/>
        <v>15</v>
      </c>
      <c r="I84" s="6">
        <f t="shared" si="61"/>
        <v>8</v>
      </c>
      <c r="J84" s="6">
        <f t="shared" si="62"/>
        <v>7</v>
      </c>
      <c r="K84" s="6">
        <f t="shared" si="63"/>
        <v>0</v>
      </c>
      <c r="L84" s="6">
        <f t="shared" si="64"/>
        <v>0</v>
      </c>
      <c r="M84" s="6">
        <f t="shared" si="65"/>
        <v>0</v>
      </c>
      <c r="N84" s="6">
        <f t="shared" si="66"/>
        <v>0</v>
      </c>
      <c r="O84" s="6">
        <f t="shared" si="67"/>
        <v>0</v>
      </c>
      <c r="P84" s="7">
        <f t="shared" si="68"/>
        <v>2</v>
      </c>
      <c r="Q84" s="7">
        <f t="shared" si="69"/>
        <v>0</v>
      </c>
      <c r="R84" s="7">
        <v>0.74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70"/>
        <v>0</v>
      </c>
      <c r="AJ84" s="11"/>
      <c r="AK84" s="10"/>
      <c r="AL84" s="11"/>
      <c r="AM84" s="10"/>
      <c r="AN84" s="11"/>
      <c r="AO84" s="10"/>
      <c r="AP84" s="7"/>
      <c r="AQ84" s="11"/>
      <c r="AR84" s="10"/>
      <c r="AS84" s="11"/>
      <c r="AT84" s="10"/>
      <c r="AU84" s="11"/>
      <c r="AV84" s="10"/>
      <c r="AW84" s="11"/>
      <c r="AX84" s="10"/>
      <c r="AY84" s="7"/>
      <c r="AZ84" s="7">
        <f t="shared" si="71"/>
        <v>0</v>
      </c>
      <c r="BA84" s="11">
        <v>8</v>
      </c>
      <c r="BB84" s="10" t="s">
        <v>53</v>
      </c>
      <c r="BC84" s="11">
        <v>7</v>
      </c>
      <c r="BD84" s="10" t="s">
        <v>53</v>
      </c>
      <c r="BE84" s="11"/>
      <c r="BF84" s="10"/>
      <c r="BG84" s="7">
        <v>2</v>
      </c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72"/>
        <v>2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73"/>
        <v>0</v>
      </c>
    </row>
    <row r="85" spans="1:86" x14ac:dyDescent="0.25">
      <c r="A85" s="20">
        <v>4</v>
      </c>
      <c r="B85" s="20">
        <v>1</v>
      </c>
      <c r="C85" s="20"/>
      <c r="D85" s="6" t="s">
        <v>264</v>
      </c>
      <c r="E85" s="3" t="s">
        <v>182</v>
      </c>
      <c r="F85" s="6">
        <f t="shared" si="58"/>
        <v>0</v>
      </c>
      <c r="G85" s="6">
        <f t="shared" si="59"/>
        <v>2</v>
      </c>
      <c r="H85" s="6">
        <f t="shared" si="60"/>
        <v>15</v>
      </c>
      <c r="I85" s="6">
        <f t="shared" si="61"/>
        <v>8</v>
      </c>
      <c r="J85" s="6">
        <f t="shared" si="62"/>
        <v>7</v>
      </c>
      <c r="K85" s="6">
        <f t="shared" si="63"/>
        <v>0</v>
      </c>
      <c r="L85" s="6">
        <f t="shared" si="64"/>
        <v>0</v>
      </c>
      <c r="M85" s="6">
        <f t="shared" si="65"/>
        <v>0</v>
      </c>
      <c r="N85" s="6">
        <f t="shared" si="66"/>
        <v>0</v>
      </c>
      <c r="O85" s="6">
        <f t="shared" si="67"/>
        <v>0</v>
      </c>
      <c r="P85" s="7">
        <f t="shared" si="68"/>
        <v>2</v>
      </c>
      <c r="Q85" s="7">
        <f t="shared" si="69"/>
        <v>0</v>
      </c>
      <c r="R85" s="7">
        <v>0.74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70"/>
        <v>0</v>
      </c>
      <c r="AJ85" s="11"/>
      <c r="AK85" s="10"/>
      <c r="AL85" s="11"/>
      <c r="AM85" s="10"/>
      <c r="AN85" s="11"/>
      <c r="AO85" s="10"/>
      <c r="AP85" s="7"/>
      <c r="AQ85" s="11"/>
      <c r="AR85" s="10"/>
      <c r="AS85" s="11"/>
      <c r="AT85" s="10"/>
      <c r="AU85" s="11"/>
      <c r="AV85" s="10"/>
      <c r="AW85" s="11"/>
      <c r="AX85" s="10"/>
      <c r="AY85" s="7"/>
      <c r="AZ85" s="7">
        <f t="shared" si="71"/>
        <v>0</v>
      </c>
      <c r="BA85" s="11">
        <v>8</v>
      </c>
      <c r="BB85" s="10" t="s">
        <v>53</v>
      </c>
      <c r="BC85" s="11">
        <v>7</v>
      </c>
      <c r="BD85" s="10" t="s">
        <v>53</v>
      </c>
      <c r="BE85" s="11"/>
      <c r="BF85" s="10"/>
      <c r="BG85" s="7">
        <v>2</v>
      </c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72"/>
        <v>2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73"/>
        <v>0</v>
      </c>
    </row>
    <row r="86" spans="1:86" x14ac:dyDescent="0.25">
      <c r="A86" s="20">
        <v>4</v>
      </c>
      <c r="B86" s="20">
        <v>1</v>
      </c>
      <c r="C86" s="20"/>
      <c r="D86" s="6" t="s">
        <v>265</v>
      </c>
      <c r="E86" s="3" t="s">
        <v>184</v>
      </c>
      <c r="F86" s="6">
        <f t="shared" si="58"/>
        <v>0</v>
      </c>
      <c r="G86" s="6">
        <f t="shared" si="59"/>
        <v>2</v>
      </c>
      <c r="H86" s="6">
        <f t="shared" si="60"/>
        <v>15</v>
      </c>
      <c r="I86" s="6">
        <f t="shared" si="61"/>
        <v>8</v>
      </c>
      <c r="J86" s="6">
        <f t="shared" si="62"/>
        <v>7</v>
      </c>
      <c r="K86" s="6">
        <f t="shared" si="63"/>
        <v>0</v>
      </c>
      <c r="L86" s="6">
        <f t="shared" si="64"/>
        <v>0</v>
      </c>
      <c r="M86" s="6">
        <f t="shared" si="65"/>
        <v>0</v>
      </c>
      <c r="N86" s="6">
        <f t="shared" si="66"/>
        <v>0</v>
      </c>
      <c r="O86" s="6">
        <f t="shared" si="67"/>
        <v>0</v>
      </c>
      <c r="P86" s="7">
        <f t="shared" si="68"/>
        <v>2</v>
      </c>
      <c r="Q86" s="7">
        <f t="shared" si="69"/>
        <v>0</v>
      </c>
      <c r="R86" s="7">
        <v>0.8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70"/>
        <v>0</v>
      </c>
      <c r="AJ86" s="11"/>
      <c r="AK86" s="10"/>
      <c r="AL86" s="11"/>
      <c r="AM86" s="10"/>
      <c r="AN86" s="11"/>
      <c r="AO86" s="10"/>
      <c r="AP86" s="7"/>
      <c r="AQ86" s="11"/>
      <c r="AR86" s="10"/>
      <c r="AS86" s="11"/>
      <c r="AT86" s="10"/>
      <c r="AU86" s="11"/>
      <c r="AV86" s="10"/>
      <c r="AW86" s="11"/>
      <c r="AX86" s="10"/>
      <c r="AY86" s="7"/>
      <c r="AZ86" s="7">
        <f t="shared" si="71"/>
        <v>0</v>
      </c>
      <c r="BA86" s="11">
        <v>8</v>
      </c>
      <c r="BB86" s="10" t="s">
        <v>53</v>
      </c>
      <c r="BC86" s="11">
        <v>7</v>
      </c>
      <c r="BD86" s="10" t="s">
        <v>53</v>
      </c>
      <c r="BE86" s="11"/>
      <c r="BF86" s="10"/>
      <c r="BG86" s="7">
        <v>2</v>
      </c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72"/>
        <v>2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73"/>
        <v>0</v>
      </c>
    </row>
    <row r="87" spans="1:86" x14ac:dyDescent="0.25">
      <c r="A87" s="20">
        <v>4</v>
      </c>
      <c r="B87" s="20">
        <v>1</v>
      </c>
      <c r="C87" s="20"/>
      <c r="D87" s="6" t="s">
        <v>266</v>
      </c>
      <c r="E87" s="3" t="s">
        <v>186</v>
      </c>
      <c r="F87" s="6">
        <f t="shared" si="58"/>
        <v>0</v>
      </c>
      <c r="G87" s="6">
        <f t="shared" si="59"/>
        <v>2</v>
      </c>
      <c r="H87" s="6">
        <f t="shared" si="60"/>
        <v>15</v>
      </c>
      <c r="I87" s="6">
        <f t="shared" si="61"/>
        <v>8</v>
      </c>
      <c r="J87" s="6">
        <f t="shared" si="62"/>
        <v>7</v>
      </c>
      <c r="K87" s="6">
        <f t="shared" si="63"/>
        <v>0</v>
      </c>
      <c r="L87" s="6">
        <f t="shared" si="64"/>
        <v>0</v>
      </c>
      <c r="M87" s="6">
        <f t="shared" si="65"/>
        <v>0</v>
      </c>
      <c r="N87" s="6">
        <f t="shared" si="66"/>
        <v>0</v>
      </c>
      <c r="O87" s="6">
        <f t="shared" si="67"/>
        <v>0</v>
      </c>
      <c r="P87" s="7">
        <f t="shared" si="68"/>
        <v>2</v>
      </c>
      <c r="Q87" s="7">
        <f t="shared" si="69"/>
        <v>0</v>
      </c>
      <c r="R87" s="7">
        <v>0.67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70"/>
        <v>0</v>
      </c>
      <c r="AJ87" s="11"/>
      <c r="AK87" s="10"/>
      <c r="AL87" s="11"/>
      <c r="AM87" s="10"/>
      <c r="AN87" s="11"/>
      <c r="AO87" s="10"/>
      <c r="AP87" s="7"/>
      <c r="AQ87" s="11"/>
      <c r="AR87" s="10"/>
      <c r="AS87" s="11"/>
      <c r="AT87" s="10"/>
      <c r="AU87" s="11"/>
      <c r="AV87" s="10"/>
      <c r="AW87" s="11"/>
      <c r="AX87" s="10"/>
      <c r="AY87" s="7"/>
      <c r="AZ87" s="7">
        <f t="shared" si="71"/>
        <v>0</v>
      </c>
      <c r="BA87" s="11">
        <v>8</v>
      </c>
      <c r="BB87" s="10" t="s">
        <v>53</v>
      </c>
      <c r="BC87" s="11">
        <v>7</v>
      </c>
      <c r="BD87" s="10" t="s">
        <v>53</v>
      </c>
      <c r="BE87" s="11"/>
      <c r="BF87" s="10"/>
      <c r="BG87" s="7">
        <v>2</v>
      </c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72"/>
        <v>2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73"/>
        <v>0</v>
      </c>
    </row>
    <row r="88" spans="1:86" x14ac:dyDescent="0.25">
      <c r="A88" s="20">
        <v>5</v>
      </c>
      <c r="B88" s="20">
        <v>1</v>
      </c>
      <c r="C88" s="20"/>
      <c r="D88" s="6" t="s">
        <v>267</v>
      </c>
      <c r="E88" s="3" t="s">
        <v>190</v>
      </c>
      <c r="F88" s="6">
        <f t="shared" si="58"/>
        <v>0</v>
      </c>
      <c r="G88" s="6">
        <f t="shared" si="59"/>
        <v>2</v>
      </c>
      <c r="H88" s="6">
        <f t="shared" si="60"/>
        <v>15</v>
      </c>
      <c r="I88" s="6">
        <f t="shared" si="61"/>
        <v>8</v>
      </c>
      <c r="J88" s="6">
        <f t="shared" si="62"/>
        <v>7</v>
      </c>
      <c r="K88" s="6">
        <f t="shared" si="63"/>
        <v>0</v>
      </c>
      <c r="L88" s="6">
        <f t="shared" si="64"/>
        <v>0</v>
      </c>
      <c r="M88" s="6">
        <f t="shared" si="65"/>
        <v>0</v>
      </c>
      <c r="N88" s="6">
        <f t="shared" si="66"/>
        <v>0</v>
      </c>
      <c r="O88" s="6">
        <f t="shared" si="67"/>
        <v>0</v>
      </c>
      <c r="P88" s="7">
        <f t="shared" si="68"/>
        <v>2</v>
      </c>
      <c r="Q88" s="7">
        <f t="shared" si="69"/>
        <v>0</v>
      </c>
      <c r="R88" s="7">
        <v>0.74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70"/>
        <v>0</v>
      </c>
      <c r="AJ88" s="11"/>
      <c r="AK88" s="10"/>
      <c r="AL88" s="11"/>
      <c r="AM88" s="10"/>
      <c r="AN88" s="11"/>
      <c r="AO88" s="10"/>
      <c r="AP88" s="7"/>
      <c r="AQ88" s="11"/>
      <c r="AR88" s="10"/>
      <c r="AS88" s="11"/>
      <c r="AT88" s="10"/>
      <c r="AU88" s="11"/>
      <c r="AV88" s="10"/>
      <c r="AW88" s="11"/>
      <c r="AX88" s="10"/>
      <c r="AY88" s="7"/>
      <c r="AZ88" s="7">
        <f t="shared" si="71"/>
        <v>0</v>
      </c>
      <c r="BA88" s="11">
        <v>8</v>
      </c>
      <c r="BB88" s="10" t="s">
        <v>53</v>
      </c>
      <c r="BC88" s="11">
        <v>7</v>
      </c>
      <c r="BD88" s="10" t="s">
        <v>53</v>
      </c>
      <c r="BE88" s="11"/>
      <c r="BF88" s="10"/>
      <c r="BG88" s="7">
        <v>2</v>
      </c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72"/>
        <v>2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73"/>
        <v>0</v>
      </c>
    </row>
    <row r="89" spans="1:86" x14ac:dyDescent="0.25">
      <c r="A89" s="20">
        <v>5</v>
      </c>
      <c r="B89" s="20">
        <v>1</v>
      </c>
      <c r="C89" s="20"/>
      <c r="D89" s="6" t="s">
        <v>268</v>
      </c>
      <c r="E89" s="3" t="s">
        <v>192</v>
      </c>
      <c r="F89" s="6">
        <f t="shared" si="58"/>
        <v>0</v>
      </c>
      <c r="G89" s="6">
        <f t="shared" si="59"/>
        <v>2</v>
      </c>
      <c r="H89" s="6">
        <f t="shared" si="60"/>
        <v>15</v>
      </c>
      <c r="I89" s="6">
        <f t="shared" si="61"/>
        <v>8</v>
      </c>
      <c r="J89" s="6">
        <f t="shared" si="62"/>
        <v>7</v>
      </c>
      <c r="K89" s="6">
        <f t="shared" si="63"/>
        <v>0</v>
      </c>
      <c r="L89" s="6">
        <f t="shared" si="64"/>
        <v>0</v>
      </c>
      <c r="M89" s="6">
        <f t="shared" si="65"/>
        <v>0</v>
      </c>
      <c r="N89" s="6">
        <f t="shared" si="66"/>
        <v>0</v>
      </c>
      <c r="O89" s="6">
        <f t="shared" si="67"/>
        <v>0</v>
      </c>
      <c r="P89" s="7">
        <f t="shared" si="68"/>
        <v>2</v>
      </c>
      <c r="Q89" s="7">
        <f t="shared" si="69"/>
        <v>0</v>
      </c>
      <c r="R89" s="7">
        <v>0.74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70"/>
        <v>0</v>
      </c>
      <c r="AJ89" s="11"/>
      <c r="AK89" s="10"/>
      <c r="AL89" s="11"/>
      <c r="AM89" s="10"/>
      <c r="AN89" s="11"/>
      <c r="AO89" s="10"/>
      <c r="AP89" s="7"/>
      <c r="AQ89" s="11"/>
      <c r="AR89" s="10"/>
      <c r="AS89" s="11"/>
      <c r="AT89" s="10"/>
      <c r="AU89" s="11"/>
      <c r="AV89" s="10"/>
      <c r="AW89" s="11"/>
      <c r="AX89" s="10"/>
      <c r="AY89" s="7"/>
      <c r="AZ89" s="7">
        <f t="shared" si="71"/>
        <v>0</v>
      </c>
      <c r="BA89" s="11">
        <v>8</v>
      </c>
      <c r="BB89" s="10" t="s">
        <v>53</v>
      </c>
      <c r="BC89" s="11">
        <v>7</v>
      </c>
      <c r="BD89" s="10" t="s">
        <v>53</v>
      </c>
      <c r="BE89" s="11"/>
      <c r="BF89" s="10"/>
      <c r="BG89" s="7">
        <v>2</v>
      </c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72"/>
        <v>2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73"/>
        <v>0</v>
      </c>
    </row>
    <row r="90" spans="1:86" x14ac:dyDescent="0.25">
      <c r="A90" s="20">
        <v>5</v>
      </c>
      <c r="B90" s="20">
        <v>1</v>
      </c>
      <c r="C90" s="20"/>
      <c r="D90" s="6" t="s">
        <v>269</v>
      </c>
      <c r="E90" s="3" t="s">
        <v>148</v>
      </c>
      <c r="F90" s="6">
        <f t="shared" si="58"/>
        <v>0</v>
      </c>
      <c r="G90" s="6">
        <f t="shared" si="59"/>
        <v>2</v>
      </c>
      <c r="H90" s="6">
        <f t="shared" si="60"/>
        <v>15</v>
      </c>
      <c r="I90" s="6">
        <f t="shared" si="61"/>
        <v>8</v>
      </c>
      <c r="J90" s="6">
        <f t="shared" si="62"/>
        <v>7</v>
      </c>
      <c r="K90" s="6">
        <f t="shared" si="63"/>
        <v>0</v>
      </c>
      <c r="L90" s="6">
        <f t="shared" si="64"/>
        <v>0</v>
      </c>
      <c r="M90" s="6">
        <f t="shared" si="65"/>
        <v>0</v>
      </c>
      <c r="N90" s="6">
        <f t="shared" si="66"/>
        <v>0</v>
      </c>
      <c r="O90" s="6">
        <f t="shared" si="67"/>
        <v>0</v>
      </c>
      <c r="P90" s="7">
        <f t="shared" si="68"/>
        <v>2</v>
      </c>
      <c r="Q90" s="7">
        <f t="shared" si="69"/>
        <v>0</v>
      </c>
      <c r="R90" s="7">
        <v>0.7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70"/>
        <v>0</v>
      </c>
      <c r="AJ90" s="11"/>
      <c r="AK90" s="10"/>
      <c r="AL90" s="11"/>
      <c r="AM90" s="10"/>
      <c r="AN90" s="11"/>
      <c r="AO90" s="10"/>
      <c r="AP90" s="7"/>
      <c r="AQ90" s="11"/>
      <c r="AR90" s="10"/>
      <c r="AS90" s="11"/>
      <c r="AT90" s="10"/>
      <c r="AU90" s="11"/>
      <c r="AV90" s="10"/>
      <c r="AW90" s="11"/>
      <c r="AX90" s="10"/>
      <c r="AY90" s="7"/>
      <c r="AZ90" s="7">
        <f t="shared" si="71"/>
        <v>0</v>
      </c>
      <c r="BA90" s="11">
        <v>8</v>
      </c>
      <c r="BB90" s="10" t="s">
        <v>53</v>
      </c>
      <c r="BC90" s="11">
        <v>7</v>
      </c>
      <c r="BD90" s="10" t="s">
        <v>53</v>
      </c>
      <c r="BE90" s="11"/>
      <c r="BF90" s="10"/>
      <c r="BG90" s="7">
        <v>2</v>
      </c>
      <c r="BH90" s="11"/>
      <c r="BI90" s="10"/>
      <c r="BJ90" s="11"/>
      <c r="BK90" s="10"/>
      <c r="BL90" s="11"/>
      <c r="BM90" s="10"/>
      <c r="BN90" s="11"/>
      <c r="BO90" s="10"/>
      <c r="BP90" s="7"/>
      <c r="BQ90" s="7">
        <f t="shared" si="72"/>
        <v>2</v>
      </c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73"/>
        <v>0</v>
      </c>
    </row>
    <row r="91" spans="1:86" x14ac:dyDescent="0.25">
      <c r="A91" s="20">
        <v>5</v>
      </c>
      <c r="B91" s="20">
        <v>1</v>
      </c>
      <c r="C91" s="20"/>
      <c r="D91" s="6" t="s">
        <v>270</v>
      </c>
      <c r="E91" s="3" t="s">
        <v>188</v>
      </c>
      <c r="F91" s="6">
        <f t="shared" si="58"/>
        <v>0</v>
      </c>
      <c r="G91" s="6">
        <f t="shared" si="59"/>
        <v>2</v>
      </c>
      <c r="H91" s="6">
        <f t="shared" si="60"/>
        <v>15</v>
      </c>
      <c r="I91" s="6">
        <f t="shared" si="61"/>
        <v>8</v>
      </c>
      <c r="J91" s="6">
        <f t="shared" si="62"/>
        <v>7</v>
      </c>
      <c r="K91" s="6">
        <f t="shared" si="63"/>
        <v>0</v>
      </c>
      <c r="L91" s="6">
        <f t="shared" si="64"/>
        <v>0</v>
      </c>
      <c r="M91" s="6">
        <f t="shared" si="65"/>
        <v>0</v>
      </c>
      <c r="N91" s="6">
        <f t="shared" si="66"/>
        <v>0</v>
      </c>
      <c r="O91" s="6">
        <f t="shared" si="67"/>
        <v>0</v>
      </c>
      <c r="P91" s="7">
        <f t="shared" si="68"/>
        <v>2</v>
      </c>
      <c r="Q91" s="7">
        <f t="shared" si="69"/>
        <v>0</v>
      </c>
      <c r="R91" s="7">
        <v>0.67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70"/>
        <v>0</v>
      </c>
      <c r="AJ91" s="11"/>
      <c r="AK91" s="10"/>
      <c r="AL91" s="11"/>
      <c r="AM91" s="10"/>
      <c r="AN91" s="11"/>
      <c r="AO91" s="10"/>
      <c r="AP91" s="7"/>
      <c r="AQ91" s="11"/>
      <c r="AR91" s="10"/>
      <c r="AS91" s="11"/>
      <c r="AT91" s="10"/>
      <c r="AU91" s="11"/>
      <c r="AV91" s="10"/>
      <c r="AW91" s="11"/>
      <c r="AX91" s="10"/>
      <c r="AY91" s="7"/>
      <c r="AZ91" s="7">
        <f t="shared" si="71"/>
        <v>0</v>
      </c>
      <c r="BA91" s="11">
        <v>8</v>
      </c>
      <c r="BB91" s="10" t="s">
        <v>53</v>
      </c>
      <c r="BC91" s="11">
        <v>7</v>
      </c>
      <c r="BD91" s="10" t="s">
        <v>53</v>
      </c>
      <c r="BE91" s="11"/>
      <c r="BF91" s="10"/>
      <c r="BG91" s="7">
        <v>2</v>
      </c>
      <c r="BH91" s="11"/>
      <c r="BI91" s="10"/>
      <c r="BJ91" s="11"/>
      <c r="BK91" s="10"/>
      <c r="BL91" s="11"/>
      <c r="BM91" s="10"/>
      <c r="BN91" s="11"/>
      <c r="BO91" s="10"/>
      <c r="BP91" s="7"/>
      <c r="BQ91" s="7">
        <f t="shared" si="72"/>
        <v>2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73"/>
        <v>0</v>
      </c>
    </row>
    <row r="92" spans="1:86" x14ac:dyDescent="0.25">
      <c r="A92" s="20">
        <v>6</v>
      </c>
      <c r="B92" s="20">
        <v>1</v>
      </c>
      <c r="C92" s="20"/>
      <c r="D92" s="6" t="s">
        <v>271</v>
      </c>
      <c r="E92" s="3" t="s">
        <v>156</v>
      </c>
      <c r="F92" s="6">
        <f t="shared" si="58"/>
        <v>0</v>
      </c>
      <c r="G92" s="6">
        <f t="shared" si="59"/>
        <v>2</v>
      </c>
      <c r="H92" s="6">
        <f t="shared" si="60"/>
        <v>15</v>
      </c>
      <c r="I92" s="6">
        <f t="shared" si="61"/>
        <v>8</v>
      </c>
      <c r="J92" s="6">
        <f t="shared" si="62"/>
        <v>0</v>
      </c>
      <c r="K92" s="6">
        <f t="shared" si="63"/>
        <v>0</v>
      </c>
      <c r="L92" s="6">
        <f t="shared" si="64"/>
        <v>7</v>
      </c>
      <c r="M92" s="6">
        <f t="shared" si="65"/>
        <v>0</v>
      </c>
      <c r="N92" s="6">
        <f t="shared" si="66"/>
        <v>0</v>
      </c>
      <c r="O92" s="6">
        <f t="shared" si="67"/>
        <v>0</v>
      </c>
      <c r="P92" s="7">
        <f t="shared" si="68"/>
        <v>2</v>
      </c>
      <c r="Q92" s="7">
        <f t="shared" si="69"/>
        <v>1</v>
      </c>
      <c r="R92" s="7">
        <v>0.74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70"/>
        <v>0</v>
      </c>
      <c r="AJ92" s="11"/>
      <c r="AK92" s="10"/>
      <c r="AL92" s="11"/>
      <c r="AM92" s="10"/>
      <c r="AN92" s="11"/>
      <c r="AO92" s="10"/>
      <c r="AP92" s="7"/>
      <c r="AQ92" s="11"/>
      <c r="AR92" s="10"/>
      <c r="AS92" s="11"/>
      <c r="AT92" s="10"/>
      <c r="AU92" s="11"/>
      <c r="AV92" s="10"/>
      <c r="AW92" s="11"/>
      <c r="AX92" s="10"/>
      <c r="AY92" s="7"/>
      <c r="AZ92" s="7">
        <f t="shared" si="71"/>
        <v>0</v>
      </c>
      <c r="BA92" s="11">
        <v>8</v>
      </c>
      <c r="BB92" s="10" t="s">
        <v>53</v>
      </c>
      <c r="BC92" s="11"/>
      <c r="BD92" s="10"/>
      <c r="BE92" s="11"/>
      <c r="BF92" s="10"/>
      <c r="BG92" s="7">
        <v>1</v>
      </c>
      <c r="BH92" s="11">
        <v>7</v>
      </c>
      <c r="BI92" s="10" t="s">
        <v>53</v>
      </c>
      <c r="BJ92" s="11"/>
      <c r="BK92" s="10"/>
      <c r="BL92" s="11"/>
      <c r="BM92" s="10"/>
      <c r="BN92" s="11"/>
      <c r="BO92" s="10"/>
      <c r="BP92" s="7">
        <v>1</v>
      </c>
      <c r="BQ92" s="7">
        <f t="shared" si="72"/>
        <v>2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73"/>
        <v>0</v>
      </c>
    </row>
    <row r="93" spans="1:86" x14ac:dyDescent="0.25">
      <c r="A93" s="20">
        <v>6</v>
      </c>
      <c r="B93" s="20">
        <v>1</v>
      </c>
      <c r="C93" s="20"/>
      <c r="D93" s="6" t="s">
        <v>272</v>
      </c>
      <c r="E93" s="3" t="s">
        <v>204</v>
      </c>
      <c r="F93" s="6">
        <f t="shared" si="58"/>
        <v>0</v>
      </c>
      <c r="G93" s="6">
        <f t="shared" si="59"/>
        <v>2</v>
      </c>
      <c r="H93" s="6">
        <f t="shared" si="60"/>
        <v>15</v>
      </c>
      <c r="I93" s="6">
        <f t="shared" si="61"/>
        <v>8</v>
      </c>
      <c r="J93" s="6">
        <f t="shared" si="62"/>
        <v>0</v>
      </c>
      <c r="K93" s="6">
        <f t="shared" si="63"/>
        <v>0</v>
      </c>
      <c r="L93" s="6">
        <f t="shared" si="64"/>
        <v>7</v>
      </c>
      <c r="M93" s="6">
        <f t="shared" si="65"/>
        <v>0</v>
      </c>
      <c r="N93" s="6">
        <f t="shared" si="66"/>
        <v>0</v>
      </c>
      <c r="O93" s="6">
        <f t="shared" si="67"/>
        <v>0</v>
      </c>
      <c r="P93" s="7">
        <f t="shared" si="68"/>
        <v>2</v>
      </c>
      <c r="Q93" s="7">
        <f t="shared" si="69"/>
        <v>1</v>
      </c>
      <c r="R93" s="7">
        <v>0.74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70"/>
        <v>0</v>
      </c>
      <c r="AJ93" s="11"/>
      <c r="AK93" s="10"/>
      <c r="AL93" s="11"/>
      <c r="AM93" s="10"/>
      <c r="AN93" s="11"/>
      <c r="AO93" s="10"/>
      <c r="AP93" s="7"/>
      <c r="AQ93" s="11"/>
      <c r="AR93" s="10"/>
      <c r="AS93" s="11"/>
      <c r="AT93" s="10"/>
      <c r="AU93" s="11"/>
      <c r="AV93" s="10"/>
      <c r="AW93" s="11"/>
      <c r="AX93" s="10"/>
      <c r="AY93" s="7"/>
      <c r="AZ93" s="7">
        <f t="shared" si="71"/>
        <v>0</v>
      </c>
      <c r="BA93" s="11">
        <v>8</v>
      </c>
      <c r="BB93" s="10" t="s">
        <v>53</v>
      </c>
      <c r="BC93" s="11"/>
      <c r="BD93" s="10"/>
      <c r="BE93" s="11"/>
      <c r="BF93" s="10"/>
      <c r="BG93" s="7">
        <v>1</v>
      </c>
      <c r="BH93" s="11">
        <v>7</v>
      </c>
      <c r="BI93" s="10" t="s">
        <v>53</v>
      </c>
      <c r="BJ93" s="11"/>
      <c r="BK93" s="10"/>
      <c r="BL93" s="11"/>
      <c r="BM93" s="10"/>
      <c r="BN93" s="11"/>
      <c r="BO93" s="10"/>
      <c r="BP93" s="7">
        <v>1</v>
      </c>
      <c r="BQ93" s="7">
        <f t="shared" si="72"/>
        <v>2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73"/>
        <v>0</v>
      </c>
    </row>
    <row r="94" spans="1:86" x14ac:dyDescent="0.25">
      <c r="A94" s="20">
        <v>6</v>
      </c>
      <c r="B94" s="20">
        <v>1</v>
      </c>
      <c r="C94" s="20"/>
      <c r="D94" s="6" t="s">
        <v>273</v>
      </c>
      <c r="E94" s="3" t="s">
        <v>210</v>
      </c>
      <c r="F94" s="6">
        <f t="shared" si="58"/>
        <v>0</v>
      </c>
      <c r="G94" s="6">
        <f t="shared" si="59"/>
        <v>2</v>
      </c>
      <c r="H94" s="6">
        <f t="shared" si="60"/>
        <v>15</v>
      </c>
      <c r="I94" s="6">
        <f t="shared" si="61"/>
        <v>8</v>
      </c>
      <c r="J94" s="6">
        <f t="shared" si="62"/>
        <v>0</v>
      </c>
      <c r="K94" s="6">
        <f t="shared" si="63"/>
        <v>0</v>
      </c>
      <c r="L94" s="6">
        <f t="shared" si="64"/>
        <v>7</v>
      </c>
      <c r="M94" s="6">
        <f t="shared" si="65"/>
        <v>0</v>
      </c>
      <c r="N94" s="6">
        <f t="shared" si="66"/>
        <v>0</v>
      </c>
      <c r="O94" s="6">
        <f t="shared" si="67"/>
        <v>0</v>
      </c>
      <c r="P94" s="7">
        <f t="shared" si="68"/>
        <v>2</v>
      </c>
      <c r="Q94" s="7">
        <f t="shared" si="69"/>
        <v>1</v>
      </c>
      <c r="R94" s="7">
        <v>0.5</v>
      </c>
      <c r="S94" s="11"/>
      <c r="T94" s="10"/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7"/>
      <c r="AI94" s="7">
        <f t="shared" si="70"/>
        <v>0</v>
      </c>
      <c r="AJ94" s="11"/>
      <c r="AK94" s="10"/>
      <c r="AL94" s="11"/>
      <c r="AM94" s="10"/>
      <c r="AN94" s="11"/>
      <c r="AO94" s="10"/>
      <c r="AP94" s="7"/>
      <c r="AQ94" s="11"/>
      <c r="AR94" s="10"/>
      <c r="AS94" s="11"/>
      <c r="AT94" s="10"/>
      <c r="AU94" s="11"/>
      <c r="AV94" s="10"/>
      <c r="AW94" s="11"/>
      <c r="AX94" s="10"/>
      <c r="AY94" s="7"/>
      <c r="AZ94" s="7">
        <f t="shared" si="71"/>
        <v>0</v>
      </c>
      <c r="BA94" s="11">
        <v>8</v>
      </c>
      <c r="BB94" s="10" t="s">
        <v>53</v>
      </c>
      <c r="BC94" s="11"/>
      <c r="BD94" s="10"/>
      <c r="BE94" s="11"/>
      <c r="BF94" s="10"/>
      <c r="BG94" s="7">
        <v>1</v>
      </c>
      <c r="BH94" s="11">
        <v>7</v>
      </c>
      <c r="BI94" s="10" t="s">
        <v>53</v>
      </c>
      <c r="BJ94" s="11"/>
      <c r="BK94" s="10"/>
      <c r="BL94" s="11"/>
      <c r="BM94" s="10"/>
      <c r="BN94" s="11"/>
      <c r="BO94" s="10"/>
      <c r="BP94" s="7">
        <v>1</v>
      </c>
      <c r="BQ94" s="7">
        <f t="shared" si="72"/>
        <v>2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 t="shared" si="73"/>
        <v>0</v>
      </c>
    </row>
    <row r="95" spans="1:86" x14ac:dyDescent="0.25">
      <c r="A95" s="20">
        <v>6</v>
      </c>
      <c r="B95" s="20">
        <v>1</v>
      </c>
      <c r="C95" s="20"/>
      <c r="D95" s="6" t="s">
        <v>274</v>
      </c>
      <c r="E95" s="3" t="s">
        <v>275</v>
      </c>
      <c r="F95" s="6">
        <f t="shared" si="58"/>
        <v>0</v>
      </c>
      <c r="G95" s="6">
        <f t="shared" si="59"/>
        <v>2</v>
      </c>
      <c r="H95" s="6">
        <f t="shared" si="60"/>
        <v>15</v>
      </c>
      <c r="I95" s="6">
        <f t="shared" si="61"/>
        <v>8</v>
      </c>
      <c r="J95" s="6">
        <f t="shared" si="62"/>
        <v>0</v>
      </c>
      <c r="K95" s="6">
        <f t="shared" si="63"/>
        <v>0</v>
      </c>
      <c r="L95" s="6">
        <f t="shared" si="64"/>
        <v>7</v>
      </c>
      <c r="M95" s="6">
        <f t="shared" si="65"/>
        <v>0</v>
      </c>
      <c r="N95" s="6">
        <f t="shared" si="66"/>
        <v>0</v>
      </c>
      <c r="O95" s="6">
        <f t="shared" si="67"/>
        <v>0</v>
      </c>
      <c r="P95" s="7">
        <f t="shared" si="68"/>
        <v>2</v>
      </c>
      <c r="Q95" s="7">
        <f t="shared" si="69"/>
        <v>1</v>
      </c>
      <c r="R95" s="7">
        <v>0.77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7"/>
      <c r="AI95" s="7">
        <f t="shared" si="70"/>
        <v>0</v>
      </c>
      <c r="AJ95" s="11"/>
      <c r="AK95" s="10"/>
      <c r="AL95" s="11"/>
      <c r="AM95" s="10"/>
      <c r="AN95" s="11"/>
      <c r="AO95" s="10"/>
      <c r="AP95" s="7"/>
      <c r="AQ95" s="11"/>
      <c r="AR95" s="10"/>
      <c r="AS95" s="11"/>
      <c r="AT95" s="10"/>
      <c r="AU95" s="11"/>
      <c r="AV95" s="10"/>
      <c r="AW95" s="11"/>
      <c r="AX95" s="10"/>
      <c r="AY95" s="7"/>
      <c r="AZ95" s="7">
        <f t="shared" si="71"/>
        <v>0</v>
      </c>
      <c r="BA95" s="11">
        <v>8</v>
      </c>
      <c r="BB95" s="10" t="s">
        <v>53</v>
      </c>
      <c r="BC95" s="11"/>
      <c r="BD95" s="10"/>
      <c r="BE95" s="11"/>
      <c r="BF95" s="10"/>
      <c r="BG95" s="7">
        <v>1</v>
      </c>
      <c r="BH95" s="11">
        <v>7</v>
      </c>
      <c r="BI95" s="10" t="s">
        <v>53</v>
      </c>
      <c r="BJ95" s="11"/>
      <c r="BK95" s="10"/>
      <c r="BL95" s="11"/>
      <c r="BM95" s="10"/>
      <c r="BN95" s="11"/>
      <c r="BO95" s="10"/>
      <c r="BP95" s="7">
        <v>1</v>
      </c>
      <c r="BQ95" s="7">
        <f t="shared" si="72"/>
        <v>2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 t="shared" si="73"/>
        <v>0</v>
      </c>
    </row>
    <row r="96" spans="1:86" x14ac:dyDescent="0.25">
      <c r="A96" s="20">
        <v>7</v>
      </c>
      <c r="B96" s="20">
        <v>1</v>
      </c>
      <c r="C96" s="20"/>
      <c r="D96" s="6" t="s">
        <v>276</v>
      </c>
      <c r="E96" s="3" t="s">
        <v>277</v>
      </c>
      <c r="F96" s="6">
        <f t="shared" si="58"/>
        <v>0</v>
      </c>
      <c r="G96" s="6">
        <f t="shared" si="59"/>
        <v>2</v>
      </c>
      <c r="H96" s="6">
        <f t="shared" si="60"/>
        <v>15</v>
      </c>
      <c r="I96" s="6">
        <f t="shared" si="61"/>
        <v>8</v>
      </c>
      <c r="J96" s="6">
        <f t="shared" si="62"/>
        <v>0</v>
      </c>
      <c r="K96" s="6">
        <f t="shared" si="63"/>
        <v>0</v>
      </c>
      <c r="L96" s="6">
        <f t="shared" si="64"/>
        <v>7</v>
      </c>
      <c r="M96" s="6">
        <f t="shared" si="65"/>
        <v>0</v>
      </c>
      <c r="N96" s="6">
        <f t="shared" si="66"/>
        <v>0</v>
      </c>
      <c r="O96" s="6">
        <f t="shared" si="67"/>
        <v>0</v>
      </c>
      <c r="P96" s="7">
        <f t="shared" si="68"/>
        <v>2</v>
      </c>
      <c r="Q96" s="7">
        <f t="shared" si="69"/>
        <v>1</v>
      </c>
      <c r="R96" s="7">
        <v>0.74</v>
      </c>
      <c r="S96" s="11"/>
      <c r="T96" s="10"/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7"/>
      <c r="AI96" s="7">
        <f t="shared" si="70"/>
        <v>0</v>
      </c>
      <c r="AJ96" s="11"/>
      <c r="AK96" s="10"/>
      <c r="AL96" s="11"/>
      <c r="AM96" s="10"/>
      <c r="AN96" s="11"/>
      <c r="AO96" s="10"/>
      <c r="AP96" s="7"/>
      <c r="AQ96" s="11"/>
      <c r="AR96" s="10"/>
      <c r="AS96" s="11"/>
      <c r="AT96" s="10"/>
      <c r="AU96" s="11"/>
      <c r="AV96" s="10"/>
      <c r="AW96" s="11"/>
      <c r="AX96" s="10"/>
      <c r="AY96" s="7"/>
      <c r="AZ96" s="7">
        <f t="shared" si="71"/>
        <v>0</v>
      </c>
      <c r="BA96" s="11">
        <v>8</v>
      </c>
      <c r="BB96" s="10" t="s">
        <v>53</v>
      </c>
      <c r="BC96" s="11"/>
      <c r="BD96" s="10"/>
      <c r="BE96" s="11"/>
      <c r="BF96" s="10"/>
      <c r="BG96" s="7">
        <v>1</v>
      </c>
      <c r="BH96" s="11">
        <v>7</v>
      </c>
      <c r="BI96" s="10" t="s">
        <v>53</v>
      </c>
      <c r="BJ96" s="11"/>
      <c r="BK96" s="10"/>
      <c r="BL96" s="11"/>
      <c r="BM96" s="10"/>
      <c r="BN96" s="11"/>
      <c r="BO96" s="10"/>
      <c r="BP96" s="7">
        <v>1</v>
      </c>
      <c r="BQ96" s="7">
        <f t="shared" si="72"/>
        <v>2</v>
      </c>
      <c r="BR96" s="11"/>
      <c r="BS96" s="10"/>
      <c r="BT96" s="11"/>
      <c r="BU96" s="10"/>
      <c r="BV96" s="11"/>
      <c r="BW96" s="10"/>
      <c r="BX96" s="7"/>
      <c r="BY96" s="11"/>
      <c r="BZ96" s="10"/>
      <c r="CA96" s="11"/>
      <c r="CB96" s="10"/>
      <c r="CC96" s="11"/>
      <c r="CD96" s="10"/>
      <c r="CE96" s="11"/>
      <c r="CF96" s="10"/>
      <c r="CG96" s="7"/>
      <c r="CH96" s="7">
        <f t="shared" si="73"/>
        <v>0</v>
      </c>
    </row>
    <row r="97" spans="1:86" x14ac:dyDescent="0.25">
      <c r="A97" s="20">
        <v>7</v>
      </c>
      <c r="B97" s="20">
        <v>1</v>
      </c>
      <c r="C97" s="20"/>
      <c r="D97" s="6" t="s">
        <v>278</v>
      </c>
      <c r="E97" s="3" t="s">
        <v>160</v>
      </c>
      <c r="F97" s="6">
        <f t="shared" si="58"/>
        <v>0</v>
      </c>
      <c r="G97" s="6">
        <f t="shared" si="59"/>
        <v>2</v>
      </c>
      <c r="H97" s="6">
        <f t="shared" si="60"/>
        <v>15</v>
      </c>
      <c r="I97" s="6">
        <f t="shared" si="61"/>
        <v>8</v>
      </c>
      <c r="J97" s="6">
        <f t="shared" si="62"/>
        <v>0</v>
      </c>
      <c r="K97" s="6">
        <f t="shared" si="63"/>
        <v>0</v>
      </c>
      <c r="L97" s="6">
        <f t="shared" si="64"/>
        <v>7</v>
      </c>
      <c r="M97" s="6">
        <f t="shared" si="65"/>
        <v>0</v>
      </c>
      <c r="N97" s="6">
        <f t="shared" si="66"/>
        <v>0</v>
      </c>
      <c r="O97" s="6">
        <f t="shared" si="67"/>
        <v>0</v>
      </c>
      <c r="P97" s="7">
        <f t="shared" si="68"/>
        <v>2</v>
      </c>
      <c r="Q97" s="7">
        <f t="shared" si="69"/>
        <v>1</v>
      </c>
      <c r="R97" s="7">
        <v>0.74</v>
      </c>
      <c r="S97" s="11"/>
      <c r="T97" s="10"/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7"/>
      <c r="AI97" s="7">
        <f t="shared" si="70"/>
        <v>0</v>
      </c>
      <c r="AJ97" s="11"/>
      <c r="AK97" s="10"/>
      <c r="AL97" s="11"/>
      <c r="AM97" s="10"/>
      <c r="AN97" s="11"/>
      <c r="AO97" s="10"/>
      <c r="AP97" s="7"/>
      <c r="AQ97" s="11"/>
      <c r="AR97" s="10"/>
      <c r="AS97" s="11"/>
      <c r="AT97" s="10"/>
      <c r="AU97" s="11"/>
      <c r="AV97" s="10"/>
      <c r="AW97" s="11"/>
      <c r="AX97" s="10"/>
      <c r="AY97" s="7"/>
      <c r="AZ97" s="7">
        <f t="shared" si="71"/>
        <v>0</v>
      </c>
      <c r="BA97" s="11">
        <v>8</v>
      </c>
      <c r="BB97" s="10" t="s">
        <v>53</v>
      </c>
      <c r="BC97" s="11"/>
      <c r="BD97" s="10"/>
      <c r="BE97" s="11"/>
      <c r="BF97" s="10"/>
      <c r="BG97" s="7">
        <v>1</v>
      </c>
      <c r="BH97" s="11">
        <v>7</v>
      </c>
      <c r="BI97" s="10" t="s">
        <v>53</v>
      </c>
      <c r="BJ97" s="11"/>
      <c r="BK97" s="10"/>
      <c r="BL97" s="11"/>
      <c r="BM97" s="10"/>
      <c r="BN97" s="11"/>
      <c r="BO97" s="10"/>
      <c r="BP97" s="7">
        <v>1</v>
      </c>
      <c r="BQ97" s="7">
        <f t="shared" si="72"/>
        <v>2</v>
      </c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7"/>
      <c r="CH97" s="7">
        <f t="shared" si="73"/>
        <v>0</v>
      </c>
    </row>
    <row r="98" spans="1:86" x14ac:dyDescent="0.25">
      <c r="A98" s="20">
        <v>7</v>
      </c>
      <c r="B98" s="20">
        <v>1</v>
      </c>
      <c r="C98" s="20"/>
      <c r="D98" s="6" t="s">
        <v>279</v>
      </c>
      <c r="E98" s="3" t="s">
        <v>280</v>
      </c>
      <c r="F98" s="6">
        <f t="shared" si="58"/>
        <v>0</v>
      </c>
      <c r="G98" s="6">
        <f t="shared" si="59"/>
        <v>2</v>
      </c>
      <c r="H98" s="6">
        <f t="shared" si="60"/>
        <v>15</v>
      </c>
      <c r="I98" s="6">
        <f t="shared" si="61"/>
        <v>8</v>
      </c>
      <c r="J98" s="6">
        <f t="shared" si="62"/>
        <v>0</v>
      </c>
      <c r="K98" s="6">
        <f t="shared" si="63"/>
        <v>0</v>
      </c>
      <c r="L98" s="6">
        <f t="shared" si="64"/>
        <v>7</v>
      </c>
      <c r="M98" s="6">
        <f t="shared" si="65"/>
        <v>0</v>
      </c>
      <c r="N98" s="6">
        <f t="shared" si="66"/>
        <v>0</v>
      </c>
      <c r="O98" s="6">
        <f t="shared" si="67"/>
        <v>0</v>
      </c>
      <c r="P98" s="7">
        <f t="shared" si="68"/>
        <v>2</v>
      </c>
      <c r="Q98" s="7">
        <f t="shared" si="69"/>
        <v>1</v>
      </c>
      <c r="R98" s="7">
        <v>0.74</v>
      </c>
      <c r="S98" s="11"/>
      <c r="T98" s="10"/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7"/>
      <c r="AI98" s="7">
        <f t="shared" si="70"/>
        <v>0</v>
      </c>
      <c r="AJ98" s="11"/>
      <c r="AK98" s="10"/>
      <c r="AL98" s="11"/>
      <c r="AM98" s="10"/>
      <c r="AN98" s="11"/>
      <c r="AO98" s="10"/>
      <c r="AP98" s="7"/>
      <c r="AQ98" s="11"/>
      <c r="AR98" s="10"/>
      <c r="AS98" s="11"/>
      <c r="AT98" s="10"/>
      <c r="AU98" s="11"/>
      <c r="AV98" s="10"/>
      <c r="AW98" s="11"/>
      <c r="AX98" s="10"/>
      <c r="AY98" s="7"/>
      <c r="AZ98" s="7">
        <f t="shared" si="71"/>
        <v>0</v>
      </c>
      <c r="BA98" s="11">
        <v>8</v>
      </c>
      <c r="BB98" s="10" t="s">
        <v>53</v>
      </c>
      <c r="BC98" s="11"/>
      <c r="BD98" s="10"/>
      <c r="BE98" s="11"/>
      <c r="BF98" s="10"/>
      <c r="BG98" s="7">
        <v>1</v>
      </c>
      <c r="BH98" s="11">
        <v>7</v>
      </c>
      <c r="BI98" s="10" t="s">
        <v>53</v>
      </c>
      <c r="BJ98" s="11"/>
      <c r="BK98" s="10"/>
      <c r="BL98" s="11"/>
      <c r="BM98" s="10"/>
      <c r="BN98" s="11"/>
      <c r="BO98" s="10"/>
      <c r="BP98" s="7">
        <v>1</v>
      </c>
      <c r="BQ98" s="7">
        <f t="shared" si="72"/>
        <v>2</v>
      </c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7"/>
      <c r="CH98" s="7">
        <f t="shared" si="73"/>
        <v>0</v>
      </c>
    </row>
    <row r="99" spans="1:86" x14ac:dyDescent="0.25">
      <c r="A99" s="20">
        <v>7</v>
      </c>
      <c r="B99" s="20">
        <v>1</v>
      </c>
      <c r="C99" s="20"/>
      <c r="D99" s="6" t="s">
        <v>281</v>
      </c>
      <c r="E99" s="3" t="s">
        <v>282</v>
      </c>
      <c r="F99" s="6">
        <f t="shared" si="58"/>
        <v>0</v>
      </c>
      <c r="G99" s="6">
        <f t="shared" si="59"/>
        <v>2</v>
      </c>
      <c r="H99" s="6">
        <f t="shared" si="60"/>
        <v>15</v>
      </c>
      <c r="I99" s="6">
        <f t="shared" si="61"/>
        <v>8</v>
      </c>
      <c r="J99" s="6">
        <f t="shared" si="62"/>
        <v>0</v>
      </c>
      <c r="K99" s="6">
        <f t="shared" si="63"/>
        <v>0</v>
      </c>
      <c r="L99" s="6">
        <f t="shared" si="64"/>
        <v>7</v>
      </c>
      <c r="M99" s="6">
        <f t="shared" si="65"/>
        <v>0</v>
      </c>
      <c r="N99" s="6">
        <f t="shared" si="66"/>
        <v>0</v>
      </c>
      <c r="O99" s="6">
        <f t="shared" si="67"/>
        <v>0</v>
      </c>
      <c r="P99" s="7">
        <f t="shared" si="68"/>
        <v>2</v>
      </c>
      <c r="Q99" s="7">
        <f t="shared" si="69"/>
        <v>1</v>
      </c>
      <c r="R99" s="7">
        <v>0.64</v>
      </c>
      <c r="S99" s="11"/>
      <c r="T99" s="10"/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7"/>
      <c r="AI99" s="7">
        <f t="shared" si="70"/>
        <v>0</v>
      </c>
      <c r="AJ99" s="11"/>
      <c r="AK99" s="10"/>
      <c r="AL99" s="11"/>
      <c r="AM99" s="10"/>
      <c r="AN99" s="11"/>
      <c r="AO99" s="10"/>
      <c r="AP99" s="7"/>
      <c r="AQ99" s="11"/>
      <c r="AR99" s="10"/>
      <c r="AS99" s="11"/>
      <c r="AT99" s="10"/>
      <c r="AU99" s="11"/>
      <c r="AV99" s="10"/>
      <c r="AW99" s="11"/>
      <c r="AX99" s="10"/>
      <c r="AY99" s="7"/>
      <c r="AZ99" s="7">
        <f t="shared" si="71"/>
        <v>0</v>
      </c>
      <c r="BA99" s="11">
        <v>8</v>
      </c>
      <c r="BB99" s="10" t="s">
        <v>53</v>
      </c>
      <c r="BC99" s="11"/>
      <c r="BD99" s="10"/>
      <c r="BE99" s="11"/>
      <c r="BF99" s="10"/>
      <c r="BG99" s="7">
        <v>1</v>
      </c>
      <c r="BH99" s="11">
        <v>7</v>
      </c>
      <c r="BI99" s="10" t="s">
        <v>53</v>
      </c>
      <c r="BJ99" s="11"/>
      <c r="BK99" s="10"/>
      <c r="BL99" s="11"/>
      <c r="BM99" s="10"/>
      <c r="BN99" s="11"/>
      <c r="BO99" s="10"/>
      <c r="BP99" s="7">
        <v>1</v>
      </c>
      <c r="BQ99" s="7">
        <f t="shared" si="72"/>
        <v>2</v>
      </c>
      <c r="BR99" s="11"/>
      <c r="BS99" s="10"/>
      <c r="BT99" s="11"/>
      <c r="BU99" s="10"/>
      <c r="BV99" s="11"/>
      <c r="BW99" s="10"/>
      <c r="BX99" s="7"/>
      <c r="BY99" s="11"/>
      <c r="BZ99" s="10"/>
      <c r="CA99" s="11"/>
      <c r="CB99" s="10"/>
      <c r="CC99" s="11"/>
      <c r="CD99" s="10"/>
      <c r="CE99" s="11"/>
      <c r="CF99" s="10"/>
      <c r="CG99" s="7"/>
      <c r="CH99" s="7">
        <f t="shared" si="73"/>
        <v>0</v>
      </c>
    </row>
    <row r="100" spans="1:86" x14ac:dyDescent="0.25">
      <c r="A100" s="20">
        <v>8</v>
      </c>
      <c r="B100" s="20">
        <v>1</v>
      </c>
      <c r="C100" s="20"/>
      <c r="D100" s="6" t="s">
        <v>283</v>
      </c>
      <c r="E100" s="3" t="s">
        <v>216</v>
      </c>
      <c r="F100" s="6">
        <f t="shared" si="58"/>
        <v>0</v>
      </c>
      <c r="G100" s="6">
        <f t="shared" si="59"/>
        <v>2</v>
      </c>
      <c r="H100" s="6">
        <f t="shared" si="60"/>
        <v>15</v>
      </c>
      <c r="I100" s="6">
        <f t="shared" si="61"/>
        <v>8</v>
      </c>
      <c r="J100" s="6">
        <f t="shared" si="62"/>
        <v>0</v>
      </c>
      <c r="K100" s="6">
        <f t="shared" si="63"/>
        <v>0</v>
      </c>
      <c r="L100" s="6">
        <f t="shared" si="64"/>
        <v>7</v>
      </c>
      <c r="M100" s="6">
        <f t="shared" si="65"/>
        <v>0</v>
      </c>
      <c r="N100" s="6">
        <f t="shared" si="66"/>
        <v>0</v>
      </c>
      <c r="O100" s="6">
        <f t="shared" si="67"/>
        <v>0</v>
      </c>
      <c r="P100" s="7">
        <f t="shared" si="68"/>
        <v>2</v>
      </c>
      <c r="Q100" s="7">
        <f t="shared" si="69"/>
        <v>1</v>
      </c>
      <c r="R100" s="7">
        <v>0.74</v>
      </c>
      <c r="S100" s="11"/>
      <c r="T100" s="10"/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7"/>
      <c r="AI100" s="7">
        <f t="shared" si="70"/>
        <v>0</v>
      </c>
      <c r="AJ100" s="11"/>
      <c r="AK100" s="10"/>
      <c r="AL100" s="11"/>
      <c r="AM100" s="10"/>
      <c r="AN100" s="11"/>
      <c r="AO100" s="10"/>
      <c r="AP100" s="7"/>
      <c r="AQ100" s="11"/>
      <c r="AR100" s="10"/>
      <c r="AS100" s="11"/>
      <c r="AT100" s="10"/>
      <c r="AU100" s="11"/>
      <c r="AV100" s="10"/>
      <c r="AW100" s="11"/>
      <c r="AX100" s="10"/>
      <c r="AY100" s="7"/>
      <c r="AZ100" s="7">
        <f t="shared" si="71"/>
        <v>0</v>
      </c>
      <c r="BA100" s="11">
        <v>8</v>
      </c>
      <c r="BB100" s="10" t="s">
        <v>53</v>
      </c>
      <c r="BC100" s="11"/>
      <c r="BD100" s="10"/>
      <c r="BE100" s="11"/>
      <c r="BF100" s="10"/>
      <c r="BG100" s="7">
        <v>1</v>
      </c>
      <c r="BH100" s="11">
        <v>7</v>
      </c>
      <c r="BI100" s="10" t="s">
        <v>53</v>
      </c>
      <c r="BJ100" s="11"/>
      <c r="BK100" s="10"/>
      <c r="BL100" s="11"/>
      <c r="BM100" s="10"/>
      <c r="BN100" s="11"/>
      <c r="BO100" s="10"/>
      <c r="BP100" s="7">
        <v>1</v>
      </c>
      <c r="BQ100" s="7">
        <f t="shared" si="72"/>
        <v>2</v>
      </c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7"/>
      <c r="CH100" s="7">
        <f t="shared" si="73"/>
        <v>0</v>
      </c>
    </row>
    <row r="101" spans="1:86" x14ac:dyDescent="0.25">
      <c r="A101" s="20">
        <v>8</v>
      </c>
      <c r="B101" s="20">
        <v>1</v>
      </c>
      <c r="C101" s="20"/>
      <c r="D101" s="6" t="s">
        <v>284</v>
      </c>
      <c r="E101" s="3" t="s">
        <v>218</v>
      </c>
      <c r="F101" s="6">
        <f t="shared" si="58"/>
        <v>0</v>
      </c>
      <c r="G101" s="6">
        <f t="shared" si="59"/>
        <v>2</v>
      </c>
      <c r="H101" s="6">
        <f t="shared" si="60"/>
        <v>15</v>
      </c>
      <c r="I101" s="6">
        <f t="shared" si="61"/>
        <v>8</v>
      </c>
      <c r="J101" s="6">
        <f t="shared" si="62"/>
        <v>0</v>
      </c>
      <c r="K101" s="6">
        <f t="shared" si="63"/>
        <v>0</v>
      </c>
      <c r="L101" s="6">
        <f t="shared" si="64"/>
        <v>7</v>
      </c>
      <c r="M101" s="6">
        <f t="shared" si="65"/>
        <v>0</v>
      </c>
      <c r="N101" s="6">
        <f t="shared" si="66"/>
        <v>0</v>
      </c>
      <c r="O101" s="6">
        <f t="shared" si="67"/>
        <v>0</v>
      </c>
      <c r="P101" s="7">
        <f t="shared" si="68"/>
        <v>2</v>
      </c>
      <c r="Q101" s="7">
        <f t="shared" si="69"/>
        <v>1</v>
      </c>
      <c r="R101" s="7">
        <v>0.74</v>
      </c>
      <c r="S101" s="11"/>
      <c r="T101" s="10"/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7"/>
      <c r="AI101" s="7">
        <f t="shared" si="70"/>
        <v>0</v>
      </c>
      <c r="AJ101" s="11"/>
      <c r="AK101" s="10"/>
      <c r="AL101" s="11"/>
      <c r="AM101" s="10"/>
      <c r="AN101" s="11"/>
      <c r="AO101" s="10"/>
      <c r="AP101" s="7"/>
      <c r="AQ101" s="11"/>
      <c r="AR101" s="10"/>
      <c r="AS101" s="11"/>
      <c r="AT101" s="10"/>
      <c r="AU101" s="11"/>
      <c r="AV101" s="10"/>
      <c r="AW101" s="11"/>
      <c r="AX101" s="10"/>
      <c r="AY101" s="7"/>
      <c r="AZ101" s="7">
        <f t="shared" si="71"/>
        <v>0</v>
      </c>
      <c r="BA101" s="11">
        <v>8</v>
      </c>
      <c r="BB101" s="10" t="s">
        <v>53</v>
      </c>
      <c r="BC101" s="11"/>
      <c r="BD101" s="10"/>
      <c r="BE101" s="11"/>
      <c r="BF101" s="10"/>
      <c r="BG101" s="7">
        <v>1</v>
      </c>
      <c r="BH101" s="11">
        <v>7</v>
      </c>
      <c r="BI101" s="10" t="s">
        <v>53</v>
      </c>
      <c r="BJ101" s="11"/>
      <c r="BK101" s="10"/>
      <c r="BL101" s="11"/>
      <c r="BM101" s="10"/>
      <c r="BN101" s="11"/>
      <c r="BO101" s="10"/>
      <c r="BP101" s="7">
        <v>1</v>
      </c>
      <c r="BQ101" s="7">
        <f t="shared" si="72"/>
        <v>2</v>
      </c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7"/>
      <c r="CH101" s="7">
        <f t="shared" si="73"/>
        <v>0</v>
      </c>
    </row>
    <row r="102" spans="1:86" x14ac:dyDescent="0.25">
      <c r="A102" s="20">
        <v>8</v>
      </c>
      <c r="B102" s="20">
        <v>1</v>
      </c>
      <c r="C102" s="20"/>
      <c r="D102" s="6" t="s">
        <v>285</v>
      </c>
      <c r="E102" s="3" t="s">
        <v>172</v>
      </c>
      <c r="F102" s="6">
        <f t="shared" si="58"/>
        <v>0</v>
      </c>
      <c r="G102" s="6">
        <f t="shared" si="59"/>
        <v>2</v>
      </c>
      <c r="H102" s="6">
        <f t="shared" si="60"/>
        <v>15</v>
      </c>
      <c r="I102" s="6">
        <f t="shared" si="61"/>
        <v>8</v>
      </c>
      <c r="J102" s="6">
        <f t="shared" si="62"/>
        <v>0</v>
      </c>
      <c r="K102" s="6">
        <f t="shared" si="63"/>
        <v>0</v>
      </c>
      <c r="L102" s="6">
        <f t="shared" si="64"/>
        <v>7</v>
      </c>
      <c r="M102" s="6">
        <f t="shared" si="65"/>
        <v>0</v>
      </c>
      <c r="N102" s="6">
        <f t="shared" si="66"/>
        <v>0</v>
      </c>
      <c r="O102" s="6">
        <f t="shared" si="67"/>
        <v>0</v>
      </c>
      <c r="P102" s="7">
        <f t="shared" si="68"/>
        <v>2</v>
      </c>
      <c r="Q102" s="7">
        <f t="shared" si="69"/>
        <v>1</v>
      </c>
      <c r="R102" s="7">
        <v>0.83</v>
      </c>
      <c r="S102" s="11"/>
      <c r="T102" s="10"/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7"/>
      <c r="AI102" s="7">
        <f t="shared" si="70"/>
        <v>0</v>
      </c>
      <c r="AJ102" s="11"/>
      <c r="AK102" s="10"/>
      <c r="AL102" s="11"/>
      <c r="AM102" s="10"/>
      <c r="AN102" s="11"/>
      <c r="AO102" s="10"/>
      <c r="AP102" s="7"/>
      <c r="AQ102" s="11"/>
      <c r="AR102" s="10"/>
      <c r="AS102" s="11"/>
      <c r="AT102" s="10"/>
      <c r="AU102" s="11"/>
      <c r="AV102" s="10"/>
      <c r="AW102" s="11"/>
      <c r="AX102" s="10"/>
      <c r="AY102" s="7"/>
      <c r="AZ102" s="7">
        <f t="shared" si="71"/>
        <v>0</v>
      </c>
      <c r="BA102" s="11">
        <v>8</v>
      </c>
      <c r="BB102" s="10" t="s">
        <v>53</v>
      </c>
      <c r="BC102" s="11"/>
      <c r="BD102" s="10"/>
      <c r="BE102" s="11"/>
      <c r="BF102" s="10"/>
      <c r="BG102" s="7">
        <v>1</v>
      </c>
      <c r="BH102" s="11">
        <v>7</v>
      </c>
      <c r="BI102" s="10" t="s">
        <v>53</v>
      </c>
      <c r="BJ102" s="11"/>
      <c r="BK102" s="10"/>
      <c r="BL102" s="11"/>
      <c r="BM102" s="10"/>
      <c r="BN102" s="11"/>
      <c r="BO102" s="10"/>
      <c r="BP102" s="7">
        <v>1</v>
      </c>
      <c r="BQ102" s="7">
        <f t="shared" si="72"/>
        <v>2</v>
      </c>
      <c r="BR102" s="11"/>
      <c r="BS102" s="10"/>
      <c r="BT102" s="11"/>
      <c r="BU102" s="10"/>
      <c r="BV102" s="11"/>
      <c r="BW102" s="10"/>
      <c r="BX102" s="7"/>
      <c r="BY102" s="11"/>
      <c r="BZ102" s="10"/>
      <c r="CA102" s="11"/>
      <c r="CB102" s="10"/>
      <c r="CC102" s="11"/>
      <c r="CD102" s="10"/>
      <c r="CE102" s="11"/>
      <c r="CF102" s="10"/>
      <c r="CG102" s="7"/>
      <c r="CH102" s="7">
        <f t="shared" si="73"/>
        <v>0</v>
      </c>
    </row>
    <row r="103" spans="1:86" x14ac:dyDescent="0.25">
      <c r="A103" s="20">
        <v>8</v>
      </c>
      <c r="B103" s="20">
        <v>1</v>
      </c>
      <c r="C103" s="20"/>
      <c r="D103" s="6" t="s">
        <v>286</v>
      </c>
      <c r="E103" s="3" t="s">
        <v>162</v>
      </c>
      <c r="F103" s="6">
        <f t="shared" si="58"/>
        <v>0</v>
      </c>
      <c r="G103" s="6">
        <f t="shared" si="59"/>
        <v>2</v>
      </c>
      <c r="H103" s="6">
        <f t="shared" si="60"/>
        <v>15</v>
      </c>
      <c r="I103" s="6">
        <f t="shared" si="61"/>
        <v>8</v>
      </c>
      <c r="J103" s="6">
        <f t="shared" si="62"/>
        <v>0</v>
      </c>
      <c r="K103" s="6">
        <f t="shared" si="63"/>
        <v>0</v>
      </c>
      <c r="L103" s="6">
        <f t="shared" si="64"/>
        <v>7</v>
      </c>
      <c r="M103" s="6">
        <f t="shared" si="65"/>
        <v>0</v>
      </c>
      <c r="N103" s="6">
        <f t="shared" si="66"/>
        <v>0</v>
      </c>
      <c r="O103" s="6">
        <f t="shared" si="67"/>
        <v>0</v>
      </c>
      <c r="P103" s="7">
        <f t="shared" si="68"/>
        <v>2</v>
      </c>
      <c r="Q103" s="7">
        <f t="shared" si="69"/>
        <v>1</v>
      </c>
      <c r="R103" s="7">
        <v>0.8</v>
      </c>
      <c r="S103" s="11"/>
      <c r="T103" s="10"/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7"/>
      <c r="AI103" s="7">
        <f t="shared" si="70"/>
        <v>0</v>
      </c>
      <c r="AJ103" s="11"/>
      <c r="AK103" s="10"/>
      <c r="AL103" s="11"/>
      <c r="AM103" s="10"/>
      <c r="AN103" s="11"/>
      <c r="AO103" s="10"/>
      <c r="AP103" s="7"/>
      <c r="AQ103" s="11"/>
      <c r="AR103" s="10"/>
      <c r="AS103" s="11"/>
      <c r="AT103" s="10"/>
      <c r="AU103" s="11"/>
      <c r="AV103" s="10"/>
      <c r="AW103" s="11"/>
      <c r="AX103" s="10"/>
      <c r="AY103" s="7"/>
      <c r="AZ103" s="7">
        <f t="shared" si="71"/>
        <v>0</v>
      </c>
      <c r="BA103" s="11">
        <v>8</v>
      </c>
      <c r="BB103" s="10" t="s">
        <v>53</v>
      </c>
      <c r="BC103" s="11"/>
      <c r="BD103" s="10"/>
      <c r="BE103" s="11"/>
      <c r="BF103" s="10"/>
      <c r="BG103" s="7">
        <v>1</v>
      </c>
      <c r="BH103" s="11">
        <v>7</v>
      </c>
      <c r="BI103" s="10" t="s">
        <v>53</v>
      </c>
      <c r="BJ103" s="11"/>
      <c r="BK103" s="10"/>
      <c r="BL103" s="11"/>
      <c r="BM103" s="10"/>
      <c r="BN103" s="11"/>
      <c r="BO103" s="10"/>
      <c r="BP103" s="7">
        <v>1</v>
      </c>
      <c r="BQ103" s="7">
        <f t="shared" si="72"/>
        <v>2</v>
      </c>
      <c r="BR103" s="11"/>
      <c r="BS103" s="10"/>
      <c r="BT103" s="11"/>
      <c r="BU103" s="10"/>
      <c r="BV103" s="11"/>
      <c r="BW103" s="10"/>
      <c r="BX103" s="7"/>
      <c r="BY103" s="11"/>
      <c r="BZ103" s="10"/>
      <c r="CA103" s="11"/>
      <c r="CB103" s="10"/>
      <c r="CC103" s="11"/>
      <c r="CD103" s="10"/>
      <c r="CE103" s="11"/>
      <c r="CF103" s="10"/>
      <c r="CG103" s="7"/>
      <c r="CH103" s="7">
        <f t="shared" si="73"/>
        <v>0</v>
      </c>
    </row>
    <row r="104" spans="1:86" ht="20.100000000000001" customHeight="1" x14ac:dyDescent="0.25">
      <c r="A104" s="19" t="s">
        <v>223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9"/>
      <c r="CH104" s="15"/>
    </row>
    <row r="105" spans="1:86" x14ac:dyDescent="0.25">
      <c r="A105" s="6"/>
      <c r="B105" s="6"/>
      <c r="C105" s="6"/>
      <c r="D105" s="6" t="s">
        <v>224</v>
      </c>
      <c r="E105" s="3" t="s">
        <v>225</v>
      </c>
      <c r="F105" s="6">
        <f>COUNTIF(S105:CF105,"e")</f>
        <v>0</v>
      </c>
      <c r="G105" s="6">
        <f>COUNTIF(S105:CF105,"z")</f>
        <v>1</v>
      </c>
      <c r="H105" s="6">
        <f>SUM(I105:O105)</f>
        <v>4</v>
      </c>
      <c r="I105" s="6">
        <f>S105+AJ105+BA105+BR105</f>
        <v>0</v>
      </c>
      <c r="J105" s="6">
        <f>U105+AL105+BC105+BT105</f>
        <v>0</v>
      </c>
      <c r="K105" s="6">
        <f>W105+AN105+BE105+BV105</f>
        <v>0</v>
      </c>
      <c r="L105" s="6">
        <f>Z105+AQ105+BH105+BY105</f>
        <v>0</v>
      </c>
      <c r="M105" s="6">
        <f>AB105+AS105+BJ105+CA105</f>
        <v>0</v>
      </c>
      <c r="N105" s="6">
        <f>AD105+AU105+BL105+CC105</f>
        <v>0</v>
      </c>
      <c r="O105" s="6">
        <f>AF105+AW105+BN105+CE105</f>
        <v>4</v>
      </c>
      <c r="P105" s="7">
        <f>AI105+AZ105+BQ105+CH105</f>
        <v>4</v>
      </c>
      <c r="Q105" s="7">
        <f>AH105+AY105+BP105+CG105</f>
        <v>4</v>
      </c>
      <c r="R105" s="7">
        <v>1</v>
      </c>
      <c r="S105" s="11"/>
      <c r="T105" s="10"/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7"/>
      <c r="AI105" s="7">
        <f>Y105+AH105</f>
        <v>0</v>
      </c>
      <c r="AJ105" s="11"/>
      <c r="AK105" s="10"/>
      <c r="AL105" s="11"/>
      <c r="AM105" s="10"/>
      <c r="AN105" s="11"/>
      <c r="AO105" s="10"/>
      <c r="AP105" s="7"/>
      <c r="AQ105" s="11"/>
      <c r="AR105" s="10"/>
      <c r="AS105" s="11"/>
      <c r="AT105" s="10"/>
      <c r="AU105" s="11"/>
      <c r="AV105" s="10"/>
      <c r="AW105" s="11">
        <v>4</v>
      </c>
      <c r="AX105" s="10" t="s">
        <v>53</v>
      </c>
      <c r="AY105" s="7">
        <v>4</v>
      </c>
      <c r="AZ105" s="7">
        <f>AP105+AY105</f>
        <v>4</v>
      </c>
      <c r="BA105" s="11"/>
      <c r="BB105" s="10"/>
      <c r="BC105" s="11"/>
      <c r="BD105" s="10"/>
      <c r="BE105" s="11"/>
      <c r="BF105" s="10"/>
      <c r="BG105" s="7"/>
      <c r="BH105" s="11"/>
      <c r="BI105" s="10"/>
      <c r="BJ105" s="11"/>
      <c r="BK105" s="10"/>
      <c r="BL105" s="11"/>
      <c r="BM105" s="10"/>
      <c r="BN105" s="11"/>
      <c r="BO105" s="10"/>
      <c r="BP105" s="7"/>
      <c r="BQ105" s="7">
        <f>BG105+BP105</f>
        <v>0</v>
      </c>
      <c r="BR105" s="11"/>
      <c r="BS105" s="10"/>
      <c r="BT105" s="11"/>
      <c r="BU105" s="10"/>
      <c r="BV105" s="11"/>
      <c r="BW105" s="10"/>
      <c r="BX105" s="7"/>
      <c r="BY105" s="11"/>
      <c r="BZ105" s="10"/>
      <c r="CA105" s="11"/>
      <c r="CB105" s="10"/>
      <c r="CC105" s="11"/>
      <c r="CD105" s="10"/>
      <c r="CE105" s="11"/>
      <c r="CF105" s="10"/>
      <c r="CG105" s="7"/>
      <c r="CH105" s="7">
        <f>BX105+CG105</f>
        <v>0</v>
      </c>
    </row>
    <row r="106" spans="1:86" ht="16.05" customHeight="1" x14ac:dyDescent="0.25">
      <c r="A106" s="6"/>
      <c r="B106" s="6"/>
      <c r="C106" s="6"/>
      <c r="D106" s="6"/>
      <c r="E106" s="6" t="s">
        <v>71</v>
      </c>
      <c r="F106" s="6">
        <f t="shared" ref="F106:AK106" si="74">SUM(F105:F105)</f>
        <v>0</v>
      </c>
      <c r="G106" s="6">
        <f t="shared" si="74"/>
        <v>1</v>
      </c>
      <c r="H106" s="6">
        <f t="shared" si="74"/>
        <v>4</v>
      </c>
      <c r="I106" s="6">
        <f t="shared" si="74"/>
        <v>0</v>
      </c>
      <c r="J106" s="6">
        <f t="shared" si="74"/>
        <v>0</v>
      </c>
      <c r="K106" s="6">
        <f t="shared" si="74"/>
        <v>0</v>
      </c>
      <c r="L106" s="6">
        <f t="shared" si="74"/>
        <v>0</v>
      </c>
      <c r="M106" s="6">
        <f t="shared" si="74"/>
        <v>0</v>
      </c>
      <c r="N106" s="6">
        <f t="shared" si="74"/>
        <v>0</v>
      </c>
      <c r="O106" s="6">
        <f t="shared" si="74"/>
        <v>4</v>
      </c>
      <c r="P106" s="7">
        <f t="shared" si="74"/>
        <v>4</v>
      </c>
      <c r="Q106" s="7">
        <f t="shared" si="74"/>
        <v>4</v>
      </c>
      <c r="R106" s="7">
        <f t="shared" si="74"/>
        <v>1</v>
      </c>
      <c r="S106" s="11">
        <f t="shared" si="74"/>
        <v>0</v>
      </c>
      <c r="T106" s="10">
        <f t="shared" si="74"/>
        <v>0</v>
      </c>
      <c r="U106" s="11">
        <f t="shared" si="74"/>
        <v>0</v>
      </c>
      <c r="V106" s="10">
        <f t="shared" si="74"/>
        <v>0</v>
      </c>
      <c r="W106" s="11">
        <f t="shared" si="74"/>
        <v>0</v>
      </c>
      <c r="X106" s="10">
        <f t="shared" si="74"/>
        <v>0</v>
      </c>
      <c r="Y106" s="7">
        <f t="shared" si="74"/>
        <v>0</v>
      </c>
      <c r="Z106" s="11">
        <f t="shared" si="74"/>
        <v>0</v>
      </c>
      <c r="AA106" s="10">
        <f t="shared" si="74"/>
        <v>0</v>
      </c>
      <c r="AB106" s="11">
        <f t="shared" si="74"/>
        <v>0</v>
      </c>
      <c r="AC106" s="10">
        <f t="shared" si="74"/>
        <v>0</v>
      </c>
      <c r="AD106" s="11">
        <f t="shared" si="74"/>
        <v>0</v>
      </c>
      <c r="AE106" s="10">
        <f t="shared" si="74"/>
        <v>0</v>
      </c>
      <c r="AF106" s="11">
        <f t="shared" si="74"/>
        <v>0</v>
      </c>
      <c r="AG106" s="10">
        <f t="shared" si="74"/>
        <v>0</v>
      </c>
      <c r="AH106" s="7">
        <f t="shared" si="74"/>
        <v>0</v>
      </c>
      <c r="AI106" s="7">
        <f t="shared" si="74"/>
        <v>0</v>
      </c>
      <c r="AJ106" s="11">
        <f t="shared" si="74"/>
        <v>0</v>
      </c>
      <c r="AK106" s="10">
        <f t="shared" si="74"/>
        <v>0</v>
      </c>
      <c r="AL106" s="11">
        <f t="shared" ref="AL106:BQ106" si="75">SUM(AL105:AL105)</f>
        <v>0</v>
      </c>
      <c r="AM106" s="10">
        <f t="shared" si="75"/>
        <v>0</v>
      </c>
      <c r="AN106" s="11">
        <f t="shared" si="75"/>
        <v>0</v>
      </c>
      <c r="AO106" s="10">
        <f t="shared" si="75"/>
        <v>0</v>
      </c>
      <c r="AP106" s="7">
        <f t="shared" si="75"/>
        <v>0</v>
      </c>
      <c r="AQ106" s="11">
        <f t="shared" si="75"/>
        <v>0</v>
      </c>
      <c r="AR106" s="10">
        <f t="shared" si="75"/>
        <v>0</v>
      </c>
      <c r="AS106" s="11">
        <f t="shared" si="75"/>
        <v>0</v>
      </c>
      <c r="AT106" s="10">
        <f t="shared" si="75"/>
        <v>0</v>
      </c>
      <c r="AU106" s="11">
        <f t="shared" si="75"/>
        <v>0</v>
      </c>
      <c r="AV106" s="10">
        <f t="shared" si="75"/>
        <v>0</v>
      </c>
      <c r="AW106" s="11">
        <f t="shared" si="75"/>
        <v>4</v>
      </c>
      <c r="AX106" s="10">
        <f t="shared" si="75"/>
        <v>0</v>
      </c>
      <c r="AY106" s="7">
        <f t="shared" si="75"/>
        <v>4</v>
      </c>
      <c r="AZ106" s="7">
        <f t="shared" si="75"/>
        <v>4</v>
      </c>
      <c r="BA106" s="11">
        <f t="shared" si="75"/>
        <v>0</v>
      </c>
      <c r="BB106" s="10">
        <f t="shared" si="75"/>
        <v>0</v>
      </c>
      <c r="BC106" s="11">
        <f t="shared" si="75"/>
        <v>0</v>
      </c>
      <c r="BD106" s="10">
        <f t="shared" si="75"/>
        <v>0</v>
      </c>
      <c r="BE106" s="11">
        <f t="shared" si="75"/>
        <v>0</v>
      </c>
      <c r="BF106" s="10">
        <f t="shared" si="75"/>
        <v>0</v>
      </c>
      <c r="BG106" s="7">
        <f t="shared" si="75"/>
        <v>0</v>
      </c>
      <c r="BH106" s="11">
        <f t="shared" si="75"/>
        <v>0</v>
      </c>
      <c r="BI106" s="10">
        <f t="shared" si="75"/>
        <v>0</v>
      </c>
      <c r="BJ106" s="11">
        <f t="shared" si="75"/>
        <v>0</v>
      </c>
      <c r="BK106" s="10">
        <f t="shared" si="75"/>
        <v>0</v>
      </c>
      <c r="BL106" s="11">
        <f t="shared" si="75"/>
        <v>0</v>
      </c>
      <c r="BM106" s="10">
        <f t="shared" si="75"/>
        <v>0</v>
      </c>
      <c r="BN106" s="11">
        <f t="shared" si="75"/>
        <v>0</v>
      </c>
      <c r="BO106" s="10">
        <f t="shared" si="75"/>
        <v>0</v>
      </c>
      <c r="BP106" s="7">
        <f t="shared" si="75"/>
        <v>0</v>
      </c>
      <c r="BQ106" s="7">
        <f t="shared" si="75"/>
        <v>0</v>
      </c>
      <c r="BR106" s="11">
        <f t="shared" ref="BR106:CW106" si="76">SUM(BR105:BR105)</f>
        <v>0</v>
      </c>
      <c r="BS106" s="10">
        <f t="shared" si="76"/>
        <v>0</v>
      </c>
      <c r="BT106" s="11">
        <f t="shared" si="76"/>
        <v>0</v>
      </c>
      <c r="BU106" s="10">
        <f t="shared" si="76"/>
        <v>0</v>
      </c>
      <c r="BV106" s="11">
        <f t="shared" si="76"/>
        <v>0</v>
      </c>
      <c r="BW106" s="10">
        <f t="shared" si="76"/>
        <v>0</v>
      </c>
      <c r="BX106" s="7">
        <f t="shared" si="76"/>
        <v>0</v>
      </c>
      <c r="BY106" s="11">
        <f t="shared" si="76"/>
        <v>0</v>
      </c>
      <c r="BZ106" s="10">
        <f t="shared" si="76"/>
        <v>0</v>
      </c>
      <c r="CA106" s="11">
        <f t="shared" si="76"/>
        <v>0</v>
      </c>
      <c r="CB106" s="10">
        <f t="shared" si="76"/>
        <v>0</v>
      </c>
      <c r="CC106" s="11">
        <f t="shared" si="76"/>
        <v>0</v>
      </c>
      <c r="CD106" s="10">
        <f t="shared" si="76"/>
        <v>0</v>
      </c>
      <c r="CE106" s="11">
        <f t="shared" si="76"/>
        <v>0</v>
      </c>
      <c r="CF106" s="10">
        <f t="shared" si="76"/>
        <v>0</v>
      </c>
      <c r="CG106" s="7">
        <f t="shared" si="76"/>
        <v>0</v>
      </c>
      <c r="CH106" s="7">
        <f t="shared" si="76"/>
        <v>0</v>
      </c>
    </row>
    <row r="107" spans="1:86" ht="20.100000000000001" customHeight="1" x14ac:dyDescent="0.25">
      <c r="A107" s="19" t="s">
        <v>226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9"/>
      <c r="CH107" s="15"/>
    </row>
    <row r="108" spans="1:86" x14ac:dyDescent="0.25">
      <c r="A108" s="6"/>
      <c r="B108" s="6"/>
      <c r="C108" s="6"/>
      <c r="D108" s="6" t="s">
        <v>227</v>
      </c>
      <c r="E108" s="3" t="s">
        <v>228</v>
      </c>
      <c r="F108" s="6">
        <f>COUNTIF(S108:CF108,"e")</f>
        <v>0</v>
      </c>
      <c r="G108" s="6">
        <f>COUNTIF(S108:CF108,"z")</f>
        <v>1</v>
      </c>
      <c r="H108" s="6">
        <f>SUM(I108:O108)</f>
        <v>2</v>
      </c>
      <c r="I108" s="6">
        <f>S108+AJ108+BA108+BR108</f>
        <v>2</v>
      </c>
      <c r="J108" s="6">
        <f>U108+AL108+BC108+BT108</f>
        <v>0</v>
      </c>
      <c r="K108" s="6">
        <f>W108+AN108+BE108+BV108</f>
        <v>0</v>
      </c>
      <c r="L108" s="6">
        <f>Z108+AQ108+BH108+BY108</f>
        <v>0</v>
      </c>
      <c r="M108" s="6">
        <f>AB108+AS108+BJ108+CA108</f>
        <v>0</v>
      </c>
      <c r="N108" s="6">
        <f>AD108+AU108+BL108+CC108</f>
        <v>0</v>
      </c>
      <c r="O108" s="6">
        <f>AF108+AW108+BN108+CE108</f>
        <v>0</v>
      </c>
      <c r="P108" s="7">
        <f>AI108+AZ108+BQ108+CH108</f>
        <v>0</v>
      </c>
      <c r="Q108" s="7">
        <f>AH108+AY108+BP108+CG108</f>
        <v>0</v>
      </c>
      <c r="R108" s="7">
        <v>0</v>
      </c>
      <c r="S108" s="11"/>
      <c r="T108" s="10"/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7"/>
      <c r="AI108" s="7">
        <f>Y108+AH108</f>
        <v>0</v>
      </c>
      <c r="AJ108" s="11">
        <v>2</v>
      </c>
      <c r="AK108" s="10" t="s">
        <v>53</v>
      </c>
      <c r="AL108" s="11"/>
      <c r="AM108" s="10"/>
      <c r="AN108" s="11"/>
      <c r="AO108" s="10"/>
      <c r="AP108" s="7">
        <v>0</v>
      </c>
      <c r="AQ108" s="11"/>
      <c r="AR108" s="10"/>
      <c r="AS108" s="11"/>
      <c r="AT108" s="10"/>
      <c r="AU108" s="11"/>
      <c r="AV108" s="10"/>
      <c r="AW108" s="11"/>
      <c r="AX108" s="10"/>
      <c r="AY108" s="7"/>
      <c r="AZ108" s="7">
        <f>AP108+AY108</f>
        <v>0</v>
      </c>
      <c r="BA108" s="11"/>
      <c r="BB108" s="10"/>
      <c r="BC108" s="11"/>
      <c r="BD108" s="10"/>
      <c r="BE108" s="11"/>
      <c r="BF108" s="10"/>
      <c r="BG108" s="7"/>
      <c r="BH108" s="11"/>
      <c r="BI108" s="10"/>
      <c r="BJ108" s="11"/>
      <c r="BK108" s="10"/>
      <c r="BL108" s="11"/>
      <c r="BM108" s="10"/>
      <c r="BN108" s="11"/>
      <c r="BO108" s="10"/>
      <c r="BP108" s="7"/>
      <c r="BQ108" s="7">
        <f>BG108+BP108</f>
        <v>0</v>
      </c>
      <c r="BR108" s="11"/>
      <c r="BS108" s="10"/>
      <c r="BT108" s="11"/>
      <c r="BU108" s="10"/>
      <c r="BV108" s="11"/>
      <c r="BW108" s="10"/>
      <c r="BX108" s="7"/>
      <c r="BY108" s="11"/>
      <c r="BZ108" s="10"/>
      <c r="CA108" s="11"/>
      <c r="CB108" s="10"/>
      <c r="CC108" s="11"/>
      <c r="CD108" s="10"/>
      <c r="CE108" s="11"/>
      <c r="CF108" s="10"/>
      <c r="CG108" s="7"/>
      <c r="CH108" s="7">
        <f>BX108+CG108</f>
        <v>0</v>
      </c>
    </row>
    <row r="109" spans="1:86" ht="16.05" customHeight="1" x14ac:dyDescent="0.25">
      <c r="A109" s="6"/>
      <c r="B109" s="6"/>
      <c r="C109" s="6"/>
      <c r="D109" s="6"/>
      <c r="E109" s="6" t="s">
        <v>71</v>
      </c>
      <c r="F109" s="6">
        <f t="shared" ref="F109:AK109" si="77">SUM(F108:F108)</f>
        <v>0</v>
      </c>
      <c r="G109" s="6">
        <f t="shared" si="77"/>
        <v>1</v>
      </c>
      <c r="H109" s="6">
        <f t="shared" si="77"/>
        <v>2</v>
      </c>
      <c r="I109" s="6">
        <f t="shared" si="77"/>
        <v>2</v>
      </c>
      <c r="J109" s="6">
        <f t="shared" si="77"/>
        <v>0</v>
      </c>
      <c r="K109" s="6">
        <f t="shared" si="77"/>
        <v>0</v>
      </c>
      <c r="L109" s="6">
        <f t="shared" si="77"/>
        <v>0</v>
      </c>
      <c r="M109" s="6">
        <f t="shared" si="77"/>
        <v>0</v>
      </c>
      <c r="N109" s="6">
        <f t="shared" si="77"/>
        <v>0</v>
      </c>
      <c r="O109" s="6">
        <f t="shared" si="77"/>
        <v>0</v>
      </c>
      <c r="P109" s="7">
        <f t="shared" si="77"/>
        <v>0</v>
      </c>
      <c r="Q109" s="7">
        <f t="shared" si="77"/>
        <v>0</v>
      </c>
      <c r="R109" s="7">
        <f t="shared" si="77"/>
        <v>0</v>
      </c>
      <c r="S109" s="11">
        <f t="shared" si="77"/>
        <v>0</v>
      </c>
      <c r="T109" s="10">
        <f t="shared" si="77"/>
        <v>0</v>
      </c>
      <c r="U109" s="11">
        <f t="shared" si="77"/>
        <v>0</v>
      </c>
      <c r="V109" s="10">
        <f t="shared" si="77"/>
        <v>0</v>
      </c>
      <c r="W109" s="11">
        <f t="shared" si="77"/>
        <v>0</v>
      </c>
      <c r="X109" s="10">
        <f t="shared" si="77"/>
        <v>0</v>
      </c>
      <c r="Y109" s="7">
        <f t="shared" si="77"/>
        <v>0</v>
      </c>
      <c r="Z109" s="11">
        <f t="shared" si="77"/>
        <v>0</v>
      </c>
      <c r="AA109" s="10">
        <f t="shared" si="77"/>
        <v>0</v>
      </c>
      <c r="AB109" s="11">
        <f t="shared" si="77"/>
        <v>0</v>
      </c>
      <c r="AC109" s="10">
        <f t="shared" si="77"/>
        <v>0</v>
      </c>
      <c r="AD109" s="11">
        <f t="shared" si="77"/>
        <v>0</v>
      </c>
      <c r="AE109" s="10">
        <f t="shared" si="77"/>
        <v>0</v>
      </c>
      <c r="AF109" s="11">
        <f t="shared" si="77"/>
        <v>0</v>
      </c>
      <c r="AG109" s="10">
        <f t="shared" si="77"/>
        <v>0</v>
      </c>
      <c r="AH109" s="7">
        <f t="shared" si="77"/>
        <v>0</v>
      </c>
      <c r="AI109" s="7">
        <f t="shared" si="77"/>
        <v>0</v>
      </c>
      <c r="AJ109" s="11">
        <f t="shared" si="77"/>
        <v>2</v>
      </c>
      <c r="AK109" s="10">
        <f t="shared" si="77"/>
        <v>0</v>
      </c>
      <c r="AL109" s="11">
        <f t="shared" ref="AL109:BQ109" si="78">SUM(AL108:AL108)</f>
        <v>0</v>
      </c>
      <c r="AM109" s="10">
        <f t="shared" si="78"/>
        <v>0</v>
      </c>
      <c r="AN109" s="11">
        <f t="shared" si="78"/>
        <v>0</v>
      </c>
      <c r="AO109" s="10">
        <f t="shared" si="78"/>
        <v>0</v>
      </c>
      <c r="AP109" s="7">
        <f t="shared" si="78"/>
        <v>0</v>
      </c>
      <c r="AQ109" s="11">
        <f t="shared" si="78"/>
        <v>0</v>
      </c>
      <c r="AR109" s="10">
        <f t="shared" si="78"/>
        <v>0</v>
      </c>
      <c r="AS109" s="11">
        <f t="shared" si="78"/>
        <v>0</v>
      </c>
      <c r="AT109" s="10">
        <f t="shared" si="78"/>
        <v>0</v>
      </c>
      <c r="AU109" s="11">
        <f t="shared" si="78"/>
        <v>0</v>
      </c>
      <c r="AV109" s="10">
        <f t="shared" si="78"/>
        <v>0</v>
      </c>
      <c r="AW109" s="11">
        <f t="shared" si="78"/>
        <v>0</v>
      </c>
      <c r="AX109" s="10">
        <f t="shared" si="78"/>
        <v>0</v>
      </c>
      <c r="AY109" s="7">
        <f t="shared" si="78"/>
        <v>0</v>
      </c>
      <c r="AZ109" s="7">
        <f t="shared" si="78"/>
        <v>0</v>
      </c>
      <c r="BA109" s="11">
        <f t="shared" si="78"/>
        <v>0</v>
      </c>
      <c r="BB109" s="10">
        <f t="shared" si="78"/>
        <v>0</v>
      </c>
      <c r="BC109" s="11">
        <f t="shared" si="78"/>
        <v>0</v>
      </c>
      <c r="BD109" s="10">
        <f t="shared" si="78"/>
        <v>0</v>
      </c>
      <c r="BE109" s="11">
        <f t="shared" si="78"/>
        <v>0</v>
      </c>
      <c r="BF109" s="10">
        <f t="shared" si="78"/>
        <v>0</v>
      </c>
      <c r="BG109" s="7">
        <f t="shared" si="78"/>
        <v>0</v>
      </c>
      <c r="BH109" s="11">
        <f t="shared" si="78"/>
        <v>0</v>
      </c>
      <c r="BI109" s="10">
        <f t="shared" si="78"/>
        <v>0</v>
      </c>
      <c r="BJ109" s="11">
        <f t="shared" si="78"/>
        <v>0</v>
      </c>
      <c r="BK109" s="10">
        <f t="shared" si="78"/>
        <v>0</v>
      </c>
      <c r="BL109" s="11">
        <f t="shared" si="78"/>
        <v>0</v>
      </c>
      <c r="BM109" s="10">
        <f t="shared" si="78"/>
        <v>0</v>
      </c>
      <c r="BN109" s="11">
        <f t="shared" si="78"/>
        <v>0</v>
      </c>
      <c r="BO109" s="10">
        <f t="shared" si="78"/>
        <v>0</v>
      </c>
      <c r="BP109" s="7">
        <f t="shared" si="78"/>
        <v>0</v>
      </c>
      <c r="BQ109" s="7">
        <f t="shared" si="78"/>
        <v>0</v>
      </c>
      <c r="BR109" s="11">
        <f t="shared" ref="BR109:CW109" si="79">SUM(BR108:BR108)</f>
        <v>0</v>
      </c>
      <c r="BS109" s="10">
        <f t="shared" si="79"/>
        <v>0</v>
      </c>
      <c r="BT109" s="11">
        <f t="shared" si="79"/>
        <v>0</v>
      </c>
      <c r="BU109" s="10">
        <f t="shared" si="79"/>
        <v>0</v>
      </c>
      <c r="BV109" s="11">
        <f t="shared" si="79"/>
        <v>0</v>
      </c>
      <c r="BW109" s="10">
        <f t="shared" si="79"/>
        <v>0</v>
      </c>
      <c r="BX109" s="7">
        <f t="shared" si="79"/>
        <v>0</v>
      </c>
      <c r="BY109" s="11">
        <f t="shared" si="79"/>
        <v>0</v>
      </c>
      <c r="BZ109" s="10">
        <f t="shared" si="79"/>
        <v>0</v>
      </c>
      <c r="CA109" s="11">
        <f t="shared" si="79"/>
        <v>0</v>
      </c>
      <c r="CB109" s="10">
        <f t="shared" si="79"/>
        <v>0</v>
      </c>
      <c r="CC109" s="11">
        <f t="shared" si="79"/>
        <v>0</v>
      </c>
      <c r="CD109" s="10">
        <f t="shared" si="79"/>
        <v>0</v>
      </c>
      <c r="CE109" s="11">
        <f t="shared" si="79"/>
        <v>0</v>
      </c>
      <c r="CF109" s="10">
        <f t="shared" si="79"/>
        <v>0</v>
      </c>
      <c r="CG109" s="7">
        <f t="shared" si="79"/>
        <v>0</v>
      </c>
      <c r="CH109" s="7">
        <f t="shared" si="79"/>
        <v>0</v>
      </c>
    </row>
    <row r="110" spans="1:86" ht="20.100000000000001" customHeight="1" x14ac:dyDescent="0.25">
      <c r="A110" s="6"/>
      <c r="B110" s="6"/>
      <c r="C110" s="6"/>
      <c r="D110" s="6"/>
      <c r="E110" s="8" t="s">
        <v>229</v>
      </c>
      <c r="F110" s="6">
        <f>F29+F33+F53+F66+F106+F109</f>
        <v>2</v>
      </c>
      <c r="G110" s="6">
        <f>G29+G33+G53+G66+G106+G109</f>
        <v>82</v>
      </c>
      <c r="H110" s="6">
        <f t="shared" ref="H110:O110" si="80">H29+H33+H53+H66+H109</f>
        <v>760</v>
      </c>
      <c r="I110" s="6">
        <f t="shared" si="80"/>
        <v>428</v>
      </c>
      <c r="J110" s="6">
        <f t="shared" si="80"/>
        <v>126</v>
      </c>
      <c r="K110" s="6">
        <f t="shared" si="80"/>
        <v>25</v>
      </c>
      <c r="L110" s="6">
        <f t="shared" si="80"/>
        <v>176</v>
      </c>
      <c r="M110" s="6">
        <f t="shared" si="80"/>
        <v>5</v>
      </c>
      <c r="N110" s="6">
        <f t="shared" si="80"/>
        <v>0</v>
      </c>
      <c r="O110" s="6">
        <f t="shared" si="80"/>
        <v>0</v>
      </c>
      <c r="P110" s="7">
        <f>P29+P33+P53+P66+P106+P109</f>
        <v>120</v>
      </c>
      <c r="Q110" s="7">
        <f>Q29+Q33+Q53+Q66+Q106+Q109</f>
        <v>52.4</v>
      </c>
      <c r="R110" s="7">
        <f>R29+R33+R53+R66+R106+R109</f>
        <v>45.556999999999995</v>
      </c>
      <c r="S110" s="11">
        <f t="shared" ref="S110:X110" si="81">S29+S33+S53+S66+S109</f>
        <v>116</v>
      </c>
      <c r="T110" s="10">
        <f t="shared" si="81"/>
        <v>0</v>
      </c>
      <c r="U110" s="11">
        <f t="shared" si="81"/>
        <v>0</v>
      </c>
      <c r="V110" s="10">
        <f t="shared" si="81"/>
        <v>0</v>
      </c>
      <c r="W110" s="11">
        <f t="shared" si="81"/>
        <v>0</v>
      </c>
      <c r="X110" s="10">
        <f t="shared" si="81"/>
        <v>0</v>
      </c>
      <c r="Y110" s="7">
        <f>Y29+Y33+Y53+Y66+Y106+Y109</f>
        <v>13.5</v>
      </c>
      <c r="Z110" s="11">
        <f t="shared" ref="Z110:AG110" si="82">Z29+Z33+Z53+Z66+Z109</f>
        <v>92</v>
      </c>
      <c r="AA110" s="10">
        <f t="shared" si="82"/>
        <v>0</v>
      </c>
      <c r="AB110" s="11">
        <f t="shared" si="82"/>
        <v>0</v>
      </c>
      <c r="AC110" s="10">
        <f t="shared" si="82"/>
        <v>0</v>
      </c>
      <c r="AD110" s="11">
        <f t="shared" si="82"/>
        <v>0</v>
      </c>
      <c r="AE110" s="10">
        <f t="shared" si="82"/>
        <v>0</v>
      </c>
      <c r="AF110" s="11">
        <f t="shared" si="82"/>
        <v>0</v>
      </c>
      <c r="AG110" s="10">
        <f t="shared" si="82"/>
        <v>0</v>
      </c>
      <c r="AH110" s="7">
        <f>AH29+AH33+AH53+AH66+AH106+AH109</f>
        <v>16.5</v>
      </c>
      <c r="AI110" s="7">
        <f>AI29+AI33+AI53+AI66+AI106+AI109</f>
        <v>30</v>
      </c>
      <c r="AJ110" s="11">
        <f t="shared" ref="AJ110:AO110" si="83">AJ29+AJ33+AJ53+AJ66+AJ109</f>
        <v>133</v>
      </c>
      <c r="AK110" s="10">
        <f t="shared" si="83"/>
        <v>0</v>
      </c>
      <c r="AL110" s="11">
        <f t="shared" si="83"/>
        <v>32</v>
      </c>
      <c r="AM110" s="10">
        <f t="shared" si="83"/>
        <v>0</v>
      </c>
      <c r="AN110" s="11">
        <f t="shared" si="83"/>
        <v>0</v>
      </c>
      <c r="AO110" s="10">
        <f t="shared" si="83"/>
        <v>0</v>
      </c>
      <c r="AP110" s="7">
        <f>AP29+AP33+AP53+AP66+AP106+AP109</f>
        <v>18.3</v>
      </c>
      <c r="AQ110" s="11">
        <f t="shared" ref="AQ110:AX110" si="84">AQ29+AQ33+AQ53+AQ66+AQ109</f>
        <v>54</v>
      </c>
      <c r="AR110" s="10">
        <f t="shared" si="84"/>
        <v>0</v>
      </c>
      <c r="AS110" s="11">
        <f t="shared" si="84"/>
        <v>5</v>
      </c>
      <c r="AT110" s="10">
        <f t="shared" si="84"/>
        <v>0</v>
      </c>
      <c r="AU110" s="11">
        <f t="shared" si="84"/>
        <v>0</v>
      </c>
      <c r="AV110" s="10">
        <f t="shared" si="84"/>
        <v>0</v>
      </c>
      <c r="AW110" s="11">
        <f t="shared" si="84"/>
        <v>0</v>
      </c>
      <c r="AX110" s="10">
        <f t="shared" si="84"/>
        <v>0</v>
      </c>
      <c r="AY110" s="7">
        <f>AY29+AY33+AY53+AY66+AY106+AY109</f>
        <v>11.7</v>
      </c>
      <c r="AZ110" s="7">
        <f>AZ29+AZ33+AZ53+AZ66+AZ106+AZ109</f>
        <v>30</v>
      </c>
      <c r="BA110" s="11">
        <f t="shared" ref="BA110:BF110" si="85">BA29+BA33+BA53+BA66+BA109</f>
        <v>128</v>
      </c>
      <c r="BB110" s="10">
        <f t="shared" si="85"/>
        <v>0</v>
      </c>
      <c r="BC110" s="11">
        <f t="shared" si="85"/>
        <v>72</v>
      </c>
      <c r="BD110" s="10">
        <f t="shared" si="85"/>
        <v>0</v>
      </c>
      <c r="BE110" s="11">
        <f t="shared" si="85"/>
        <v>10</v>
      </c>
      <c r="BF110" s="10">
        <f t="shared" si="85"/>
        <v>0</v>
      </c>
      <c r="BG110" s="7">
        <f>BG29+BG33+BG53+BG66+BG106+BG109</f>
        <v>25.8</v>
      </c>
      <c r="BH110" s="11">
        <f t="shared" ref="BH110:BO110" si="86">BH29+BH33+BH53+BH66+BH109</f>
        <v>30</v>
      </c>
      <c r="BI110" s="10">
        <f t="shared" si="86"/>
        <v>0</v>
      </c>
      <c r="BJ110" s="11">
        <f t="shared" si="86"/>
        <v>0</v>
      </c>
      <c r="BK110" s="10">
        <f t="shared" si="86"/>
        <v>0</v>
      </c>
      <c r="BL110" s="11">
        <f t="shared" si="86"/>
        <v>0</v>
      </c>
      <c r="BM110" s="10">
        <f t="shared" si="86"/>
        <v>0</v>
      </c>
      <c r="BN110" s="11">
        <f t="shared" si="86"/>
        <v>0</v>
      </c>
      <c r="BO110" s="10">
        <f t="shared" si="86"/>
        <v>0</v>
      </c>
      <c r="BP110" s="7">
        <f>BP29+BP33+BP53+BP66+BP106+BP109</f>
        <v>4.2</v>
      </c>
      <c r="BQ110" s="7">
        <f>BQ29+BQ33+BQ53+BQ66+BQ106+BQ109</f>
        <v>30</v>
      </c>
      <c r="BR110" s="11">
        <f t="shared" ref="BR110:BW110" si="87">BR29+BR33+BR53+BR66+BR109</f>
        <v>51</v>
      </c>
      <c r="BS110" s="10">
        <f t="shared" si="87"/>
        <v>0</v>
      </c>
      <c r="BT110" s="11">
        <f t="shared" si="87"/>
        <v>22</v>
      </c>
      <c r="BU110" s="10">
        <f t="shared" si="87"/>
        <v>0</v>
      </c>
      <c r="BV110" s="11">
        <f t="shared" si="87"/>
        <v>15</v>
      </c>
      <c r="BW110" s="10">
        <f t="shared" si="87"/>
        <v>0</v>
      </c>
      <c r="BX110" s="7">
        <f>BX29+BX33+BX53+BX66+BX106+BX109</f>
        <v>10</v>
      </c>
      <c r="BY110" s="11">
        <f t="shared" ref="BY110:CF110" si="88">BY29+BY33+BY53+BY66+BY109</f>
        <v>0</v>
      </c>
      <c r="BZ110" s="10">
        <f t="shared" si="88"/>
        <v>0</v>
      </c>
      <c r="CA110" s="11">
        <f t="shared" si="88"/>
        <v>0</v>
      </c>
      <c r="CB110" s="10">
        <f t="shared" si="88"/>
        <v>0</v>
      </c>
      <c r="CC110" s="11">
        <f t="shared" si="88"/>
        <v>0</v>
      </c>
      <c r="CD110" s="10">
        <f t="shared" si="88"/>
        <v>0</v>
      </c>
      <c r="CE110" s="11">
        <f t="shared" si="88"/>
        <v>0</v>
      </c>
      <c r="CF110" s="10">
        <f t="shared" si="88"/>
        <v>0</v>
      </c>
      <c r="CG110" s="7">
        <f>CG29+CG33+CG53+CG66+CG106+CG109</f>
        <v>20</v>
      </c>
      <c r="CH110" s="7">
        <f>CH29+CH33+CH53+CH66+CH106+CH109</f>
        <v>30</v>
      </c>
    </row>
    <row r="112" spans="1:86" x14ac:dyDescent="0.25">
      <c r="D112" s="3" t="s">
        <v>22</v>
      </c>
      <c r="E112" s="3" t="s">
        <v>230</v>
      </c>
    </row>
    <row r="113" spans="4:29" x14ac:dyDescent="0.25">
      <c r="D113" s="3" t="s">
        <v>26</v>
      </c>
      <c r="E113" s="3" t="s">
        <v>231</v>
      </c>
    </row>
    <row r="114" spans="4:29" x14ac:dyDescent="0.25">
      <c r="D114" s="21" t="s">
        <v>32</v>
      </c>
      <c r="E114" s="21"/>
    </row>
    <row r="115" spans="4:29" x14ac:dyDescent="0.25">
      <c r="D115" s="3" t="s">
        <v>34</v>
      </c>
      <c r="E115" s="3" t="s">
        <v>232</v>
      </c>
    </row>
    <row r="116" spans="4:29" x14ac:dyDescent="0.25">
      <c r="D116" s="3" t="s">
        <v>35</v>
      </c>
      <c r="E116" s="3" t="s">
        <v>233</v>
      </c>
    </row>
    <row r="117" spans="4:29" x14ac:dyDescent="0.25">
      <c r="D117" s="3" t="s">
        <v>36</v>
      </c>
      <c r="E117" s="3" t="s">
        <v>234</v>
      </c>
    </row>
    <row r="118" spans="4:29" x14ac:dyDescent="0.25">
      <c r="D118" s="21" t="s">
        <v>33</v>
      </c>
      <c r="E118" s="21"/>
      <c r="M118" s="9"/>
      <c r="U118" s="9"/>
      <c r="AC118" s="9"/>
    </row>
    <row r="119" spans="4:29" x14ac:dyDescent="0.25">
      <c r="D119" s="3" t="s">
        <v>37</v>
      </c>
      <c r="E119" s="3" t="s">
        <v>235</v>
      </c>
    </row>
    <row r="120" spans="4:29" x14ac:dyDescent="0.25">
      <c r="D120" s="3" t="s">
        <v>38</v>
      </c>
      <c r="E120" s="3" t="s">
        <v>236</v>
      </c>
    </row>
    <row r="121" spans="4:29" x14ac:dyDescent="0.25">
      <c r="D121" s="3" t="s">
        <v>39</v>
      </c>
      <c r="E121" s="3" t="s">
        <v>237</v>
      </c>
    </row>
    <row r="122" spans="4:29" x14ac:dyDescent="0.25">
      <c r="D122" s="3" t="s">
        <v>40</v>
      </c>
      <c r="E122" s="3" t="s">
        <v>238</v>
      </c>
    </row>
  </sheetData>
  <mergeCells count="105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30:CH30"/>
    <mergeCell ref="A34:CH34"/>
    <mergeCell ref="A54:CH54"/>
    <mergeCell ref="A67:CH67"/>
    <mergeCell ref="C68:C69"/>
    <mergeCell ref="A68:A69"/>
    <mergeCell ref="B68:B69"/>
    <mergeCell ref="C70:C75"/>
    <mergeCell ref="A70:A75"/>
    <mergeCell ref="B70:B75"/>
    <mergeCell ref="C76:C81"/>
    <mergeCell ref="A76:A81"/>
    <mergeCell ref="B76:B81"/>
    <mergeCell ref="C82:C84"/>
    <mergeCell ref="A82:A84"/>
    <mergeCell ref="B82:B84"/>
    <mergeCell ref="C85:C87"/>
    <mergeCell ref="A85:A87"/>
    <mergeCell ref="B85:B87"/>
    <mergeCell ref="C88:C91"/>
    <mergeCell ref="A88:A91"/>
    <mergeCell ref="B88:B91"/>
    <mergeCell ref="C92:C95"/>
    <mergeCell ref="A92:A95"/>
    <mergeCell ref="B92:B95"/>
    <mergeCell ref="A104:CH104"/>
    <mergeCell ref="A107:CH107"/>
    <mergeCell ref="D114:E114"/>
    <mergeCell ref="D118:E118"/>
    <mergeCell ref="C96:C99"/>
    <mergeCell ref="A96:A99"/>
    <mergeCell ref="B96:B99"/>
    <mergeCell ref="C100:C103"/>
    <mergeCell ref="A100:A103"/>
    <mergeCell ref="B100:B10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2"/>
  <sheetViews>
    <sheetView tabSelected="1"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777343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777343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88</v>
      </c>
      <c r="AH8" t="s">
        <v>16</v>
      </c>
    </row>
    <row r="9" spans="1:86" x14ac:dyDescent="0.25">
      <c r="E9" t="s">
        <v>17</v>
      </c>
      <c r="F9" s="1" t="s">
        <v>370</v>
      </c>
      <c r="AH9" t="s">
        <v>371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 t="s">
        <v>33</v>
      </c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6" t="s">
        <v>46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6" t="s">
        <v>46</v>
      </c>
      <c r="AQ14" s="18" t="s">
        <v>33</v>
      </c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6" t="s">
        <v>46</v>
      </c>
      <c r="BH14" s="18" t="s">
        <v>33</v>
      </c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6" t="s">
        <v>46</v>
      </c>
      <c r="BY14" s="18" t="s">
        <v>33</v>
      </c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6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6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6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6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 t="shared" ref="F17:F25" si="0">COUNTIF(S17:CF17,"e")</f>
        <v>0</v>
      </c>
      <c r="G17" s="6">
        <f t="shared" ref="G17:G25" si="1">COUNTIF(S17:CF17,"z")</f>
        <v>2</v>
      </c>
      <c r="H17" s="6">
        <f t="shared" ref="H17:H28" si="2">SUM(I17:O17)</f>
        <v>25</v>
      </c>
      <c r="I17" s="6">
        <f t="shared" ref="I17:I28" si="3">S17+AJ17+BA17+BR17</f>
        <v>0</v>
      </c>
      <c r="J17" s="6">
        <f t="shared" ref="J17:J28" si="4">U17+AL17+BC17+BT17</f>
        <v>0</v>
      </c>
      <c r="K17" s="6">
        <f t="shared" ref="K17:K28" si="5">W17+AN17+BE17+BV17</f>
        <v>25</v>
      </c>
      <c r="L17" s="6">
        <f t="shared" ref="L17:L28" si="6">Z17+AQ17+BH17+BY17</f>
        <v>0</v>
      </c>
      <c r="M17" s="6">
        <f t="shared" ref="M17:M28" si="7">AB17+AS17+BJ17+CA17</f>
        <v>0</v>
      </c>
      <c r="N17" s="6">
        <f t="shared" ref="N17:N28" si="8">AD17+AU17+BL17+CC17</f>
        <v>0</v>
      </c>
      <c r="O17" s="6">
        <f t="shared" ref="O17:O28" si="9">AF17+AW17+BN17+CE17</f>
        <v>0</v>
      </c>
      <c r="P17" s="7">
        <f t="shared" ref="P17:P28" si="10">AI17+AZ17+BQ17+CH17</f>
        <v>3</v>
      </c>
      <c r="Q17" s="7">
        <f t="shared" ref="Q17:Q28" si="11">AH17+AY17+BP17+CG17</f>
        <v>0</v>
      </c>
      <c r="R17" s="7">
        <v>2.0299999999999998</v>
      </c>
      <c r="S17" s="11"/>
      <c r="T17" s="10"/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8" si="12">Y17+AH17</f>
        <v>0</v>
      </c>
      <c r="AJ17" s="11"/>
      <c r="AK17" s="10"/>
      <c r="AL17" s="11"/>
      <c r="AM17" s="10"/>
      <c r="AN17" s="11"/>
      <c r="AO17" s="10"/>
      <c r="AP17" s="7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8" si="13">AP17+AY17</f>
        <v>0</v>
      </c>
      <c r="BA17" s="11"/>
      <c r="BB17" s="10"/>
      <c r="BC17" s="11"/>
      <c r="BD17" s="10"/>
      <c r="BE17" s="11">
        <v>10</v>
      </c>
      <c r="BF17" s="10" t="s">
        <v>53</v>
      </c>
      <c r="BG17" s="7">
        <v>1</v>
      </c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8" si="14">BG17+BP17</f>
        <v>1</v>
      </c>
      <c r="BR17" s="11"/>
      <c r="BS17" s="10"/>
      <c r="BT17" s="11"/>
      <c r="BU17" s="10"/>
      <c r="BV17" s="11">
        <v>15</v>
      </c>
      <c r="BW17" s="10" t="s">
        <v>53</v>
      </c>
      <c r="BX17" s="7">
        <v>2</v>
      </c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8" si="15">BX17+CG17</f>
        <v>2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 t="shared" si="0"/>
        <v>0</v>
      </c>
      <c r="G18" s="6">
        <f t="shared" si="1"/>
        <v>1</v>
      </c>
      <c r="H18" s="6">
        <f t="shared" si="2"/>
        <v>0</v>
      </c>
      <c r="I18" s="6">
        <f t="shared" si="3"/>
        <v>0</v>
      </c>
      <c r="J18" s="6">
        <f t="shared" si="4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7">
        <f t="shared" si="10"/>
        <v>20</v>
      </c>
      <c r="Q18" s="7">
        <f t="shared" si="11"/>
        <v>20</v>
      </c>
      <c r="R18" s="7">
        <v>3</v>
      </c>
      <c r="S18" s="11"/>
      <c r="T18" s="10"/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2"/>
        <v>0</v>
      </c>
      <c r="AJ18" s="11"/>
      <c r="AK18" s="10"/>
      <c r="AL18" s="11"/>
      <c r="AM18" s="10"/>
      <c r="AN18" s="11"/>
      <c r="AO18" s="10"/>
      <c r="AP18" s="7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3"/>
        <v>0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4"/>
        <v>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>
        <v>0</v>
      </c>
      <c r="CD18" s="10" t="s">
        <v>53</v>
      </c>
      <c r="CE18" s="11"/>
      <c r="CF18" s="10"/>
      <c r="CG18" s="7">
        <v>20</v>
      </c>
      <c r="CH18" s="7">
        <f t="shared" si="15"/>
        <v>20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 t="shared" si="0"/>
        <v>0</v>
      </c>
      <c r="G19" s="6">
        <f t="shared" si="1"/>
        <v>1</v>
      </c>
      <c r="H19" s="6">
        <f t="shared" si="2"/>
        <v>6</v>
      </c>
      <c r="I19" s="6">
        <f t="shared" si="3"/>
        <v>6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7">
        <f t="shared" si="10"/>
        <v>1</v>
      </c>
      <c r="Q19" s="7">
        <f t="shared" si="11"/>
        <v>0</v>
      </c>
      <c r="R19" s="7">
        <v>0.3</v>
      </c>
      <c r="S19" s="11">
        <v>6</v>
      </c>
      <c r="T19" s="10" t="s">
        <v>53</v>
      </c>
      <c r="U19" s="11"/>
      <c r="V19" s="10"/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2"/>
        <v>1</v>
      </c>
      <c r="AJ19" s="11"/>
      <c r="AK19" s="10"/>
      <c r="AL19" s="11"/>
      <c r="AM19" s="10"/>
      <c r="AN19" s="11"/>
      <c r="AO19" s="10"/>
      <c r="AP19" s="7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3"/>
        <v>0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4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5"/>
        <v>0</v>
      </c>
    </row>
    <row r="20" spans="1:86" x14ac:dyDescent="0.25">
      <c r="A20" s="6"/>
      <c r="B20" s="6"/>
      <c r="C20" s="6"/>
      <c r="D20" s="6" t="s">
        <v>61</v>
      </c>
      <c r="E20" s="3" t="s">
        <v>62</v>
      </c>
      <c r="F20" s="6">
        <f t="shared" si="0"/>
        <v>1</v>
      </c>
      <c r="G20" s="6">
        <f t="shared" si="1"/>
        <v>2</v>
      </c>
      <c r="H20" s="6">
        <f t="shared" si="2"/>
        <v>35</v>
      </c>
      <c r="I20" s="6">
        <f t="shared" si="3"/>
        <v>20</v>
      </c>
      <c r="J20" s="6">
        <f t="shared" si="4"/>
        <v>13</v>
      </c>
      <c r="K20" s="6">
        <f t="shared" si="5"/>
        <v>0</v>
      </c>
      <c r="L20" s="6">
        <f t="shared" si="6"/>
        <v>2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7">
        <f t="shared" si="10"/>
        <v>5</v>
      </c>
      <c r="Q20" s="7">
        <f t="shared" si="11"/>
        <v>0.2</v>
      </c>
      <c r="R20" s="7">
        <v>1.9670000000000001</v>
      </c>
      <c r="S20" s="11"/>
      <c r="T20" s="10"/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2"/>
        <v>0</v>
      </c>
      <c r="AJ20" s="11"/>
      <c r="AK20" s="10"/>
      <c r="AL20" s="11"/>
      <c r="AM20" s="10"/>
      <c r="AN20" s="11"/>
      <c r="AO20" s="10"/>
      <c r="AP20" s="7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3"/>
        <v>0</v>
      </c>
      <c r="BA20" s="11">
        <v>20</v>
      </c>
      <c r="BB20" s="10" t="s">
        <v>60</v>
      </c>
      <c r="BC20" s="11">
        <v>13</v>
      </c>
      <c r="BD20" s="10" t="s">
        <v>53</v>
      </c>
      <c r="BE20" s="11"/>
      <c r="BF20" s="10"/>
      <c r="BG20" s="7">
        <v>4.8</v>
      </c>
      <c r="BH20" s="11">
        <v>2</v>
      </c>
      <c r="BI20" s="10" t="s">
        <v>53</v>
      </c>
      <c r="BJ20" s="11"/>
      <c r="BK20" s="10"/>
      <c r="BL20" s="11"/>
      <c r="BM20" s="10"/>
      <c r="BN20" s="11"/>
      <c r="BO20" s="10"/>
      <c r="BP20" s="7">
        <v>0.2</v>
      </c>
      <c r="BQ20" s="7">
        <f t="shared" si="14"/>
        <v>5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5"/>
        <v>0</v>
      </c>
    </row>
    <row r="21" spans="1:86" x14ac:dyDescent="0.25">
      <c r="A21" s="6"/>
      <c r="B21" s="6"/>
      <c r="C21" s="6"/>
      <c r="D21" s="6" t="s">
        <v>240</v>
      </c>
      <c r="E21" s="3" t="s">
        <v>93</v>
      </c>
      <c r="F21" s="6">
        <f t="shared" si="0"/>
        <v>0</v>
      </c>
      <c r="G21" s="6">
        <f t="shared" si="1"/>
        <v>2</v>
      </c>
      <c r="H21" s="6">
        <f t="shared" si="2"/>
        <v>18</v>
      </c>
      <c r="I21" s="6">
        <f t="shared" si="3"/>
        <v>10</v>
      </c>
      <c r="J21" s="6">
        <f t="shared" si="4"/>
        <v>8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7">
        <f t="shared" si="10"/>
        <v>2</v>
      </c>
      <c r="Q21" s="7">
        <f t="shared" si="11"/>
        <v>0</v>
      </c>
      <c r="R21" s="7">
        <v>0.77</v>
      </c>
      <c r="S21" s="11"/>
      <c r="T21" s="10"/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2"/>
        <v>0</v>
      </c>
      <c r="AJ21" s="11"/>
      <c r="AK21" s="10"/>
      <c r="AL21" s="11"/>
      <c r="AM21" s="10"/>
      <c r="AN21" s="11"/>
      <c r="AO21" s="10"/>
      <c r="AP21" s="7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3"/>
        <v>0</v>
      </c>
      <c r="BA21" s="11">
        <v>10</v>
      </c>
      <c r="BB21" s="10" t="s">
        <v>53</v>
      </c>
      <c r="BC21" s="11">
        <v>8</v>
      </c>
      <c r="BD21" s="10" t="s">
        <v>53</v>
      </c>
      <c r="BE21" s="11"/>
      <c r="BF21" s="10"/>
      <c r="BG21" s="7">
        <v>2</v>
      </c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4"/>
        <v>2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5"/>
        <v>0</v>
      </c>
    </row>
    <row r="22" spans="1:86" x14ac:dyDescent="0.25">
      <c r="A22" s="6"/>
      <c r="B22" s="6"/>
      <c r="C22" s="6"/>
      <c r="D22" s="6" t="s">
        <v>63</v>
      </c>
      <c r="E22" s="3" t="s">
        <v>64</v>
      </c>
      <c r="F22" s="6">
        <f t="shared" si="0"/>
        <v>0</v>
      </c>
      <c r="G22" s="6">
        <f t="shared" si="1"/>
        <v>1</v>
      </c>
      <c r="H22" s="6">
        <f t="shared" si="2"/>
        <v>10</v>
      </c>
      <c r="I22" s="6">
        <f t="shared" si="3"/>
        <v>10</v>
      </c>
      <c r="J22" s="6">
        <f t="shared" si="4"/>
        <v>0</v>
      </c>
      <c r="K22" s="6">
        <f t="shared" si="5"/>
        <v>0</v>
      </c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7">
        <f t="shared" si="10"/>
        <v>1</v>
      </c>
      <c r="Q22" s="7">
        <f t="shared" si="11"/>
        <v>0</v>
      </c>
      <c r="R22" s="7">
        <v>0.7</v>
      </c>
      <c r="S22" s="11"/>
      <c r="T22" s="10"/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2"/>
        <v>0</v>
      </c>
      <c r="AJ22" s="11"/>
      <c r="AK22" s="10"/>
      <c r="AL22" s="11"/>
      <c r="AM22" s="10"/>
      <c r="AN22" s="11"/>
      <c r="AO22" s="10"/>
      <c r="AP22" s="7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3"/>
        <v>0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4"/>
        <v>0</v>
      </c>
      <c r="BR22" s="11">
        <v>10</v>
      </c>
      <c r="BS22" s="10" t="s">
        <v>53</v>
      </c>
      <c r="BT22" s="11"/>
      <c r="BU22" s="10"/>
      <c r="BV22" s="11"/>
      <c r="BW22" s="10"/>
      <c r="BX22" s="7">
        <v>1</v>
      </c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5"/>
        <v>1</v>
      </c>
    </row>
    <row r="23" spans="1:86" x14ac:dyDescent="0.25">
      <c r="A23" s="6"/>
      <c r="B23" s="6"/>
      <c r="C23" s="6"/>
      <c r="D23" s="6" t="s">
        <v>241</v>
      </c>
      <c r="E23" s="3" t="s">
        <v>95</v>
      </c>
      <c r="F23" s="6">
        <f t="shared" si="0"/>
        <v>0</v>
      </c>
      <c r="G23" s="6">
        <f t="shared" si="1"/>
        <v>2</v>
      </c>
      <c r="H23" s="6">
        <f t="shared" si="2"/>
        <v>33</v>
      </c>
      <c r="I23" s="6">
        <f t="shared" si="3"/>
        <v>18</v>
      </c>
      <c r="J23" s="6">
        <f t="shared" si="4"/>
        <v>15</v>
      </c>
      <c r="K23" s="6">
        <f t="shared" si="5"/>
        <v>0</v>
      </c>
      <c r="L23" s="6">
        <f t="shared" si="6"/>
        <v>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7">
        <f t="shared" si="10"/>
        <v>3</v>
      </c>
      <c r="Q23" s="7">
        <f t="shared" si="11"/>
        <v>0</v>
      </c>
      <c r="R23" s="7">
        <v>1.33</v>
      </c>
      <c r="S23" s="11"/>
      <c r="T23" s="10"/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2"/>
        <v>0</v>
      </c>
      <c r="AJ23" s="11"/>
      <c r="AK23" s="10"/>
      <c r="AL23" s="11"/>
      <c r="AM23" s="10"/>
      <c r="AN23" s="11"/>
      <c r="AO23" s="10"/>
      <c r="AP23" s="7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3"/>
        <v>0</v>
      </c>
      <c r="BA23" s="11"/>
      <c r="BB23" s="10"/>
      <c r="BC23" s="11"/>
      <c r="BD23" s="10"/>
      <c r="BE23" s="11"/>
      <c r="BF23" s="10"/>
      <c r="BG23" s="7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4"/>
        <v>0</v>
      </c>
      <c r="BR23" s="11">
        <v>18</v>
      </c>
      <c r="BS23" s="10" t="s">
        <v>53</v>
      </c>
      <c r="BT23" s="11">
        <v>15</v>
      </c>
      <c r="BU23" s="10" t="s">
        <v>53</v>
      </c>
      <c r="BV23" s="11"/>
      <c r="BW23" s="10"/>
      <c r="BX23" s="7">
        <v>3</v>
      </c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5"/>
        <v>3</v>
      </c>
    </row>
    <row r="24" spans="1:86" x14ac:dyDescent="0.25">
      <c r="A24" s="6"/>
      <c r="B24" s="6"/>
      <c r="C24" s="6"/>
      <c r="D24" s="6" t="s">
        <v>369</v>
      </c>
      <c r="E24" s="3" t="s">
        <v>70</v>
      </c>
      <c r="F24" s="6">
        <f t="shared" si="0"/>
        <v>0</v>
      </c>
      <c r="G24" s="6">
        <f t="shared" si="1"/>
        <v>1</v>
      </c>
      <c r="H24" s="6">
        <f t="shared" si="2"/>
        <v>15</v>
      </c>
      <c r="I24" s="6">
        <f t="shared" si="3"/>
        <v>15</v>
      </c>
      <c r="J24" s="6">
        <f t="shared" si="4"/>
        <v>0</v>
      </c>
      <c r="K24" s="6">
        <f t="shared" si="5"/>
        <v>0</v>
      </c>
      <c r="L24" s="6">
        <f t="shared" si="6"/>
        <v>0</v>
      </c>
      <c r="M24" s="6">
        <f t="shared" si="7"/>
        <v>0</v>
      </c>
      <c r="N24" s="6">
        <f t="shared" si="8"/>
        <v>0</v>
      </c>
      <c r="O24" s="6">
        <f t="shared" si="9"/>
        <v>0</v>
      </c>
      <c r="P24" s="7">
        <f t="shared" si="10"/>
        <v>2</v>
      </c>
      <c r="Q24" s="7">
        <f t="shared" si="11"/>
        <v>0</v>
      </c>
      <c r="R24" s="7">
        <v>0.5</v>
      </c>
      <c r="S24" s="11"/>
      <c r="T24" s="10"/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2"/>
        <v>0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3"/>
        <v>0</v>
      </c>
      <c r="BA24" s="11"/>
      <c r="BB24" s="10"/>
      <c r="BC24" s="11"/>
      <c r="BD24" s="10"/>
      <c r="BE24" s="11"/>
      <c r="BF24" s="10"/>
      <c r="BG24" s="7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4"/>
        <v>0</v>
      </c>
      <c r="BR24" s="11">
        <v>15</v>
      </c>
      <c r="BS24" s="10" t="s">
        <v>53</v>
      </c>
      <c r="BT24" s="11"/>
      <c r="BU24" s="10"/>
      <c r="BV24" s="11"/>
      <c r="BW24" s="10"/>
      <c r="BX24" s="7">
        <v>2</v>
      </c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5"/>
        <v>2</v>
      </c>
    </row>
    <row r="25" spans="1:86" x14ac:dyDescent="0.25">
      <c r="A25" s="6"/>
      <c r="B25" s="6"/>
      <c r="C25" s="6"/>
      <c r="D25" s="6" t="s">
        <v>368</v>
      </c>
      <c r="E25" s="3" t="s">
        <v>367</v>
      </c>
      <c r="F25" s="6">
        <f t="shared" si="0"/>
        <v>0</v>
      </c>
      <c r="G25" s="6">
        <f t="shared" si="1"/>
        <v>2</v>
      </c>
      <c r="H25" s="6">
        <f t="shared" si="2"/>
        <v>15</v>
      </c>
      <c r="I25" s="6">
        <f t="shared" si="3"/>
        <v>8</v>
      </c>
      <c r="J25" s="6">
        <f t="shared" si="4"/>
        <v>7</v>
      </c>
      <c r="K25" s="6">
        <f t="shared" si="5"/>
        <v>0</v>
      </c>
      <c r="L25" s="6">
        <f t="shared" si="6"/>
        <v>0</v>
      </c>
      <c r="M25" s="6">
        <f t="shared" si="7"/>
        <v>0</v>
      </c>
      <c r="N25" s="6">
        <f t="shared" si="8"/>
        <v>0</v>
      </c>
      <c r="O25" s="6">
        <f t="shared" si="9"/>
        <v>0</v>
      </c>
      <c r="P25" s="7">
        <f t="shared" si="10"/>
        <v>1</v>
      </c>
      <c r="Q25" s="7">
        <f t="shared" si="11"/>
        <v>0</v>
      </c>
      <c r="R25" s="7">
        <v>0.8</v>
      </c>
      <c r="S25" s="11"/>
      <c r="T25" s="10"/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2"/>
        <v>0</v>
      </c>
      <c r="AJ25" s="11">
        <v>8</v>
      </c>
      <c r="AK25" s="10" t="s">
        <v>53</v>
      </c>
      <c r="AL25" s="11">
        <v>7</v>
      </c>
      <c r="AM25" s="10" t="s">
        <v>53</v>
      </c>
      <c r="AN25" s="11"/>
      <c r="AO25" s="10"/>
      <c r="AP25" s="7">
        <v>1</v>
      </c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3"/>
        <v>1</v>
      </c>
      <c r="BA25" s="11"/>
      <c r="BB25" s="10"/>
      <c r="BC25" s="11"/>
      <c r="BD25" s="10"/>
      <c r="BE25" s="11"/>
      <c r="BF25" s="10"/>
      <c r="BG25" s="7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 t="shared" si="14"/>
        <v>0</v>
      </c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5"/>
        <v>0</v>
      </c>
    </row>
    <row r="26" spans="1:86" x14ac:dyDescent="0.25">
      <c r="A26" s="6">
        <v>8</v>
      </c>
      <c r="B26" s="6">
        <v>1</v>
      </c>
      <c r="C26" s="6"/>
      <c r="D26" s="6"/>
      <c r="E26" s="3" t="s">
        <v>65</v>
      </c>
      <c r="F26" s="6">
        <f>$B$26*COUNTIF(S26:CF26,"e")</f>
        <v>0</v>
      </c>
      <c r="G26" s="6">
        <f>$B$26*COUNTIF(S26:CF26,"z")</f>
        <v>1</v>
      </c>
      <c r="H26" s="6">
        <f t="shared" si="2"/>
        <v>20</v>
      </c>
      <c r="I26" s="6">
        <f t="shared" si="3"/>
        <v>0</v>
      </c>
      <c r="J26" s="6">
        <f t="shared" si="4"/>
        <v>0</v>
      </c>
      <c r="K26" s="6">
        <f t="shared" si="5"/>
        <v>0</v>
      </c>
      <c r="L26" s="6">
        <f t="shared" si="6"/>
        <v>20</v>
      </c>
      <c r="M26" s="6">
        <f t="shared" si="7"/>
        <v>0</v>
      </c>
      <c r="N26" s="6">
        <f t="shared" si="8"/>
        <v>0</v>
      </c>
      <c r="O26" s="6">
        <f t="shared" si="9"/>
        <v>0</v>
      </c>
      <c r="P26" s="7">
        <f t="shared" si="10"/>
        <v>3</v>
      </c>
      <c r="Q26" s="7">
        <f t="shared" si="11"/>
        <v>3</v>
      </c>
      <c r="R26" s="7">
        <f>$B$26*0.83</f>
        <v>0.83</v>
      </c>
      <c r="S26" s="11"/>
      <c r="T26" s="10"/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 t="shared" si="12"/>
        <v>0</v>
      </c>
      <c r="AJ26" s="11"/>
      <c r="AK26" s="10"/>
      <c r="AL26" s="11"/>
      <c r="AM26" s="10"/>
      <c r="AN26" s="11"/>
      <c r="AO26" s="10"/>
      <c r="AP26" s="7"/>
      <c r="AQ26" s="11">
        <f>$B$26*20</f>
        <v>20</v>
      </c>
      <c r="AR26" s="10" t="s">
        <v>53</v>
      </c>
      <c r="AS26" s="11"/>
      <c r="AT26" s="10"/>
      <c r="AU26" s="11"/>
      <c r="AV26" s="10"/>
      <c r="AW26" s="11"/>
      <c r="AX26" s="10"/>
      <c r="AY26" s="7">
        <f>$B$26*3</f>
        <v>3</v>
      </c>
      <c r="AZ26" s="7">
        <f t="shared" si="13"/>
        <v>3</v>
      </c>
      <c r="BA26" s="11"/>
      <c r="BB26" s="10"/>
      <c r="BC26" s="11"/>
      <c r="BD26" s="10"/>
      <c r="BE26" s="11"/>
      <c r="BF26" s="10"/>
      <c r="BG26" s="7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 t="shared" si="14"/>
        <v>0</v>
      </c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 t="shared" si="15"/>
        <v>0</v>
      </c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1</v>
      </c>
      <c r="H27" s="6">
        <f t="shared" si="2"/>
        <v>5</v>
      </c>
      <c r="I27" s="6">
        <f t="shared" si="3"/>
        <v>5</v>
      </c>
      <c r="J27" s="6">
        <f t="shared" si="4"/>
        <v>0</v>
      </c>
      <c r="K27" s="6">
        <f t="shared" si="5"/>
        <v>0</v>
      </c>
      <c r="L27" s="6">
        <f t="shared" si="6"/>
        <v>0</v>
      </c>
      <c r="M27" s="6">
        <f t="shared" si="7"/>
        <v>0</v>
      </c>
      <c r="N27" s="6">
        <f t="shared" si="8"/>
        <v>0</v>
      </c>
      <c r="O27" s="6">
        <f t="shared" si="9"/>
        <v>0</v>
      </c>
      <c r="P27" s="7">
        <f t="shared" si="10"/>
        <v>1</v>
      </c>
      <c r="Q27" s="7">
        <f t="shared" si="11"/>
        <v>0</v>
      </c>
      <c r="R27" s="7">
        <v>0.27</v>
      </c>
      <c r="S27" s="11"/>
      <c r="T27" s="10"/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si="12"/>
        <v>0</v>
      </c>
      <c r="AJ27" s="11">
        <v>5</v>
      </c>
      <c r="AK27" s="10" t="s">
        <v>53</v>
      </c>
      <c r="AL27" s="11"/>
      <c r="AM27" s="10"/>
      <c r="AN27" s="11"/>
      <c r="AO27" s="10"/>
      <c r="AP27" s="7">
        <v>1</v>
      </c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si="13"/>
        <v>1</v>
      </c>
      <c r="BA27" s="11"/>
      <c r="BB27" s="10"/>
      <c r="BC27" s="11"/>
      <c r="BD27" s="10"/>
      <c r="BE27" s="11"/>
      <c r="BF27" s="10"/>
      <c r="BG27" s="7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si="14"/>
        <v>0</v>
      </c>
      <c r="BR27" s="11"/>
      <c r="BS27" s="10"/>
      <c r="BT27" s="11"/>
      <c r="BU27" s="10"/>
      <c r="BV27" s="11"/>
      <c r="BW27" s="10"/>
      <c r="BX27" s="7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si="15"/>
        <v>0</v>
      </c>
    </row>
    <row r="28" spans="1:86" x14ac:dyDescent="0.25">
      <c r="A28" s="6">
        <v>1</v>
      </c>
      <c r="B28" s="6">
        <v>3</v>
      </c>
      <c r="C28" s="6"/>
      <c r="D28" s="6"/>
      <c r="E28" s="3" t="s">
        <v>68</v>
      </c>
      <c r="F28" s="6">
        <f>$B$28*COUNTIF(S28:CF28,"e")</f>
        <v>0</v>
      </c>
      <c r="G28" s="6">
        <f>$B$28*COUNTIF(S28:CF28,"z")</f>
        <v>3</v>
      </c>
      <c r="H28" s="6">
        <f t="shared" si="2"/>
        <v>27</v>
      </c>
      <c r="I28" s="6">
        <f t="shared" si="3"/>
        <v>27</v>
      </c>
      <c r="J28" s="6">
        <f t="shared" si="4"/>
        <v>0</v>
      </c>
      <c r="K28" s="6">
        <f t="shared" si="5"/>
        <v>0</v>
      </c>
      <c r="L28" s="6">
        <f t="shared" si="6"/>
        <v>0</v>
      </c>
      <c r="M28" s="6">
        <f t="shared" si="7"/>
        <v>0</v>
      </c>
      <c r="N28" s="6">
        <f t="shared" si="8"/>
        <v>0</v>
      </c>
      <c r="O28" s="6">
        <f t="shared" si="9"/>
        <v>0</v>
      </c>
      <c r="P28" s="7">
        <f t="shared" si="10"/>
        <v>3</v>
      </c>
      <c r="Q28" s="7">
        <f t="shared" si="11"/>
        <v>0</v>
      </c>
      <c r="R28" s="7">
        <f>$B$28*0.37</f>
        <v>1.1099999999999999</v>
      </c>
      <c r="S28" s="11"/>
      <c r="T28" s="10"/>
      <c r="U28" s="11"/>
      <c r="V28" s="10"/>
      <c r="W28" s="11"/>
      <c r="X28" s="10"/>
      <c r="Y28" s="7"/>
      <c r="Z28" s="11"/>
      <c r="AA28" s="10"/>
      <c r="AB28" s="11"/>
      <c r="AC28" s="10"/>
      <c r="AD28" s="11"/>
      <c r="AE28" s="10"/>
      <c r="AF28" s="11"/>
      <c r="AG28" s="10"/>
      <c r="AH28" s="7"/>
      <c r="AI28" s="7">
        <f t="shared" si="12"/>
        <v>0</v>
      </c>
      <c r="AJ28" s="11">
        <f>$B$28*9</f>
        <v>27</v>
      </c>
      <c r="AK28" s="10" t="s">
        <v>53</v>
      </c>
      <c r="AL28" s="11"/>
      <c r="AM28" s="10"/>
      <c r="AN28" s="11"/>
      <c r="AO28" s="10"/>
      <c r="AP28" s="7">
        <f>$B$28*1</f>
        <v>3</v>
      </c>
      <c r="AQ28" s="11"/>
      <c r="AR28" s="10"/>
      <c r="AS28" s="11"/>
      <c r="AT28" s="10"/>
      <c r="AU28" s="11"/>
      <c r="AV28" s="10"/>
      <c r="AW28" s="11"/>
      <c r="AX28" s="10"/>
      <c r="AY28" s="7"/>
      <c r="AZ28" s="7">
        <f t="shared" si="13"/>
        <v>3</v>
      </c>
      <c r="BA28" s="11"/>
      <c r="BB28" s="10"/>
      <c r="BC28" s="11"/>
      <c r="BD28" s="10"/>
      <c r="BE28" s="11"/>
      <c r="BF28" s="10"/>
      <c r="BG28" s="7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 t="shared" si="14"/>
        <v>0</v>
      </c>
      <c r="BR28" s="11"/>
      <c r="BS28" s="10"/>
      <c r="BT28" s="11"/>
      <c r="BU28" s="10"/>
      <c r="BV28" s="11"/>
      <c r="BW28" s="10"/>
      <c r="BX28" s="7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 t="shared" si="15"/>
        <v>0</v>
      </c>
    </row>
    <row r="29" spans="1:86" ht="16.05" customHeight="1" x14ac:dyDescent="0.25">
      <c r="A29" s="6"/>
      <c r="B29" s="6"/>
      <c r="C29" s="6"/>
      <c r="D29" s="6"/>
      <c r="E29" s="6" t="s">
        <v>71</v>
      </c>
      <c r="F29" s="6">
        <f t="shared" ref="F29:AK29" si="16">SUM(F17:F28)</f>
        <v>1</v>
      </c>
      <c r="G29" s="6">
        <f t="shared" si="16"/>
        <v>19</v>
      </c>
      <c r="H29" s="6">
        <f t="shared" si="16"/>
        <v>209</v>
      </c>
      <c r="I29" s="6">
        <f t="shared" si="16"/>
        <v>119</v>
      </c>
      <c r="J29" s="6">
        <f t="shared" si="16"/>
        <v>43</v>
      </c>
      <c r="K29" s="6">
        <f t="shared" si="16"/>
        <v>25</v>
      </c>
      <c r="L29" s="6">
        <f t="shared" si="16"/>
        <v>22</v>
      </c>
      <c r="M29" s="6">
        <f t="shared" si="16"/>
        <v>0</v>
      </c>
      <c r="N29" s="6">
        <f t="shared" si="16"/>
        <v>0</v>
      </c>
      <c r="O29" s="6">
        <f t="shared" si="16"/>
        <v>0</v>
      </c>
      <c r="P29" s="7">
        <f t="shared" si="16"/>
        <v>45</v>
      </c>
      <c r="Q29" s="7">
        <f t="shared" si="16"/>
        <v>23.2</v>
      </c>
      <c r="R29" s="7">
        <f t="shared" si="16"/>
        <v>13.606999999999998</v>
      </c>
      <c r="S29" s="11">
        <f t="shared" si="16"/>
        <v>6</v>
      </c>
      <c r="T29" s="10">
        <f t="shared" si="16"/>
        <v>0</v>
      </c>
      <c r="U29" s="11">
        <f t="shared" si="16"/>
        <v>0</v>
      </c>
      <c r="V29" s="10">
        <f t="shared" si="16"/>
        <v>0</v>
      </c>
      <c r="W29" s="11">
        <f t="shared" si="16"/>
        <v>0</v>
      </c>
      <c r="X29" s="10">
        <f t="shared" si="16"/>
        <v>0</v>
      </c>
      <c r="Y29" s="7">
        <f t="shared" si="16"/>
        <v>1</v>
      </c>
      <c r="Z29" s="11">
        <f t="shared" si="16"/>
        <v>0</v>
      </c>
      <c r="AA29" s="10">
        <f t="shared" si="16"/>
        <v>0</v>
      </c>
      <c r="AB29" s="11">
        <f t="shared" si="16"/>
        <v>0</v>
      </c>
      <c r="AC29" s="10">
        <f t="shared" si="16"/>
        <v>0</v>
      </c>
      <c r="AD29" s="11">
        <f t="shared" si="16"/>
        <v>0</v>
      </c>
      <c r="AE29" s="10">
        <f t="shared" si="16"/>
        <v>0</v>
      </c>
      <c r="AF29" s="11">
        <f t="shared" si="16"/>
        <v>0</v>
      </c>
      <c r="AG29" s="10">
        <f t="shared" si="16"/>
        <v>0</v>
      </c>
      <c r="AH29" s="7">
        <f t="shared" si="16"/>
        <v>0</v>
      </c>
      <c r="AI29" s="7">
        <f t="shared" si="16"/>
        <v>1</v>
      </c>
      <c r="AJ29" s="11">
        <f t="shared" si="16"/>
        <v>40</v>
      </c>
      <c r="AK29" s="10">
        <f t="shared" si="16"/>
        <v>0</v>
      </c>
      <c r="AL29" s="11">
        <f t="shared" ref="AL29:BQ29" si="17">SUM(AL17:AL28)</f>
        <v>7</v>
      </c>
      <c r="AM29" s="10">
        <f t="shared" si="17"/>
        <v>0</v>
      </c>
      <c r="AN29" s="11">
        <f t="shared" si="17"/>
        <v>0</v>
      </c>
      <c r="AO29" s="10">
        <f t="shared" si="17"/>
        <v>0</v>
      </c>
      <c r="AP29" s="7">
        <f t="shared" si="17"/>
        <v>5</v>
      </c>
      <c r="AQ29" s="11">
        <f t="shared" si="17"/>
        <v>20</v>
      </c>
      <c r="AR29" s="10">
        <f t="shared" si="17"/>
        <v>0</v>
      </c>
      <c r="AS29" s="11">
        <f t="shared" si="17"/>
        <v>0</v>
      </c>
      <c r="AT29" s="10">
        <f t="shared" si="17"/>
        <v>0</v>
      </c>
      <c r="AU29" s="11">
        <f t="shared" si="17"/>
        <v>0</v>
      </c>
      <c r="AV29" s="10">
        <f t="shared" si="17"/>
        <v>0</v>
      </c>
      <c r="AW29" s="11">
        <f t="shared" si="17"/>
        <v>0</v>
      </c>
      <c r="AX29" s="10">
        <f t="shared" si="17"/>
        <v>0</v>
      </c>
      <c r="AY29" s="7">
        <f t="shared" si="17"/>
        <v>3</v>
      </c>
      <c r="AZ29" s="7">
        <f t="shared" si="17"/>
        <v>8</v>
      </c>
      <c r="BA29" s="11">
        <f t="shared" si="17"/>
        <v>30</v>
      </c>
      <c r="BB29" s="10">
        <f t="shared" si="17"/>
        <v>0</v>
      </c>
      <c r="BC29" s="11">
        <f t="shared" si="17"/>
        <v>21</v>
      </c>
      <c r="BD29" s="10">
        <f t="shared" si="17"/>
        <v>0</v>
      </c>
      <c r="BE29" s="11">
        <f t="shared" si="17"/>
        <v>10</v>
      </c>
      <c r="BF29" s="10">
        <f t="shared" si="17"/>
        <v>0</v>
      </c>
      <c r="BG29" s="7">
        <f t="shared" si="17"/>
        <v>7.8</v>
      </c>
      <c r="BH29" s="11">
        <f t="shared" si="17"/>
        <v>2</v>
      </c>
      <c r="BI29" s="10">
        <f t="shared" si="17"/>
        <v>0</v>
      </c>
      <c r="BJ29" s="11">
        <f t="shared" si="17"/>
        <v>0</v>
      </c>
      <c r="BK29" s="10">
        <f t="shared" si="17"/>
        <v>0</v>
      </c>
      <c r="BL29" s="11">
        <f t="shared" si="17"/>
        <v>0</v>
      </c>
      <c r="BM29" s="10">
        <f t="shared" si="17"/>
        <v>0</v>
      </c>
      <c r="BN29" s="11">
        <f t="shared" si="17"/>
        <v>0</v>
      </c>
      <c r="BO29" s="10">
        <f t="shared" si="17"/>
        <v>0</v>
      </c>
      <c r="BP29" s="7">
        <f t="shared" si="17"/>
        <v>0.2</v>
      </c>
      <c r="BQ29" s="7">
        <f t="shared" si="17"/>
        <v>8</v>
      </c>
      <c r="BR29" s="11">
        <f t="shared" ref="BR29:CW29" si="18">SUM(BR17:BR28)</f>
        <v>43</v>
      </c>
      <c r="BS29" s="10">
        <f t="shared" si="18"/>
        <v>0</v>
      </c>
      <c r="BT29" s="11">
        <f t="shared" si="18"/>
        <v>15</v>
      </c>
      <c r="BU29" s="10">
        <f t="shared" si="18"/>
        <v>0</v>
      </c>
      <c r="BV29" s="11">
        <f t="shared" si="18"/>
        <v>15</v>
      </c>
      <c r="BW29" s="10">
        <f t="shared" si="18"/>
        <v>0</v>
      </c>
      <c r="BX29" s="7">
        <f t="shared" si="18"/>
        <v>8</v>
      </c>
      <c r="BY29" s="11">
        <f t="shared" si="18"/>
        <v>0</v>
      </c>
      <c r="BZ29" s="10">
        <f t="shared" si="18"/>
        <v>0</v>
      </c>
      <c r="CA29" s="11">
        <f t="shared" si="18"/>
        <v>0</v>
      </c>
      <c r="CB29" s="10">
        <f t="shared" si="18"/>
        <v>0</v>
      </c>
      <c r="CC29" s="11">
        <f t="shared" si="18"/>
        <v>0</v>
      </c>
      <c r="CD29" s="10">
        <f t="shared" si="18"/>
        <v>0</v>
      </c>
      <c r="CE29" s="11">
        <f t="shared" si="18"/>
        <v>0</v>
      </c>
      <c r="CF29" s="10">
        <f t="shared" si="18"/>
        <v>0</v>
      </c>
      <c r="CG29" s="7">
        <f t="shared" si="18"/>
        <v>20</v>
      </c>
      <c r="CH29" s="7">
        <f t="shared" si="18"/>
        <v>28</v>
      </c>
    </row>
    <row r="30" spans="1:86" ht="20.100000000000001" customHeight="1" x14ac:dyDescent="0.25">
      <c r="A30" s="19" t="s">
        <v>72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9"/>
      <c r="CH30" s="15"/>
    </row>
    <row r="31" spans="1:86" x14ac:dyDescent="0.25">
      <c r="A31" s="6"/>
      <c r="B31" s="6"/>
      <c r="C31" s="6"/>
      <c r="D31" s="6" t="s">
        <v>73</v>
      </c>
      <c r="E31" s="3" t="s">
        <v>74</v>
      </c>
      <c r="F31" s="6">
        <f>COUNTIF(S31:CF31,"e")</f>
        <v>1</v>
      </c>
      <c r="G31" s="6">
        <f>COUNTIF(S31:CF31,"z")</f>
        <v>2</v>
      </c>
      <c r="H31" s="6">
        <f>SUM(I31:O31)</f>
        <v>25</v>
      </c>
      <c r="I31" s="6">
        <f>S31+AJ31+BA31+BR31</f>
        <v>10</v>
      </c>
      <c r="J31" s="6">
        <f>U31+AL31+BC31+BT31</f>
        <v>7</v>
      </c>
      <c r="K31" s="6">
        <f>W31+AN31+BE31+BV31</f>
        <v>0</v>
      </c>
      <c r="L31" s="6">
        <f>Z31+AQ31+BH31+BY31</f>
        <v>8</v>
      </c>
      <c r="M31" s="6">
        <f>AB31+AS31+BJ31+CA31</f>
        <v>0</v>
      </c>
      <c r="N31" s="6">
        <f>AD31+AU31+BL31+CC31</f>
        <v>0</v>
      </c>
      <c r="O31" s="6">
        <f>AF31+AW31+BN31+CE31</f>
        <v>0</v>
      </c>
      <c r="P31" s="7">
        <f>AI31+AZ31+BQ31+CH31</f>
        <v>3</v>
      </c>
      <c r="Q31" s="7">
        <f>AH31+AY31+BP31+CG31</f>
        <v>1</v>
      </c>
      <c r="R31" s="7">
        <v>1.63</v>
      </c>
      <c r="S31" s="11"/>
      <c r="T31" s="10"/>
      <c r="U31" s="11"/>
      <c r="V31" s="10"/>
      <c r="W31" s="11"/>
      <c r="X31" s="10"/>
      <c r="Y31" s="7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>Y31+AH31</f>
        <v>0</v>
      </c>
      <c r="AJ31" s="11">
        <v>10</v>
      </c>
      <c r="AK31" s="10" t="s">
        <v>60</v>
      </c>
      <c r="AL31" s="11">
        <v>7</v>
      </c>
      <c r="AM31" s="10" t="s">
        <v>53</v>
      </c>
      <c r="AN31" s="11"/>
      <c r="AO31" s="10"/>
      <c r="AP31" s="7">
        <v>2</v>
      </c>
      <c r="AQ31" s="11">
        <v>8</v>
      </c>
      <c r="AR31" s="10" t="s">
        <v>53</v>
      </c>
      <c r="AS31" s="11"/>
      <c r="AT31" s="10"/>
      <c r="AU31" s="11"/>
      <c r="AV31" s="10"/>
      <c r="AW31" s="11"/>
      <c r="AX31" s="10"/>
      <c r="AY31" s="7">
        <v>1</v>
      </c>
      <c r="AZ31" s="7">
        <f>AP31+AY31</f>
        <v>3</v>
      </c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>BG31+BP31</f>
        <v>0</v>
      </c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BX31+CG31</f>
        <v>0</v>
      </c>
    </row>
    <row r="32" spans="1:86" x14ac:dyDescent="0.25">
      <c r="A32" s="6"/>
      <c r="B32" s="6"/>
      <c r="C32" s="6"/>
      <c r="D32" s="6" t="s">
        <v>75</v>
      </c>
      <c r="E32" s="3" t="s">
        <v>76</v>
      </c>
      <c r="F32" s="6">
        <f>COUNTIF(S32:CF32,"e")</f>
        <v>0</v>
      </c>
      <c r="G32" s="6">
        <f>COUNTIF(S32:CF32,"z")</f>
        <v>1</v>
      </c>
      <c r="H32" s="6">
        <f>SUM(I32:O32)</f>
        <v>15</v>
      </c>
      <c r="I32" s="6">
        <f>S32+AJ32+BA32+BR32</f>
        <v>15</v>
      </c>
      <c r="J32" s="6">
        <f>U32+AL32+BC32+BT32</f>
        <v>0</v>
      </c>
      <c r="K32" s="6">
        <f>W32+AN32+BE32+BV32</f>
        <v>0</v>
      </c>
      <c r="L32" s="6">
        <f>Z32+AQ32+BH32+BY32</f>
        <v>0</v>
      </c>
      <c r="M32" s="6">
        <f>AB32+AS32+BJ32+CA32</f>
        <v>0</v>
      </c>
      <c r="N32" s="6">
        <f>AD32+AU32+BL32+CC32</f>
        <v>0</v>
      </c>
      <c r="O32" s="6">
        <f>AF32+AW32+BN32+CE32</f>
        <v>0</v>
      </c>
      <c r="P32" s="7">
        <f>AI32+AZ32+BQ32+CH32</f>
        <v>2</v>
      </c>
      <c r="Q32" s="7">
        <f>AH32+AY32+BP32+CG32</f>
        <v>0</v>
      </c>
      <c r="R32" s="7">
        <v>0.73</v>
      </c>
      <c r="S32" s="11"/>
      <c r="T32" s="10"/>
      <c r="U32" s="11"/>
      <c r="V32" s="10"/>
      <c r="W32" s="11"/>
      <c r="X32" s="10"/>
      <c r="Y32" s="7"/>
      <c r="Z32" s="11"/>
      <c r="AA32" s="10"/>
      <c r="AB32" s="11"/>
      <c r="AC32" s="10"/>
      <c r="AD32" s="11"/>
      <c r="AE32" s="10"/>
      <c r="AF32" s="11"/>
      <c r="AG32" s="10"/>
      <c r="AH32" s="7"/>
      <c r="AI32" s="7">
        <f>Y32+AH32</f>
        <v>0</v>
      </c>
      <c r="AJ32" s="11">
        <v>15</v>
      </c>
      <c r="AK32" s="10" t="s">
        <v>53</v>
      </c>
      <c r="AL32" s="11"/>
      <c r="AM32" s="10"/>
      <c r="AN32" s="11"/>
      <c r="AO32" s="10"/>
      <c r="AP32" s="7">
        <v>2</v>
      </c>
      <c r="AQ32" s="11"/>
      <c r="AR32" s="10"/>
      <c r="AS32" s="11"/>
      <c r="AT32" s="10"/>
      <c r="AU32" s="11"/>
      <c r="AV32" s="10"/>
      <c r="AW32" s="11"/>
      <c r="AX32" s="10"/>
      <c r="AY32" s="7"/>
      <c r="AZ32" s="7">
        <f>AP32+AY32</f>
        <v>2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>BG32+BP32</f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>BX32+CG32</f>
        <v>0</v>
      </c>
    </row>
    <row r="33" spans="1:86" ht="16.05" customHeight="1" x14ac:dyDescent="0.25">
      <c r="A33" s="6"/>
      <c r="B33" s="6"/>
      <c r="C33" s="6"/>
      <c r="D33" s="6"/>
      <c r="E33" s="6" t="s">
        <v>71</v>
      </c>
      <c r="F33" s="6">
        <f t="shared" ref="F33:AK33" si="19">SUM(F31:F32)</f>
        <v>1</v>
      </c>
      <c r="G33" s="6">
        <f t="shared" si="19"/>
        <v>3</v>
      </c>
      <c r="H33" s="6">
        <f t="shared" si="19"/>
        <v>40</v>
      </c>
      <c r="I33" s="6">
        <f t="shared" si="19"/>
        <v>25</v>
      </c>
      <c r="J33" s="6">
        <f t="shared" si="19"/>
        <v>7</v>
      </c>
      <c r="K33" s="6">
        <f t="shared" si="19"/>
        <v>0</v>
      </c>
      <c r="L33" s="6">
        <f t="shared" si="19"/>
        <v>8</v>
      </c>
      <c r="M33" s="6">
        <f t="shared" si="19"/>
        <v>0</v>
      </c>
      <c r="N33" s="6">
        <f t="shared" si="19"/>
        <v>0</v>
      </c>
      <c r="O33" s="6">
        <f t="shared" si="19"/>
        <v>0</v>
      </c>
      <c r="P33" s="7">
        <f t="shared" si="19"/>
        <v>5</v>
      </c>
      <c r="Q33" s="7">
        <f t="shared" si="19"/>
        <v>1</v>
      </c>
      <c r="R33" s="7">
        <f t="shared" si="19"/>
        <v>2.36</v>
      </c>
      <c r="S33" s="11">
        <f t="shared" si="19"/>
        <v>0</v>
      </c>
      <c r="T33" s="10">
        <f t="shared" si="19"/>
        <v>0</v>
      </c>
      <c r="U33" s="11">
        <f t="shared" si="19"/>
        <v>0</v>
      </c>
      <c r="V33" s="10">
        <f t="shared" si="19"/>
        <v>0</v>
      </c>
      <c r="W33" s="11">
        <f t="shared" si="19"/>
        <v>0</v>
      </c>
      <c r="X33" s="10">
        <f t="shared" si="19"/>
        <v>0</v>
      </c>
      <c r="Y33" s="7">
        <f t="shared" si="19"/>
        <v>0</v>
      </c>
      <c r="Z33" s="11">
        <f t="shared" si="19"/>
        <v>0</v>
      </c>
      <c r="AA33" s="10">
        <f t="shared" si="19"/>
        <v>0</v>
      </c>
      <c r="AB33" s="11">
        <f t="shared" si="19"/>
        <v>0</v>
      </c>
      <c r="AC33" s="10">
        <f t="shared" si="19"/>
        <v>0</v>
      </c>
      <c r="AD33" s="11">
        <f t="shared" si="19"/>
        <v>0</v>
      </c>
      <c r="AE33" s="10">
        <f t="shared" si="19"/>
        <v>0</v>
      </c>
      <c r="AF33" s="11">
        <f t="shared" si="19"/>
        <v>0</v>
      </c>
      <c r="AG33" s="10">
        <f t="shared" si="19"/>
        <v>0</v>
      </c>
      <c r="AH33" s="7">
        <f t="shared" si="19"/>
        <v>0</v>
      </c>
      <c r="AI33" s="7">
        <f t="shared" si="19"/>
        <v>0</v>
      </c>
      <c r="AJ33" s="11">
        <f t="shared" si="19"/>
        <v>25</v>
      </c>
      <c r="AK33" s="10">
        <f t="shared" si="19"/>
        <v>0</v>
      </c>
      <c r="AL33" s="11">
        <f t="shared" ref="AL33:BQ33" si="20">SUM(AL31:AL32)</f>
        <v>7</v>
      </c>
      <c r="AM33" s="10">
        <f t="shared" si="20"/>
        <v>0</v>
      </c>
      <c r="AN33" s="11">
        <f t="shared" si="20"/>
        <v>0</v>
      </c>
      <c r="AO33" s="10">
        <f t="shared" si="20"/>
        <v>0</v>
      </c>
      <c r="AP33" s="7">
        <f t="shared" si="20"/>
        <v>4</v>
      </c>
      <c r="AQ33" s="11">
        <f t="shared" si="20"/>
        <v>8</v>
      </c>
      <c r="AR33" s="10">
        <f t="shared" si="20"/>
        <v>0</v>
      </c>
      <c r="AS33" s="11">
        <f t="shared" si="20"/>
        <v>0</v>
      </c>
      <c r="AT33" s="10">
        <f t="shared" si="20"/>
        <v>0</v>
      </c>
      <c r="AU33" s="11">
        <f t="shared" si="20"/>
        <v>0</v>
      </c>
      <c r="AV33" s="10">
        <f t="shared" si="20"/>
        <v>0</v>
      </c>
      <c r="AW33" s="11">
        <f t="shared" si="20"/>
        <v>0</v>
      </c>
      <c r="AX33" s="10">
        <f t="shared" si="20"/>
        <v>0</v>
      </c>
      <c r="AY33" s="7">
        <f t="shared" si="20"/>
        <v>1</v>
      </c>
      <c r="AZ33" s="7">
        <f t="shared" si="20"/>
        <v>5</v>
      </c>
      <c r="BA33" s="11">
        <f t="shared" si="20"/>
        <v>0</v>
      </c>
      <c r="BB33" s="10">
        <f t="shared" si="20"/>
        <v>0</v>
      </c>
      <c r="BC33" s="11">
        <f t="shared" si="20"/>
        <v>0</v>
      </c>
      <c r="BD33" s="10">
        <f t="shared" si="20"/>
        <v>0</v>
      </c>
      <c r="BE33" s="11">
        <f t="shared" si="20"/>
        <v>0</v>
      </c>
      <c r="BF33" s="10">
        <f t="shared" si="20"/>
        <v>0</v>
      </c>
      <c r="BG33" s="7">
        <f t="shared" si="20"/>
        <v>0</v>
      </c>
      <c r="BH33" s="11">
        <f t="shared" si="20"/>
        <v>0</v>
      </c>
      <c r="BI33" s="10">
        <f t="shared" si="20"/>
        <v>0</v>
      </c>
      <c r="BJ33" s="11">
        <f t="shared" si="20"/>
        <v>0</v>
      </c>
      <c r="BK33" s="10">
        <f t="shared" si="20"/>
        <v>0</v>
      </c>
      <c r="BL33" s="11">
        <f t="shared" si="20"/>
        <v>0</v>
      </c>
      <c r="BM33" s="10">
        <f t="shared" si="20"/>
        <v>0</v>
      </c>
      <c r="BN33" s="11">
        <f t="shared" si="20"/>
        <v>0</v>
      </c>
      <c r="BO33" s="10">
        <f t="shared" si="20"/>
        <v>0</v>
      </c>
      <c r="BP33" s="7">
        <f t="shared" si="20"/>
        <v>0</v>
      </c>
      <c r="BQ33" s="7">
        <f t="shared" si="20"/>
        <v>0</v>
      </c>
      <c r="BR33" s="11">
        <f t="shared" ref="BR33:CW33" si="21">SUM(BR31:BR32)</f>
        <v>0</v>
      </c>
      <c r="BS33" s="10">
        <f t="shared" si="21"/>
        <v>0</v>
      </c>
      <c r="BT33" s="11">
        <f t="shared" si="21"/>
        <v>0</v>
      </c>
      <c r="BU33" s="10">
        <f t="shared" si="21"/>
        <v>0</v>
      </c>
      <c r="BV33" s="11">
        <f t="shared" si="21"/>
        <v>0</v>
      </c>
      <c r="BW33" s="10">
        <f t="shared" si="21"/>
        <v>0</v>
      </c>
      <c r="BX33" s="7">
        <f t="shared" si="21"/>
        <v>0</v>
      </c>
      <c r="BY33" s="11">
        <f t="shared" si="21"/>
        <v>0</v>
      </c>
      <c r="BZ33" s="10">
        <f t="shared" si="21"/>
        <v>0</v>
      </c>
      <c r="CA33" s="11">
        <f t="shared" si="21"/>
        <v>0</v>
      </c>
      <c r="CB33" s="10">
        <f t="shared" si="21"/>
        <v>0</v>
      </c>
      <c r="CC33" s="11">
        <f t="shared" si="21"/>
        <v>0</v>
      </c>
      <c r="CD33" s="10">
        <f t="shared" si="21"/>
        <v>0</v>
      </c>
      <c r="CE33" s="11">
        <f t="shared" si="21"/>
        <v>0</v>
      </c>
      <c r="CF33" s="10">
        <f t="shared" si="21"/>
        <v>0</v>
      </c>
      <c r="CG33" s="7">
        <f t="shared" si="21"/>
        <v>0</v>
      </c>
      <c r="CH33" s="7">
        <f t="shared" si="21"/>
        <v>0</v>
      </c>
    </row>
    <row r="34" spans="1:86" ht="20.100000000000001" customHeight="1" x14ac:dyDescent="0.25">
      <c r="A34" s="19" t="s">
        <v>77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9"/>
      <c r="CH34" s="15"/>
    </row>
    <row r="35" spans="1:86" x14ac:dyDescent="0.25">
      <c r="A35" s="6"/>
      <c r="B35" s="6"/>
      <c r="C35" s="6"/>
      <c r="D35" s="6" t="s">
        <v>366</v>
      </c>
      <c r="E35" s="3" t="s">
        <v>365</v>
      </c>
      <c r="F35" s="6">
        <f t="shared" ref="F35:F52" si="22">COUNTIF(S35:CF35,"e")</f>
        <v>0</v>
      </c>
      <c r="G35" s="6">
        <f t="shared" ref="G35:G52" si="23">COUNTIF(S35:CF35,"z")</f>
        <v>2</v>
      </c>
      <c r="H35" s="6">
        <f t="shared" ref="H35:H52" si="24">SUM(I35:O35)</f>
        <v>15</v>
      </c>
      <c r="I35" s="6">
        <f t="shared" ref="I35:I52" si="25">S35+AJ35+BA35+BR35</f>
        <v>8</v>
      </c>
      <c r="J35" s="6">
        <f t="shared" ref="J35:J52" si="26">U35+AL35+BC35+BT35</f>
        <v>0</v>
      </c>
      <c r="K35" s="6">
        <f t="shared" ref="K35:K52" si="27">W35+AN35+BE35+BV35</f>
        <v>0</v>
      </c>
      <c r="L35" s="6">
        <f t="shared" ref="L35:L52" si="28">Z35+AQ35+BH35+BY35</f>
        <v>7</v>
      </c>
      <c r="M35" s="6">
        <f t="shared" ref="M35:M52" si="29">AB35+AS35+BJ35+CA35</f>
        <v>0</v>
      </c>
      <c r="N35" s="6">
        <f t="shared" ref="N35:N52" si="30">AD35+AU35+BL35+CC35</f>
        <v>0</v>
      </c>
      <c r="O35" s="6">
        <f t="shared" ref="O35:O52" si="31">AF35+AW35+BN35+CE35</f>
        <v>0</v>
      </c>
      <c r="P35" s="7">
        <f t="shared" ref="P35:P52" si="32">AI35+AZ35+BQ35+CH35</f>
        <v>3</v>
      </c>
      <c r="Q35" s="7">
        <f t="shared" ref="Q35:Q52" si="33">AH35+AY35+BP35+CG35</f>
        <v>2</v>
      </c>
      <c r="R35" s="7">
        <v>1.7</v>
      </c>
      <c r="S35" s="11">
        <v>8</v>
      </c>
      <c r="T35" s="10" t="s">
        <v>53</v>
      </c>
      <c r="U35" s="11"/>
      <c r="V35" s="10"/>
      <c r="W35" s="11"/>
      <c r="X35" s="10"/>
      <c r="Y35" s="7">
        <v>1</v>
      </c>
      <c r="Z35" s="11">
        <v>7</v>
      </c>
      <c r="AA35" s="10" t="s">
        <v>53</v>
      </c>
      <c r="AB35" s="11"/>
      <c r="AC35" s="10"/>
      <c r="AD35" s="11"/>
      <c r="AE35" s="10"/>
      <c r="AF35" s="11"/>
      <c r="AG35" s="10"/>
      <c r="AH35" s="7">
        <v>2</v>
      </c>
      <c r="AI35" s="7">
        <f t="shared" ref="AI35:AI52" si="34">Y35+AH35</f>
        <v>3</v>
      </c>
      <c r="AJ35" s="11"/>
      <c r="AK35" s="10"/>
      <c r="AL35" s="11"/>
      <c r="AM35" s="10"/>
      <c r="AN35" s="11"/>
      <c r="AO35" s="10"/>
      <c r="AP35" s="7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ref="AZ35:AZ52" si="35">AP35+AY35</f>
        <v>0</v>
      </c>
      <c r="BA35" s="11"/>
      <c r="BB35" s="10"/>
      <c r="BC35" s="11"/>
      <c r="BD35" s="10"/>
      <c r="BE35" s="11"/>
      <c r="BF35" s="10"/>
      <c r="BG35" s="7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ref="BQ35:BQ52" si="36">BG35+BP35</f>
        <v>0</v>
      </c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ref="CH35:CH52" si="37">BX35+CG35</f>
        <v>0</v>
      </c>
    </row>
    <row r="36" spans="1:86" x14ac:dyDescent="0.25">
      <c r="A36" s="6"/>
      <c r="B36" s="6"/>
      <c r="C36" s="6"/>
      <c r="D36" s="6" t="s">
        <v>364</v>
      </c>
      <c r="E36" s="3" t="s">
        <v>363</v>
      </c>
      <c r="F36" s="6">
        <f t="shared" si="22"/>
        <v>0</v>
      </c>
      <c r="G36" s="6">
        <f t="shared" si="23"/>
        <v>2</v>
      </c>
      <c r="H36" s="6">
        <f t="shared" si="24"/>
        <v>15</v>
      </c>
      <c r="I36" s="6">
        <f t="shared" si="25"/>
        <v>8</v>
      </c>
      <c r="J36" s="6">
        <f t="shared" si="26"/>
        <v>0</v>
      </c>
      <c r="K36" s="6">
        <f t="shared" si="27"/>
        <v>0</v>
      </c>
      <c r="L36" s="6">
        <f t="shared" si="28"/>
        <v>7</v>
      </c>
      <c r="M36" s="6">
        <f t="shared" si="29"/>
        <v>0</v>
      </c>
      <c r="N36" s="6">
        <f t="shared" si="30"/>
        <v>0</v>
      </c>
      <c r="O36" s="6">
        <f t="shared" si="31"/>
        <v>0</v>
      </c>
      <c r="P36" s="7">
        <f t="shared" si="32"/>
        <v>2</v>
      </c>
      <c r="Q36" s="7">
        <f t="shared" si="33"/>
        <v>1</v>
      </c>
      <c r="R36" s="7">
        <v>0.8</v>
      </c>
      <c r="S36" s="11">
        <v>8</v>
      </c>
      <c r="T36" s="10" t="s">
        <v>53</v>
      </c>
      <c r="U36" s="11"/>
      <c r="V36" s="10"/>
      <c r="W36" s="11"/>
      <c r="X36" s="10"/>
      <c r="Y36" s="7">
        <v>1</v>
      </c>
      <c r="Z36" s="11">
        <v>7</v>
      </c>
      <c r="AA36" s="10" t="s">
        <v>53</v>
      </c>
      <c r="AB36" s="11"/>
      <c r="AC36" s="10"/>
      <c r="AD36" s="11"/>
      <c r="AE36" s="10"/>
      <c r="AF36" s="11"/>
      <c r="AG36" s="10"/>
      <c r="AH36" s="7">
        <v>1</v>
      </c>
      <c r="AI36" s="7">
        <f t="shared" si="34"/>
        <v>2</v>
      </c>
      <c r="AJ36" s="11"/>
      <c r="AK36" s="10"/>
      <c r="AL36" s="11"/>
      <c r="AM36" s="10"/>
      <c r="AN36" s="11"/>
      <c r="AO36" s="10"/>
      <c r="AP36" s="7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5"/>
        <v>0</v>
      </c>
      <c r="BA36" s="11"/>
      <c r="BB36" s="10"/>
      <c r="BC36" s="11"/>
      <c r="BD36" s="10"/>
      <c r="BE36" s="11"/>
      <c r="BF36" s="10"/>
      <c r="BG36" s="7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6"/>
        <v>0</v>
      </c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7"/>
        <v>0</v>
      </c>
    </row>
    <row r="37" spans="1:86" x14ac:dyDescent="0.25">
      <c r="A37" s="6"/>
      <c r="B37" s="6"/>
      <c r="C37" s="6"/>
      <c r="D37" s="6" t="s">
        <v>362</v>
      </c>
      <c r="E37" s="3" t="s">
        <v>361</v>
      </c>
      <c r="F37" s="6">
        <f t="shared" si="22"/>
        <v>0</v>
      </c>
      <c r="G37" s="6">
        <f t="shared" si="23"/>
        <v>2</v>
      </c>
      <c r="H37" s="6">
        <f t="shared" si="24"/>
        <v>15</v>
      </c>
      <c r="I37" s="6">
        <f t="shared" si="25"/>
        <v>8</v>
      </c>
      <c r="J37" s="6">
        <f t="shared" si="26"/>
        <v>0</v>
      </c>
      <c r="K37" s="6">
        <f t="shared" si="27"/>
        <v>0</v>
      </c>
      <c r="L37" s="6">
        <f t="shared" si="28"/>
        <v>7</v>
      </c>
      <c r="M37" s="6">
        <f t="shared" si="29"/>
        <v>0</v>
      </c>
      <c r="N37" s="6">
        <f t="shared" si="30"/>
        <v>0</v>
      </c>
      <c r="O37" s="6">
        <f t="shared" si="31"/>
        <v>0</v>
      </c>
      <c r="P37" s="7">
        <f t="shared" si="32"/>
        <v>2</v>
      </c>
      <c r="Q37" s="7">
        <f t="shared" si="33"/>
        <v>1</v>
      </c>
      <c r="R37" s="7">
        <v>1.1000000000000001</v>
      </c>
      <c r="S37" s="11">
        <v>8</v>
      </c>
      <c r="T37" s="10" t="s">
        <v>53</v>
      </c>
      <c r="U37" s="11"/>
      <c r="V37" s="10"/>
      <c r="W37" s="11"/>
      <c r="X37" s="10"/>
      <c r="Y37" s="7">
        <v>1</v>
      </c>
      <c r="Z37" s="11">
        <v>7</v>
      </c>
      <c r="AA37" s="10" t="s">
        <v>53</v>
      </c>
      <c r="AB37" s="11"/>
      <c r="AC37" s="10"/>
      <c r="AD37" s="11"/>
      <c r="AE37" s="10"/>
      <c r="AF37" s="11"/>
      <c r="AG37" s="10"/>
      <c r="AH37" s="7">
        <v>1</v>
      </c>
      <c r="AI37" s="7">
        <f t="shared" si="34"/>
        <v>2</v>
      </c>
      <c r="AJ37" s="11"/>
      <c r="AK37" s="10"/>
      <c r="AL37" s="11"/>
      <c r="AM37" s="10"/>
      <c r="AN37" s="11"/>
      <c r="AO37" s="10"/>
      <c r="AP37" s="7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5"/>
        <v>0</v>
      </c>
      <c r="BA37" s="11"/>
      <c r="BB37" s="10"/>
      <c r="BC37" s="11"/>
      <c r="BD37" s="10"/>
      <c r="BE37" s="11"/>
      <c r="BF37" s="10"/>
      <c r="BG37" s="7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6"/>
        <v>0</v>
      </c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7"/>
        <v>0</v>
      </c>
    </row>
    <row r="38" spans="1:86" x14ac:dyDescent="0.25">
      <c r="A38" s="6"/>
      <c r="B38" s="6"/>
      <c r="C38" s="6"/>
      <c r="D38" s="6" t="s">
        <v>360</v>
      </c>
      <c r="E38" s="3" t="s">
        <v>359</v>
      </c>
      <c r="F38" s="6">
        <f t="shared" si="22"/>
        <v>0</v>
      </c>
      <c r="G38" s="6">
        <f t="shared" si="23"/>
        <v>2</v>
      </c>
      <c r="H38" s="6">
        <f t="shared" si="24"/>
        <v>15</v>
      </c>
      <c r="I38" s="6">
        <f t="shared" si="25"/>
        <v>8</v>
      </c>
      <c r="J38" s="6">
        <f t="shared" si="26"/>
        <v>0</v>
      </c>
      <c r="K38" s="6">
        <f t="shared" si="27"/>
        <v>0</v>
      </c>
      <c r="L38" s="6">
        <f t="shared" si="28"/>
        <v>7</v>
      </c>
      <c r="M38" s="6">
        <f t="shared" si="29"/>
        <v>0</v>
      </c>
      <c r="N38" s="6">
        <f t="shared" si="30"/>
        <v>0</v>
      </c>
      <c r="O38" s="6">
        <f t="shared" si="31"/>
        <v>0</v>
      </c>
      <c r="P38" s="7">
        <f t="shared" si="32"/>
        <v>2</v>
      </c>
      <c r="Q38" s="7">
        <f t="shared" si="33"/>
        <v>1</v>
      </c>
      <c r="R38" s="7">
        <v>1</v>
      </c>
      <c r="S38" s="11">
        <v>8</v>
      </c>
      <c r="T38" s="10" t="s">
        <v>53</v>
      </c>
      <c r="U38" s="11"/>
      <c r="V38" s="10"/>
      <c r="W38" s="11"/>
      <c r="X38" s="10"/>
      <c r="Y38" s="7">
        <v>1</v>
      </c>
      <c r="Z38" s="11">
        <v>7</v>
      </c>
      <c r="AA38" s="10" t="s">
        <v>53</v>
      </c>
      <c r="AB38" s="11"/>
      <c r="AC38" s="10"/>
      <c r="AD38" s="11"/>
      <c r="AE38" s="10"/>
      <c r="AF38" s="11"/>
      <c r="AG38" s="10"/>
      <c r="AH38" s="7">
        <v>1</v>
      </c>
      <c r="AI38" s="7">
        <f t="shared" si="34"/>
        <v>2</v>
      </c>
      <c r="AJ38" s="11"/>
      <c r="AK38" s="10"/>
      <c r="AL38" s="11"/>
      <c r="AM38" s="10"/>
      <c r="AN38" s="11"/>
      <c r="AO38" s="10"/>
      <c r="AP38" s="7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5"/>
        <v>0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6"/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7"/>
        <v>0</v>
      </c>
    </row>
    <row r="39" spans="1:86" x14ac:dyDescent="0.25">
      <c r="A39" s="6"/>
      <c r="B39" s="6"/>
      <c r="C39" s="6"/>
      <c r="D39" s="6" t="s">
        <v>358</v>
      </c>
      <c r="E39" s="3" t="s">
        <v>357</v>
      </c>
      <c r="F39" s="6">
        <f t="shared" si="22"/>
        <v>0</v>
      </c>
      <c r="G39" s="6">
        <f t="shared" si="23"/>
        <v>2</v>
      </c>
      <c r="H39" s="6">
        <f t="shared" si="24"/>
        <v>15</v>
      </c>
      <c r="I39" s="6">
        <f t="shared" si="25"/>
        <v>8</v>
      </c>
      <c r="J39" s="6">
        <f t="shared" si="26"/>
        <v>0</v>
      </c>
      <c r="K39" s="6">
        <f t="shared" si="27"/>
        <v>0</v>
      </c>
      <c r="L39" s="6">
        <f t="shared" si="28"/>
        <v>7</v>
      </c>
      <c r="M39" s="6">
        <f t="shared" si="29"/>
        <v>0</v>
      </c>
      <c r="N39" s="6">
        <f t="shared" si="30"/>
        <v>0</v>
      </c>
      <c r="O39" s="6">
        <f t="shared" si="31"/>
        <v>0</v>
      </c>
      <c r="P39" s="7">
        <f t="shared" si="32"/>
        <v>2</v>
      </c>
      <c r="Q39" s="7">
        <f t="shared" si="33"/>
        <v>1</v>
      </c>
      <c r="R39" s="7">
        <v>1.2</v>
      </c>
      <c r="S39" s="11">
        <v>8</v>
      </c>
      <c r="T39" s="10" t="s">
        <v>53</v>
      </c>
      <c r="U39" s="11"/>
      <c r="V39" s="10"/>
      <c r="W39" s="11"/>
      <c r="X39" s="10"/>
      <c r="Y39" s="7">
        <v>1</v>
      </c>
      <c r="Z39" s="11">
        <v>7</v>
      </c>
      <c r="AA39" s="10" t="s">
        <v>53</v>
      </c>
      <c r="AB39" s="11"/>
      <c r="AC39" s="10"/>
      <c r="AD39" s="11"/>
      <c r="AE39" s="10"/>
      <c r="AF39" s="11"/>
      <c r="AG39" s="10"/>
      <c r="AH39" s="7">
        <v>1</v>
      </c>
      <c r="AI39" s="7">
        <f t="shared" si="34"/>
        <v>2</v>
      </c>
      <c r="AJ39" s="11"/>
      <c r="AK39" s="10"/>
      <c r="AL39" s="11"/>
      <c r="AM39" s="10"/>
      <c r="AN39" s="11"/>
      <c r="AO39" s="10"/>
      <c r="AP39" s="7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5"/>
        <v>0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6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7"/>
        <v>0</v>
      </c>
    </row>
    <row r="40" spans="1:86" x14ac:dyDescent="0.25">
      <c r="A40" s="6"/>
      <c r="B40" s="6"/>
      <c r="C40" s="6"/>
      <c r="D40" s="6" t="s">
        <v>356</v>
      </c>
      <c r="E40" s="3" t="s">
        <v>355</v>
      </c>
      <c r="F40" s="6">
        <f t="shared" si="22"/>
        <v>0</v>
      </c>
      <c r="G40" s="6">
        <f t="shared" si="23"/>
        <v>2</v>
      </c>
      <c r="H40" s="6">
        <f t="shared" si="24"/>
        <v>15</v>
      </c>
      <c r="I40" s="6">
        <f t="shared" si="25"/>
        <v>8</v>
      </c>
      <c r="J40" s="6">
        <f t="shared" si="26"/>
        <v>0</v>
      </c>
      <c r="K40" s="6">
        <f t="shared" si="27"/>
        <v>0</v>
      </c>
      <c r="L40" s="6">
        <f t="shared" si="28"/>
        <v>7</v>
      </c>
      <c r="M40" s="6">
        <f t="shared" si="29"/>
        <v>0</v>
      </c>
      <c r="N40" s="6">
        <f t="shared" si="30"/>
        <v>0</v>
      </c>
      <c r="O40" s="6">
        <f t="shared" si="31"/>
        <v>0</v>
      </c>
      <c r="P40" s="7">
        <f t="shared" si="32"/>
        <v>3</v>
      </c>
      <c r="Q40" s="7">
        <f t="shared" si="33"/>
        <v>2</v>
      </c>
      <c r="R40" s="7">
        <v>1.7</v>
      </c>
      <c r="S40" s="11">
        <v>8</v>
      </c>
      <c r="T40" s="10" t="s">
        <v>53</v>
      </c>
      <c r="U40" s="11"/>
      <c r="V40" s="10"/>
      <c r="W40" s="11"/>
      <c r="X40" s="10"/>
      <c r="Y40" s="7">
        <v>1</v>
      </c>
      <c r="Z40" s="11">
        <v>7</v>
      </c>
      <c r="AA40" s="10" t="s">
        <v>53</v>
      </c>
      <c r="AB40" s="11"/>
      <c r="AC40" s="10"/>
      <c r="AD40" s="11"/>
      <c r="AE40" s="10"/>
      <c r="AF40" s="11"/>
      <c r="AG40" s="10"/>
      <c r="AH40" s="7">
        <v>2</v>
      </c>
      <c r="AI40" s="7">
        <f t="shared" si="34"/>
        <v>3</v>
      </c>
      <c r="AJ40" s="11"/>
      <c r="AK40" s="10"/>
      <c r="AL40" s="11"/>
      <c r="AM40" s="10"/>
      <c r="AN40" s="11"/>
      <c r="AO40" s="10"/>
      <c r="AP40" s="7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5"/>
        <v>0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6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7"/>
        <v>0</v>
      </c>
    </row>
    <row r="41" spans="1:86" x14ac:dyDescent="0.25">
      <c r="A41" s="6"/>
      <c r="B41" s="6"/>
      <c r="C41" s="6"/>
      <c r="D41" s="6" t="s">
        <v>354</v>
      </c>
      <c r="E41" s="3" t="s">
        <v>353</v>
      </c>
      <c r="F41" s="6">
        <f t="shared" si="22"/>
        <v>0</v>
      </c>
      <c r="G41" s="6">
        <f t="shared" si="23"/>
        <v>2</v>
      </c>
      <c r="H41" s="6">
        <f t="shared" si="24"/>
        <v>15</v>
      </c>
      <c r="I41" s="6">
        <f t="shared" si="25"/>
        <v>8</v>
      </c>
      <c r="J41" s="6">
        <f t="shared" si="26"/>
        <v>0</v>
      </c>
      <c r="K41" s="6">
        <f t="shared" si="27"/>
        <v>0</v>
      </c>
      <c r="L41" s="6">
        <f t="shared" si="28"/>
        <v>7</v>
      </c>
      <c r="M41" s="6">
        <f t="shared" si="29"/>
        <v>0</v>
      </c>
      <c r="N41" s="6">
        <f t="shared" si="30"/>
        <v>0</v>
      </c>
      <c r="O41" s="6">
        <f t="shared" si="31"/>
        <v>0</v>
      </c>
      <c r="P41" s="7">
        <f t="shared" si="32"/>
        <v>2</v>
      </c>
      <c r="Q41" s="7">
        <f t="shared" si="33"/>
        <v>1</v>
      </c>
      <c r="R41" s="7">
        <v>1</v>
      </c>
      <c r="S41" s="11">
        <v>8</v>
      </c>
      <c r="T41" s="10" t="s">
        <v>53</v>
      </c>
      <c r="U41" s="11"/>
      <c r="V41" s="10"/>
      <c r="W41" s="11"/>
      <c r="X41" s="10"/>
      <c r="Y41" s="7">
        <v>1</v>
      </c>
      <c r="Z41" s="11">
        <v>7</v>
      </c>
      <c r="AA41" s="10" t="s">
        <v>53</v>
      </c>
      <c r="AB41" s="11"/>
      <c r="AC41" s="10"/>
      <c r="AD41" s="11"/>
      <c r="AE41" s="10"/>
      <c r="AF41" s="11"/>
      <c r="AG41" s="10"/>
      <c r="AH41" s="7">
        <v>1</v>
      </c>
      <c r="AI41" s="7">
        <f t="shared" si="34"/>
        <v>2</v>
      </c>
      <c r="AJ41" s="11"/>
      <c r="AK41" s="10"/>
      <c r="AL41" s="11"/>
      <c r="AM41" s="10"/>
      <c r="AN41" s="11"/>
      <c r="AO41" s="10"/>
      <c r="AP41" s="7"/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5"/>
        <v>0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6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7"/>
        <v>0</v>
      </c>
    </row>
    <row r="42" spans="1:86" x14ac:dyDescent="0.25">
      <c r="A42" s="6"/>
      <c r="B42" s="6"/>
      <c r="C42" s="6"/>
      <c r="D42" s="6" t="s">
        <v>352</v>
      </c>
      <c r="E42" s="3" t="s">
        <v>351</v>
      </c>
      <c r="F42" s="6">
        <f t="shared" si="22"/>
        <v>0</v>
      </c>
      <c r="G42" s="6">
        <f t="shared" si="23"/>
        <v>2</v>
      </c>
      <c r="H42" s="6">
        <f t="shared" si="24"/>
        <v>15</v>
      </c>
      <c r="I42" s="6">
        <f t="shared" si="25"/>
        <v>8</v>
      </c>
      <c r="J42" s="6">
        <f t="shared" si="26"/>
        <v>0</v>
      </c>
      <c r="K42" s="6">
        <f t="shared" si="27"/>
        <v>0</v>
      </c>
      <c r="L42" s="6">
        <f t="shared" si="28"/>
        <v>7</v>
      </c>
      <c r="M42" s="6">
        <f t="shared" si="29"/>
        <v>0</v>
      </c>
      <c r="N42" s="6">
        <f t="shared" si="30"/>
        <v>0</v>
      </c>
      <c r="O42" s="6">
        <f t="shared" si="31"/>
        <v>0</v>
      </c>
      <c r="P42" s="7">
        <f t="shared" si="32"/>
        <v>3</v>
      </c>
      <c r="Q42" s="7">
        <f t="shared" si="33"/>
        <v>2</v>
      </c>
      <c r="R42" s="7">
        <v>1.4</v>
      </c>
      <c r="S42" s="11">
        <v>8</v>
      </c>
      <c r="T42" s="10" t="s">
        <v>53</v>
      </c>
      <c r="U42" s="11"/>
      <c r="V42" s="10"/>
      <c r="W42" s="11"/>
      <c r="X42" s="10"/>
      <c r="Y42" s="7">
        <v>1</v>
      </c>
      <c r="Z42" s="11">
        <v>7</v>
      </c>
      <c r="AA42" s="10" t="s">
        <v>53</v>
      </c>
      <c r="AB42" s="11"/>
      <c r="AC42" s="10"/>
      <c r="AD42" s="11"/>
      <c r="AE42" s="10"/>
      <c r="AF42" s="11"/>
      <c r="AG42" s="10"/>
      <c r="AH42" s="7">
        <v>2</v>
      </c>
      <c r="AI42" s="7">
        <f t="shared" si="34"/>
        <v>3</v>
      </c>
      <c r="AJ42" s="11"/>
      <c r="AK42" s="10"/>
      <c r="AL42" s="11"/>
      <c r="AM42" s="10"/>
      <c r="AN42" s="11"/>
      <c r="AO42" s="10"/>
      <c r="AP42" s="7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5"/>
        <v>0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6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7"/>
        <v>0</v>
      </c>
    </row>
    <row r="43" spans="1:86" x14ac:dyDescent="0.25">
      <c r="A43" s="6"/>
      <c r="B43" s="6"/>
      <c r="C43" s="6"/>
      <c r="D43" s="6" t="s">
        <v>350</v>
      </c>
      <c r="E43" s="3" t="s">
        <v>349</v>
      </c>
      <c r="F43" s="6">
        <f t="shared" si="22"/>
        <v>0</v>
      </c>
      <c r="G43" s="6">
        <f t="shared" si="23"/>
        <v>2</v>
      </c>
      <c r="H43" s="6">
        <f t="shared" si="24"/>
        <v>15</v>
      </c>
      <c r="I43" s="6">
        <f t="shared" si="25"/>
        <v>8</v>
      </c>
      <c r="J43" s="6">
        <f t="shared" si="26"/>
        <v>0</v>
      </c>
      <c r="K43" s="6">
        <f t="shared" si="27"/>
        <v>0</v>
      </c>
      <c r="L43" s="6">
        <f t="shared" si="28"/>
        <v>7</v>
      </c>
      <c r="M43" s="6">
        <f t="shared" si="29"/>
        <v>0</v>
      </c>
      <c r="N43" s="6">
        <f t="shared" si="30"/>
        <v>0</v>
      </c>
      <c r="O43" s="6">
        <f t="shared" si="31"/>
        <v>0</v>
      </c>
      <c r="P43" s="7">
        <f t="shared" si="32"/>
        <v>2</v>
      </c>
      <c r="Q43" s="7">
        <f t="shared" si="33"/>
        <v>1</v>
      </c>
      <c r="R43" s="7">
        <v>0.8</v>
      </c>
      <c r="S43" s="11">
        <v>8</v>
      </c>
      <c r="T43" s="10" t="s">
        <v>53</v>
      </c>
      <c r="U43" s="11"/>
      <c r="V43" s="10"/>
      <c r="W43" s="11"/>
      <c r="X43" s="10"/>
      <c r="Y43" s="7">
        <v>1</v>
      </c>
      <c r="Z43" s="11">
        <v>7</v>
      </c>
      <c r="AA43" s="10" t="s">
        <v>53</v>
      </c>
      <c r="AB43" s="11"/>
      <c r="AC43" s="10"/>
      <c r="AD43" s="11"/>
      <c r="AE43" s="10"/>
      <c r="AF43" s="11"/>
      <c r="AG43" s="10"/>
      <c r="AH43" s="7">
        <v>1</v>
      </c>
      <c r="AI43" s="7">
        <f t="shared" si="34"/>
        <v>2</v>
      </c>
      <c r="AJ43" s="11"/>
      <c r="AK43" s="10"/>
      <c r="AL43" s="11"/>
      <c r="AM43" s="10"/>
      <c r="AN43" s="11"/>
      <c r="AO43" s="10"/>
      <c r="AP43" s="7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5"/>
        <v>0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6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7"/>
        <v>0</v>
      </c>
    </row>
    <row r="44" spans="1:86" x14ac:dyDescent="0.25">
      <c r="A44" s="6"/>
      <c r="B44" s="6"/>
      <c r="C44" s="6"/>
      <c r="D44" s="6" t="s">
        <v>348</v>
      </c>
      <c r="E44" s="3" t="s">
        <v>347</v>
      </c>
      <c r="F44" s="6">
        <f t="shared" si="22"/>
        <v>0</v>
      </c>
      <c r="G44" s="6">
        <f t="shared" si="23"/>
        <v>2</v>
      </c>
      <c r="H44" s="6">
        <f t="shared" si="24"/>
        <v>15</v>
      </c>
      <c r="I44" s="6">
        <f t="shared" si="25"/>
        <v>8</v>
      </c>
      <c r="J44" s="6">
        <f t="shared" si="26"/>
        <v>0</v>
      </c>
      <c r="K44" s="6">
        <f t="shared" si="27"/>
        <v>0</v>
      </c>
      <c r="L44" s="6">
        <f t="shared" si="28"/>
        <v>7</v>
      </c>
      <c r="M44" s="6">
        <f t="shared" si="29"/>
        <v>0</v>
      </c>
      <c r="N44" s="6">
        <f t="shared" si="30"/>
        <v>0</v>
      </c>
      <c r="O44" s="6">
        <f t="shared" si="31"/>
        <v>0</v>
      </c>
      <c r="P44" s="7">
        <f t="shared" si="32"/>
        <v>2</v>
      </c>
      <c r="Q44" s="7">
        <f t="shared" si="33"/>
        <v>1</v>
      </c>
      <c r="R44" s="7">
        <v>1.7</v>
      </c>
      <c r="S44" s="11">
        <v>8</v>
      </c>
      <c r="T44" s="10" t="s">
        <v>53</v>
      </c>
      <c r="U44" s="11"/>
      <c r="V44" s="10"/>
      <c r="W44" s="11"/>
      <c r="X44" s="10"/>
      <c r="Y44" s="7">
        <v>1</v>
      </c>
      <c r="Z44" s="11">
        <v>7</v>
      </c>
      <c r="AA44" s="10" t="s">
        <v>53</v>
      </c>
      <c r="AB44" s="11"/>
      <c r="AC44" s="10"/>
      <c r="AD44" s="11"/>
      <c r="AE44" s="10"/>
      <c r="AF44" s="11"/>
      <c r="AG44" s="10"/>
      <c r="AH44" s="7">
        <v>1</v>
      </c>
      <c r="AI44" s="7">
        <f t="shared" si="34"/>
        <v>2</v>
      </c>
      <c r="AJ44" s="11"/>
      <c r="AK44" s="10"/>
      <c r="AL44" s="11"/>
      <c r="AM44" s="10"/>
      <c r="AN44" s="11"/>
      <c r="AO44" s="10"/>
      <c r="AP44" s="7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5"/>
        <v>0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6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7"/>
        <v>0</v>
      </c>
    </row>
    <row r="45" spans="1:86" x14ac:dyDescent="0.25">
      <c r="A45" s="6"/>
      <c r="B45" s="6"/>
      <c r="C45" s="6"/>
      <c r="D45" s="6" t="s">
        <v>346</v>
      </c>
      <c r="E45" s="3" t="s">
        <v>345</v>
      </c>
      <c r="F45" s="6">
        <f t="shared" si="22"/>
        <v>0</v>
      </c>
      <c r="G45" s="6">
        <f t="shared" si="23"/>
        <v>2</v>
      </c>
      <c r="H45" s="6">
        <f t="shared" si="24"/>
        <v>15</v>
      </c>
      <c r="I45" s="6">
        <f t="shared" si="25"/>
        <v>8</v>
      </c>
      <c r="J45" s="6">
        <f t="shared" si="26"/>
        <v>0</v>
      </c>
      <c r="K45" s="6">
        <f t="shared" si="27"/>
        <v>0</v>
      </c>
      <c r="L45" s="6">
        <f t="shared" si="28"/>
        <v>7</v>
      </c>
      <c r="M45" s="6">
        <f t="shared" si="29"/>
        <v>0</v>
      </c>
      <c r="N45" s="6">
        <f t="shared" si="30"/>
        <v>0</v>
      </c>
      <c r="O45" s="6">
        <f t="shared" si="31"/>
        <v>0</v>
      </c>
      <c r="P45" s="7">
        <f t="shared" si="32"/>
        <v>3</v>
      </c>
      <c r="Q45" s="7">
        <f t="shared" si="33"/>
        <v>2</v>
      </c>
      <c r="R45" s="7">
        <v>1.3</v>
      </c>
      <c r="S45" s="11">
        <v>8</v>
      </c>
      <c r="T45" s="10" t="s">
        <v>53</v>
      </c>
      <c r="U45" s="11"/>
      <c r="V45" s="10"/>
      <c r="W45" s="11"/>
      <c r="X45" s="10"/>
      <c r="Y45" s="7">
        <v>1</v>
      </c>
      <c r="Z45" s="11">
        <v>7</v>
      </c>
      <c r="AA45" s="10" t="s">
        <v>53</v>
      </c>
      <c r="AB45" s="11"/>
      <c r="AC45" s="10"/>
      <c r="AD45" s="11"/>
      <c r="AE45" s="10"/>
      <c r="AF45" s="11"/>
      <c r="AG45" s="10"/>
      <c r="AH45" s="7">
        <v>2</v>
      </c>
      <c r="AI45" s="7">
        <f t="shared" si="34"/>
        <v>3</v>
      </c>
      <c r="AJ45" s="11"/>
      <c r="AK45" s="10"/>
      <c r="AL45" s="11"/>
      <c r="AM45" s="10"/>
      <c r="AN45" s="11"/>
      <c r="AO45" s="10"/>
      <c r="AP45" s="7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5"/>
        <v>0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6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7"/>
        <v>0</v>
      </c>
    </row>
    <row r="46" spans="1:86" x14ac:dyDescent="0.25">
      <c r="A46" s="6"/>
      <c r="B46" s="6"/>
      <c r="C46" s="6"/>
      <c r="D46" s="6" t="s">
        <v>344</v>
      </c>
      <c r="E46" s="3" t="s">
        <v>343</v>
      </c>
      <c r="F46" s="6">
        <f t="shared" si="22"/>
        <v>0</v>
      </c>
      <c r="G46" s="6">
        <f t="shared" si="23"/>
        <v>2</v>
      </c>
      <c r="H46" s="6">
        <f t="shared" si="24"/>
        <v>15</v>
      </c>
      <c r="I46" s="6">
        <f t="shared" si="25"/>
        <v>8</v>
      </c>
      <c r="J46" s="6">
        <f t="shared" si="26"/>
        <v>0</v>
      </c>
      <c r="K46" s="6">
        <f t="shared" si="27"/>
        <v>0</v>
      </c>
      <c r="L46" s="6">
        <f t="shared" si="28"/>
        <v>7</v>
      </c>
      <c r="M46" s="6">
        <f t="shared" si="29"/>
        <v>0</v>
      </c>
      <c r="N46" s="6">
        <f t="shared" si="30"/>
        <v>0</v>
      </c>
      <c r="O46" s="6">
        <f t="shared" si="31"/>
        <v>0</v>
      </c>
      <c r="P46" s="7">
        <f t="shared" si="32"/>
        <v>2</v>
      </c>
      <c r="Q46" s="7">
        <f t="shared" si="33"/>
        <v>1</v>
      </c>
      <c r="R46" s="7">
        <v>0.9</v>
      </c>
      <c r="S46" s="11">
        <v>8</v>
      </c>
      <c r="T46" s="10" t="s">
        <v>53</v>
      </c>
      <c r="U46" s="11"/>
      <c r="V46" s="10"/>
      <c r="W46" s="11"/>
      <c r="X46" s="10"/>
      <c r="Y46" s="7">
        <v>1</v>
      </c>
      <c r="Z46" s="11">
        <v>7</v>
      </c>
      <c r="AA46" s="10" t="s">
        <v>53</v>
      </c>
      <c r="AB46" s="11"/>
      <c r="AC46" s="10"/>
      <c r="AD46" s="11"/>
      <c r="AE46" s="10"/>
      <c r="AF46" s="11"/>
      <c r="AG46" s="10"/>
      <c r="AH46" s="7">
        <v>1</v>
      </c>
      <c r="AI46" s="7">
        <f t="shared" si="34"/>
        <v>2</v>
      </c>
      <c r="AJ46" s="11"/>
      <c r="AK46" s="10"/>
      <c r="AL46" s="11"/>
      <c r="AM46" s="10"/>
      <c r="AN46" s="11"/>
      <c r="AO46" s="10"/>
      <c r="AP46" s="7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5"/>
        <v>0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6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7"/>
        <v>0</v>
      </c>
    </row>
    <row r="47" spans="1:86" x14ac:dyDescent="0.25">
      <c r="A47" s="6"/>
      <c r="B47" s="6"/>
      <c r="C47" s="6"/>
      <c r="D47" s="6" t="s">
        <v>78</v>
      </c>
      <c r="E47" s="3" t="s">
        <v>79</v>
      </c>
      <c r="F47" s="6">
        <f t="shared" si="22"/>
        <v>0</v>
      </c>
      <c r="G47" s="6">
        <f t="shared" si="23"/>
        <v>2</v>
      </c>
      <c r="H47" s="6">
        <f t="shared" si="24"/>
        <v>18</v>
      </c>
      <c r="I47" s="6">
        <f t="shared" si="25"/>
        <v>10</v>
      </c>
      <c r="J47" s="6">
        <f t="shared" si="26"/>
        <v>0</v>
      </c>
      <c r="K47" s="6">
        <f t="shared" si="27"/>
        <v>0</v>
      </c>
      <c r="L47" s="6">
        <f t="shared" si="28"/>
        <v>8</v>
      </c>
      <c r="M47" s="6">
        <f t="shared" si="29"/>
        <v>0</v>
      </c>
      <c r="N47" s="6">
        <f t="shared" si="30"/>
        <v>0</v>
      </c>
      <c r="O47" s="6">
        <f t="shared" si="31"/>
        <v>0</v>
      </c>
      <c r="P47" s="7">
        <f t="shared" si="32"/>
        <v>2</v>
      </c>
      <c r="Q47" s="7">
        <f t="shared" si="33"/>
        <v>1</v>
      </c>
      <c r="R47" s="7">
        <v>0.7</v>
      </c>
      <c r="S47" s="11"/>
      <c r="T47" s="10"/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4"/>
        <v>0</v>
      </c>
      <c r="AJ47" s="11">
        <v>10</v>
      </c>
      <c r="AK47" s="10" t="s">
        <v>53</v>
      </c>
      <c r="AL47" s="11"/>
      <c r="AM47" s="10"/>
      <c r="AN47" s="11"/>
      <c r="AO47" s="10"/>
      <c r="AP47" s="7">
        <v>1</v>
      </c>
      <c r="AQ47" s="11">
        <v>8</v>
      </c>
      <c r="AR47" s="10" t="s">
        <v>53</v>
      </c>
      <c r="AS47" s="11"/>
      <c r="AT47" s="10"/>
      <c r="AU47" s="11"/>
      <c r="AV47" s="10"/>
      <c r="AW47" s="11"/>
      <c r="AX47" s="10"/>
      <c r="AY47" s="7">
        <v>1</v>
      </c>
      <c r="AZ47" s="7">
        <f t="shared" si="35"/>
        <v>2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6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7"/>
        <v>0</v>
      </c>
    </row>
    <row r="48" spans="1:86" x14ac:dyDescent="0.25">
      <c r="A48" s="6"/>
      <c r="B48" s="6"/>
      <c r="C48" s="6"/>
      <c r="D48" s="6" t="s">
        <v>80</v>
      </c>
      <c r="E48" s="3" t="s">
        <v>81</v>
      </c>
      <c r="F48" s="6">
        <f t="shared" si="22"/>
        <v>0</v>
      </c>
      <c r="G48" s="6">
        <f t="shared" si="23"/>
        <v>3</v>
      </c>
      <c r="H48" s="6">
        <f t="shared" si="24"/>
        <v>18</v>
      </c>
      <c r="I48" s="6">
        <f t="shared" si="25"/>
        <v>10</v>
      </c>
      <c r="J48" s="6">
        <f t="shared" si="26"/>
        <v>3</v>
      </c>
      <c r="K48" s="6">
        <f t="shared" si="27"/>
        <v>0</v>
      </c>
      <c r="L48" s="6">
        <f t="shared" si="28"/>
        <v>0</v>
      </c>
      <c r="M48" s="6">
        <f t="shared" si="29"/>
        <v>5</v>
      </c>
      <c r="N48" s="6">
        <f t="shared" si="30"/>
        <v>0</v>
      </c>
      <c r="O48" s="6">
        <f t="shared" si="31"/>
        <v>0</v>
      </c>
      <c r="P48" s="7">
        <f t="shared" si="32"/>
        <v>2</v>
      </c>
      <c r="Q48" s="7">
        <f t="shared" si="33"/>
        <v>0.7</v>
      </c>
      <c r="R48" s="7">
        <v>0.81</v>
      </c>
      <c r="S48" s="11"/>
      <c r="T48" s="10"/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4"/>
        <v>0</v>
      </c>
      <c r="AJ48" s="11">
        <v>10</v>
      </c>
      <c r="AK48" s="10" t="s">
        <v>53</v>
      </c>
      <c r="AL48" s="11">
        <v>3</v>
      </c>
      <c r="AM48" s="10" t="s">
        <v>53</v>
      </c>
      <c r="AN48" s="11"/>
      <c r="AO48" s="10"/>
      <c r="AP48" s="7">
        <v>1.3</v>
      </c>
      <c r="AQ48" s="11"/>
      <c r="AR48" s="10"/>
      <c r="AS48" s="11">
        <v>5</v>
      </c>
      <c r="AT48" s="10" t="s">
        <v>53</v>
      </c>
      <c r="AU48" s="11"/>
      <c r="AV48" s="10"/>
      <c r="AW48" s="11"/>
      <c r="AX48" s="10"/>
      <c r="AY48" s="7">
        <v>0.7</v>
      </c>
      <c r="AZ48" s="7">
        <f t="shared" si="35"/>
        <v>2</v>
      </c>
      <c r="BA48" s="11"/>
      <c r="BB48" s="10"/>
      <c r="BC48" s="11"/>
      <c r="BD48" s="10"/>
      <c r="BE48" s="11"/>
      <c r="BF48" s="10"/>
      <c r="BG48" s="7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6"/>
        <v>0</v>
      </c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7"/>
        <v>0</v>
      </c>
    </row>
    <row r="49" spans="1:86" x14ac:dyDescent="0.25">
      <c r="A49" s="6"/>
      <c r="B49" s="6"/>
      <c r="C49" s="6"/>
      <c r="D49" s="6" t="s">
        <v>342</v>
      </c>
      <c r="E49" s="3" t="s">
        <v>109</v>
      </c>
      <c r="F49" s="6">
        <f t="shared" si="22"/>
        <v>0</v>
      </c>
      <c r="G49" s="6">
        <f t="shared" si="23"/>
        <v>2</v>
      </c>
      <c r="H49" s="6">
        <f t="shared" si="24"/>
        <v>18</v>
      </c>
      <c r="I49" s="6">
        <f t="shared" si="25"/>
        <v>10</v>
      </c>
      <c r="J49" s="6">
        <f t="shared" si="26"/>
        <v>8</v>
      </c>
      <c r="K49" s="6">
        <f t="shared" si="27"/>
        <v>0</v>
      </c>
      <c r="L49" s="6">
        <f t="shared" si="28"/>
        <v>0</v>
      </c>
      <c r="M49" s="6">
        <f t="shared" si="29"/>
        <v>0</v>
      </c>
      <c r="N49" s="6">
        <f t="shared" si="30"/>
        <v>0</v>
      </c>
      <c r="O49" s="6">
        <f t="shared" si="31"/>
        <v>0</v>
      </c>
      <c r="P49" s="7">
        <f t="shared" si="32"/>
        <v>2</v>
      </c>
      <c r="Q49" s="7">
        <f t="shared" si="33"/>
        <v>0</v>
      </c>
      <c r="R49" s="7">
        <v>0.6</v>
      </c>
      <c r="S49" s="11"/>
      <c r="T49" s="10"/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4"/>
        <v>0</v>
      </c>
      <c r="AJ49" s="11">
        <v>10</v>
      </c>
      <c r="AK49" s="10" t="s">
        <v>53</v>
      </c>
      <c r="AL49" s="11">
        <v>8</v>
      </c>
      <c r="AM49" s="10" t="s">
        <v>53</v>
      </c>
      <c r="AN49" s="11"/>
      <c r="AO49" s="10"/>
      <c r="AP49" s="7">
        <v>2</v>
      </c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5"/>
        <v>2</v>
      </c>
      <c r="BA49" s="11"/>
      <c r="BB49" s="10"/>
      <c r="BC49" s="11"/>
      <c r="BD49" s="10"/>
      <c r="BE49" s="11"/>
      <c r="BF49" s="10"/>
      <c r="BG49" s="7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6"/>
        <v>0</v>
      </c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7"/>
        <v>0</v>
      </c>
    </row>
    <row r="50" spans="1:86" x14ac:dyDescent="0.25">
      <c r="A50" s="6"/>
      <c r="B50" s="6"/>
      <c r="C50" s="6"/>
      <c r="D50" s="6" t="s">
        <v>82</v>
      </c>
      <c r="E50" s="3" t="s">
        <v>83</v>
      </c>
      <c r="F50" s="6">
        <f t="shared" si="22"/>
        <v>0</v>
      </c>
      <c r="G50" s="6">
        <f t="shared" si="23"/>
        <v>2</v>
      </c>
      <c r="H50" s="6">
        <f t="shared" si="24"/>
        <v>18</v>
      </c>
      <c r="I50" s="6">
        <f t="shared" si="25"/>
        <v>8</v>
      </c>
      <c r="J50" s="6">
        <f t="shared" si="26"/>
        <v>0</v>
      </c>
      <c r="K50" s="6">
        <f t="shared" si="27"/>
        <v>0</v>
      </c>
      <c r="L50" s="6">
        <f t="shared" si="28"/>
        <v>10</v>
      </c>
      <c r="M50" s="6">
        <f t="shared" si="29"/>
        <v>0</v>
      </c>
      <c r="N50" s="6">
        <f t="shared" si="30"/>
        <v>0</v>
      </c>
      <c r="O50" s="6">
        <f t="shared" si="31"/>
        <v>0</v>
      </c>
      <c r="P50" s="7">
        <f t="shared" si="32"/>
        <v>2</v>
      </c>
      <c r="Q50" s="7">
        <f t="shared" si="33"/>
        <v>1</v>
      </c>
      <c r="R50" s="7">
        <v>0.74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4"/>
        <v>0</v>
      </c>
      <c r="AJ50" s="11">
        <v>8</v>
      </c>
      <c r="AK50" s="10" t="s">
        <v>53</v>
      </c>
      <c r="AL50" s="11"/>
      <c r="AM50" s="10"/>
      <c r="AN50" s="11"/>
      <c r="AO50" s="10"/>
      <c r="AP50" s="7">
        <v>1</v>
      </c>
      <c r="AQ50" s="11">
        <v>10</v>
      </c>
      <c r="AR50" s="10" t="s">
        <v>53</v>
      </c>
      <c r="AS50" s="11"/>
      <c r="AT50" s="10"/>
      <c r="AU50" s="11"/>
      <c r="AV50" s="10"/>
      <c r="AW50" s="11"/>
      <c r="AX50" s="10"/>
      <c r="AY50" s="7">
        <v>1</v>
      </c>
      <c r="AZ50" s="7">
        <f t="shared" si="35"/>
        <v>2</v>
      </c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36"/>
        <v>0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7"/>
        <v>0</v>
      </c>
    </row>
    <row r="51" spans="1:86" x14ac:dyDescent="0.25">
      <c r="A51" s="6"/>
      <c r="B51" s="6"/>
      <c r="C51" s="6"/>
      <c r="D51" s="6" t="s">
        <v>84</v>
      </c>
      <c r="E51" s="3" t="s">
        <v>85</v>
      </c>
      <c r="F51" s="6">
        <f t="shared" si="22"/>
        <v>0</v>
      </c>
      <c r="G51" s="6">
        <f t="shared" si="23"/>
        <v>1</v>
      </c>
      <c r="H51" s="6">
        <f t="shared" si="24"/>
        <v>10</v>
      </c>
      <c r="I51" s="6">
        <f t="shared" si="25"/>
        <v>10</v>
      </c>
      <c r="J51" s="6">
        <f t="shared" si="26"/>
        <v>0</v>
      </c>
      <c r="K51" s="6">
        <f t="shared" si="27"/>
        <v>0</v>
      </c>
      <c r="L51" s="6">
        <f t="shared" si="28"/>
        <v>0</v>
      </c>
      <c r="M51" s="6">
        <f t="shared" si="29"/>
        <v>0</v>
      </c>
      <c r="N51" s="6">
        <f t="shared" si="30"/>
        <v>0</v>
      </c>
      <c r="O51" s="6">
        <f t="shared" si="31"/>
        <v>0</v>
      </c>
      <c r="P51" s="7">
        <f t="shared" si="32"/>
        <v>1</v>
      </c>
      <c r="Q51" s="7">
        <f t="shared" si="33"/>
        <v>0</v>
      </c>
      <c r="R51" s="7">
        <v>0.4</v>
      </c>
      <c r="S51" s="11"/>
      <c r="T51" s="10"/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4"/>
        <v>0</v>
      </c>
      <c r="AJ51" s="11">
        <v>10</v>
      </c>
      <c r="AK51" s="10" t="s">
        <v>53</v>
      </c>
      <c r="AL51" s="11"/>
      <c r="AM51" s="10"/>
      <c r="AN51" s="11"/>
      <c r="AO51" s="10"/>
      <c r="AP51" s="7">
        <v>1</v>
      </c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35"/>
        <v>1</v>
      </c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36"/>
        <v>0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7"/>
        <v>0</v>
      </c>
    </row>
    <row r="52" spans="1:86" x14ac:dyDescent="0.25">
      <c r="A52" s="6"/>
      <c r="B52" s="6"/>
      <c r="C52" s="6"/>
      <c r="D52" s="6" t="s">
        <v>341</v>
      </c>
      <c r="E52" s="3" t="s">
        <v>340</v>
      </c>
      <c r="F52" s="6">
        <f t="shared" si="22"/>
        <v>0</v>
      </c>
      <c r="G52" s="6">
        <f t="shared" si="23"/>
        <v>2</v>
      </c>
      <c r="H52" s="6">
        <f t="shared" si="24"/>
        <v>22</v>
      </c>
      <c r="I52" s="6">
        <f t="shared" si="25"/>
        <v>14</v>
      </c>
      <c r="J52" s="6">
        <f t="shared" si="26"/>
        <v>0</v>
      </c>
      <c r="K52" s="6">
        <f t="shared" si="27"/>
        <v>0</v>
      </c>
      <c r="L52" s="6">
        <f t="shared" si="28"/>
        <v>8</v>
      </c>
      <c r="M52" s="6">
        <f t="shared" si="29"/>
        <v>0</v>
      </c>
      <c r="N52" s="6">
        <f t="shared" si="30"/>
        <v>0</v>
      </c>
      <c r="O52" s="6">
        <f t="shared" si="31"/>
        <v>0</v>
      </c>
      <c r="P52" s="7">
        <f t="shared" si="32"/>
        <v>1</v>
      </c>
      <c r="Q52" s="7">
        <f t="shared" si="33"/>
        <v>0.5</v>
      </c>
      <c r="R52" s="7">
        <v>0.2</v>
      </c>
      <c r="S52" s="11">
        <v>14</v>
      </c>
      <c r="T52" s="10" t="s">
        <v>53</v>
      </c>
      <c r="U52" s="11"/>
      <c r="V52" s="10"/>
      <c r="W52" s="11"/>
      <c r="X52" s="10"/>
      <c r="Y52" s="7">
        <v>0.5</v>
      </c>
      <c r="Z52" s="11">
        <v>8</v>
      </c>
      <c r="AA52" s="10" t="s">
        <v>53</v>
      </c>
      <c r="AB52" s="11"/>
      <c r="AC52" s="10"/>
      <c r="AD52" s="11"/>
      <c r="AE52" s="10"/>
      <c r="AF52" s="11"/>
      <c r="AG52" s="10"/>
      <c r="AH52" s="7">
        <v>0.5</v>
      </c>
      <c r="AI52" s="7">
        <f t="shared" si="34"/>
        <v>1</v>
      </c>
      <c r="AJ52" s="11"/>
      <c r="AK52" s="10"/>
      <c r="AL52" s="11"/>
      <c r="AM52" s="10"/>
      <c r="AN52" s="11"/>
      <c r="AO52" s="10"/>
      <c r="AP52" s="7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35"/>
        <v>0</v>
      </c>
      <c r="BA52" s="11"/>
      <c r="BB52" s="10"/>
      <c r="BC52" s="11"/>
      <c r="BD52" s="10"/>
      <c r="BE52" s="11"/>
      <c r="BF52" s="10"/>
      <c r="BG52" s="7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36"/>
        <v>0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37"/>
        <v>0</v>
      </c>
    </row>
    <row r="53" spans="1:86" ht="16.05" customHeight="1" x14ac:dyDescent="0.25">
      <c r="A53" s="6"/>
      <c r="B53" s="6"/>
      <c r="C53" s="6"/>
      <c r="D53" s="6"/>
      <c r="E53" s="6" t="s">
        <v>71</v>
      </c>
      <c r="F53" s="6">
        <f t="shared" ref="F53:AK53" si="38">SUM(F35:F52)</f>
        <v>0</v>
      </c>
      <c r="G53" s="6">
        <f t="shared" si="38"/>
        <v>36</v>
      </c>
      <c r="H53" s="6">
        <f t="shared" si="38"/>
        <v>284</v>
      </c>
      <c r="I53" s="6">
        <f t="shared" si="38"/>
        <v>158</v>
      </c>
      <c r="J53" s="6">
        <f t="shared" si="38"/>
        <v>11</v>
      </c>
      <c r="K53" s="6">
        <f t="shared" si="38"/>
        <v>0</v>
      </c>
      <c r="L53" s="6">
        <f t="shared" si="38"/>
        <v>110</v>
      </c>
      <c r="M53" s="6">
        <f t="shared" si="38"/>
        <v>5</v>
      </c>
      <c r="N53" s="6">
        <f t="shared" si="38"/>
        <v>0</v>
      </c>
      <c r="O53" s="6">
        <f t="shared" si="38"/>
        <v>0</v>
      </c>
      <c r="P53" s="7">
        <f t="shared" si="38"/>
        <v>38</v>
      </c>
      <c r="Q53" s="7">
        <f t="shared" si="38"/>
        <v>19.2</v>
      </c>
      <c r="R53" s="7">
        <f t="shared" si="38"/>
        <v>18.049999999999997</v>
      </c>
      <c r="S53" s="11">
        <f t="shared" si="38"/>
        <v>110</v>
      </c>
      <c r="T53" s="10">
        <f t="shared" si="38"/>
        <v>0</v>
      </c>
      <c r="U53" s="11">
        <f t="shared" si="38"/>
        <v>0</v>
      </c>
      <c r="V53" s="10">
        <f t="shared" si="38"/>
        <v>0</v>
      </c>
      <c r="W53" s="11">
        <f t="shared" si="38"/>
        <v>0</v>
      </c>
      <c r="X53" s="10">
        <f t="shared" si="38"/>
        <v>0</v>
      </c>
      <c r="Y53" s="7">
        <f t="shared" si="38"/>
        <v>12.5</v>
      </c>
      <c r="Z53" s="11">
        <f t="shared" si="38"/>
        <v>92</v>
      </c>
      <c r="AA53" s="10">
        <f t="shared" si="38"/>
        <v>0</v>
      </c>
      <c r="AB53" s="11">
        <f t="shared" si="38"/>
        <v>0</v>
      </c>
      <c r="AC53" s="10">
        <f t="shared" si="38"/>
        <v>0</v>
      </c>
      <c r="AD53" s="11">
        <f t="shared" si="38"/>
        <v>0</v>
      </c>
      <c r="AE53" s="10">
        <f t="shared" si="38"/>
        <v>0</v>
      </c>
      <c r="AF53" s="11">
        <f t="shared" si="38"/>
        <v>0</v>
      </c>
      <c r="AG53" s="10">
        <f t="shared" si="38"/>
        <v>0</v>
      </c>
      <c r="AH53" s="7">
        <f t="shared" si="38"/>
        <v>16.5</v>
      </c>
      <c r="AI53" s="7">
        <f t="shared" si="38"/>
        <v>29</v>
      </c>
      <c r="AJ53" s="11">
        <f t="shared" si="38"/>
        <v>48</v>
      </c>
      <c r="AK53" s="10">
        <f t="shared" si="38"/>
        <v>0</v>
      </c>
      <c r="AL53" s="11">
        <f t="shared" ref="AL53:BQ53" si="39">SUM(AL35:AL52)</f>
        <v>11</v>
      </c>
      <c r="AM53" s="10">
        <f t="shared" si="39"/>
        <v>0</v>
      </c>
      <c r="AN53" s="11">
        <f t="shared" si="39"/>
        <v>0</v>
      </c>
      <c r="AO53" s="10">
        <f t="shared" si="39"/>
        <v>0</v>
      </c>
      <c r="AP53" s="7">
        <f t="shared" si="39"/>
        <v>6.3</v>
      </c>
      <c r="AQ53" s="11">
        <f t="shared" si="39"/>
        <v>18</v>
      </c>
      <c r="AR53" s="10">
        <f t="shared" si="39"/>
        <v>0</v>
      </c>
      <c r="AS53" s="11">
        <f t="shared" si="39"/>
        <v>5</v>
      </c>
      <c r="AT53" s="10">
        <f t="shared" si="39"/>
        <v>0</v>
      </c>
      <c r="AU53" s="11">
        <f t="shared" si="39"/>
        <v>0</v>
      </c>
      <c r="AV53" s="10">
        <f t="shared" si="39"/>
        <v>0</v>
      </c>
      <c r="AW53" s="11">
        <f t="shared" si="39"/>
        <v>0</v>
      </c>
      <c r="AX53" s="10">
        <f t="shared" si="39"/>
        <v>0</v>
      </c>
      <c r="AY53" s="7">
        <f t="shared" si="39"/>
        <v>2.7</v>
      </c>
      <c r="AZ53" s="7">
        <f t="shared" si="39"/>
        <v>9</v>
      </c>
      <c r="BA53" s="11">
        <f t="shared" si="39"/>
        <v>0</v>
      </c>
      <c r="BB53" s="10">
        <f t="shared" si="39"/>
        <v>0</v>
      </c>
      <c r="BC53" s="11">
        <f t="shared" si="39"/>
        <v>0</v>
      </c>
      <c r="BD53" s="10">
        <f t="shared" si="39"/>
        <v>0</v>
      </c>
      <c r="BE53" s="11">
        <f t="shared" si="39"/>
        <v>0</v>
      </c>
      <c r="BF53" s="10">
        <f t="shared" si="39"/>
        <v>0</v>
      </c>
      <c r="BG53" s="7">
        <f t="shared" si="39"/>
        <v>0</v>
      </c>
      <c r="BH53" s="11">
        <f t="shared" si="39"/>
        <v>0</v>
      </c>
      <c r="BI53" s="10">
        <f t="shared" si="39"/>
        <v>0</v>
      </c>
      <c r="BJ53" s="11">
        <f t="shared" si="39"/>
        <v>0</v>
      </c>
      <c r="BK53" s="10">
        <f t="shared" si="39"/>
        <v>0</v>
      </c>
      <c r="BL53" s="11">
        <f t="shared" si="39"/>
        <v>0</v>
      </c>
      <c r="BM53" s="10">
        <f t="shared" si="39"/>
        <v>0</v>
      </c>
      <c r="BN53" s="11">
        <f t="shared" si="39"/>
        <v>0</v>
      </c>
      <c r="BO53" s="10">
        <f t="shared" si="39"/>
        <v>0</v>
      </c>
      <c r="BP53" s="7">
        <f t="shared" si="39"/>
        <v>0</v>
      </c>
      <c r="BQ53" s="7">
        <f t="shared" si="39"/>
        <v>0</v>
      </c>
      <c r="BR53" s="11">
        <f t="shared" ref="BR53:CW53" si="40">SUM(BR35:BR52)</f>
        <v>0</v>
      </c>
      <c r="BS53" s="10">
        <f t="shared" si="40"/>
        <v>0</v>
      </c>
      <c r="BT53" s="11">
        <f t="shared" si="40"/>
        <v>0</v>
      </c>
      <c r="BU53" s="10">
        <f t="shared" si="40"/>
        <v>0</v>
      </c>
      <c r="BV53" s="11">
        <f t="shared" si="40"/>
        <v>0</v>
      </c>
      <c r="BW53" s="10">
        <f t="shared" si="40"/>
        <v>0</v>
      </c>
      <c r="BX53" s="7">
        <f t="shared" si="40"/>
        <v>0</v>
      </c>
      <c r="BY53" s="11">
        <f t="shared" si="40"/>
        <v>0</v>
      </c>
      <c r="BZ53" s="10">
        <f t="shared" si="40"/>
        <v>0</v>
      </c>
      <c r="CA53" s="11">
        <f t="shared" si="40"/>
        <v>0</v>
      </c>
      <c r="CB53" s="10">
        <f t="shared" si="40"/>
        <v>0</v>
      </c>
      <c r="CC53" s="11">
        <f t="shared" si="40"/>
        <v>0</v>
      </c>
      <c r="CD53" s="10">
        <f t="shared" si="40"/>
        <v>0</v>
      </c>
      <c r="CE53" s="11">
        <f t="shared" si="40"/>
        <v>0</v>
      </c>
      <c r="CF53" s="10">
        <f t="shared" si="40"/>
        <v>0</v>
      </c>
      <c r="CG53" s="7">
        <f t="shared" si="40"/>
        <v>0</v>
      </c>
      <c r="CH53" s="7">
        <f t="shared" si="40"/>
        <v>0</v>
      </c>
    </row>
    <row r="54" spans="1:86" ht="20.100000000000001" customHeight="1" x14ac:dyDescent="0.25">
      <c r="A54" s="19" t="s">
        <v>86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9"/>
      <c r="CH54" s="15"/>
    </row>
    <row r="55" spans="1:86" x14ac:dyDescent="0.25">
      <c r="A55" s="6">
        <v>7</v>
      </c>
      <c r="B55" s="6">
        <v>1</v>
      </c>
      <c r="C55" s="6"/>
      <c r="D55" s="6"/>
      <c r="E55" s="3" t="s">
        <v>106</v>
      </c>
      <c r="F55" s="6">
        <f>$B$55*COUNTIF(S55:CF55,"e")</f>
        <v>0</v>
      </c>
      <c r="G55" s="6">
        <f>$B$55*COUNTIF(S55:CF55,"z")</f>
        <v>2</v>
      </c>
      <c r="H55" s="6">
        <f t="shared" ref="H55:H65" si="41">SUM(I55:O55)</f>
        <v>15</v>
      </c>
      <c r="I55" s="6">
        <f t="shared" ref="I55:I65" si="42">S55+AJ55+BA55+BR55</f>
        <v>8</v>
      </c>
      <c r="J55" s="6">
        <f t="shared" ref="J55:J65" si="43">U55+AL55+BC55+BT55</f>
        <v>0</v>
      </c>
      <c r="K55" s="6">
        <f t="shared" ref="K55:K65" si="44">W55+AN55+BE55+BV55</f>
        <v>0</v>
      </c>
      <c r="L55" s="6">
        <f t="shared" ref="L55:L65" si="45">Z55+AQ55+BH55+BY55</f>
        <v>7</v>
      </c>
      <c r="M55" s="6">
        <f t="shared" ref="M55:M65" si="46">AB55+AS55+BJ55+CA55</f>
        <v>0</v>
      </c>
      <c r="N55" s="6">
        <f t="shared" ref="N55:N65" si="47">AD55+AU55+BL55+CC55</f>
        <v>0</v>
      </c>
      <c r="O55" s="6">
        <f t="shared" ref="O55:O65" si="48">AF55+AW55+BN55+CE55</f>
        <v>0</v>
      </c>
      <c r="P55" s="7">
        <f t="shared" ref="P55:P65" si="49">AI55+AZ55+BQ55+CH55</f>
        <v>2</v>
      </c>
      <c r="Q55" s="7">
        <f t="shared" ref="Q55:Q65" si="50">AH55+AY55+BP55+CG55</f>
        <v>1</v>
      </c>
      <c r="R55" s="7">
        <f>$B$55*0.64</f>
        <v>0.64</v>
      </c>
      <c r="S55" s="11"/>
      <c r="T55" s="10"/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ref="AI55:AI65" si="51">Y55+AH55</f>
        <v>0</v>
      </c>
      <c r="AJ55" s="11"/>
      <c r="AK55" s="10"/>
      <c r="AL55" s="11"/>
      <c r="AM55" s="10"/>
      <c r="AN55" s="11"/>
      <c r="AO55" s="10"/>
      <c r="AP55" s="7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ref="AZ55:AZ65" si="52">AP55+AY55</f>
        <v>0</v>
      </c>
      <c r="BA55" s="11">
        <f>$B$55*8</f>
        <v>8</v>
      </c>
      <c r="BB55" s="10" t="s">
        <v>53</v>
      </c>
      <c r="BC55" s="11"/>
      <c r="BD55" s="10"/>
      <c r="BE55" s="11"/>
      <c r="BF55" s="10"/>
      <c r="BG55" s="7">
        <f>$B$55*1</f>
        <v>1</v>
      </c>
      <c r="BH55" s="11">
        <f>$B$55*7</f>
        <v>7</v>
      </c>
      <c r="BI55" s="10" t="s">
        <v>53</v>
      </c>
      <c r="BJ55" s="11"/>
      <c r="BK55" s="10"/>
      <c r="BL55" s="11"/>
      <c r="BM55" s="10"/>
      <c r="BN55" s="11"/>
      <c r="BO55" s="10"/>
      <c r="BP55" s="7">
        <f>$B$55*1</f>
        <v>1</v>
      </c>
      <c r="BQ55" s="7">
        <f t="shared" ref="BQ55:BQ65" si="53">BG55+BP55</f>
        <v>2</v>
      </c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ref="CH55:CH65" si="54">BX55+CG55</f>
        <v>0</v>
      </c>
    </row>
    <row r="56" spans="1:86" x14ac:dyDescent="0.25">
      <c r="A56" s="6">
        <v>5</v>
      </c>
      <c r="B56" s="6">
        <v>1</v>
      </c>
      <c r="C56" s="6"/>
      <c r="D56" s="6"/>
      <c r="E56" s="3" t="s">
        <v>105</v>
      </c>
      <c r="F56" s="6">
        <f>$B$56*COUNTIF(S56:CF56,"e")</f>
        <v>0</v>
      </c>
      <c r="G56" s="6">
        <f>$B$56*COUNTIF(S56:CF56,"z")</f>
        <v>2</v>
      </c>
      <c r="H56" s="6">
        <f t="shared" si="41"/>
        <v>15</v>
      </c>
      <c r="I56" s="6">
        <f t="shared" si="42"/>
        <v>8</v>
      </c>
      <c r="J56" s="6">
        <f t="shared" si="43"/>
        <v>7</v>
      </c>
      <c r="K56" s="6">
        <f t="shared" si="44"/>
        <v>0</v>
      </c>
      <c r="L56" s="6">
        <f t="shared" si="45"/>
        <v>0</v>
      </c>
      <c r="M56" s="6">
        <f t="shared" si="46"/>
        <v>0</v>
      </c>
      <c r="N56" s="6">
        <f t="shared" si="47"/>
        <v>0</v>
      </c>
      <c r="O56" s="6">
        <f t="shared" si="48"/>
        <v>0</v>
      </c>
      <c r="P56" s="7">
        <f t="shared" si="49"/>
        <v>2</v>
      </c>
      <c r="Q56" s="7">
        <f t="shared" si="50"/>
        <v>0</v>
      </c>
      <c r="R56" s="7">
        <f>$B$56*0.74</f>
        <v>0.74</v>
      </c>
      <c r="S56" s="11"/>
      <c r="T56" s="10"/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51"/>
        <v>0</v>
      </c>
      <c r="AJ56" s="11"/>
      <c r="AK56" s="10"/>
      <c r="AL56" s="11"/>
      <c r="AM56" s="10"/>
      <c r="AN56" s="11"/>
      <c r="AO56" s="10"/>
      <c r="AP56" s="7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2"/>
        <v>0</v>
      </c>
      <c r="BA56" s="11">
        <f>$B$56*8</f>
        <v>8</v>
      </c>
      <c r="BB56" s="10" t="s">
        <v>53</v>
      </c>
      <c r="BC56" s="11">
        <f>$B$56*7</f>
        <v>7</v>
      </c>
      <c r="BD56" s="10" t="s">
        <v>53</v>
      </c>
      <c r="BE56" s="11"/>
      <c r="BF56" s="10"/>
      <c r="BG56" s="7">
        <f>$B$56*2</f>
        <v>2</v>
      </c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3"/>
        <v>2</v>
      </c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4"/>
        <v>0</v>
      </c>
    </row>
    <row r="57" spans="1:86" x14ac:dyDescent="0.25">
      <c r="A57" s="6">
        <v>2</v>
      </c>
      <c r="B57" s="6">
        <v>1</v>
      </c>
      <c r="C57" s="6"/>
      <c r="D57" s="6"/>
      <c r="E57" s="3" t="s">
        <v>102</v>
      </c>
      <c r="F57" s="6">
        <f>$B$57*COUNTIF(S57:CF57,"e")</f>
        <v>0</v>
      </c>
      <c r="G57" s="6">
        <f>$B$57*COUNTIF(S57:CF57,"z")</f>
        <v>2</v>
      </c>
      <c r="H57" s="6">
        <f t="shared" si="41"/>
        <v>15</v>
      </c>
      <c r="I57" s="6">
        <f t="shared" si="42"/>
        <v>8</v>
      </c>
      <c r="J57" s="6">
        <f t="shared" si="43"/>
        <v>7</v>
      </c>
      <c r="K57" s="6">
        <f t="shared" si="44"/>
        <v>0</v>
      </c>
      <c r="L57" s="6">
        <f t="shared" si="45"/>
        <v>0</v>
      </c>
      <c r="M57" s="6">
        <f t="shared" si="46"/>
        <v>0</v>
      </c>
      <c r="N57" s="6">
        <f t="shared" si="47"/>
        <v>0</v>
      </c>
      <c r="O57" s="6">
        <f t="shared" si="48"/>
        <v>0</v>
      </c>
      <c r="P57" s="7">
        <f t="shared" si="49"/>
        <v>2</v>
      </c>
      <c r="Q57" s="7">
        <f t="shared" si="50"/>
        <v>0</v>
      </c>
      <c r="R57" s="7">
        <f>$B$57*0.73</f>
        <v>0.73</v>
      </c>
      <c r="S57" s="11"/>
      <c r="T57" s="10"/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1"/>
        <v>0</v>
      </c>
      <c r="AJ57" s="11">
        <f>$B$57*8</f>
        <v>8</v>
      </c>
      <c r="AK57" s="10" t="s">
        <v>53</v>
      </c>
      <c r="AL57" s="11">
        <f>$B$57*7</f>
        <v>7</v>
      </c>
      <c r="AM57" s="10" t="s">
        <v>53</v>
      </c>
      <c r="AN57" s="11"/>
      <c r="AO57" s="10"/>
      <c r="AP57" s="7">
        <f>$B$57*2</f>
        <v>2</v>
      </c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2"/>
        <v>2</v>
      </c>
      <c r="BA57" s="11"/>
      <c r="BB57" s="10"/>
      <c r="BC57" s="11"/>
      <c r="BD57" s="10"/>
      <c r="BE57" s="11"/>
      <c r="BF57" s="10"/>
      <c r="BG57" s="7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3"/>
        <v>0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4"/>
        <v>0</v>
      </c>
    </row>
    <row r="58" spans="1:86" x14ac:dyDescent="0.25">
      <c r="A58" s="6">
        <v>4</v>
      </c>
      <c r="B58" s="6">
        <v>1</v>
      </c>
      <c r="C58" s="6"/>
      <c r="D58" s="6"/>
      <c r="E58" s="3" t="s">
        <v>104</v>
      </c>
      <c r="F58" s="6">
        <f>$B$58*COUNTIF(S58:CF58,"e")</f>
        <v>0</v>
      </c>
      <c r="G58" s="6">
        <f>$B$58*COUNTIF(S58:CF58,"z")</f>
        <v>2</v>
      </c>
      <c r="H58" s="6">
        <f t="shared" si="41"/>
        <v>15</v>
      </c>
      <c r="I58" s="6">
        <f t="shared" si="42"/>
        <v>8</v>
      </c>
      <c r="J58" s="6">
        <f t="shared" si="43"/>
        <v>7</v>
      </c>
      <c r="K58" s="6">
        <f t="shared" si="44"/>
        <v>0</v>
      </c>
      <c r="L58" s="6">
        <f t="shared" si="45"/>
        <v>0</v>
      </c>
      <c r="M58" s="6">
        <f t="shared" si="46"/>
        <v>0</v>
      </c>
      <c r="N58" s="6">
        <f t="shared" si="47"/>
        <v>0</v>
      </c>
      <c r="O58" s="6">
        <f t="shared" si="48"/>
        <v>0</v>
      </c>
      <c r="P58" s="7">
        <f t="shared" si="49"/>
        <v>2</v>
      </c>
      <c r="Q58" s="7">
        <f t="shared" si="50"/>
        <v>0</v>
      </c>
      <c r="R58" s="7">
        <f>$B$58*0.74</f>
        <v>0.74</v>
      </c>
      <c r="S58" s="11"/>
      <c r="T58" s="10"/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1"/>
        <v>0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2"/>
        <v>0</v>
      </c>
      <c r="BA58" s="11">
        <f>$B$58*8</f>
        <v>8</v>
      </c>
      <c r="BB58" s="10" t="s">
        <v>53</v>
      </c>
      <c r="BC58" s="11">
        <f>$B$58*7</f>
        <v>7</v>
      </c>
      <c r="BD58" s="10" t="s">
        <v>53</v>
      </c>
      <c r="BE58" s="11"/>
      <c r="BF58" s="10"/>
      <c r="BG58" s="7">
        <f>$B$58*2</f>
        <v>2</v>
      </c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3"/>
        <v>2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4"/>
        <v>0</v>
      </c>
    </row>
    <row r="59" spans="1:86" x14ac:dyDescent="0.25">
      <c r="A59" s="6">
        <v>3</v>
      </c>
      <c r="B59" s="6">
        <v>1</v>
      </c>
      <c r="C59" s="6"/>
      <c r="D59" s="6"/>
      <c r="E59" s="3" t="s">
        <v>103</v>
      </c>
      <c r="F59" s="6">
        <f>$B$59*COUNTIF(S59:CF59,"e")</f>
        <v>0</v>
      </c>
      <c r="G59" s="6">
        <f>$B$59*COUNTIF(S59:CF59,"z")</f>
        <v>2</v>
      </c>
      <c r="H59" s="6">
        <f t="shared" si="41"/>
        <v>15</v>
      </c>
      <c r="I59" s="6">
        <f t="shared" si="42"/>
        <v>8</v>
      </c>
      <c r="J59" s="6">
        <f t="shared" si="43"/>
        <v>7</v>
      </c>
      <c r="K59" s="6">
        <f t="shared" si="44"/>
        <v>0</v>
      </c>
      <c r="L59" s="6">
        <f t="shared" si="45"/>
        <v>0</v>
      </c>
      <c r="M59" s="6">
        <f t="shared" si="46"/>
        <v>0</v>
      </c>
      <c r="N59" s="6">
        <f t="shared" si="47"/>
        <v>0</v>
      </c>
      <c r="O59" s="6">
        <f t="shared" si="48"/>
        <v>0</v>
      </c>
      <c r="P59" s="7">
        <f t="shared" si="49"/>
        <v>2</v>
      </c>
      <c r="Q59" s="7">
        <f t="shared" si="50"/>
        <v>0</v>
      </c>
      <c r="R59" s="7">
        <f>$B$59*0.84</f>
        <v>0.84</v>
      </c>
      <c r="S59" s="11"/>
      <c r="T59" s="10"/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1"/>
        <v>0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2"/>
        <v>0</v>
      </c>
      <c r="BA59" s="11">
        <f>$B$59*8</f>
        <v>8</v>
      </c>
      <c r="BB59" s="10" t="s">
        <v>53</v>
      </c>
      <c r="BC59" s="11">
        <f>$B$59*7</f>
        <v>7</v>
      </c>
      <c r="BD59" s="10" t="s">
        <v>53</v>
      </c>
      <c r="BE59" s="11"/>
      <c r="BF59" s="10"/>
      <c r="BG59" s="7">
        <f>$B$59*2</f>
        <v>2</v>
      </c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3"/>
        <v>2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4"/>
        <v>0</v>
      </c>
    </row>
    <row r="60" spans="1:86" x14ac:dyDescent="0.25">
      <c r="A60" s="6">
        <v>6</v>
      </c>
      <c r="B60" s="6">
        <v>1</v>
      </c>
      <c r="C60" s="6"/>
      <c r="D60" s="6"/>
      <c r="E60" s="3" t="s">
        <v>91</v>
      </c>
      <c r="F60" s="6">
        <f>$B$60*COUNTIF(S60:CF60,"e")</f>
        <v>0</v>
      </c>
      <c r="G60" s="6">
        <f>$B$60*COUNTIF(S60:CF60,"z")</f>
        <v>2</v>
      </c>
      <c r="H60" s="6">
        <f t="shared" si="41"/>
        <v>15</v>
      </c>
      <c r="I60" s="6">
        <f t="shared" si="42"/>
        <v>8</v>
      </c>
      <c r="J60" s="6">
        <f t="shared" si="43"/>
        <v>0</v>
      </c>
      <c r="K60" s="6">
        <f t="shared" si="44"/>
        <v>0</v>
      </c>
      <c r="L60" s="6">
        <f t="shared" si="45"/>
        <v>7</v>
      </c>
      <c r="M60" s="6">
        <f t="shared" si="46"/>
        <v>0</v>
      </c>
      <c r="N60" s="6">
        <f t="shared" si="47"/>
        <v>0</v>
      </c>
      <c r="O60" s="6">
        <f t="shared" si="48"/>
        <v>0</v>
      </c>
      <c r="P60" s="7">
        <f t="shared" si="49"/>
        <v>2</v>
      </c>
      <c r="Q60" s="7">
        <f t="shared" si="50"/>
        <v>1</v>
      </c>
      <c r="R60" s="7">
        <f>$B$60*0.77</f>
        <v>0.77</v>
      </c>
      <c r="S60" s="11"/>
      <c r="T60" s="10"/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1"/>
        <v>0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2"/>
        <v>0</v>
      </c>
      <c r="BA60" s="11">
        <f>$B$60*8</f>
        <v>8</v>
      </c>
      <c r="BB60" s="10" t="s">
        <v>53</v>
      </c>
      <c r="BC60" s="11"/>
      <c r="BD60" s="10"/>
      <c r="BE60" s="11"/>
      <c r="BF60" s="10"/>
      <c r="BG60" s="7">
        <f>$B$60*1</f>
        <v>1</v>
      </c>
      <c r="BH60" s="11">
        <f>$B$60*7</f>
        <v>7</v>
      </c>
      <c r="BI60" s="10" t="s">
        <v>53</v>
      </c>
      <c r="BJ60" s="11"/>
      <c r="BK60" s="10"/>
      <c r="BL60" s="11"/>
      <c r="BM60" s="10"/>
      <c r="BN60" s="11"/>
      <c r="BO60" s="10"/>
      <c r="BP60" s="7">
        <f>$B$60*1</f>
        <v>1</v>
      </c>
      <c r="BQ60" s="7">
        <f t="shared" si="53"/>
        <v>2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4"/>
        <v>0</v>
      </c>
    </row>
    <row r="61" spans="1:86" x14ac:dyDescent="0.25">
      <c r="A61" s="6"/>
      <c r="B61" s="6"/>
      <c r="C61" s="6"/>
      <c r="D61" s="6" t="s">
        <v>306</v>
      </c>
      <c r="E61" s="3" t="s">
        <v>164</v>
      </c>
      <c r="F61" s="6">
        <f>COUNTIF(S61:CF61,"e")</f>
        <v>0</v>
      </c>
      <c r="G61" s="6">
        <f>COUNTIF(S61:CF61,"z")</f>
        <v>2</v>
      </c>
      <c r="H61" s="6">
        <f t="shared" si="41"/>
        <v>15</v>
      </c>
      <c r="I61" s="6">
        <f t="shared" si="42"/>
        <v>8</v>
      </c>
      <c r="J61" s="6">
        <f t="shared" si="43"/>
        <v>7</v>
      </c>
      <c r="K61" s="6">
        <f t="shared" si="44"/>
        <v>0</v>
      </c>
      <c r="L61" s="6">
        <f t="shared" si="45"/>
        <v>0</v>
      </c>
      <c r="M61" s="6">
        <f t="shared" si="46"/>
        <v>0</v>
      </c>
      <c r="N61" s="6">
        <f t="shared" si="47"/>
        <v>0</v>
      </c>
      <c r="O61" s="6">
        <f t="shared" si="48"/>
        <v>0</v>
      </c>
      <c r="P61" s="7">
        <f t="shared" si="49"/>
        <v>2</v>
      </c>
      <c r="Q61" s="7">
        <f t="shared" si="50"/>
        <v>0</v>
      </c>
      <c r="R61" s="7">
        <v>0.8</v>
      </c>
      <c r="S61" s="11"/>
      <c r="T61" s="10"/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1"/>
        <v>0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2"/>
        <v>0</v>
      </c>
      <c r="BA61" s="11"/>
      <c r="BB61" s="10"/>
      <c r="BC61" s="11"/>
      <c r="BD61" s="10"/>
      <c r="BE61" s="11"/>
      <c r="BF61" s="10"/>
      <c r="BG61" s="7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3"/>
        <v>0</v>
      </c>
      <c r="BR61" s="11">
        <v>8</v>
      </c>
      <c r="BS61" s="10" t="s">
        <v>53</v>
      </c>
      <c r="BT61" s="11">
        <v>7</v>
      </c>
      <c r="BU61" s="10" t="s">
        <v>53</v>
      </c>
      <c r="BV61" s="11"/>
      <c r="BW61" s="10"/>
      <c r="BX61" s="7">
        <v>2</v>
      </c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4"/>
        <v>2</v>
      </c>
    </row>
    <row r="62" spans="1:86" x14ac:dyDescent="0.25">
      <c r="A62" s="6"/>
      <c r="B62" s="6"/>
      <c r="C62" s="6"/>
      <c r="D62" s="6" t="s">
        <v>306</v>
      </c>
      <c r="E62" s="3" t="s">
        <v>243</v>
      </c>
      <c r="F62" s="6">
        <f>COUNTIF(S62:CF62,"e")</f>
        <v>0</v>
      </c>
      <c r="G62" s="6">
        <f>COUNTIF(S62:CF62,"z")</f>
        <v>2</v>
      </c>
      <c r="H62" s="6">
        <f t="shared" si="41"/>
        <v>62</v>
      </c>
      <c r="I62" s="6">
        <f t="shared" si="42"/>
        <v>32</v>
      </c>
      <c r="J62" s="6">
        <f t="shared" si="43"/>
        <v>30</v>
      </c>
      <c r="K62" s="6">
        <f t="shared" si="44"/>
        <v>0</v>
      </c>
      <c r="L62" s="6">
        <f t="shared" si="45"/>
        <v>0</v>
      </c>
      <c r="M62" s="6">
        <f t="shared" si="46"/>
        <v>0</v>
      </c>
      <c r="N62" s="6">
        <f t="shared" si="47"/>
        <v>0</v>
      </c>
      <c r="O62" s="6">
        <f t="shared" si="48"/>
        <v>0</v>
      </c>
      <c r="P62" s="7">
        <f t="shared" si="49"/>
        <v>7</v>
      </c>
      <c r="Q62" s="7">
        <f t="shared" si="50"/>
        <v>0</v>
      </c>
      <c r="R62" s="7">
        <v>2.7</v>
      </c>
      <c r="S62" s="11"/>
      <c r="T62" s="10"/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1"/>
        <v>0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2"/>
        <v>0</v>
      </c>
      <c r="BA62" s="11">
        <v>32</v>
      </c>
      <c r="BB62" s="10" t="s">
        <v>53</v>
      </c>
      <c r="BC62" s="11">
        <v>30</v>
      </c>
      <c r="BD62" s="10" t="s">
        <v>53</v>
      </c>
      <c r="BE62" s="11"/>
      <c r="BF62" s="10"/>
      <c r="BG62" s="7">
        <v>7</v>
      </c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3"/>
        <v>7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4"/>
        <v>0</v>
      </c>
    </row>
    <row r="63" spans="1:86" x14ac:dyDescent="0.25">
      <c r="A63" s="6">
        <v>8</v>
      </c>
      <c r="B63" s="6">
        <v>1</v>
      </c>
      <c r="C63" s="6"/>
      <c r="D63" s="6"/>
      <c r="E63" s="3" t="s">
        <v>65</v>
      </c>
      <c r="F63" s="6">
        <f>$B$63*COUNTIF(S63:CF63,"e")</f>
        <v>0</v>
      </c>
      <c r="G63" s="6">
        <f>$B$63*COUNTIF(S63:CF63,"z")</f>
        <v>2</v>
      </c>
      <c r="H63" s="6">
        <f t="shared" si="41"/>
        <v>15</v>
      </c>
      <c r="I63" s="6">
        <f t="shared" si="42"/>
        <v>8</v>
      </c>
      <c r="J63" s="6">
        <f t="shared" si="43"/>
        <v>0</v>
      </c>
      <c r="K63" s="6">
        <f t="shared" si="44"/>
        <v>0</v>
      </c>
      <c r="L63" s="6">
        <f t="shared" si="45"/>
        <v>7</v>
      </c>
      <c r="M63" s="6">
        <f t="shared" si="46"/>
        <v>0</v>
      </c>
      <c r="N63" s="6">
        <f t="shared" si="47"/>
        <v>0</v>
      </c>
      <c r="O63" s="6">
        <f t="shared" si="48"/>
        <v>0</v>
      </c>
      <c r="P63" s="7">
        <f t="shared" si="49"/>
        <v>2</v>
      </c>
      <c r="Q63" s="7">
        <f t="shared" si="50"/>
        <v>1</v>
      </c>
      <c r="R63" s="7">
        <f>$B$63*0.74</f>
        <v>0.74</v>
      </c>
      <c r="S63" s="11"/>
      <c r="T63" s="10"/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1"/>
        <v>0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2"/>
        <v>0</v>
      </c>
      <c r="BA63" s="11">
        <f>$B$63*8</f>
        <v>8</v>
      </c>
      <c r="BB63" s="10" t="s">
        <v>53</v>
      </c>
      <c r="BC63" s="11"/>
      <c r="BD63" s="10"/>
      <c r="BE63" s="11"/>
      <c r="BF63" s="10"/>
      <c r="BG63" s="7">
        <f>$B$63*1</f>
        <v>1</v>
      </c>
      <c r="BH63" s="11">
        <f>$B$63*7</f>
        <v>7</v>
      </c>
      <c r="BI63" s="10" t="s">
        <v>53</v>
      </c>
      <c r="BJ63" s="11"/>
      <c r="BK63" s="10"/>
      <c r="BL63" s="11"/>
      <c r="BM63" s="10"/>
      <c r="BN63" s="11"/>
      <c r="BO63" s="10"/>
      <c r="BP63" s="7">
        <f>$B$63*1</f>
        <v>1</v>
      </c>
      <c r="BQ63" s="7">
        <f t="shared" si="53"/>
        <v>2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4"/>
        <v>0</v>
      </c>
    </row>
    <row r="64" spans="1:86" x14ac:dyDescent="0.25">
      <c r="A64" s="6"/>
      <c r="B64" s="6"/>
      <c r="C64" s="6"/>
      <c r="D64" s="6" t="s">
        <v>306</v>
      </c>
      <c r="E64" s="3" t="s">
        <v>178</v>
      </c>
      <c r="F64" s="6">
        <f>COUNTIF(S64:CF64,"e")</f>
        <v>0</v>
      </c>
      <c r="G64" s="6">
        <f>COUNTIF(S64:CF64,"z")</f>
        <v>2</v>
      </c>
      <c r="H64" s="6">
        <f t="shared" si="41"/>
        <v>25</v>
      </c>
      <c r="I64" s="6">
        <f t="shared" si="42"/>
        <v>18</v>
      </c>
      <c r="J64" s="6">
        <f t="shared" si="43"/>
        <v>0</v>
      </c>
      <c r="K64" s="6">
        <f t="shared" si="44"/>
        <v>0</v>
      </c>
      <c r="L64" s="6">
        <f t="shared" si="45"/>
        <v>7</v>
      </c>
      <c r="M64" s="6">
        <f t="shared" si="46"/>
        <v>0</v>
      </c>
      <c r="N64" s="6">
        <f t="shared" si="47"/>
        <v>0</v>
      </c>
      <c r="O64" s="6">
        <f t="shared" si="48"/>
        <v>0</v>
      </c>
      <c r="P64" s="7">
        <f t="shared" si="49"/>
        <v>3</v>
      </c>
      <c r="Q64" s="7">
        <f t="shared" si="50"/>
        <v>1</v>
      </c>
      <c r="R64" s="7">
        <v>1.2</v>
      </c>
      <c r="S64" s="11"/>
      <c r="T64" s="10"/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1"/>
        <v>0</v>
      </c>
      <c r="AJ64" s="11"/>
      <c r="AK64" s="10"/>
      <c r="AL64" s="11"/>
      <c r="AM64" s="10"/>
      <c r="AN64" s="11"/>
      <c r="AO64" s="10"/>
      <c r="AP64" s="7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2"/>
        <v>0</v>
      </c>
      <c r="BA64" s="11">
        <v>18</v>
      </c>
      <c r="BB64" s="10" t="s">
        <v>53</v>
      </c>
      <c r="BC64" s="11"/>
      <c r="BD64" s="10"/>
      <c r="BE64" s="11"/>
      <c r="BF64" s="10"/>
      <c r="BG64" s="7">
        <v>2</v>
      </c>
      <c r="BH64" s="11">
        <v>7</v>
      </c>
      <c r="BI64" s="10" t="s">
        <v>53</v>
      </c>
      <c r="BJ64" s="11"/>
      <c r="BK64" s="10"/>
      <c r="BL64" s="11"/>
      <c r="BM64" s="10"/>
      <c r="BN64" s="11"/>
      <c r="BO64" s="10"/>
      <c r="BP64" s="7">
        <v>1</v>
      </c>
      <c r="BQ64" s="7">
        <f t="shared" si="53"/>
        <v>3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4"/>
        <v>0</v>
      </c>
    </row>
    <row r="65" spans="1:86" x14ac:dyDescent="0.25">
      <c r="A65" s="6"/>
      <c r="B65" s="6"/>
      <c r="C65" s="6"/>
      <c r="D65" s="6" t="s">
        <v>306</v>
      </c>
      <c r="E65" s="3" t="s">
        <v>245</v>
      </c>
      <c r="F65" s="6">
        <f>COUNTIF(S65:CF65,"e")</f>
        <v>0</v>
      </c>
      <c r="G65" s="6">
        <f>COUNTIF(S65:CF65,"z")</f>
        <v>2</v>
      </c>
      <c r="H65" s="6">
        <f t="shared" si="41"/>
        <v>18</v>
      </c>
      <c r="I65" s="6">
        <f t="shared" si="42"/>
        <v>10</v>
      </c>
      <c r="J65" s="6">
        <f t="shared" si="43"/>
        <v>0</v>
      </c>
      <c r="K65" s="6">
        <f t="shared" si="44"/>
        <v>0</v>
      </c>
      <c r="L65" s="6">
        <f t="shared" si="45"/>
        <v>8</v>
      </c>
      <c r="M65" s="6">
        <f t="shared" si="46"/>
        <v>0</v>
      </c>
      <c r="N65" s="6">
        <f t="shared" si="47"/>
        <v>0</v>
      </c>
      <c r="O65" s="6">
        <f t="shared" si="48"/>
        <v>0</v>
      </c>
      <c r="P65" s="7">
        <f t="shared" si="49"/>
        <v>2</v>
      </c>
      <c r="Q65" s="7">
        <f t="shared" si="50"/>
        <v>1</v>
      </c>
      <c r="R65" s="7">
        <v>0.8</v>
      </c>
      <c r="S65" s="11"/>
      <c r="T65" s="10"/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1"/>
        <v>0</v>
      </c>
      <c r="AJ65" s="11">
        <v>10</v>
      </c>
      <c r="AK65" s="10" t="s">
        <v>53</v>
      </c>
      <c r="AL65" s="11"/>
      <c r="AM65" s="10"/>
      <c r="AN65" s="11"/>
      <c r="AO65" s="10"/>
      <c r="AP65" s="7">
        <v>1</v>
      </c>
      <c r="AQ65" s="11">
        <v>8</v>
      </c>
      <c r="AR65" s="10" t="s">
        <v>53</v>
      </c>
      <c r="AS65" s="11"/>
      <c r="AT65" s="10"/>
      <c r="AU65" s="11"/>
      <c r="AV65" s="10"/>
      <c r="AW65" s="11"/>
      <c r="AX65" s="10"/>
      <c r="AY65" s="7">
        <v>1</v>
      </c>
      <c r="AZ65" s="7">
        <f t="shared" si="52"/>
        <v>2</v>
      </c>
      <c r="BA65" s="11"/>
      <c r="BB65" s="10"/>
      <c r="BC65" s="11"/>
      <c r="BD65" s="10"/>
      <c r="BE65" s="11"/>
      <c r="BF65" s="10"/>
      <c r="BG65" s="7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3"/>
        <v>0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4"/>
        <v>0</v>
      </c>
    </row>
    <row r="66" spans="1:86" ht="16.05" customHeight="1" x14ac:dyDescent="0.25">
      <c r="A66" s="6"/>
      <c r="B66" s="6"/>
      <c r="C66" s="6"/>
      <c r="D66" s="6"/>
      <c r="E66" s="6" t="s">
        <v>71</v>
      </c>
      <c r="F66" s="6">
        <f t="shared" ref="F66:AK66" si="55">SUM(F55:F65)</f>
        <v>0</v>
      </c>
      <c r="G66" s="6">
        <f t="shared" si="55"/>
        <v>22</v>
      </c>
      <c r="H66" s="6">
        <f t="shared" si="55"/>
        <v>225</v>
      </c>
      <c r="I66" s="6">
        <f t="shared" si="55"/>
        <v>124</v>
      </c>
      <c r="J66" s="6">
        <f t="shared" si="55"/>
        <v>65</v>
      </c>
      <c r="K66" s="6">
        <f t="shared" si="55"/>
        <v>0</v>
      </c>
      <c r="L66" s="6">
        <f t="shared" si="55"/>
        <v>36</v>
      </c>
      <c r="M66" s="6">
        <f t="shared" si="55"/>
        <v>0</v>
      </c>
      <c r="N66" s="6">
        <f t="shared" si="55"/>
        <v>0</v>
      </c>
      <c r="O66" s="6">
        <f t="shared" si="55"/>
        <v>0</v>
      </c>
      <c r="P66" s="7">
        <f t="shared" si="55"/>
        <v>28</v>
      </c>
      <c r="Q66" s="7">
        <f t="shared" si="55"/>
        <v>5</v>
      </c>
      <c r="R66" s="7">
        <f t="shared" si="55"/>
        <v>10.7</v>
      </c>
      <c r="S66" s="11">
        <f t="shared" si="55"/>
        <v>0</v>
      </c>
      <c r="T66" s="10">
        <f t="shared" si="55"/>
        <v>0</v>
      </c>
      <c r="U66" s="11">
        <f t="shared" si="55"/>
        <v>0</v>
      </c>
      <c r="V66" s="10">
        <f t="shared" si="55"/>
        <v>0</v>
      </c>
      <c r="W66" s="11">
        <f t="shared" si="55"/>
        <v>0</v>
      </c>
      <c r="X66" s="10">
        <f t="shared" si="55"/>
        <v>0</v>
      </c>
      <c r="Y66" s="7">
        <f t="shared" si="55"/>
        <v>0</v>
      </c>
      <c r="Z66" s="11">
        <f t="shared" si="55"/>
        <v>0</v>
      </c>
      <c r="AA66" s="10">
        <f t="shared" si="55"/>
        <v>0</v>
      </c>
      <c r="AB66" s="11">
        <f t="shared" si="55"/>
        <v>0</v>
      </c>
      <c r="AC66" s="10">
        <f t="shared" si="55"/>
        <v>0</v>
      </c>
      <c r="AD66" s="11">
        <f t="shared" si="55"/>
        <v>0</v>
      </c>
      <c r="AE66" s="10">
        <f t="shared" si="55"/>
        <v>0</v>
      </c>
      <c r="AF66" s="11">
        <f t="shared" si="55"/>
        <v>0</v>
      </c>
      <c r="AG66" s="10">
        <f t="shared" si="55"/>
        <v>0</v>
      </c>
      <c r="AH66" s="7">
        <f t="shared" si="55"/>
        <v>0</v>
      </c>
      <c r="AI66" s="7">
        <f t="shared" si="55"/>
        <v>0</v>
      </c>
      <c r="AJ66" s="11">
        <f t="shared" si="55"/>
        <v>18</v>
      </c>
      <c r="AK66" s="10">
        <f t="shared" si="55"/>
        <v>0</v>
      </c>
      <c r="AL66" s="11">
        <f t="shared" ref="AL66:BQ66" si="56">SUM(AL55:AL65)</f>
        <v>7</v>
      </c>
      <c r="AM66" s="10">
        <f t="shared" si="56"/>
        <v>0</v>
      </c>
      <c r="AN66" s="11">
        <f t="shared" si="56"/>
        <v>0</v>
      </c>
      <c r="AO66" s="10">
        <f t="shared" si="56"/>
        <v>0</v>
      </c>
      <c r="AP66" s="7">
        <f t="shared" si="56"/>
        <v>3</v>
      </c>
      <c r="AQ66" s="11">
        <f t="shared" si="56"/>
        <v>8</v>
      </c>
      <c r="AR66" s="10">
        <f t="shared" si="56"/>
        <v>0</v>
      </c>
      <c r="AS66" s="11">
        <f t="shared" si="56"/>
        <v>0</v>
      </c>
      <c r="AT66" s="10">
        <f t="shared" si="56"/>
        <v>0</v>
      </c>
      <c r="AU66" s="11">
        <f t="shared" si="56"/>
        <v>0</v>
      </c>
      <c r="AV66" s="10">
        <f t="shared" si="56"/>
        <v>0</v>
      </c>
      <c r="AW66" s="11">
        <f t="shared" si="56"/>
        <v>0</v>
      </c>
      <c r="AX66" s="10">
        <f t="shared" si="56"/>
        <v>0</v>
      </c>
      <c r="AY66" s="7">
        <f t="shared" si="56"/>
        <v>1</v>
      </c>
      <c r="AZ66" s="7">
        <f t="shared" si="56"/>
        <v>4</v>
      </c>
      <c r="BA66" s="11">
        <f t="shared" si="56"/>
        <v>98</v>
      </c>
      <c r="BB66" s="10">
        <f t="shared" si="56"/>
        <v>0</v>
      </c>
      <c r="BC66" s="11">
        <f t="shared" si="56"/>
        <v>51</v>
      </c>
      <c r="BD66" s="10">
        <f t="shared" si="56"/>
        <v>0</v>
      </c>
      <c r="BE66" s="11">
        <f t="shared" si="56"/>
        <v>0</v>
      </c>
      <c r="BF66" s="10">
        <f t="shared" si="56"/>
        <v>0</v>
      </c>
      <c r="BG66" s="7">
        <f t="shared" si="56"/>
        <v>18</v>
      </c>
      <c r="BH66" s="11">
        <f t="shared" si="56"/>
        <v>28</v>
      </c>
      <c r="BI66" s="10">
        <f t="shared" si="56"/>
        <v>0</v>
      </c>
      <c r="BJ66" s="11">
        <f t="shared" si="56"/>
        <v>0</v>
      </c>
      <c r="BK66" s="10">
        <f t="shared" si="56"/>
        <v>0</v>
      </c>
      <c r="BL66" s="11">
        <f t="shared" si="56"/>
        <v>0</v>
      </c>
      <c r="BM66" s="10">
        <f t="shared" si="56"/>
        <v>0</v>
      </c>
      <c r="BN66" s="11">
        <f t="shared" si="56"/>
        <v>0</v>
      </c>
      <c r="BO66" s="10">
        <f t="shared" si="56"/>
        <v>0</v>
      </c>
      <c r="BP66" s="7">
        <f t="shared" si="56"/>
        <v>4</v>
      </c>
      <c r="BQ66" s="7">
        <f t="shared" si="56"/>
        <v>22</v>
      </c>
      <c r="BR66" s="11">
        <f t="shared" ref="BR66:CW66" si="57">SUM(BR55:BR65)</f>
        <v>8</v>
      </c>
      <c r="BS66" s="10">
        <f t="shared" si="57"/>
        <v>0</v>
      </c>
      <c r="BT66" s="11">
        <f t="shared" si="57"/>
        <v>7</v>
      </c>
      <c r="BU66" s="10">
        <f t="shared" si="57"/>
        <v>0</v>
      </c>
      <c r="BV66" s="11">
        <f t="shared" si="57"/>
        <v>0</v>
      </c>
      <c r="BW66" s="10">
        <f t="shared" si="57"/>
        <v>0</v>
      </c>
      <c r="BX66" s="7">
        <f t="shared" si="57"/>
        <v>2</v>
      </c>
      <c r="BY66" s="11">
        <f t="shared" si="57"/>
        <v>0</v>
      </c>
      <c r="BZ66" s="10">
        <f t="shared" si="57"/>
        <v>0</v>
      </c>
      <c r="CA66" s="11">
        <f t="shared" si="57"/>
        <v>0</v>
      </c>
      <c r="CB66" s="10">
        <f t="shared" si="57"/>
        <v>0</v>
      </c>
      <c r="CC66" s="11">
        <f t="shared" si="57"/>
        <v>0</v>
      </c>
      <c r="CD66" s="10">
        <f t="shared" si="57"/>
        <v>0</v>
      </c>
      <c r="CE66" s="11">
        <f t="shared" si="57"/>
        <v>0</v>
      </c>
      <c r="CF66" s="10">
        <f t="shared" si="57"/>
        <v>0</v>
      </c>
      <c r="CG66" s="7">
        <f t="shared" si="57"/>
        <v>0</v>
      </c>
      <c r="CH66" s="7">
        <f t="shared" si="57"/>
        <v>2</v>
      </c>
    </row>
    <row r="67" spans="1:86" ht="20.100000000000001" customHeight="1" x14ac:dyDescent="0.25">
      <c r="A67" s="19" t="s">
        <v>110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9"/>
      <c r="CH67" s="15"/>
    </row>
    <row r="68" spans="1:86" x14ac:dyDescent="0.25">
      <c r="A68" s="20">
        <v>8</v>
      </c>
      <c r="B68" s="20">
        <v>1</v>
      </c>
      <c r="C68" s="20"/>
      <c r="D68" s="6" t="s">
        <v>111</v>
      </c>
      <c r="E68" s="3" t="s">
        <v>112</v>
      </c>
      <c r="F68" s="6">
        <f t="shared" ref="F68:F103" si="58">COUNTIF(S68:CF68,"e")</f>
        <v>0</v>
      </c>
      <c r="G68" s="6">
        <f t="shared" ref="G68:G103" si="59">COUNTIF(S68:CF68,"z")</f>
        <v>1</v>
      </c>
      <c r="H68" s="6">
        <f t="shared" ref="H68:H103" si="60">SUM(I68:O68)</f>
        <v>20</v>
      </c>
      <c r="I68" s="6">
        <f t="shared" ref="I68:I103" si="61">S68+AJ68+BA68+BR68</f>
        <v>0</v>
      </c>
      <c r="J68" s="6">
        <f t="shared" ref="J68:J103" si="62">U68+AL68+BC68+BT68</f>
        <v>0</v>
      </c>
      <c r="K68" s="6">
        <f t="shared" ref="K68:K103" si="63">W68+AN68+BE68+BV68</f>
        <v>0</v>
      </c>
      <c r="L68" s="6">
        <f t="shared" ref="L68:L103" si="64">Z68+AQ68+BH68+BY68</f>
        <v>20</v>
      </c>
      <c r="M68" s="6">
        <f t="shared" ref="M68:M103" si="65">AB68+AS68+BJ68+CA68</f>
        <v>0</v>
      </c>
      <c r="N68" s="6">
        <f t="shared" ref="N68:N103" si="66">AD68+AU68+BL68+CC68</f>
        <v>0</v>
      </c>
      <c r="O68" s="6">
        <f t="shared" ref="O68:O103" si="67">AF68+AW68+BN68+CE68</f>
        <v>0</v>
      </c>
      <c r="P68" s="7">
        <f t="shared" ref="P68:P103" si="68">AI68+AZ68+BQ68+CH68</f>
        <v>3</v>
      </c>
      <c r="Q68" s="7">
        <f t="shared" ref="Q68:Q103" si="69">AH68+AY68+BP68+CG68</f>
        <v>3</v>
      </c>
      <c r="R68" s="7">
        <v>0.83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ref="AI68:AI103" si="70">Y68+AH68</f>
        <v>0</v>
      </c>
      <c r="AJ68" s="11"/>
      <c r="AK68" s="10"/>
      <c r="AL68" s="11"/>
      <c r="AM68" s="10"/>
      <c r="AN68" s="11"/>
      <c r="AO68" s="10"/>
      <c r="AP68" s="7"/>
      <c r="AQ68" s="11">
        <v>20</v>
      </c>
      <c r="AR68" s="10" t="s">
        <v>53</v>
      </c>
      <c r="AS68" s="11"/>
      <c r="AT68" s="10"/>
      <c r="AU68" s="11"/>
      <c r="AV68" s="10"/>
      <c r="AW68" s="11"/>
      <c r="AX68" s="10"/>
      <c r="AY68" s="7">
        <v>3</v>
      </c>
      <c r="AZ68" s="7">
        <f t="shared" ref="AZ68:AZ103" si="71">AP68+AY68</f>
        <v>3</v>
      </c>
      <c r="BA68" s="11"/>
      <c r="BB68" s="10"/>
      <c r="BC68" s="11"/>
      <c r="BD68" s="10"/>
      <c r="BE68" s="11"/>
      <c r="BF68" s="10"/>
      <c r="BG68" s="7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ref="BQ68:BQ103" si="72">BG68+BP68</f>
        <v>0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ref="CH68:CH103" si="73">BX68+CG68</f>
        <v>0</v>
      </c>
    </row>
    <row r="69" spans="1:86" x14ac:dyDescent="0.25">
      <c r="A69" s="20">
        <v>8</v>
      </c>
      <c r="B69" s="20">
        <v>1</v>
      </c>
      <c r="C69" s="20"/>
      <c r="D69" s="6" t="s">
        <v>113</v>
      </c>
      <c r="E69" s="3" t="s">
        <v>114</v>
      </c>
      <c r="F69" s="6">
        <f t="shared" si="58"/>
        <v>0</v>
      </c>
      <c r="G69" s="6">
        <f t="shared" si="59"/>
        <v>1</v>
      </c>
      <c r="H69" s="6">
        <f t="shared" si="60"/>
        <v>20</v>
      </c>
      <c r="I69" s="6">
        <f t="shared" si="61"/>
        <v>0</v>
      </c>
      <c r="J69" s="6">
        <f t="shared" si="62"/>
        <v>0</v>
      </c>
      <c r="K69" s="6">
        <f t="shared" si="63"/>
        <v>0</v>
      </c>
      <c r="L69" s="6">
        <f t="shared" si="64"/>
        <v>20</v>
      </c>
      <c r="M69" s="6">
        <f t="shared" si="65"/>
        <v>0</v>
      </c>
      <c r="N69" s="6">
        <f t="shared" si="66"/>
        <v>0</v>
      </c>
      <c r="O69" s="6">
        <f t="shared" si="67"/>
        <v>0</v>
      </c>
      <c r="P69" s="7">
        <f t="shared" si="68"/>
        <v>3</v>
      </c>
      <c r="Q69" s="7">
        <f t="shared" si="69"/>
        <v>3</v>
      </c>
      <c r="R69" s="7">
        <v>0.83</v>
      </c>
      <c r="S69" s="11"/>
      <c r="T69" s="10"/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70"/>
        <v>0</v>
      </c>
      <c r="AJ69" s="11"/>
      <c r="AK69" s="10"/>
      <c r="AL69" s="11"/>
      <c r="AM69" s="10"/>
      <c r="AN69" s="11"/>
      <c r="AO69" s="10"/>
      <c r="AP69" s="7"/>
      <c r="AQ69" s="11">
        <v>20</v>
      </c>
      <c r="AR69" s="10" t="s">
        <v>53</v>
      </c>
      <c r="AS69" s="11"/>
      <c r="AT69" s="10"/>
      <c r="AU69" s="11"/>
      <c r="AV69" s="10"/>
      <c r="AW69" s="11"/>
      <c r="AX69" s="10"/>
      <c r="AY69" s="7">
        <v>3</v>
      </c>
      <c r="AZ69" s="7">
        <f t="shared" si="71"/>
        <v>3</v>
      </c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72"/>
        <v>0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73"/>
        <v>0</v>
      </c>
    </row>
    <row r="70" spans="1:86" x14ac:dyDescent="0.25">
      <c r="A70" s="20">
        <v>1</v>
      </c>
      <c r="B70" s="20">
        <v>3</v>
      </c>
      <c r="C70" s="20"/>
      <c r="D70" s="6" t="s">
        <v>115</v>
      </c>
      <c r="E70" s="3" t="s">
        <v>116</v>
      </c>
      <c r="F70" s="6">
        <f t="shared" si="58"/>
        <v>0</v>
      </c>
      <c r="G70" s="6">
        <f t="shared" si="59"/>
        <v>1</v>
      </c>
      <c r="H70" s="6">
        <f t="shared" si="60"/>
        <v>9</v>
      </c>
      <c r="I70" s="6">
        <f t="shared" si="61"/>
        <v>9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0</v>
      </c>
      <c r="N70" s="6">
        <f t="shared" si="66"/>
        <v>0</v>
      </c>
      <c r="O70" s="6">
        <f t="shared" si="67"/>
        <v>0</v>
      </c>
      <c r="P70" s="7">
        <f t="shared" si="68"/>
        <v>1</v>
      </c>
      <c r="Q70" s="7">
        <f t="shared" si="69"/>
        <v>0</v>
      </c>
      <c r="R70" s="7">
        <v>0.37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70"/>
        <v>0</v>
      </c>
      <c r="AJ70" s="11">
        <v>9</v>
      </c>
      <c r="AK70" s="10" t="s">
        <v>53</v>
      </c>
      <c r="AL70" s="11"/>
      <c r="AM70" s="10"/>
      <c r="AN70" s="11"/>
      <c r="AO70" s="10"/>
      <c r="AP70" s="7">
        <v>1</v>
      </c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71"/>
        <v>1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72"/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73"/>
        <v>0</v>
      </c>
    </row>
    <row r="71" spans="1:86" x14ac:dyDescent="0.25">
      <c r="A71" s="20">
        <v>1</v>
      </c>
      <c r="B71" s="20">
        <v>3</v>
      </c>
      <c r="C71" s="20"/>
      <c r="D71" s="6" t="s">
        <v>117</v>
      </c>
      <c r="E71" s="3" t="s">
        <v>118</v>
      </c>
      <c r="F71" s="6">
        <f t="shared" si="58"/>
        <v>0</v>
      </c>
      <c r="G71" s="6">
        <f t="shared" si="59"/>
        <v>1</v>
      </c>
      <c r="H71" s="6">
        <f t="shared" si="60"/>
        <v>9</v>
      </c>
      <c r="I71" s="6">
        <f t="shared" si="61"/>
        <v>9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0</v>
      </c>
      <c r="N71" s="6">
        <f t="shared" si="66"/>
        <v>0</v>
      </c>
      <c r="O71" s="6">
        <f t="shared" si="67"/>
        <v>0</v>
      </c>
      <c r="P71" s="7">
        <f t="shared" si="68"/>
        <v>1</v>
      </c>
      <c r="Q71" s="7">
        <f t="shared" si="69"/>
        <v>0</v>
      </c>
      <c r="R71" s="7">
        <v>0.37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70"/>
        <v>0</v>
      </c>
      <c r="AJ71" s="11">
        <v>9</v>
      </c>
      <c r="AK71" s="10" t="s">
        <v>53</v>
      </c>
      <c r="AL71" s="11"/>
      <c r="AM71" s="10"/>
      <c r="AN71" s="11"/>
      <c r="AO71" s="10"/>
      <c r="AP71" s="7">
        <v>1</v>
      </c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71"/>
        <v>1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72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73"/>
        <v>0</v>
      </c>
    </row>
    <row r="72" spans="1:86" x14ac:dyDescent="0.25">
      <c r="A72" s="20">
        <v>1</v>
      </c>
      <c r="B72" s="20">
        <v>3</v>
      </c>
      <c r="C72" s="20"/>
      <c r="D72" s="6" t="s">
        <v>119</v>
      </c>
      <c r="E72" s="3" t="s">
        <v>120</v>
      </c>
      <c r="F72" s="6">
        <f t="shared" si="58"/>
        <v>0</v>
      </c>
      <c r="G72" s="6">
        <f t="shared" si="59"/>
        <v>1</v>
      </c>
      <c r="H72" s="6">
        <f t="shared" si="60"/>
        <v>9</v>
      </c>
      <c r="I72" s="6">
        <f t="shared" si="61"/>
        <v>9</v>
      </c>
      <c r="J72" s="6">
        <f t="shared" si="62"/>
        <v>0</v>
      </c>
      <c r="K72" s="6">
        <f t="shared" si="63"/>
        <v>0</v>
      </c>
      <c r="L72" s="6">
        <f t="shared" si="64"/>
        <v>0</v>
      </c>
      <c r="M72" s="6">
        <f t="shared" si="65"/>
        <v>0</v>
      </c>
      <c r="N72" s="6">
        <f t="shared" si="66"/>
        <v>0</v>
      </c>
      <c r="O72" s="6">
        <f t="shared" si="67"/>
        <v>0</v>
      </c>
      <c r="P72" s="7">
        <f t="shared" si="68"/>
        <v>1</v>
      </c>
      <c r="Q72" s="7">
        <f t="shared" si="69"/>
        <v>0</v>
      </c>
      <c r="R72" s="7">
        <v>0.4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70"/>
        <v>0</v>
      </c>
      <c r="AJ72" s="11">
        <v>9</v>
      </c>
      <c r="AK72" s="10" t="s">
        <v>53</v>
      </c>
      <c r="AL72" s="11"/>
      <c r="AM72" s="10"/>
      <c r="AN72" s="11"/>
      <c r="AO72" s="10"/>
      <c r="AP72" s="7">
        <v>1</v>
      </c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71"/>
        <v>1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72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73"/>
        <v>0</v>
      </c>
    </row>
    <row r="73" spans="1:86" x14ac:dyDescent="0.25">
      <c r="A73" s="20">
        <v>1</v>
      </c>
      <c r="B73" s="20">
        <v>3</v>
      </c>
      <c r="C73" s="20"/>
      <c r="D73" s="6" t="s">
        <v>121</v>
      </c>
      <c r="E73" s="3" t="s">
        <v>122</v>
      </c>
      <c r="F73" s="6">
        <f t="shared" si="58"/>
        <v>0</v>
      </c>
      <c r="G73" s="6">
        <f t="shared" si="59"/>
        <v>1</v>
      </c>
      <c r="H73" s="6">
        <f t="shared" si="60"/>
        <v>9</v>
      </c>
      <c r="I73" s="6">
        <f t="shared" si="61"/>
        <v>9</v>
      </c>
      <c r="J73" s="6">
        <f t="shared" si="62"/>
        <v>0</v>
      </c>
      <c r="K73" s="6">
        <f t="shared" si="63"/>
        <v>0</v>
      </c>
      <c r="L73" s="6">
        <f t="shared" si="64"/>
        <v>0</v>
      </c>
      <c r="M73" s="6">
        <f t="shared" si="65"/>
        <v>0</v>
      </c>
      <c r="N73" s="6">
        <f t="shared" si="66"/>
        <v>0</v>
      </c>
      <c r="O73" s="6">
        <f t="shared" si="67"/>
        <v>0</v>
      </c>
      <c r="P73" s="7">
        <f t="shared" si="68"/>
        <v>1</v>
      </c>
      <c r="Q73" s="7">
        <f t="shared" si="69"/>
        <v>0</v>
      </c>
      <c r="R73" s="7">
        <v>6.7000000000000004E-2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70"/>
        <v>0</v>
      </c>
      <c r="AJ73" s="11">
        <v>9</v>
      </c>
      <c r="AK73" s="10" t="s">
        <v>53</v>
      </c>
      <c r="AL73" s="11"/>
      <c r="AM73" s="10"/>
      <c r="AN73" s="11"/>
      <c r="AO73" s="10"/>
      <c r="AP73" s="7">
        <v>1</v>
      </c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71"/>
        <v>1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72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73"/>
        <v>0</v>
      </c>
    </row>
    <row r="74" spans="1:86" x14ac:dyDescent="0.25">
      <c r="A74" s="20">
        <v>1</v>
      </c>
      <c r="B74" s="20">
        <v>3</v>
      </c>
      <c r="C74" s="20"/>
      <c r="D74" s="6" t="s">
        <v>123</v>
      </c>
      <c r="E74" s="3" t="s">
        <v>124</v>
      </c>
      <c r="F74" s="6">
        <f t="shared" si="58"/>
        <v>0</v>
      </c>
      <c r="G74" s="6">
        <f t="shared" si="59"/>
        <v>1</v>
      </c>
      <c r="H74" s="6">
        <f t="shared" si="60"/>
        <v>9</v>
      </c>
      <c r="I74" s="6">
        <f t="shared" si="61"/>
        <v>9</v>
      </c>
      <c r="J74" s="6">
        <f t="shared" si="62"/>
        <v>0</v>
      </c>
      <c r="K74" s="6">
        <f t="shared" si="63"/>
        <v>0</v>
      </c>
      <c r="L74" s="6">
        <f t="shared" si="64"/>
        <v>0</v>
      </c>
      <c r="M74" s="6">
        <f t="shared" si="65"/>
        <v>0</v>
      </c>
      <c r="N74" s="6">
        <f t="shared" si="66"/>
        <v>0</v>
      </c>
      <c r="O74" s="6">
        <f t="shared" si="67"/>
        <v>0</v>
      </c>
      <c r="P74" s="7">
        <f t="shared" si="68"/>
        <v>1</v>
      </c>
      <c r="Q74" s="7">
        <f t="shared" si="69"/>
        <v>0</v>
      </c>
      <c r="R74" s="7">
        <v>0.4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70"/>
        <v>0</v>
      </c>
      <c r="AJ74" s="11">
        <v>9</v>
      </c>
      <c r="AK74" s="10" t="s">
        <v>53</v>
      </c>
      <c r="AL74" s="11"/>
      <c r="AM74" s="10"/>
      <c r="AN74" s="11"/>
      <c r="AO74" s="10"/>
      <c r="AP74" s="7">
        <v>1</v>
      </c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71"/>
        <v>1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72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73"/>
        <v>0</v>
      </c>
    </row>
    <row r="75" spans="1:86" x14ac:dyDescent="0.25">
      <c r="A75" s="20">
        <v>1</v>
      </c>
      <c r="B75" s="20">
        <v>3</v>
      </c>
      <c r="C75" s="20"/>
      <c r="D75" s="6" t="s">
        <v>125</v>
      </c>
      <c r="E75" s="3" t="s">
        <v>126</v>
      </c>
      <c r="F75" s="6">
        <f t="shared" si="58"/>
        <v>0</v>
      </c>
      <c r="G75" s="6">
        <f t="shared" si="59"/>
        <v>1</v>
      </c>
      <c r="H75" s="6">
        <f t="shared" si="60"/>
        <v>9</v>
      </c>
      <c r="I75" s="6">
        <f t="shared" si="61"/>
        <v>9</v>
      </c>
      <c r="J75" s="6">
        <f t="shared" si="62"/>
        <v>0</v>
      </c>
      <c r="K75" s="6">
        <f t="shared" si="63"/>
        <v>0</v>
      </c>
      <c r="L75" s="6">
        <f t="shared" si="64"/>
        <v>0</v>
      </c>
      <c r="M75" s="6">
        <f t="shared" si="65"/>
        <v>0</v>
      </c>
      <c r="N75" s="6">
        <f t="shared" si="66"/>
        <v>0</v>
      </c>
      <c r="O75" s="6">
        <f t="shared" si="67"/>
        <v>0</v>
      </c>
      <c r="P75" s="7">
        <f t="shared" si="68"/>
        <v>1</v>
      </c>
      <c r="Q75" s="7">
        <f t="shared" si="69"/>
        <v>0</v>
      </c>
      <c r="R75" s="7">
        <v>0.3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70"/>
        <v>0</v>
      </c>
      <c r="AJ75" s="11">
        <v>9</v>
      </c>
      <c r="AK75" s="10" t="s">
        <v>53</v>
      </c>
      <c r="AL75" s="11"/>
      <c r="AM75" s="10"/>
      <c r="AN75" s="11"/>
      <c r="AO75" s="10"/>
      <c r="AP75" s="7">
        <v>1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71"/>
        <v>1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72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73"/>
        <v>0</v>
      </c>
    </row>
    <row r="76" spans="1:86" x14ac:dyDescent="0.25">
      <c r="A76" s="20">
        <v>7</v>
      </c>
      <c r="B76" s="20">
        <v>1</v>
      </c>
      <c r="C76" s="20"/>
      <c r="D76" s="6" t="s">
        <v>306</v>
      </c>
      <c r="E76" s="3" t="s">
        <v>282</v>
      </c>
      <c r="F76" s="6">
        <f t="shared" si="58"/>
        <v>0</v>
      </c>
      <c r="G76" s="6">
        <f t="shared" si="59"/>
        <v>2</v>
      </c>
      <c r="H76" s="6">
        <f t="shared" si="60"/>
        <v>15</v>
      </c>
      <c r="I76" s="6">
        <f t="shared" si="61"/>
        <v>8</v>
      </c>
      <c r="J76" s="6">
        <f t="shared" si="62"/>
        <v>0</v>
      </c>
      <c r="K76" s="6">
        <f t="shared" si="63"/>
        <v>0</v>
      </c>
      <c r="L76" s="6">
        <f t="shared" si="64"/>
        <v>7</v>
      </c>
      <c r="M76" s="6">
        <f t="shared" si="65"/>
        <v>0</v>
      </c>
      <c r="N76" s="6">
        <f t="shared" si="66"/>
        <v>0</v>
      </c>
      <c r="O76" s="6">
        <f t="shared" si="67"/>
        <v>0</v>
      </c>
      <c r="P76" s="7">
        <f t="shared" si="68"/>
        <v>2</v>
      </c>
      <c r="Q76" s="7">
        <f t="shared" si="69"/>
        <v>1</v>
      </c>
      <c r="R76" s="7">
        <v>0.64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70"/>
        <v>0</v>
      </c>
      <c r="AJ76" s="11"/>
      <c r="AK76" s="10"/>
      <c r="AL76" s="11"/>
      <c r="AM76" s="10"/>
      <c r="AN76" s="11"/>
      <c r="AO76" s="10"/>
      <c r="AP76" s="7"/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71"/>
        <v>0</v>
      </c>
      <c r="BA76" s="11">
        <v>8</v>
      </c>
      <c r="BB76" s="10" t="s">
        <v>53</v>
      </c>
      <c r="BC76" s="11"/>
      <c r="BD76" s="10"/>
      <c r="BE76" s="11"/>
      <c r="BF76" s="10"/>
      <c r="BG76" s="7">
        <v>1</v>
      </c>
      <c r="BH76" s="11">
        <v>7</v>
      </c>
      <c r="BI76" s="10" t="s">
        <v>53</v>
      </c>
      <c r="BJ76" s="11"/>
      <c r="BK76" s="10"/>
      <c r="BL76" s="11"/>
      <c r="BM76" s="10"/>
      <c r="BN76" s="11"/>
      <c r="BO76" s="10"/>
      <c r="BP76" s="7">
        <v>1</v>
      </c>
      <c r="BQ76" s="7">
        <f t="shared" si="72"/>
        <v>2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73"/>
        <v>0</v>
      </c>
    </row>
    <row r="77" spans="1:86" x14ac:dyDescent="0.25">
      <c r="A77" s="20">
        <v>7</v>
      </c>
      <c r="B77" s="20">
        <v>1</v>
      </c>
      <c r="C77" s="20"/>
      <c r="D77" s="6" t="s">
        <v>306</v>
      </c>
      <c r="E77" s="3" t="s">
        <v>277</v>
      </c>
      <c r="F77" s="6">
        <f t="shared" si="58"/>
        <v>0</v>
      </c>
      <c r="G77" s="6">
        <f t="shared" si="59"/>
        <v>2</v>
      </c>
      <c r="H77" s="6">
        <f t="shared" si="60"/>
        <v>15</v>
      </c>
      <c r="I77" s="6">
        <f t="shared" si="61"/>
        <v>8</v>
      </c>
      <c r="J77" s="6">
        <f t="shared" si="62"/>
        <v>0</v>
      </c>
      <c r="K77" s="6">
        <f t="shared" si="63"/>
        <v>0</v>
      </c>
      <c r="L77" s="6">
        <f t="shared" si="64"/>
        <v>7</v>
      </c>
      <c r="M77" s="6">
        <f t="shared" si="65"/>
        <v>0</v>
      </c>
      <c r="N77" s="6">
        <f t="shared" si="66"/>
        <v>0</v>
      </c>
      <c r="O77" s="6">
        <f t="shared" si="67"/>
        <v>0</v>
      </c>
      <c r="P77" s="7">
        <f t="shared" si="68"/>
        <v>2</v>
      </c>
      <c r="Q77" s="7">
        <f t="shared" si="69"/>
        <v>1</v>
      </c>
      <c r="R77" s="7">
        <v>0.74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70"/>
        <v>0</v>
      </c>
      <c r="AJ77" s="11"/>
      <c r="AK77" s="10"/>
      <c r="AL77" s="11"/>
      <c r="AM77" s="10"/>
      <c r="AN77" s="11"/>
      <c r="AO77" s="10"/>
      <c r="AP77" s="7"/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71"/>
        <v>0</v>
      </c>
      <c r="BA77" s="11">
        <v>8</v>
      </c>
      <c r="BB77" s="10" t="s">
        <v>53</v>
      </c>
      <c r="BC77" s="11"/>
      <c r="BD77" s="10"/>
      <c r="BE77" s="11"/>
      <c r="BF77" s="10"/>
      <c r="BG77" s="7">
        <v>1</v>
      </c>
      <c r="BH77" s="11">
        <v>7</v>
      </c>
      <c r="BI77" s="10" t="s">
        <v>53</v>
      </c>
      <c r="BJ77" s="11"/>
      <c r="BK77" s="10"/>
      <c r="BL77" s="11"/>
      <c r="BM77" s="10"/>
      <c r="BN77" s="11"/>
      <c r="BO77" s="10"/>
      <c r="BP77" s="7">
        <v>1</v>
      </c>
      <c r="BQ77" s="7">
        <f t="shared" si="72"/>
        <v>2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73"/>
        <v>0</v>
      </c>
    </row>
    <row r="78" spans="1:86" x14ac:dyDescent="0.25">
      <c r="A78" s="20">
        <v>7</v>
      </c>
      <c r="B78" s="20">
        <v>1</v>
      </c>
      <c r="C78" s="20"/>
      <c r="D78" s="6" t="s">
        <v>306</v>
      </c>
      <c r="E78" s="3" t="s">
        <v>160</v>
      </c>
      <c r="F78" s="6">
        <f t="shared" si="58"/>
        <v>0</v>
      </c>
      <c r="G78" s="6">
        <f t="shared" si="59"/>
        <v>2</v>
      </c>
      <c r="H78" s="6">
        <f t="shared" si="60"/>
        <v>15</v>
      </c>
      <c r="I78" s="6">
        <f t="shared" si="61"/>
        <v>8</v>
      </c>
      <c r="J78" s="6">
        <f t="shared" si="62"/>
        <v>0</v>
      </c>
      <c r="K78" s="6">
        <f t="shared" si="63"/>
        <v>0</v>
      </c>
      <c r="L78" s="6">
        <f t="shared" si="64"/>
        <v>7</v>
      </c>
      <c r="M78" s="6">
        <f t="shared" si="65"/>
        <v>0</v>
      </c>
      <c r="N78" s="6">
        <f t="shared" si="66"/>
        <v>0</v>
      </c>
      <c r="O78" s="6">
        <f t="shared" si="67"/>
        <v>0</v>
      </c>
      <c r="P78" s="7">
        <f t="shared" si="68"/>
        <v>2</v>
      </c>
      <c r="Q78" s="7">
        <f t="shared" si="69"/>
        <v>1</v>
      </c>
      <c r="R78" s="7">
        <v>0.74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70"/>
        <v>0</v>
      </c>
      <c r="AJ78" s="11"/>
      <c r="AK78" s="10"/>
      <c r="AL78" s="11"/>
      <c r="AM78" s="10"/>
      <c r="AN78" s="11"/>
      <c r="AO78" s="10"/>
      <c r="AP78" s="7"/>
      <c r="AQ78" s="11"/>
      <c r="AR78" s="10"/>
      <c r="AS78" s="11"/>
      <c r="AT78" s="10"/>
      <c r="AU78" s="11"/>
      <c r="AV78" s="10"/>
      <c r="AW78" s="11"/>
      <c r="AX78" s="10"/>
      <c r="AY78" s="7"/>
      <c r="AZ78" s="7">
        <f t="shared" si="71"/>
        <v>0</v>
      </c>
      <c r="BA78" s="11">
        <v>8</v>
      </c>
      <c r="BB78" s="10" t="s">
        <v>53</v>
      </c>
      <c r="BC78" s="11"/>
      <c r="BD78" s="10"/>
      <c r="BE78" s="11"/>
      <c r="BF78" s="10"/>
      <c r="BG78" s="7">
        <v>1</v>
      </c>
      <c r="BH78" s="11">
        <v>7</v>
      </c>
      <c r="BI78" s="10" t="s">
        <v>53</v>
      </c>
      <c r="BJ78" s="11"/>
      <c r="BK78" s="10"/>
      <c r="BL78" s="11"/>
      <c r="BM78" s="10"/>
      <c r="BN78" s="11"/>
      <c r="BO78" s="10"/>
      <c r="BP78" s="7">
        <v>1</v>
      </c>
      <c r="BQ78" s="7">
        <f t="shared" si="72"/>
        <v>2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73"/>
        <v>0</v>
      </c>
    </row>
    <row r="79" spans="1:86" x14ac:dyDescent="0.25">
      <c r="A79" s="20">
        <v>7</v>
      </c>
      <c r="B79" s="20">
        <v>1</v>
      </c>
      <c r="C79" s="20"/>
      <c r="D79" s="6" t="s">
        <v>306</v>
      </c>
      <c r="E79" s="3" t="s">
        <v>280</v>
      </c>
      <c r="F79" s="6">
        <f t="shared" si="58"/>
        <v>0</v>
      </c>
      <c r="G79" s="6">
        <f t="shared" si="59"/>
        <v>2</v>
      </c>
      <c r="H79" s="6">
        <f t="shared" si="60"/>
        <v>15</v>
      </c>
      <c r="I79" s="6">
        <f t="shared" si="61"/>
        <v>8</v>
      </c>
      <c r="J79" s="6">
        <f t="shared" si="62"/>
        <v>0</v>
      </c>
      <c r="K79" s="6">
        <f t="shared" si="63"/>
        <v>0</v>
      </c>
      <c r="L79" s="6">
        <f t="shared" si="64"/>
        <v>7</v>
      </c>
      <c r="M79" s="6">
        <f t="shared" si="65"/>
        <v>0</v>
      </c>
      <c r="N79" s="6">
        <f t="shared" si="66"/>
        <v>0</v>
      </c>
      <c r="O79" s="6">
        <f t="shared" si="67"/>
        <v>0</v>
      </c>
      <c r="P79" s="7">
        <f t="shared" si="68"/>
        <v>2</v>
      </c>
      <c r="Q79" s="7">
        <f t="shared" si="69"/>
        <v>1</v>
      </c>
      <c r="R79" s="7">
        <v>0.74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70"/>
        <v>0</v>
      </c>
      <c r="AJ79" s="11"/>
      <c r="AK79" s="10"/>
      <c r="AL79" s="11"/>
      <c r="AM79" s="10"/>
      <c r="AN79" s="11"/>
      <c r="AO79" s="10"/>
      <c r="AP79" s="7"/>
      <c r="AQ79" s="11"/>
      <c r="AR79" s="10"/>
      <c r="AS79" s="11"/>
      <c r="AT79" s="10"/>
      <c r="AU79" s="11"/>
      <c r="AV79" s="10"/>
      <c r="AW79" s="11"/>
      <c r="AX79" s="10"/>
      <c r="AY79" s="7"/>
      <c r="AZ79" s="7">
        <f t="shared" si="71"/>
        <v>0</v>
      </c>
      <c r="BA79" s="11">
        <v>8</v>
      </c>
      <c r="BB79" s="10" t="s">
        <v>53</v>
      </c>
      <c r="BC79" s="11"/>
      <c r="BD79" s="10"/>
      <c r="BE79" s="11"/>
      <c r="BF79" s="10"/>
      <c r="BG79" s="7">
        <v>1</v>
      </c>
      <c r="BH79" s="11">
        <v>7</v>
      </c>
      <c r="BI79" s="10" t="s">
        <v>53</v>
      </c>
      <c r="BJ79" s="11"/>
      <c r="BK79" s="10"/>
      <c r="BL79" s="11"/>
      <c r="BM79" s="10"/>
      <c r="BN79" s="11"/>
      <c r="BO79" s="10"/>
      <c r="BP79" s="7">
        <v>1</v>
      </c>
      <c r="BQ79" s="7">
        <f t="shared" si="72"/>
        <v>2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73"/>
        <v>0</v>
      </c>
    </row>
    <row r="80" spans="1:86" x14ac:dyDescent="0.25">
      <c r="A80" s="20">
        <v>5</v>
      </c>
      <c r="B80" s="20">
        <v>1</v>
      </c>
      <c r="C80" s="20"/>
      <c r="D80" s="6" t="s">
        <v>306</v>
      </c>
      <c r="E80" s="3" t="s">
        <v>192</v>
      </c>
      <c r="F80" s="6">
        <f t="shared" si="58"/>
        <v>0</v>
      </c>
      <c r="G80" s="6">
        <f t="shared" si="59"/>
        <v>2</v>
      </c>
      <c r="H80" s="6">
        <f t="shared" si="60"/>
        <v>15</v>
      </c>
      <c r="I80" s="6">
        <f t="shared" si="61"/>
        <v>8</v>
      </c>
      <c r="J80" s="6">
        <f t="shared" si="62"/>
        <v>7</v>
      </c>
      <c r="K80" s="6">
        <f t="shared" si="63"/>
        <v>0</v>
      </c>
      <c r="L80" s="6">
        <f t="shared" si="64"/>
        <v>0</v>
      </c>
      <c r="M80" s="6">
        <f t="shared" si="65"/>
        <v>0</v>
      </c>
      <c r="N80" s="6">
        <f t="shared" si="66"/>
        <v>0</v>
      </c>
      <c r="O80" s="6">
        <f t="shared" si="67"/>
        <v>0</v>
      </c>
      <c r="P80" s="7">
        <f t="shared" si="68"/>
        <v>2</v>
      </c>
      <c r="Q80" s="7">
        <f t="shared" si="69"/>
        <v>0</v>
      </c>
      <c r="R80" s="7">
        <v>0.74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70"/>
        <v>0</v>
      </c>
      <c r="AJ80" s="11"/>
      <c r="AK80" s="10"/>
      <c r="AL80" s="11"/>
      <c r="AM80" s="10"/>
      <c r="AN80" s="11"/>
      <c r="AO80" s="10"/>
      <c r="AP80" s="7"/>
      <c r="AQ80" s="11"/>
      <c r="AR80" s="10"/>
      <c r="AS80" s="11"/>
      <c r="AT80" s="10"/>
      <c r="AU80" s="11"/>
      <c r="AV80" s="10"/>
      <c r="AW80" s="11"/>
      <c r="AX80" s="10"/>
      <c r="AY80" s="7"/>
      <c r="AZ80" s="7">
        <f t="shared" si="71"/>
        <v>0</v>
      </c>
      <c r="BA80" s="11">
        <v>8</v>
      </c>
      <c r="BB80" s="10" t="s">
        <v>53</v>
      </c>
      <c r="BC80" s="11">
        <v>7</v>
      </c>
      <c r="BD80" s="10" t="s">
        <v>53</v>
      </c>
      <c r="BE80" s="11"/>
      <c r="BF80" s="10"/>
      <c r="BG80" s="7">
        <v>2</v>
      </c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72"/>
        <v>2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73"/>
        <v>0</v>
      </c>
    </row>
    <row r="81" spans="1:86" x14ac:dyDescent="0.25">
      <c r="A81" s="20">
        <v>5</v>
      </c>
      <c r="B81" s="20">
        <v>1</v>
      </c>
      <c r="C81" s="20"/>
      <c r="D81" s="6" t="s">
        <v>306</v>
      </c>
      <c r="E81" s="3" t="s">
        <v>190</v>
      </c>
      <c r="F81" s="6">
        <f t="shared" si="58"/>
        <v>0</v>
      </c>
      <c r="G81" s="6">
        <f t="shared" si="59"/>
        <v>2</v>
      </c>
      <c r="H81" s="6">
        <f t="shared" si="60"/>
        <v>15</v>
      </c>
      <c r="I81" s="6">
        <f t="shared" si="61"/>
        <v>8</v>
      </c>
      <c r="J81" s="6">
        <f t="shared" si="62"/>
        <v>7</v>
      </c>
      <c r="K81" s="6">
        <f t="shared" si="63"/>
        <v>0</v>
      </c>
      <c r="L81" s="6">
        <f t="shared" si="64"/>
        <v>0</v>
      </c>
      <c r="M81" s="6">
        <f t="shared" si="65"/>
        <v>0</v>
      </c>
      <c r="N81" s="6">
        <f t="shared" si="66"/>
        <v>0</v>
      </c>
      <c r="O81" s="6">
        <f t="shared" si="67"/>
        <v>0</v>
      </c>
      <c r="P81" s="7">
        <f t="shared" si="68"/>
        <v>2</v>
      </c>
      <c r="Q81" s="7">
        <f t="shared" si="69"/>
        <v>0</v>
      </c>
      <c r="R81" s="7">
        <v>0.74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70"/>
        <v>0</v>
      </c>
      <c r="AJ81" s="11"/>
      <c r="AK81" s="10"/>
      <c r="AL81" s="11"/>
      <c r="AM81" s="10"/>
      <c r="AN81" s="11"/>
      <c r="AO81" s="10"/>
      <c r="AP81" s="7"/>
      <c r="AQ81" s="11"/>
      <c r="AR81" s="10"/>
      <c r="AS81" s="11"/>
      <c r="AT81" s="10"/>
      <c r="AU81" s="11"/>
      <c r="AV81" s="10"/>
      <c r="AW81" s="11"/>
      <c r="AX81" s="10"/>
      <c r="AY81" s="7"/>
      <c r="AZ81" s="7">
        <f t="shared" si="71"/>
        <v>0</v>
      </c>
      <c r="BA81" s="11">
        <v>8</v>
      </c>
      <c r="BB81" s="10" t="s">
        <v>53</v>
      </c>
      <c r="BC81" s="11">
        <v>7</v>
      </c>
      <c r="BD81" s="10" t="s">
        <v>53</v>
      </c>
      <c r="BE81" s="11"/>
      <c r="BF81" s="10"/>
      <c r="BG81" s="7">
        <v>2</v>
      </c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72"/>
        <v>2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73"/>
        <v>0</v>
      </c>
    </row>
    <row r="82" spans="1:86" x14ac:dyDescent="0.25">
      <c r="A82" s="20">
        <v>5</v>
      </c>
      <c r="B82" s="20">
        <v>1</v>
      </c>
      <c r="C82" s="20"/>
      <c r="D82" s="6" t="s">
        <v>306</v>
      </c>
      <c r="E82" s="3" t="s">
        <v>188</v>
      </c>
      <c r="F82" s="6">
        <f t="shared" si="58"/>
        <v>0</v>
      </c>
      <c r="G82" s="6">
        <f t="shared" si="59"/>
        <v>2</v>
      </c>
      <c r="H82" s="6">
        <f t="shared" si="60"/>
        <v>15</v>
      </c>
      <c r="I82" s="6">
        <f t="shared" si="61"/>
        <v>8</v>
      </c>
      <c r="J82" s="6">
        <f t="shared" si="62"/>
        <v>7</v>
      </c>
      <c r="K82" s="6">
        <f t="shared" si="63"/>
        <v>0</v>
      </c>
      <c r="L82" s="6">
        <f t="shared" si="64"/>
        <v>0</v>
      </c>
      <c r="M82" s="6">
        <f t="shared" si="65"/>
        <v>0</v>
      </c>
      <c r="N82" s="6">
        <f t="shared" si="66"/>
        <v>0</v>
      </c>
      <c r="O82" s="6">
        <f t="shared" si="67"/>
        <v>0</v>
      </c>
      <c r="P82" s="7">
        <f t="shared" si="68"/>
        <v>2</v>
      </c>
      <c r="Q82" s="7">
        <f t="shared" si="69"/>
        <v>0</v>
      </c>
      <c r="R82" s="7">
        <v>0.37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70"/>
        <v>0</v>
      </c>
      <c r="AJ82" s="11"/>
      <c r="AK82" s="10"/>
      <c r="AL82" s="11"/>
      <c r="AM82" s="10"/>
      <c r="AN82" s="11"/>
      <c r="AO82" s="10"/>
      <c r="AP82" s="7"/>
      <c r="AQ82" s="11"/>
      <c r="AR82" s="10"/>
      <c r="AS82" s="11"/>
      <c r="AT82" s="10"/>
      <c r="AU82" s="11"/>
      <c r="AV82" s="10"/>
      <c r="AW82" s="11"/>
      <c r="AX82" s="10"/>
      <c r="AY82" s="7"/>
      <c r="AZ82" s="7">
        <f t="shared" si="71"/>
        <v>0</v>
      </c>
      <c r="BA82" s="11">
        <v>8</v>
      </c>
      <c r="BB82" s="10" t="s">
        <v>53</v>
      </c>
      <c r="BC82" s="11">
        <v>7</v>
      </c>
      <c r="BD82" s="10" t="s">
        <v>53</v>
      </c>
      <c r="BE82" s="11"/>
      <c r="BF82" s="10"/>
      <c r="BG82" s="7">
        <v>2</v>
      </c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72"/>
        <v>2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73"/>
        <v>0</v>
      </c>
    </row>
    <row r="83" spans="1:86" x14ac:dyDescent="0.25">
      <c r="A83" s="20">
        <v>5</v>
      </c>
      <c r="B83" s="20">
        <v>1</v>
      </c>
      <c r="C83" s="20"/>
      <c r="D83" s="6" t="s">
        <v>306</v>
      </c>
      <c r="E83" s="3" t="s">
        <v>148</v>
      </c>
      <c r="F83" s="6">
        <f t="shared" si="58"/>
        <v>0</v>
      </c>
      <c r="G83" s="6">
        <f t="shared" si="59"/>
        <v>2</v>
      </c>
      <c r="H83" s="6">
        <f t="shared" si="60"/>
        <v>15</v>
      </c>
      <c r="I83" s="6">
        <f t="shared" si="61"/>
        <v>8</v>
      </c>
      <c r="J83" s="6">
        <f t="shared" si="62"/>
        <v>7</v>
      </c>
      <c r="K83" s="6">
        <f t="shared" si="63"/>
        <v>0</v>
      </c>
      <c r="L83" s="6">
        <f t="shared" si="64"/>
        <v>0</v>
      </c>
      <c r="M83" s="6">
        <f t="shared" si="65"/>
        <v>0</v>
      </c>
      <c r="N83" s="6">
        <f t="shared" si="66"/>
        <v>0</v>
      </c>
      <c r="O83" s="6">
        <f t="shared" si="67"/>
        <v>0</v>
      </c>
      <c r="P83" s="7">
        <f t="shared" si="68"/>
        <v>2</v>
      </c>
      <c r="Q83" s="7">
        <f t="shared" si="69"/>
        <v>0</v>
      </c>
      <c r="R83" s="7">
        <v>0.77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70"/>
        <v>0</v>
      </c>
      <c r="AJ83" s="11"/>
      <c r="AK83" s="10"/>
      <c r="AL83" s="11"/>
      <c r="AM83" s="10"/>
      <c r="AN83" s="11"/>
      <c r="AO83" s="10"/>
      <c r="AP83" s="7"/>
      <c r="AQ83" s="11"/>
      <c r="AR83" s="10"/>
      <c r="AS83" s="11"/>
      <c r="AT83" s="10"/>
      <c r="AU83" s="11"/>
      <c r="AV83" s="10"/>
      <c r="AW83" s="11"/>
      <c r="AX83" s="10"/>
      <c r="AY83" s="7"/>
      <c r="AZ83" s="7">
        <f t="shared" si="71"/>
        <v>0</v>
      </c>
      <c r="BA83" s="11">
        <v>8</v>
      </c>
      <c r="BB83" s="10" t="s">
        <v>53</v>
      </c>
      <c r="BC83" s="11">
        <v>7</v>
      </c>
      <c r="BD83" s="10" t="s">
        <v>53</v>
      </c>
      <c r="BE83" s="11"/>
      <c r="BF83" s="10"/>
      <c r="BG83" s="7">
        <v>2</v>
      </c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72"/>
        <v>2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73"/>
        <v>0</v>
      </c>
    </row>
    <row r="84" spans="1:86" x14ac:dyDescent="0.25">
      <c r="A84" s="20">
        <v>2</v>
      </c>
      <c r="B84" s="20">
        <v>1</v>
      </c>
      <c r="C84" s="20"/>
      <c r="D84" s="6" t="s">
        <v>306</v>
      </c>
      <c r="E84" s="3" t="s">
        <v>174</v>
      </c>
      <c r="F84" s="6">
        <f t="shared" si="58"/>
        <v>0</v>
      </c>
      <c r="G84" s="6">
        <f t="shared" si="59"/>
        <v>2</v>
      </c>
      <c r="H84" s="6">
        <f t="shared" si="60"/>
        <v>15</v>
      </c>
      <c r="I84" s="6">
        <f t="shared" si="61"/>
        <v>8</v>
      </c>
      <c r="J84" s="6">
        <f t="shared" si="62"/>
        <v>7</v>
      </c>
      <c r="K84" s="6">
        <f t="shared" si="63"/>
        <v>0</v>
      </c>
      <c r="L84" s="6">
        <f t="shared" si="64"/>
        <v>0</v>
      </c>
      <c r="M84" s="6">
        <f t="shared" si="65"/>
        <v>0</v>
      </c>
      <c r="N84" s="6">
        <f t="shared" si="66"/>
        <v>0</v>
      </c>
      <c r="O84" s="6">
        <f t="shared" si="67"/>
        <v>0</v>
      </c>
      <c r="P84" s="7">
        <f t="shared" si="68"/>
        <v>2</v>
      </c>
      <c r="Q84" s="7">
        <f t="shared" si="69"/>
        <v>0</v>
      </c>
      <c r="R84" s="7">
        <v>0.73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70"/>
        <v>0</v>
      </c>
      <c r="AJ84" s="11">
        <v>8</v>
      </c>
      <c r="AK84" s="10" t="s">
        <v>53</v>
      </c>
      <c r="AL84" s="11">
        <v>7</v>
      </c>
      <c r="AM84" s="10" t="s">
        <v>53</v>
      </c>
      <c r="AN84" s="11"/>
      <c r="AO84" s="10"/>
      <c r="AP84" s="7">
        <v>2</v>
      </c>
      <c r="AQ84" s="11"/>
      <c r="AR84" s="10"/>
      <c r="AS84" s="11"/>
      <c r="AT84" s="10"/>
      <c r="AU84" s="11"/>
      <c r="AV84" s="10"/>
      <c r="AW84" s="11"/>
      <c r="AX84" s="10"/>
      <c r="AY84" s="7"/>
      <c r="AZ84" s="7">
        <f t="shared" si="71"/>
        <v>2</v>
      </c>
      <c r="BA84" s="11"/>
      <c r="BB84" s="10"/>
      <c r="BC84" s="11"/>
      <c r="BD84" s="10"/>
      <c r="BE84" s="11"/>
      <c r="BF84" s="10"/>
      <c r="BG84" s="7"/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72"/>
        <v>0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73"/>
        <v>0</v>
      </c>
    </row>
    <row r="85" spans="1:86" x14ac:dyDescent="0.25">
      <c r="A85" s="20">
        <v>2</v>
      </c>
      <c r="B85" s="20">
        <v>1</v>
      </c>
      <c r="C85" s="20"/>
      <c r="D85" s="6" t="s">
        <v>306</v>
      </c>
      <c r="E85" s="3" t="s">
        <v>249</v>
      </c>
      <c r="F85" s="6">
        <f t="shared" si="58"/>
        <v>0</v>
      </c>
      <c r="G85" s="6">
        <f t="shared" si="59"/>
        <v>2</v>
      </c>
      <c r="H85" s="6">
        <f t="shared" si="60"/>
        <v>15</v>
      </c>
      <c r="I85" s="6">
        <f t="shared" si="61"/>
        <v>8</v>
      </c>
      <c r="J85" s="6">
        <f t="shared" si="62"/>
        <v>7</v>
      </c>
      <c r="K85" s="6">
        <f t="shared" si="63"/>
        <v>0</v>
      </c>
      <c r="L85" s="6">
        <f t="shared" si="64"/>
        <v>0</v>
      </c>
      <c r="M85" s="6">
        <f t="shared" si="65"/>
        <v>0</v>
      </c>
      <c r="N85" s="6">
        <f t="shared" si="66"/>
        <v>0</v>
      </c>
      <c r="O85" s="6">
        <f t="shared" si="67"/>
        <v>0</v>
      </c>
      <c r="P85" s="7">
        <f t="shared" si="68"/>
        <v>2</v>
      </c>
      <c r="Q85" s="7">
        <f t="shared" si="69"/>
        <v>0</v>
      </c>
      <c r="R85" s="7">
        <v>0.5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70"/>
        <v>0</v>
      </c>
      <c r="AJ85" s="11">
        <v>8</v>
      </c>
      <c r="AK85" s="10" t="s">
        <v>53</v>
      </c>
      <c r="AL85" s="11">
        <v>7</v>
      </c>
      <c r="AM85" s="10" t="s">
        <v>53</v>
      </c>
      <c r="AN85" s="11"/>
      <c r="AO85" s="10"/>
      <c r="AP85" s="7">
        <v>2</v>
      </c>
      <c r="AQ85" s="11"/>
      <c r="AR85" s="10"/>
      <c r="AS85" s="11"/>
      <c r="AT85" s="10"/>
      <c r="AU85" s="11"/>
      <c r="AV85" s="10"/>
      <c r="AW85" s="11"/>
      <c r="AX85" s="10"/>
      <c r="AY85" s="7"/>
      <c r="AZ85" s="7">
        <f t="shared" si="71"/>
        <v>2</v>
      </c>
      <c r="BA85" s="11"/>
      <c r="BB85" s="10"/>
      <c r="BC85" s="11"/>
      <c r="BD85" s="10"/>
      <c r="BE85" s="11"/>
      <c r="BF85" s="10"/>
      <c r="BG85" s="7"/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72"/>
        <v>0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73"/>
        <v>0</v>
      </c>
    </row>
    <row r="86" spans="1:86" x14ac:dyDescent="0.25">
      <c r="A86" s="20">
        <v>2</v>
      </c>
      <c r="B86" s="20">
        <v>1</v>
      </c>
      <c r="C86" s="20"/>
      <c r="D86" s="6" t="s">
        <v>306</v>
      </c>
      <c r="E86" s="3" t="s">
        <v>251</v>
      </c>
      <c r="F86" s="6">
        <f t="shared" si="58"/>
        <v>0</v>
      </c>
      <c r="G86" s="6">
        <f t="shared" si="59"/>
        <v>2</v>
      </c>
      <c r="H86" s="6">
        <f t="shared" si="60"/>
        <v>15</v>
      </c>
      <c r="I86" s="6">
        <f t="shared" si="61"/>
        <v>8</v>
      </c>
      <c r="J86" s="6">
        <f t="shared" si="62"/>
        <v>7</v>
      </c>
      <c r="K86" s="6">
        <f t="shared" si="63"/>
        <v>0</v>
      </c>
      <c r="L86" s="6">
        <f t="shared" si="64"/>
        <v>0</v>
      </c>
      <c r="M86" s="6">
        <f t="shared" si="65"/>
        <v>0</v>
      </c>
      <c r="N86" s="6">
        <f t="shared" si="66"/>
        <v>0</v>
      </c>
      <c r="O86" s="6">
        <f t="shared" si="67"/>
        <v>0</v>
      </c>
      <c r="P86" s="7">
        <f t="shared" si="68"/>
        <v>2</v>
      </c>
      <c r="Q86" s="7">
        <f t="shared" si="69"/>
        <v>0</v>
      </c>
      <c r="R86" s="7">
        <v>0.67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70"/>
        <v>0</v>
      </c>
      <c r="AJ86" s="11">
        <v>8</v>
      </c>
      <c r="AK86" s="10" t="s">
        <v>53</v>
      </c>
      <c r="AL86" s="11">
        <v>7</v>
      </c>
      <c r="AM86" s="10" t="s">
        <v>53</v>
      </c>
      <c r="AN86" s="11"/>
      <c r="AO86" s="10"/>
      <c r="AP86" s="7">
        <v>2</v>
      </c>
      <c r="AQ86" s="11"/>
      <c r="AR86" s="10"/>
      <c r="AS86" s="11"/>
      <c r="AT86" s="10"/>
      <c r="AU86" s="11"/>
      <c r="AV86" s="10"/>
      <c r="AW86" s="11"/>
      <c r="AX86" s="10"/>
      <c r="AY86" s="7"/>
      <c r="AZ86" s="7">
        <f t="shared" si="71"/>
        <v>2</v>
      </c>
      <c r="BA86" s="11"/>
      <c r="BB86" s="10"/>
      <c r="BC86" s="11"/>
      <c r="BD86" s="10"/>
      <c r="BE86" s="11"/>
      <c r="BF86" s="10"/>
      <c r="BG86" s="7"/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72"/>
        <v>0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73"/>
        <v>0</v>
      </c>
    </row>
    <row r="87" spans="1:86" x14ac:dyDescent="0.25">
      <c r="A87" s="20">
        <v>2</v>
      </c>
      <c r="B87" s="20">
        <v>1</v>
      </c>
      <c r="C87" s="20"/>
      <c r="D87" s="6" t="s">
        <v>306</v>
      </c>
      <c r="E87" s="3" t="s">
        <v>253</v>
      </c>
      <c r="F87" s="6">
        <f t="shared" si="58"/>
        <v>0</v>
      </c>
      <c r="G87" s="6">
        <f t="shared" si="59"/>
        <v>2</v>
      </c>
      <c r="H87" s="6">
        <f t="shared" si="60"/>
        <v>15</v>
      </c>
      <c r="I87" s="6">
        <f t="shared" si="61"/>
        <v>8</v>
      </c>
      <c r="J87" s="6">
        <f t="shared" si="62"/>
        <v>7</v>
      </c>
      <c r="K87" s="6">
        <f t="shared" si="63"/>
        <v>0</v>
      </c>
      <c r="L87" s="6">
        <f t="shared" si="64"/>
        <v>0</v>
      </c>
      <c r="M87" s="6">
        <f t="shared" si="65"/>
        <v>0</v>
      </c>
      <c r="N87" s="6">
        <f t="shared" si="66"/>
        <v>0</v>
      </c>
      <c r="O87" s="6">
        <f t="shared" si="67"/>
        <v>0</v>
      </c>
      <c r="P87" s="7">
        <f t="shared" si="68"/>
        <v>2</v>
      </c>
      <c r="Q87" s="7">
        <f t="shared" si="69"/>
        <v>0</v>
      </c>
      <c r="R87" s="7">
        <v>0.37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70"/>
        <v>0</v>
      </c>
      <c r="AJ87" s="11">
        <v>8</v>
      </c>
      <c r="AK87" s="10" t="s">
        <v>53</v>
      </c>
      <c r="AL87" s="11">
        <v>7</v>
      </c>
      <c r="AM87" s="10" t="s">
        <v>53</v>
      </c>
      <c r="AN87" s="11"/>
      <c r="AO87" s="10"/>
      <c r="AP87" s="7">
        <v>2</v>
      </c>
      <c r="AQ87" s="11"/>
      <c r="AR87" s="10"/>
      <c r="AS87" s="11"/>
      <c r="AT87" s="10"/>
      <c r="AU87" s="11"/>
      <c r="AV87" s="10"/>
      <c r="AW87" s="11"/>
      <c r="AX87" s="10"/>
      <c r="AY87" s="7"/>
      <c r="AZ87" s="7">
        <f t="shared" si="71"/>
        <v>2</v>
      </c>
      <c r="BA87" s="11"/>
      <c r="BB87" s="10"/>
      <c r="BC87" s="11"/>
      <c r="BD87" s="10"/>
      <c r="BE87" s="11"/>
      <c r="BF87" s="10"/>
      <c r="BG87" s="7"/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72"/>
        <v>0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73"/>
        <v>0</v>
      </c>
    </row>
    <row r="88" spans="1:86" x14ac:dyDescent="0.25">
      <c r="A88" s="20">
        <v>2</v>
      </c>
      <c r="B88" s="20">
        <v>1</v>
      </c>
      <c r="C88" s="20"/>
      <c r="D88" s="6" t="s">
        <v>306</v>
      </c>
      <c r="E88" s="3" t="s">
        <v>132</v>
      </c>
      <c r="F88" s="6">
        <f t="shared" si="58"/>
        <v>0</v>
      </c>
      <c r="G88" s="6">
        <f t="shared" si="59"/>
        <v>2</v>
      </c>
      <c r="H88" s="6">
        <f t="shared" si="60"/>
        <v>15</v>
      </c>
      <c r="I88" s="6">
        <f t="shared" si="61"/>
        <v>8</v>
      </c>
      <c r="J88" s="6">
        <f t="shared" si="62"/>
        <v>7</v>
      </c>
      <c r="K88" s="6">
        <f t="shared" si="63"/>
        <v>0</v>
      </c>
      <c r="L88" s="6">
        <f t="shared" si="64"/>
        <v>0</v>
      </c>
      <c r="M88" s="6">
        <f t="shared" si="65"/>
        <v>0</v>
      </c>
      <c r="N88" s="6">
        <f t="shared" si="66"/>
        <v>0</v>
      </c>
      <c r="O88" s="6">
        <f t="shared" si="67"/>
        <v>0</v>
      </c>
      <c r="P88" s="7">
        <f t="shared" si="68"/>
        <v>2</v>
      </c>
      <c r="Q88" s="7">
        <f t="shared" si="69"/>
        <v>0</v>
      </c>
      <c r="R88" s="7">
        <v>1.1299999999999999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70"/>
        <v>0</v>
      </c>
      <c r="AJ88" s="11">
        <v>8</v>
      </c>
      <c r="AK88" s="10" t="s">
        <v>53</v>
      </c>
      <c r="AL88" s="11">
        <v>7</v>
      </c>
      <c r="AM88" s="10" t="s">
        <v>53</v>
      </c>
      <c r="AN88" s="11"/>
      <c r="AO88" s="10"/>
      <c r="AP88" s="7">
        <v>2</v>
      </c>
      <c r="AQ88" s="11"/>
      <c r="AR88" s="10"/>
      <c r="AS88" s="11"/>
      <c r="AT88" s="10"/>
      <c r="AU88" s="11"/>
      <c r="AV88" s="10"/>
      <c r="AW88" s="11"/>
      <c r="AX88" s="10"/>
      <c r="AY88" s="7"/>
      <c r="AZ88" s="7">
        <f t="shared" si="71"/>
        <v>2</v>
      </c>
      <c r="BA88" s="11"/>
      <c r="BB88" s="10"/>
      <c r="BC88" s="11"/>
      <c r="BD88" s="10"/>
      <c r="BE88" s="11"/>
      <c r="BF88" s="10"/>
      <c r="BG88" s="7"/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72"/>
        <v>0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73"/>
        <v>0</v>
      </c>
    </row>
    <row r="89" spans="1:86" x14ac:dyDescent="0.25">
      <c r="A89" s="20">
        <v>2</v>
      </c>
      <c r="B89" s="20">
        <v>1</v>
      </c>
      <c r="C89" s="20"/>
      <c r="D89" s="6" t="s">
        <v>306</v>
      </c>
      <c r="E89" s="3" t="s">
        <v>255</v>
      </c>
      <c r="F89" s="6">
        <f t="shared" si="58"/>
        <v>0</v>
      </c>
      <c r="G89" s="6">
        <f t="shared" si="59"/>
        <v>2</v>
      </c>
      <c r="H89" s="6">
        <f t="shared" si="60"/>
        <v>15</v>
      </c>
      <c r="I89" s="6">
        <f t="shared" si="61"/>
        <v>8</v>
      </c>
      <c r="J89" s="6">
        <f t="shared" si="62"/>
        <v>7</v>
      </c>
      <c r="K89" s="6">
        <f t="shared" si="63"/>
        <v>0</v>
      </c>
      <c r="L89" s="6">
        <f t="shared" si="64"/>
        <v>0</v>
      </c>
      <c r="M89" s="6">
        <f t="shared" si="65"/>
        <v>0</v>
      </c>
      <c r="N89" s="6">
        <f t="shared" si="66"/>
        <v>0</v>
      </c>
      <c r="O89" s="6">
        <f t="shared" si="67"/>
        <v>0</v>
      </c>
      <c r="P89" s="7">
        <f t="shared" si="68"/>
        <v>2</v>
      </c>
      <c r="Q89" s="7">
        <f t="shared" si="69"/>
        <v>0</v>
      </c>
      <c r="R89" s="7">
        <v>1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70"/>
        <v>0</v>
      </c>
      <c r="AJ89" s="11">
        <v>8</v>
      </c>
      <c r="AK89" s="10" t="s">
        <v>53</v>
      </c>
      <c r="AL89" s="11">
        <v>7</v>
      </c>
      <c r="AM89" s="10" t="s">
        <v>53</v>
      </c>
      <c r="AN89" s="11"/>
      <c r="AO89" s="10"/>
      <c r="AP89" s="7">
        <v>2</v>
      </c>
      <c r="AQ89" s="11"/>
      <c r="AR89" s="10"/>
      <c r="AS89" s="11"/>
      <c r="AT89" s="10"/>
      <c r="AU89" s="11"/>
      <c r="AV89" s="10"/>
      <c r="AW89" s="11"/>
      <c r="AX89" s="10"/>
      <c r="AY89" s="7"/>
      <c r="AZ89" s="7">
        <f t="shared" si="71"/>
        <v>2</v>
      </c>
      <c r="BA89" s="11"/>
      <c r="BB89" s="10"/>
      <c r="BC89" s="11"/>
      <c r="BD89" s="10"/>
      <c r="BE89" s="11"/>
      <c r="BF89" s="10"/>
      <c r="BG89" s="7"/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72"/>
        <v>0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73"/>
        <v>0</v>
      </c>
    </row>
    <row r="90" spans="1:86" x14ac:dyDescent="0.25">
      <c r="A90" s="20">
        <v>4</v>
      </c>
      <c r="B90" s="20">
        <v>1</v>
      </c>
      <c r="C90" s="20"/>
      <c r="D90" s="6" t="s">
        <v>306</v>
      </c>
      <c r="E90" s="3" t="s">
        <v>184</v>
      </c>
      <c r="F90" s="6">
        <f t="shared" si="58"/>
        <v>0</v>
      </c>
      <c r="G90" s="6">
        <f t="shared" si="59"/>
        <v>2</v>
      </c>
      <c r="H90" s="6">
        <f t="shared" si="60"/>
        <v>15</v>
      </c>
      <c r="I90" s="6">
        <f t="shared" si="61"/>
        <v>8</v>
      </c>
      <c r="J90" s="6">
        <f t="shared" si="62"/>
        <v>7</v>
      </c>
      <c r="K90" s="6">
        <f t="shared" si="63"/>
        <v>0</v>
      </c>
      <c r="L90" s="6">
        <f t="shared" si="64"/>
        <v>0</v>
      </c>
      <c r="M90" s="6">
        <f t="shared" si="65"/>
        <v>0</v>
      </c>
      <c r="N90" s="6">
        <f t="shared" si="66"/>
        <v>0</v>
      </c>
      <c r="O90" s="6">
        <f t="shared" si="67"/>
        <v>0</v>
      </c>
      <c r="P90" s="7">
        <f t="shared" si="68"/>
        <v>2</v>
      </c>
      <c r="Q90" s="7">
        <f t="shared" si="69"/>
        <v>0</v>
      </c>
      <c r="R90" s="7">
        <v>0.74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70"/>
        <v>0</v>
      </c>
      <c r="AJ90" s="11"/>
      <c r="AK90" s="10"/>
      <c r="AL90" s="11"/>
      <c r="AM90" s="10"/>
      <c r="AN90" s="11"/>
      <c r="AO90" s="10"/>
      <c r="AP90" s="7"/>
      <c r="AQ90" s="11"/>
      <c r="AR90" s="10"/>
      <c r="AS90" s="11"/>
      <c r="AT90" s="10"/>
      <c r="AU90" s="11"/>
      <c r="AV90" s="10"/>
      <c r="AW90" s="11"/>
      <c r="AX90" s="10"/>
      <c r="AY90" s="7"/>
      <c r="AZ90" s="7">
        <f t="shared" si="71"/>
        <v>0</v>
      </c>
      <c r="BA90" s="11">
        <v>8</v>
      </c>
      <c r="BB90" s="10" t="s">
        <v>53</v>
      </c>
      <c r="BC90" s="11">
        <v>7</v>
      </c>
      <c r="BD90" s="10" t="s">
        <v>53</v>
      </c>
      <c r="BE90" s="11"/>
      <c r="BF90" s="10"/>
      <c r="BG90" s="7">
        <v>2</v>
      </c>
      <c r="BH90" s="11"/>
      <c r="BI90" s="10"/>
      <c r="BJ90" s="11"/>
      <c r="BK90" s="10"/>
      <c r="BL90" s="11"/>
      <c r="BM90" s="10"/>
      <c r="BN90" s="11"/>
      <c r="BO90" s="10"/>
      <c r="BP90" s="7"/>
      <c r="BQ90" s="7">
        <f t="shared" si="72"/>
        <v>2</v>
      </c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73"/>
        <v>0</v>
      </c>
    </row>
    <row r="91" spans="1:86" x14ac:dyDescent="0.25">
      <c r="A91" s="20">
        <v>4</v>
      </c>
      <c r="B91" s="20">
        <v>1</v>
      </c>
      <c r="C91" s="20"/>
      <c r="D91" s="6" t="s">
        <v>306</v>
      </c>
      <c r="E91" s="3" t="s">
        <v>186</v>
      </c>
      <c r="F91" s="6">
        <f t="shared" si="58"/>
        <v>0</v>
      </c>
      <c r="G91" s="6">
        <f t="shared" si="59"/>
        <v>2</v>
      </c>
      <c r="H91" s="6">
        <f t="shared" si="60"/>
        <v>15</v>
      </c>
      <c r="I91" s="6">
        <f t="shared" si="61"/>
        <v>8</v>
      </c>
      <c r="J91" s="6">
        <f t="shared" si="62"/>
        <v>7</v>
      </c>
      <c r="K91" s="6">
        <f t="shared" si="63"/>
        <v>0</v>
      </c>
      <c r="L91" s="6">
        <f t="shared" si="64"/>
        <v>0</v>
      </c>
      <c r="M91" s="6">
        <f t="shared" si="65"/>
        <v>0</v>
      </c>
      <c r="N91" s="6">
        <f t="shared" si="66"/>
        <v>0</v>
      </c>
      <c r="O91" s="6">
        <f t="shared" si="67"/>
        <v>0</v>
      </c>
      <c r="P91" s="7">
        <f t="shared" si="68"/>
        <v>2</v>
      </c>
      <c r="Q91" s="7">
        <f t="shared" si="69"/>
        <v>0</v>
      </c>
      <c r="R91" s="7">
        <v>0.74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70"/>
        <v>0</v>
      </c>
      <c r="AJ91" s="11"/>
      <c r="AK91" s="10"/>
      <c r="AL91" s="11"/>
      <c r="AM91" s="10"/>
      <c r="AN91" s="11"/>
      <c r="AO91" s="10"/>
      <c r="AP91" s="7"/>
      <c r="AQ91" s="11"/>
      <c r="AR91" s="10"/>
      <c r="AS91" s="11"/>
      <c r="AT91" s="10"/>
      <c r="AU91" s="11"/>
      <c r="AV91" s="10"/>
      <c r="AW91" s="11"/>
      <c r="AX91" s="10"/>
      <c r="AY91" s="7"/>
      <c r="AZ91" s="7">
        <f t="shared" si="71"/>
        <v>0</v>
      </c>
      <c r="BA91" s="11">
        <v>8</v>
      </c>
      <c r="BB91" s="10" t="s">
        <v>53</v>
      </c>
      <c r="BC91" s="11">
        <v>7</v>
      </c>
      <c r="BD91" s="10" t="s">
        <v>53</v>
      </c>
      <c r="BE91" s="11"/>
      <c r="BF91" s="10"/>
      <c r="BG91" s="7">
        <v>2</v>
      </c>
      <c r="BH91" s="11"/>
      <c r="BI91" s="10"/>
      <c r="BJ91" s="11"/>
      <c r="BK91" s="10"/>
      <c r="BL91" s="11"/>
      <c r="BM91" s="10"/>
      <c r="BN91" s="11"/>
      <c r="BO91" s="10"/>
      <c r="BP91" s="7"/>
      <c r="BQ91" s="7">
        <f t="shared" si="72"/>
        <v>2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73"/>
        <v>0</v>
      </c>
    </row>
    <row r="92" spans="1:86" x14ac:dyDescent="0.25">
      <c r="A92" s="20">
        <v>4</v>
      </c>
      <c r="B92" s="20">
        <v>1</v>
      </c>
      <c r="C92" s="20"/>
      <c r="D92" s="6" t="s">
        <v>306</v>
      </c>
      <c r="E92" s="3" t="s">
        <v>182</v>
      </c>
      <c r="F92" s="6">
        <f t="shared" si="58"/>
        <v>0</v>
      </c>
      <c r="G92" s="6">
        <f t="shared" si="59"/>
        <v>2</v>
      </c>
      <c r="H92" s="6">
        <f t="shared" si="60"/>
        <v>15</v>
      </c>
      <c r="I92" s="6">
        <f t="shared" si="61"/>
        <v>8</v>
      </c>
      <c r="J92" s="6">
        <f t="shared" si="62"/>
        <v>7</v>
      </c>
      <c r="K92" s="6">
        <f t="shared" si="63"/>
        <v>0</v>
      </c>
      <c r="L92" s="6">
        <f t="shared" si="64"/>
        <v>0</v>
      </c>
      <c r="M92" s="6">
        <f t="shared" si="65"/>
        <v>0</v>
      </c>
      <c r="N92" s="6">
        <f t="shared" si="66"/>
        <v>0</v>
      </c>
      <c r="O92" s="6">
        <f t="shared" si="67"/>
        <v>0</v>
      </c>
      <c r="P92" s="7">
        <f t="shared" si="68"/>
        <v>2</v>
      </c>
      <c r="Q92" s="7">
        <f t="shared" si="69"/>
        <v>0</v>
      </c>
      <c r="R92" s="7">
        <v>0.74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70"/>
        <v>0</v>
      </c>
      <c r="AJ92" s="11"/>
      <c r="AK92" s="10"/>
      <c r="AL92" s="11"/>
      <c r="AM92" s="10"/>
      <c r="AN92" s="11"/>
      <c r="AO92" s="10"/>
      <c r="AP92" s="7"/>
      <c r="AQ92" s="11"/>
      <c r="AR92" s="10"/>
      <c r="AS92" s="11"/>
      <c r="AT92" s="10"/>
      <c r="AU92" s="11"/>
      <c r="AV92" s="10"/>
      <c r="AW92" s="11"/>
      <c r="AX92" s="10"/>
      <c r="AY92" s="7"/>
      <c r="AZ92" s="7">
        <f t="shared" si="71"/>
        <v>0</v>
      </c>
      <c r="BA92" s="11">
        <v>8</v>
      </c>
      <c r="BB92" s="10" t="s">
        <v>53</v>
      </c>
      <c r="BC92" s="11">
        <v>7</v>
      </c>
      <c r="BD92" s="10" t="s">
        <v>53</v>
      </c>
      <c r="BE92" s="11"/>
      <c r="BF92" s="10"/>
      <c r="BG92" s="7">
        <v>2</v>
      </c>
      <c r="BH92" s="11"/>
      <c r="BI92" s="10"/>
      <c r="BJ92" s="11"/>
      <c r="BK92" s="10"/>
      <c r="BL92" s="11"/>
      <c r="BM92" s="10"/>
      <c r="BN92" s="11"/>
      <c r="BO92" s="10"/>
      <c r="BP92" s="7"/>
      <c r="BQ92" s="7">
        <f t="shared" si="72"/>
        <v>2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73"/>
        <v>0</v>
      </c>
    </row>
    <row r="93" spans="1:86" x14ac:dyDescent="0.25">
      <c r="A93" s="20">
        <v>3</v>
      </c>
      <c r="B93" s="20">
        <v>1</v>
      </c>
      <c r="C93" s="20"/>
      <c r="D93" s="6" t="s">
        <v>306</v>
      </c>
      <c r="E93" s="3" t="s">
        <v>259</v>
      </c>
      <c r="F93" s="6">
        <f t="shared" si="58"/>
        <v>0</v>
      </c>
      <c r="G93" s="6">
        <f t="shared" si="59"/>
        <v>2</v>
      </c>
      <c r="H93" s="6">
        <f t="shared" si="60"/>
        <v>15</v>
      </c>
      <c r="I93" s="6">
        <f t="shared" si="61"/>
        <v>8</v>
      </c>
      <c r="J93" s="6">
        <f t="shared" si="62"/>
        <v>7</v>
      </c>
      <c r="K93" s="6">
        <f t="shared" si="63"/>
        <v>0</v>
      </c>
      <c r="L93" s="6">
        <f t="shared" si="64"/>
        <v>0</v>
      </c>
      <c r="M93" s="6">
        <f t="shared" si="65"/>
        <v>0</v>
      </c>
      <c r="N93" s="6">
        <f t="shared" si="66"/>
        <v>0</v>
      </c>
      <c r="O93" s="6">
        <f t="shared" si="67"/>
        <v>0</v>
      </c>
      <c r="P93" s="7">
        <f t="shared" si="68"/>
        <v>2</v>
      </c>
      <c r="Q93" s="7">
        <f t="shared" si="69"/>
        <v>0</v>
      </c>
      <c r="R93" s="7">
        <v>0.84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70"/>
        <v>0</v>
      </c>
      <c r="AJ93" s="11"/>
      <c r="AK93" s="10"/>
      <c r="AL93" s="11"/>
      <c r="AM93" s="10"/>
      <c r="AN93" s="11"/>
      <c r="AO93" s="10"/>
      <c r="AP93" s="7"/>
      <c r="AQ93" s="11"/>
      <c r="AR93" s="10"/>
      <c r="AS93" s="11"/>
      <c r="AT93" s="10"/>
      <c r="AU93" s="11"/>
      <c r="AV93" s="10"/>
      <c r="AW93" s="11"/>
      <c r="AX93" s="10"/>
      <c r="AY93" s="7"/>
      <c r="AZ93" s="7">
        <f t="shared" si="71"/>
        <v>0</v>
      </c>
      <c r="BA93" s="11">
        <v>8</v>
      </c>
      <c r="BB93" s="10" t="s">
        <v>53</v>
      </c>
      <c r="BC93" s="11">
        <v>7</v>
      </c>
      <c r="BD93" s="10" t="s">
        <v>53</v>
      </c>
      <c r="BE93" s="11"/>
      <c r="BF93" s="10"/>
      <c r="BG93" s="7">
        <v>2</v>
      </c>
      <c r="BH93" s="11"/>
      <c r="BI93" s="10"/>
      <c r="BJ93" s="11"/>
      <c r="BK93" s="10"/>
      <c r="BL93" s="11"/>
      <c r="BM93" s="10"/>
      <c r="BN93" s="11"/>
      <c r="BO93" s="10"/>
      <c r="BP93" s="7"/>
      <c r="BQ93" s="7">
        <f t="shared" si="72"/>
        <v>2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73"/>
        <v>0</v>
      </c>
    </row>
    <row r="94" spans="1:86" x14ac:dyDescent="0.25">
      <c r="A94" s="20">
        <v>3</v>
      </c>
      <c r="B94" s="20">
        <v>1</v>
      </c>
      <c r="C94" s="20"/>
      <c r="D94" s="6" t="s">
        <v>306</v>
      </c>
      <c r="E94" s="3" t="s">
        <v>261</v>
      </c>
      <c r="F94" s="6">
        <f t="shared" si="58"/>
        <v>0</v>
      </c>
      <c r="G94" s="6">
        <f t="shared" si="59"/>
        <v>2</v>
      </c>
      <c r="H94" s="6">
        <f t="shared" si="60"/>
        <v>15</v>
      </c>
      <c r="I94" s="6">
        <f t="shared" si="61"/>
        <v>8</v>
      </c>
      <c r="J94" s="6">
        <f t="shared" si="62"/>
        <v>7</v>
      </c>
      <c r="K94" s="6">
        <f t="shared" si="63"/>
        <v>0</v>
      </c>
      <c r="L94" s="6">
        <f t="shared" si="64"/>
        <v>0</v>
      </c>
      <c r="M94" s="6">
        <f t="shared" si="65"/>
        <v>0</v>
      </c>
      <c r="N94" s="6">
        <f t="shared" si="66"/>
        <v>0</v>
      </c>
      <c r="O94" s="6">
        <f t="shared" si="67"/>
        <v>0</v>
      </c>
      <c r="P94" s="7">
        <f t="shared" si="68"/>
        <v>2</v>
      </c>
      <c r="Q94" s="7">
        <f t="shared" si="69"/>
        <v>0</v>
      </c>
      <c r="R94" s="7">
        <v>0.8</v>
      </c>
      <c r="S94" s="11"/>
      <c r="T94" s="10"/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7"/>
      <c r="AI94" s="7">
        <f t="shared" si="70"/>
        <v>0</v>
      </c>
      <c r="AJ94" s="11"/>
      <c r="AK94" s="10"/>
      <c r="AL94" s="11"/>
      <c r="AM94" s="10"/>
      <c r="AN94" s="11"/>
      <c r="AO94" s="10"/>
      <c r="AP94" s="7"/>
      <c r="AQ94" s="11"/>
      <c r="AR94" s="10"/>
      <c r="AS94" s="11"/>
      <c r="AT94" s="10"/>
      <c r="AU94" s="11"/>
      <c r="AV94" s="10"/>
      <c r="AW94" s="11"/>
      <c r="AX94" s="10"/>
      <c r="AY94" s="7"/>
      <c r="AZ94" s="7">
        <f t="shared" si="71"/>
        <v>0</v>
      </c>
      <c r="BA94" s="11">
        <v>8</v>
      </c>
      <c r="BB94" s="10" t="s">
        <v>53</v>
      </c>
      <c r="BC94" s="11">
        <v>7</v>
      </c>
      <c r="BD94" s="10" t="s">
        <v>53</v>
      </c>
      <c r="BE94" s="11"/>
      <c r="BF94" s="10"/>
      <c r="BG94" s="7">
        <v>2</v>
      </c>
      <c r="BH94" s="11"/>
      <c r="BI94" s="10"/>
      <c r="BJ94" s="11"/>
      <c r="BK94" s="10"/>
      <c r="BL94" s="11"/>
      <c r="BM94" s="10"/>
      <c r="BN94" s="11"/>
      <c r="BO94" s="10"/>
      <c r="BP94" s="7"/>
      <c r="BQ94" s="7">
        <f t="shared" si="72"/>
        <v>2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 t="shared" si="73"/>
        <v>0</v>
      </c>
    </row>
    <row r="95" spans="1:86" x14ac:dyDescent="0.25">
      <c r="A95" s="20">
        <v>3</v>
      </c>
      <c r="B95" s="20">
        <v>1</v>
      </c>
      <c r="C95" s="20"/>
      <c r="D95" s="6" t="s">
        <v>306</v>
      </c>
      <c r="E95" s="3" t="s">
        <v>263</v>
      </c>
      <c r="F95" s="6">
        <f t="shared" si="58"/>
        <v>0</v>
      </c>
      <c r="G95" s="6">
        <f t="shared" si="59"/>
        <v>2</v>
      </c>
      <c r="H95" s="6">
        <f t="shared" si="60"/>
        <v>15</v>
      </c>
      <c r="I95" s="6">
        <f t="shared" si="61"/>
        <v>8</v>
      </c>
      <c r="J95" s="6">
        <f t="shared" si="62"/>
        <v>7</v>
      </c>
      <c r="K95" s="6">
        <f t="shared" si="63"/>
        <v>0</v>
      </c>
      <c r="L95" s="6">
        <f t="shared" si="64"/>
        <v>0</v>
      </c>
      <c r="M95" s="6">
        <f t="shared" si="65"/>
        <v>0</v>
      </c>
      <c r="N95" s="6">
        <f t="shared" si="66"/>
        <v>0</v>
      </c>
      <c r="O95" s="6">
        <f t="shared" si="67"/>
        <v>0</v>
      </c>
      <c r="P95" s="7">
        <f t="shared" si="68"/>
        <v>2</v>
      </c>
      <c r="Q95" s="7">
        <f t="shared" si="69"/>
        <v>0</v>
      </c>
      <c r="R95" s="7">
        <v>0.74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7"/>
      <c r="AI95" s="7">
        <f t="shared" si="70"/>
        <v>0</v>
      </c>
      <c r="AJ95" s="11"/>
      <c r="AK95" s="10"/>
      <c r="AL95" s="11"/>
      <c r="AM95" s="10"/>
      <c r="AN95" s="11"/>
      <c r="AO95" s="10"/>
      <c r="AP95" s="7"/>
      <c r="AQ95" s="11"/>
      <c r="AR95" s="10"/>
      <c r="AS95" s="11"/>
      <c r="AT95" s="10"/>
      <c r="AU95" s="11"/>
      <c r="AV95" s="10"/>
      <c r="AW95" s="11"/>
      <c r="AX95" s="10"/>
      <c r="AY95" s="7"/>
      <c r="AZ95" s="7">
        <f t="shared" si="71"/>
        <v>0</v>
      </c>
      <c r="BA95" s="11">
        <v>8</v>
      </c>
      <c r="BB95" s="10" t="s">
        <v>53</v>
      </c>
      <c r="BC95" s="11">
        <v>7</v>
      </c>
      <c r="BD95" s="10" t="s">
        <v>53</v>
      </c>
      <c r="BE95" s="11"/>
      <c r="BF95" s="10"/>
      <c r="BG95" s="7">
        <v>2</v>
      </c>
      <c r="BH95" s="11"/>
      <c r="BI95" s="10"/>
      <c r="BJ95" s="11"/>
      <c r="BK95" s="10"/>
      <c r="BL95" s="11"/>
      <c r="BM95" s="10"/>
      <c r="BN95" s="11"/>
      <c r="BO95" s="10"/>
      <c r="BP95" s="7"/>
      <c r="BQ95" s="7">
        <f t="shared" si="72"/>
        <v>2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 t="shared" si="73"/>
        <v>0</v>
      </c>
    </row>
    <row r="96" spans="1:86" x14ac:dyDescent="0.25">
      <c r="A96" s="20">
        <v>6</v>
      </c>
      <c r="B96" s="20">
        <v>1</v>
      </c>
      <c r="C96" s="20"/>
      <c r="D96" s="6" t="s">
        <v>306</v>
      </c>
      <c r="E96" s="3" t="s">
        <v>275</v>
      </c>
      <c r="F96" s="6">
        <f t="shared" si="58"/>
        <v>0</v>
      </c>
      <c r="G96" s="6">
        <f t="shared" si="59"/>
        <v>2</v>
      </c>
      <c r="H96" s="6">
        <f t="shared" si="60"/>
        <v>15</v>
      </c>
      <c r="I96" s="6">
        <f t="shared" si="61"/>
        <v>8</v>
      </c>
      <c r="J96" s="6">
        <f t="shared" si="62"/>
        <v>0</v>
      </c>
      <c r="K96" s="6">
        <f t="shared" si="63"/>
        <v>0</v>
      </c>
      <c r="L96" s="6">
        <f t="shared" si="64"/>
        <v>7</v>
      </c>
      <c r="M96" s="6">
        <f t="shared" si="65"/>
        <v>0</v>
      </c>
      <c r="N96" s="6">
        <f t="shared" si="66"/>
        <v>0</v>
      </c>
      <c r="O96" s="6">
        <f t="shared" si="67"/>
        <v>0</v>
      </c>
      <c r="P96" s="7">
        <f t="shared" si="68"/>
        <v>2</v>
      </c>
      <c r="Q96" s="7">
        <f t="shared" si="69"/>
        <v>1</v>
      </c>
      <c r="R96" s="7">
        <v>0.77</v>
      </c>
      <c r="S96" s="11"/>
      <c r="T96" s="10"/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7"/>
      <c r="AI96" s="7">
        <f t="shared" si="70"/>
        <v>0</v>
      </c>
      <c r="AJ96" s="11"/>
      <c r="AK96" s="10"/>
      <c r="AL96" s="11"/>
      <c r="AM96" s="10"/>
      <c r="AN96" s="11"/>
      <c r="AO96" s="10"/>
      <c r="AP96" s="7"/>
      <c r="AQ96" s="11"/>
      <c r="AR96" s="10"/>
      <c r="AS96" s="11"/>
      <c r="AT96" s="10"/>
      <c r="AU96" s="11"/>
      <c r="AV96" s="10"/>
      <c r="AW96" s="11"/>
      <c r="AX96" s="10"/>
      <c r="AY96" s="7"/>
      <c r="AZ96" s="7">
        <f t="shared" si="71"/>
        <v>0</v>
      </c>
      <c r="BA96" s="11">
        <v>8</v>
      </c>
      <c r="BB96" s="10" t="s">
        <v>53</v>
      </c>
      <c r="BC96" s="11"/>
      <c r="BD96" s="10"/>
      <c r="BE96" s="11"/>
      <c r="BF96" s="10"/>
      <c r="BG96" s="7">
        <v>1</v>
      </c>
      <c r="BH96" s="11">
        <v>7</v>
      </c>
      <c r="BI96" s="10" t="s">
        <v>53</v>
      </c>
      <c r="BJ96" s="11"/>
      <c r="BK96" s="10"/>
      <c r="BL96" s="11"/>
      <c r="BM96" s="10"/>
      <c r="BN96" s="11"/>
      <c r="BO96" s="10"/>
      <c r="BP96" s="7">
        <v>1</v>
      </c>
      <c r="BQ96" s="7">
        <f t="shared" si="72"/>
        <v>2</v>
      </c>
      <c r="BR96" s="11"/>
      <c r="BS96" s="10"/>
      <c r="BT96" s="11"/>
      <c r="BU96" s="10"/>
      <c r="BV96" s="11"/>
      <c r="BW96" s="10"/>
      <c r="BX96" s="7"/>
      <c r="BY96" s="11"/>
      <c r="BZ96" s="10"/>
      <c r="CA96" s="11"/>
      <c r="CB96" s="10"/>
      <c r="CC96" s="11"/>
      <c r="CD96" s="10"/>
      <c r="CE96" s="11"/>
      <c r="CF96" s="10"/>
      <c r="CG96" s="7"/>
      <c r="CH96" s="7">
        <f t="shared" si="73"/>
        <v>0</v>
      </c>
    </row>
    <row r="97" spans="1:86" x14ac:dyDescent="0.25">
      <c r="A97" s="20">
        <v>6</v>
      </c>
      <c r="B97" s="20">
        <v>1</v>
      </c>
      <c r="C97" s="20"/>
      <c r="D97" s="6" t="s">
        <v>306</v>
      </c>
      <c r="E97" s="3" t="s">
        <v>204</v>
      </c>
      <c r="F97" s="6">
        <f t="shared" si="58"/>
        <v>0</v>
      </c>
      <c r="G97" s="6">
        <f t="shared" si="59"/>
        <v>2</v>
      </c>
      <c r="H97" s="6">
        <f t="shared" si="60"/>
        <v>15</v>
      </c>
      <c r="I97" s="6">
        <f t="shared" si="61"/>
        <v>8</v>
      </c>
      <c r="J97" s="6">
        <f t="shared" si="62"/>
        <v>0</v>
      </c>
      <c r="K97" s="6">
        <f t="shared" si="63"/>
        <v>0</v>
      </c>
      <c r="L97" s="6">
        <f t="shared" si="64"/>
        <v>7</v>
      </c>
      <c r="M97" s="6">
        <f t="shared" si="65"/>
        <v>0</v>
      </c>
      <c r="N97" s="6">
        <f t="shared" si="66"/>
        <v>0</v>
      </c>
      <c r="O97" s="6">
        <f t="shared" si="67"/>
        <v>0</v>
      </c>
      <c r="P97" s="7">
        <f t="shared" si="68"/>
        <v>2</v>
      </c>
      <c r="Q97" s="7">
        <f t="shared" si="69"/>
        <v>1</v>
      </c>
      <c r="R97" s="7">
        <v>0.74</v>
      </c>
      <c r="S97" s="11"/>
      <c r="T97" s="10"/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7"/>
      <c r="AI97" s="7">
        <f t="shared" si="70"/>
        <v>0</v>
      </c>
      <c r="AJ97" s="11"/>
      <c r="AK97" s="10"/>
      <c r="AL97" s="11"/>
      <c r="AM97" s="10"/>
      <c r="AN97" s="11"/>
      <c r="AO97" s="10"/>
      <c r="AP97" s="7"/>
      <c r="AQ97" s="11"/>
      <c r="AR97" s="10"/>
      <c r="AS97" s="11"/>
      <c r="AT97" s="10"/>
      <c r="AU97" s="11"/>
      <c r="AV97" s="10"/>
      <c r="AW97" s="11"/>
      <c r="AX97" s="10"/>
      <c r="AY97" s="7"/>
      <c r="AZ97" s="7">
        <f t="shared" si="71"/>
        <v>0</v>
      </c>
      <c r="BA97" s="11">
        <v>8</v>
      </c>
      <c r="BB97" s="10" t="s">
        <v>53</v>
      </c>
      <c r="BC97" s="11"/>
      <c r="BD97" s="10"/>
      <c r="BE97" s="11"/>
      <c r="BF97" s="10"/>
      <c r="BG97" s="7">
        <v>1</v>
      </c>
      <c r="BH97" s="11">
        <v>7</v>
      </c>
      <c r="BI97" s="10" t="s">
        <v>53</v>
      </c>
      <c r="BJ97" s="11"/>
      <c r="BK97" s="10"/>
      <c r="BL97" s="11"/>
      <c r="BM97" s="10"/>
      <c r="BN97" s="11"/>
      <c r="BO97" s="10"/>
      <c r="BP97" s="7">
        <v>1</v>
      </c>
      <c r="BQ97" s="7">
        <f t="shared" si="72"/>
        <v>2</v>
      </c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7"/>
      <c r="CH97" s="7">
        <f t="shared" si="73"/>
        <v>0</v>
      </c>
    </row>
    <row r="98" spans="1:86" x14ac:dyDescent="0.25">
      <c r="A98" s="20">
        <v>6</v>
      </c>
      <c r="B98" s="20">
        <v>1</v>
      </c>
      <c r="C98" s="20"/>
      <c r="D98" s="6" t="s">
        <v>306</v>
      </c>
      <c r="E98" s="3" t="s">
        <v>210</v>
      </c>
      <c r="F98" s="6">
        <f t="shared" si="58"/>
        <v>0</v>
      </c>
      <c r="G98" s="6">
        <f t="shared" si="59"/>
        <v>2</v>
      </c>
      <c r="H98" s="6">
        <f t="shared" si="60"/>
        <v>15</v>
      </c>
      <c r="I98" s="6">
        <f t="shared" si="61"/>
        <v>8</v>
      </c>
      <c r="J98" s="6">
        <f t="shared" si="62"/>
        <v>0</v>
      </c>
      <c r="K98" s="6">
        <f t="shared" si="63"/>
        <v>0</v>
      </c>
      <c r="L98" s="6">
        <f t="shared" si="64"/>
        <v>7</v>
      </c>
      <c r="M98" s="6">
        <f t="shared" si="65"/>
        <v>0</v>
      </c>
      <c r="N98" s="6">
        <f t="shared" si="66"/>
        <v>0</v>
      </c>
      <c r="O98" s="6">
        <f t="shared" si="67"/>
        <v>0</v>
      </c>
      <c r="P98" s="7">
        <f t="shared" si="68"/>
        <v>2</v>
      </c>
      <c r="Q98" s="7">
        <f t="shared" si="69"/>
        <v>1</v>
      </c>
      <c r="R98" s="7">
        <v>0.5</v>
      </c>
      <c r="S98" s="11"/>
      <c r="T98" s="10"/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7"/>
      <c r="AI98" s="7">
        <f t="shared" si="70"/>
        <v>0</v>
      </c>
      <c r="AJ98" s="11"/>
      <c r="AK98" s="10"/>
      <c r="AL98" s="11"/>
      <c r="AM98" s="10"/>
      <c r="AN98" s="11"/>
      <c r="AO98" s="10"/>
      <c r="AP98" s="7"/>
      <c r="AQ98" s="11"/>
      <c r="AR98" s="10"/>
      <c r="AS98" s="11"/>
      <c r="AT98" s="10"/>
      <c r="AU98" s="11"/>
      <c r="AV98" s="10"/>
      <c r="AW98" s="11"/>
      <c r="AX98" s="10"/>
      <c r="AY98" s="7"/>
      <c r="AZ98" s="7">
        <f t="shared" si="71"/>
        <v>0</v>
      </c>
      <c r="BA98" s="11">
        <v>8</v>
      </c>
      <c r="BB98" s="10" t="s">
        <v>53</v>
      </c>
      <c r="BC98" s="11"/>
      <c r="BD98" s="10"/>
      <c r="BE98" s="11"/>
      <c r="BF98" s="10"/>
      <c r="BG98" s="7">
        <v>1</v>
      </c>
      <c r="BH98" s="11">
        <v>7</v>
      </c>
      <c r="BI98" s="10" t="s">
        <v>53</v>
      </c>
      <c r="BJ98" s="11"/>
      <c r="BK98" s="10"/>
      <c r="BL98" s="11"/>
      <c r="BM98" s="10"/>
      <c r="BN98" s="11"/>
      <c r="BO98" s="10"/>
      <c r="BP98" s="7">
        <v>1</v>
      </c>
      <c r="BQ98" s="7">
        <f t="shared" si="72"/>
        <v>2</v>
      </c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7"/>
      <c r="CH98" s="7">
        <f t="shared" si="73"/>
        <v>0</v>
      </c>
    </row>
    <row r="99" spans="1:86" x14ac:dyDescent="0.25">
      <c r="A99" s="20">
        <v>6</v>
      </c>
      <c r="B99" s="20">
        <v>1</v>
      </c>
      <c r="C99" s="20"/>
      <c r="D99" s="6" t="s">
        <v>306</v>
      </c>
      <c r="E99" s="3" t="s">
        <v>156</v>
      </c>
      <c r="F99" s="6">
        <f t="shared" si="58"/>
        <v>0</v>
      </c>
      <c r="G99" s="6">
        <f t="shared" si="59"/>
        <v>2</v>
      </c>
      <c r="H99" s="6">
        <f t="shared" si="60"/>
        <v>15</v>
      </c>
      <c r="I99" s="6">
        <f t="shared" si="61"/>
        <v>8</v>
      </c>
      <c r="J99" s="6">
        <f t="shared" si="62"/>
        <v>0</v>
      </c>
      <c r="K99" s="6">
        <f t="shared" si="63"/>
        <v>0</v>
      </c>
      <c r="L99" s="6">
        <f t="shared" si="64"/>
        <v>7</v>
      </c>
      <c r="M99" s="6">
        <f t="shared" si="65"/>
        <v>0</v>
      </c>
      <c r="N99" s="6">
        <f t="shared" si="66"/>
        <v>0</v>
      </c>
      <c r="O99" s="6">
        <f t="shared" si="67"/>
        <v>0</v>
      </c>
      <c r="P99" s="7">
        <f t="shared" si="68"/>
        <v>2</v>
      </c>
      <c r="Q99" s="7">
        <f t="shared" si="69"/>
        <v>1</v>
      </c>
      <c r="R99" s="7">
        <v>0.74</v>
      </c>
      <c r="S99" s="11"/>
      <c r="T99" s="10"/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7"/>
      <c r="AI99" s="7">
        <f t="shared" si="70"/>
        <v>0</v>
      </c>
      <c r="AJ99" s="11"/>
      <c r="AK99" s="10"/>
      <c r="AL99" s="11"/>
      <c r="AM99" s="10"/>
      <c r="AN99" s="11"/>
      <c r="AO99" s="10"/>
      <c r="AP99" s="7"/>
      <c r="AQ99" s="11"/>
      <c r="AR99" s="10"/>
      <c r="AS99" s="11"/>
      <c r="AT99" s="10"/>
      <c r="AU99" s="11"/>
      <c r="AV99" s="10"/>
      <c r="AW99" s="11"/>
      <c r="AX99" s="10"/>
      <c r="AY99" s="7"/>
      <c r="AZ99" s="7">
        <f t="shared" si="71"/>
        <v>0</v>
      </c>
      <c r="BA99" s="11">
        <v>8</v>
      </c>
      <c r="BB99" s="10" t="s">
        <v>53</v>
      </c>
      <c r="BC99" s="11"/>
      <c r="BD99" s="10"/>
      <c r="BE99" s="11"/>
      <c r="BF99" s="10"/>
      <c r="BG99" s="7">
        <v>1</v>
      </c>
      <c r="BH99" s="11">
        <v>7</v>
      </c>
      <c r="BI99" s="10" t="s">
        <v>53</v>
      </c>
      <c r="BJ99" s="11"/>
      <c r="BK99" s="10"/>
      <c r="BL99" s="11"/>
      <c r="BM99" s="10"/>
      <c r="BN99" s="11"/>
      <c r="BO99" s="10"/>
      <c r="BP99" s="7">
        <v>1</v>
      </c>
      <c r="BQ99" s="7">
        <f t="shared" si="72"/>
        <v>2</v>
      </c>
      <c r="BR99" s="11"/>
      <c r="BS99" s="10"/>
      <c r="BT99" s="11"/>
      <c r="BU99" s="10"/>
      <c r="BV99" s="11"/>
      <c r="BW99" s="10"/>
      <c r="BX99" s="7"/>
      <c r="BY99" s="11"/>
      <c r="BZ99" s="10"/>
      <c r="CA99" s="11"/>
      <c r="CB99" s="10"/>
      <c r="CC99" s="11"/>
      <c r="CD99" s="10"/>
      <c r="CE99" s="11"/>
      <c r="CF99" s="10"/>
      <c r="CG99" s="7"/>
      <c r="CH99" s="7">
        <f t="shared" si="73"/>
        <v>0</v>
      </c>
    </row>
    <row r="100" spans="1:86" x14ac:dyDescent="0.25">
      <c r="A100" s="20">
        <v>8</v>
      </c>
      <c r="B100" s="20">
        <v>1</v>
      </c>
      <c r="C100" s="20"/>
      <c r="D100" s="6" t="s">
        <v>306</v>
      </c>
      <c r="E100" s="3" t="s">
        <v>218</v>
      </c>
      <c r="F100" s="6">
        <f t="shared" si="58"/>
        <v>0</v>
      </c>
      <c r="G100" s="6">
        <f t="shared" si="59"/>
        <v>2</v>
      </c>
      <c r="H100" s="6">
        <f t="shared" si="60"/>
        <v>15</v>
      </c>
      <c r="I100" s="6">
        <f t="shared" si="61"/>
        <v>8</v>
      </c>
      <c r="J100" s="6">
        <f t="shared" si="62"/>
        <v>0</v>
      </c>
      <c r="K100" s="6">
        <f t="shared" si="63"/>
        <v>0</v>
      </c>
      <c r="L100" s="6">
        <f t="shared" si="64"/>
        <v>7</v>
      </c>
      <c r="M100" s="6">
        <f t="shared" si="65"/>
        <v>0</v>
      </c>
      <c r="N100" s="6">
        <f t="shared" si="66"/>
        <v>0</v>
      </c>
      <c r="O100" s="6">
        <f t="shared" si="67"/>
        <v>0</v>
      </c>
      <c r="P100" s="7">
        <f t="shared" si="68"/>
        <v>2</v>
      </c>
      <c r="Q100" s="7">
        <f t="shared" si="69"/>
        <v>1</v>
      </c>
      <c r="R100" s="7">
        <v>0.74</v>
      </c>
      <c r="S100" s="11"/>
      <c r="T100" s="10"/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7"/>
      <c r="AI100" s="7">
        <f t="shared" si="70"/>
        <v>0</v>
      </c>
      <c r="AJ100" s="11"/>
      <c r="AK100" s="10"/>
      <c r="AL100" s="11"/>
      <c r="AM100" s="10"/>
      <c r="AN100" s="11"/>
      <c r="AO100" s="10"/>
      <c r="AP100" s="7"/>
      <c r="AQ100" s="11"/>
      <c r="AR100" s="10"/>
      <c r="AS100" s="11"/>
      <c r="AT100" s="10"/>
      <c r="AU100" s="11"/>
      <c r="AV100" s="10"/>
      <c r="AW100" s="11"/>
      <c r="AX100" s="10"/>
      <c r="AY100" s="7"/>
      <c r="AZ100" s="7">
        <f t="shared" si="71"/>
        <v>0</v>
      </c>
      <c r="BA100" s="11">
        <v>8</v>
      </c>
      <c r="BB100" s="10" t="s">
        <v>53</v>
      </c>
      <c r="BC100" s="11"/>
      <c r="BD100" s="10"/>
      <c r="BE100" s="11"/>
      <c r="BF100" s="10"/>
      <c r="BG100" s="7">
        <v>1</v>
      </c>
      <c r="BH100" s="11">
        <v>7</v>
      </c>
      <c r="BI100" s="10" t="s">
        <v>53</v>
      </c>
      <c r="BJ100" s="11"/>
      <c r="BK100" s="10"/>
      <c r="BL100" s="11"/>
      <c r="BM100" s="10"/>
      <c r="BN100" s="11"/>
      <c r="BO100" s="10"/>
      <c r="BP100" s="7">
        <v>1</v>
      </c>
      <c r="BQ100" s="7">
        <f t="shared" si="72"/>
        <v>2</v>
      </c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7"/>
      <c r="CH100" s="7">
        <f t="shared" si="73"/>
        <v>0</v>
      </c>
    </row>
    <row r="101" spans="1:86" x14ac:dyDescent="0.25">
      <c r="A101" s="20">
        <v>8</v>
      </c>
      <c r="B101" s="20">
        <v>1</v>
      </c>
      <c r="C101" s="20"/>
      <c r="D101" s="6" t="s">
        <v>306</v>
      </c>
      <c r="E101" s="3" t="s">
        <v>216</v>
      </c>
      <c r="F101" s="6">
        <f t="shared" si="58"/>
        <v>0</v>
      </c>
      <c r="G101" s="6">
        <f t="shared" si="59"/>
        <v>2</v>
      </c>
      <c r="H101" s="6">
        <f t="shared" si="60"/>
        <v>15</v>
      </c>
      <c r="I101" s="6">
        <f t="shared" si="61"/>
        <v>8</v>
      </c>
      <c r="J101" s="6">
        <f t="shared" si="62"/>
        <v>0</v>
      </c>
      <c r="K101" s="6">
        <f t="shared" si="63"/>
        <v>0</v>
      </c>
      <c r="L101" s="6">
        <f t="shared" si="64"/>
        <v>7</v>
      </c>
      <c r="M101" s="6">
        <f t="shared" si="65"/>
        <v>0</v>
      </c>
      <c r="N101" s="6">
        <f t="shared" si="66"/>
        <v>0</v>
      </c>
      <c r="O101" s="6">
        <f t="shared" si="67"/>
        <v>0</v>
      </c>
      <c r="P101" s="7">
        <f t="shared" si="68"/>
        <v>2</v>
      </c>
      <c r="Q101" s="7">
        <f t="shared" si="69"/>
        <v>1</v>
      </c>
      <c r="R101" s="7">
        <v>0.74</v>
      </c>
      <c r="S101" s="11"/>
      <c r="T101" s="10"/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7"/>
      <c r="AI101" s="7">
        <f t="shared" si="70"/>
        <v>0</v>
      </c>
      <c r="AJ101" s="11"/>
      <c r="AK101" s="10"/>
      <c r="AL101" s="11"/>
      <c r="AM101" s="10"/>
      <c r="AN101" s="11"/>
      <c r="AO101" s="10"/>
      <c r="AP101" s="7"/>
      <c r="AQ101" s="11"/>
      <c r="AR101" s="10"/>
      <c r="AS101" s="11"/>
      <c r="AT101" s="10"/>
      <c r="AU101" s="11"/>
      <c r="AV101" s="10"/>
      <c r="AW101" s="11"/>
      <c r="AX101" s="10"/>
      <c r="AY101" s="7"/>
      <c r="AZ101" s="7">
        <f t="shared" si="71"/>
        <v>0</v>
      </c>
      <c r="BA101" s="11">
        <v>8</v>
      </c>
      <c r="BB101" s="10" t="s">
        <v>53</v>
      </c>
      <c r="BC101" s="11"/>
      <c r="BD101" s="10"/>
      <c r="BE101" s="11"/>
      <c r="BF101" s="10"/>
      <c r="BG101" s="7">
        <v>1</v>
      </c>
      <c r="BH101" s="11">
        <v>7</v>
      </c>
      <c r="BI101" s="10" t="s">
        <v>53</v>
      </c>
      <c r="BJ101" s="11"/>
      <c r="BK101" s="10"/>
      <c r="BL101" s="11"/>
      <c r="BM101" s="10"/>
      <c r="BN101" s="11"/>
      <c r="BO101" s="10"/>
      <c r="BP101" s="7">
        <v>1</v>
      </c>
      <c r="BQ101" s="7">
        <f t="shared" si="72"/>
        <v>2</v>
      </c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7"/>
      <c r="CH101" s="7">
        <f t="shared" si="73"/>
        <v>0</v>
      </c>
    </row>
    <row r="102" spans="1:86" x14ac:dyDescent="0.25">
      <c r="A102" s="20">
        <v>8</v>
      </c>
      <c r="B102" s="20">
        <v>1</v>
      </c>
      <c r="C102" s="20"/>
      <c r="D102" s="6" t="s">
        <v>306</v>
      </c>
      <c r="E102" s="3" t="s">
        <v>172</v>
      </c>
      <c r="F102" s="6">
        <f t="shared" si="58"/>
        <v>0</v>
      </c>
      <c r="G102" s="6">
        <f t="shared" si="59"/>
        <v>2</v>
      </c>
      <c r="H102" s="6">
        <f t="shared" si="60"/>
        <v>15</v>
      </c>
      <c r="I102" s="6">
        <f t="shared" si="61"/>
        <v>8</v>
      </c>
      <c r="J102" s="6">
        <f t="shared" si="62"/>
        <v>0</v>
      </c>
      <c r="K102" s="6">
        <f t="shared" si="63"/>
        <v>0</v>
      </c>
      <c r="L102" s="6">
        <f t="shared" si="64"/>
        <v>7</v>
      </c>
      <c r="M102" s="6">
        <f t="shared" si="65"/>
        <v>0</v>
      </c>
      <c r="N102" s="6">
        <f t="shared" si="66"/>
        <v>0</v>
      </c>
      <c r="O102" s="6">
        <f t="shared" si="67"/>
        <v>0</v>
      </c>
      <c r="P102" s="7">
        <f t="shared" si="68"/>
        <v>2</v>
      </c>
      <c r="Q102" s="7">
        <f t="shared" si="69"/>
        <v>1</v>
      </c>
      <c r="R102" s="7">
        <v>0.83</v>
      </c>
      <c r="S102" s="11"/>
      <c r="T102" s="10"/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7"/>
      <c r="AI102" s="7">
        <f t="shared" si="70"/>
        <v>0</v>
      </c>
      <c r="AJ102" s="11"/>
      <c r="AK102" s="10"/>
      <c r="AL102" s="11"/>
      <c r="AM102" s="10"/>
      <c r="AN102" s="11"/>
      <c r="AO102" s="10"/>
      <c r="AP102" s="7"/>
      <c r="AQ102" s="11"/>
      <c r="AR102" s="10"/>
      <c r="AS102" s="11"/>
      <c r="AT102" s="10"/>
      <c r="AU102" s="11"/>
      <c r="AV102" s="10"/>
      <c r="AW102" s="11"/>
      <c r="AX102" s="10"/>
      <c r="AY102" s="7"/>
      <c r="AZ102" s="7">
        <f t="shared" si="71"/>
        <v>0</v>
      </c>
      <c r="BA102" s="11">
        <v>8</v>
      </c>
      <c r="BB102" s="10" t="s">
        <v>53</v>
      </c>
      <c r="BC102" s="11"/>
      <c r="BD102" s="10"/>
      <c r="BE102" s="11"/>
      <c r="BF102" s="10"/>
      <c r="BG102" s="7">
        <v>1</v>
      </c>
      <c r="BH102" s="11">
        <v>7</v>
      </c>
      <c r="BI102" s="10" t="s">
        <v>53</v>
      </c>
      <c r="BJ102" s="11"/>
      <c r="BK102" s="10"/>
      <c r="BL102" s="11"/>
      <c r="BM102" s="10"/>
      <c r="BN102" s="11"/>
      <c r="BO102" s="10"/>
      <c r="BP102" s="7">
        <v>1</v>
      </c>
      <c r="BQ102" s="7">
        <f t="shared" si="72"/>
        <v>2</v>
      </c>
      <c r="BR102" s="11"/>
      <c r="BS102" s="10"/>
      <c r="BT102" s="11"/>
      <c r="BU102" s="10"/>
      <c r="BV102" s="11"/>
      <c r="BW102" s="10"/>
      <c r="BX102" s="7"/>
      <c r="BY102" s="11"/>
      <c r="BZ102" s="10"/>
      <c r="CA102" s="11"/>
      <c r="CB102" s="10"/>
      <c r="CC102" s="11"/>
      <c r="CD102" s="10"/>
      <c r="CE102" s="11"/>
      <c r="CF102" s="10"/>
      <c r="CG102" s="7"/>
      <c r="CH102" s="7">
        <f t="shared" si="73"/>
        <v>0</v>
      </c>
    </row>
    <row r="103" spans="1:86" x14ac:dyDescent="0.25">
      <c r="A103" s="20">
        <v>8</v>
      </c>
      <c r="B103" s="20">
        <v>1</v>
      </c>
      <c r="C103" s="20"/>
      <c r="D103" s="6" t="s">
        <v>306</v>
      </c>
      <c r="E103" s="3" t="s">
        <v>162</v>
      </c>
      <c r="F103" s="6">
        <f t="shared" si="58"/>
        <v>0</v>
      </c>
      <c r="G103" s="6">
        <f t="shared" si="59"/>
        <v>2</v>
      </c>
      <c r="H103" s="6">
        <f t="shared" si="60"/>
        <v>15</v>
      </c>
      <c r="I103" s="6">
        <f t="shared" si="61"/>
        <v>8</v>
      </c>
      <c r="J103" s="6">
        <f t="shared" si="62"/>
        <v>0</v>
      </c>
      <c r="K103" s="6">
        <f t="shared" si="63"/>
        <v>0</v>
      </c>
      <c r="L103" s="6">
        <f t="shared" si="64"/>
        <v>7</v>
      </c>
      <c r="M103" s="6">
        <f t="shared" si="65"/>
        <v>0</v>
      </c>
      <c r="N103" s="6">
        <f t="shared" si="66"/>
        <v>0</v>
      </c>
      <c r="O103" s="6">
        <f t="shared" si="67"/>
        <v>0</v>
      </c>
      <c r="P103" s="7">
        <f t="shared" si="68"/>
        <v>2</v>
      </c>
      <c r="Q103" s="7">
        <f t="shared" si="69"/>
        <v>1</v>
      </c>
      <c r="R103" s="7">
        <v>0.8</v>
      </c>
      <c r="S103" s="11"/>
      <c r="T103" s="10"/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7"/>
      <c r="AI103" s="7">
        <f t="shared" si="70"/>
        <v>0</v>
      </c>
      <c r="AJ103" s="11"/>
      <c r="AK103" s="10"/>
      <c r="AL103" s="11"/>
      <c r="AM103" s="10"/>
      <c r="AN103" s="11"/>
      <c r="AO103" s="10"/>
      <c r="AP103" s="7"/>
      <c r="AQ103" s="11"/>
      <c r="AR103" s="10"/>
      <c r="AS103" s="11"/>
      <c r="AT103" s="10"/>
      <c r="AU103" s="11"/>
      <c r="AV103" s="10"/>
      <c r="AW103" s="11"/>
      <c r="AX103" s="10"/>
      <c r="AY103" s="7"/>
      <c r="AZ103" s="7">
        <f t="shared" si="71"/>
        <v>0</v>
      </c>
      <c r="BA103" s="11">
        <v>8</v>
      </c>
      <c r="BB103" s="10" t="s">
        <v>53</v>
      </c>
      <c r="BC103" s="11"/>
      <c r="BD103" s="10"/>
      <c r="BE103" s="11"/>
      <c r="BF103" s="10"/>
      <c r="BG103" s="7">
        <v>1</v>
      </c>
      <c r="BH103" s="11">
        <v>7</v>
      </c>
      <c r="BI103" s="10" t="s">
        <v>53</v>
      </c>
      <c r="BJ103" s="11"/>
      <c r="BK103" s="10"/>
      <c r="BL103" s="11"/>
      <c r="BM103" s="10"/>
      <c r="BN103" s="11"/>
      <c r="BO103" s="10"/>
      <c r="BP103" s="7">
        <v>1</v>
      </c>
      <c r="BQ103" s="7">
        <f t="shared" si="72"/>
        <v>2</v>
      </c>
      <c r="BR103" s="11"/>
      <c r="BS103" s="10"/>
      <c r="BT103" s="11"/>
      <c r="BU103" s="10"/>
      <c r="BV103" s="11"/>
      <c r="BW103" s="10"/>
      <c r="BX103" s="7"/>
      <c r="BY103" s="11"/>
      <c r="BZ103" s="10"/>
      <c r="CA103" s="11"/>
      <c r="CB103" s="10"/>
      <c r="CC103" s="11"/>
      <c r="CD103" s="10"/>
      <c r="CE103" s="11"/>
      <c r="CF103" s="10"/>
      <c r="CG103" s="7"/>
      <c r="CH103" s="7">
        <f t="shared" si="73"/>
        <v>0</v>
      </c>
    </row>
    <row r="104" spans="1:86" ht="20.100000000000001" customHeight="1" x14ac:dyDescent="0.25">
      <c r="A104" s="19" t="s">
        <v>223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9"/>
      <c r="CH104" s="15"/>
    </row>
    <row r="105" spans="1:86" x14ac:dyDescent="0.25">
      <c r="A105" s="6"/>
      <c r="B105" s="6"/>
      <c r="C105" s="6"/>
      <c r="D105" s="6" t="s">
        <v>224</v>
      </c>
      <c r="E105" s="3" t="s">
        <v>225</v>
      </c>
      <c r="F105" s="6">
        <f>COUNTIF(S105:CF105,"e")</f>
        <v>0</v>
      </c>
      <c r="G105" s="6">
        <f>COUNTIF(S105:CF105,"z")</f>
        <v>1</v>
      </c>
      <c r="H105" s="6">
        <f>SUM(I105:O105)</f>
        <v>4</v>
      </c>
      <c r="I105" s="6">
        <f>S105+AJ105+BA105+BR105</f>
        <v>0</v>
      </c>
      <c r="J105" s="6">
        <f>U105+AL105+BC105+BT105</f>
        <v>0</v>
      </c>
      <c r="K105" s="6">
        <f>W105+AN105+BE105+BV105</f>
        <v>0</v>
      </c>
      <c r="L105" s="6">
        <f>Z105+AQ105+BH105+BY105</f>
        <v>0</v>
      </c>
      <c r="M105" s="6">
        <f>AB105+AS105+BJ105+CA105</f>
        <v>0</v>
      </c>
      <c r="N105" s="6">
        <f>AD105+AU105+BL105+CC105</f>
        <v>0</v>
      </c>
      <c r="O105" s="6">
        <f>AF105+AW105+BN105+CE105</f>
        <v>4</v>
      </c>
      <c r="P105" s="7">
        <f>AI105+AZ105+BQ105+CH105</f>
        <v>4</v>
      </c>
      <c r="Q105" s="7">
        <f>AH105+AY105+BP105+CG105</f>
        <v>4</v>
      </c>
      <c r="R105" s="7">
        <v>1</v>
      </c>
      <c r="S105" s="11"/>
      <c r="T105" s="10"/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7"/>
      <c r="AI105" s="7">
        <f>Y105+AH105</f>
        <v>0</v>
      </c>
      <c r="AJ105" s="11"/>
      <c r="AK105" s="10"/>
      <c r="AL105" s="11"/>
      <c r="AM105" s="10"/>
      <c r="AN105" s="11"/>
      <c r="AO105" s="10"/>
      <c r="AP105" s="7"/>
      <c r="AQ105" s="11"/>
      <c r="AR105" s="10"/>
      <c r="AS105" s="11"/>
      <c r="AT105" s="10"/>
      <c r="AU105" s="11"/>
      <c r="AV105" s="10"/>
      <c r="AW105" s="11">
        <v>4</v>
      </c>
      <c r="AX105" s="10" t="s">
        <v>53</v>
      </c>
      <c r="AY105" s="7">
        <v>4</v>
      </c>
      <c r="AZ105" s="7">
        <f>AP105+AY105</f>
        <v>4</v>
      </c>
      <c r="BA105" s="11"/>
      <c r="BB105" s="10"/>
      <c r="BC105" s="11"/>
      <c r="BD105" s="10"/>
      <c r="BE105" s="11"/>
      <c r="BF105" s="10"/>
      <c r="BG105" s="7"/>
      <c r="BH105" s="11"/>
      <c r="BI105" s="10"/>
      <c r="BJ105" s="11"/>
      <c r="BK105" s="10"/>
      <c r="BL105" s="11"/>
      <c r="BM105" s="10"/>
      <c r="BN105" s="11"/>
      <c r="BO105" s="10"/>
      <c r="BP105" s="7"/>
      <c r="BQ105" s="7">
        <f>BG105+BP105</f>
        <v>0</v>
      </c>
      <c r="BR105" s="11"/>
      <c r="BS105" s="10"/>
      <c r="BT105" s="11"/>
      <c r="BU105" s="10"/>
      <c r="BV105" s="11"/>
      <c r="BW105" s="10"/>
      <c r="BX105" s="7"/>
      <c r="BY105" s="11"/>
      <c r="BZ105" s="10"/>
      <c r="CA105" s="11"/>
      <c r="CB105" s="10"/>
      <c r="CC105" s="11"/>
      <c r="CD105" s="10"/>
      <c r="CE105" s="11"/>
      <c r="CF105" s="10"/>
      <c r="CG105" s="7"/>
      <c r="CH105" s="7">
        <f>BX105+CG105</f>
        <v>0</v>
      </c>
    </row>
    <row r="106" spans="1:86" ht="16.05" customHeight="1" x14ac:dyDescent="0.25">
      <c r="A106" s="6"/>
      <c r="B106" s="6"/>
      <c r="C106" s="6"/>
      <c r="D106" s="6"/>
      <c r="E106" s="6" t="s">
        <v>71</v>
      </c>
      <c r="F106" s="6">
        <f t="shared" ref="F106:AK106" si="74">SUM(F105:F105)</f>
        <v>0</v>
      </c>
      <c r="G106" s="6">
        <f t="shared" si="74"/>
        <v>1</v>
      </c>
      <c r="H106" s="6">
        <f t="shared" si="74"/>
        <v>4</v>
      </c>
      <c r="I106" s="6">
        <f t="shared" si="74"/>
        <v>0</v>
      </c>
      <c r="J106" s="6">
        <f t="shared" si="74"/>
        <v>0</v>
      </c>
      <c r="K106" s="6">
        <f t="shared" si="74"/>
        <v>0</v>
      </c>
      <c r="L106" s="6">
        <f t="shared" si="74"/>
        <v>0</v>
      </c>
      <c r="M106" s="6">
        <f t="shared" si="74"/>
        <v>0</v>
      </c>
      <c r="N106" s="6">
        <f t="shared" si="74"/>
        <v>0</v>
      </c>
      <c r="O106" s="6">
        <f t="shared" si="74"/>
        <v>4</v>
      </c>
      <c r="P106" s="7">
        <f t="shared" si="74"/>
        <v>4</v>
      </c>
      <c r="Q106" s="7">
        <f t="shared" si="74"/>
        <v>4</v>
      </c>
      <c r="R106" s="7">
        <f t="shared" si="74"/>
        <v>1</v>
      </c>
      <c r="S106" s="11">
        <f t="shared" si="74"/>
        <v>0</v>
      </c>
      <c r="T106" s="10">
        <f t="shared" si="74"/>
        <v>0</v>
      </c>
      <c r="U106" s="11">
        <f t="shared" si="74"/>
        <v>0</v>
      </c>
      <c r="V106" s="10">
        <f t="shared" si="74"/>
        <v>0</v>
      </c>
      <c r="W106" s="11">
        <f t="shared" si="74"/>
        <v>0</v>
      </c>
      <c r="X106" s="10">
        <f t="shared" si="74"/>
        <v>0</v>
      </c>
      <c r="Y106" s="7">
        <f t="shared" si="74"/>
        <v>0</v>
      </c>
      <c r="Z106" s="11">
        <f t="shared" si="74"/>
        <v>0</v>
      </c>
      <c r="AA106" s="10">
        <f t="shared" si="74"/>
        <v>0</v>
      </c>
      <c r="AB106" s="11">
        <f t="shared" si="74"/>
        <v>0</v>
      </c>
      <c r="AC106" s="10">
        <f t="shared" si="74"/>
        <v>0</v>
      </c>
      <c r="AD106" s="11">
        <f t="shared" si="74"/>
        <v>0</v>
      </c>
      <c r="AE106" s="10">
        <f t="shared" si="74"/>
        <v>0</v>
      </c>
      <c r="AF106" s="11">
        <f t="shared" si="74"/>
        <v>0</v>
      </c>
      <c r="AG106" s="10">
        <f t="shared" si="74"/>
        <v>0</v>
      </c>
      <c r="AH106" s="7">
        <f t="shared" si="74"/>
        <v>0</v>
      </c>
      <c r="AI106" s="7">
        <f t="shared" si="74"/>
        <v>0</v>
      </c>
      <c r="AJ106" s="11">
        <f t="shared" si="74"/>
        <v>0</v>
      </c>
      <c r="AK106" s="10">
        <f t="shared" si="74"/>
        <v>0</v>
      </c>
      <c r="AL106" s="11">
        <f t="shared" ref="AL106:BQ106" si="75">SUM(AL105:AL105)</f>
        <v>0</v>
      </c>
      <c r="AM106" s="10">
        <f t="shared" si="75"/>
        <v>0</v>
      </c>
      <c r="AN106" s="11">
        <f t="shared" si="75"/>
        <v>0</v>
      </c>
      <c r="AO106" s="10">
        <f t="shared" si="75"/>
        <v>0</v>
      </c>
      <c r="AP106" s="7">
        <f t="shared" si="75"/>
        <v>0</v>
      </c>
      <c r="AQ106" s="11">
        <f t="shared" si="75"/>
        <v>0</v>
      </c>
      <c r="AR106" s="10">
        <f t="shared" si="75"/>
        <v>0</v>
      </c>
      <c r="AS106" s="11">
        <f t="shared" si="75"/>
        <v>0</v>
      </c>
      <c r="AT106" s="10">
        <f t="shared" si="75"/>
        <v>0</v>
      </c>
      <c r="AU106" s="11">
        <f t="shared" si="75"/>
        <v>0</v>
      </c>
      <c r="AV106" s="10">
        <f t="shared" si="75"/>
        <v>0</v>
      </c>
      <c r="AW106" s="11">
        <f t="shared" si="75"/>
        <v>4</v>
      </c>
      <c r="AX106" s="10">
        <f t="shared" si="75"/>
        <v>0</v>
      </c>
      <c r="AY106" s="7">
        <f t="shared" si="75"/>
        <v>4</v>
      </c>
      <c r="AZ106" s="7">
        <f t="shared" si="75"/>
        <v>4</v>
      </c>
      <c r="BA106" s="11">
        <f t="shared" si="75"/>
        <v>0</v>
      </c>
      <c r="BB106" s="10">
        <f t="shared" si="75"/>
        <v>0</v>
      </c>
      <c r="BC106" s="11">
        <f t="shared" si="75"/>
        <v>0</v>
      </c>
      <c r="BD106" s="10">
        <f t="shared" si="75"/>
        <v>0</v>
      </c>
      <c r="BE106" s="11">
        <f t="shared" si="75"/>
        <v>0</v>
      </c>
      <c r="BF106" s="10">
        <f t="shared" si="75"/>
        <v>0</v>
      </c>
      <c r="BG106" s="7">
        <f t="shared" si="75"/>
        <v>0</v>
      </c>
      <c r="BH106" s="11">
        <f t="shared" si="75"/>
        <v>0</v>
      </c>
      <c r="BI106" s="10">
        <f t="shared" si="75"/>
        <v>0</v>
      </c>
      <c r="BJ106" s="11">
        <f t="shared" si="75"/>
        <v>0</v>
      </c>
      <c r="BK106" s="10">
        <f t="shared" si="75"/>
        <v>0</v>
      </c>
      <c r="BL106" s="11">
        <f t="shared" si="75"/>
        <v>0</v>
      </c>
      <c r="BM106" s="10">
        <f t="shared" si="75"/>
        <v>0</v>
      </c>
      <c r="BN106" s="11">
        <f t="shared" si="75"/>
        <v>0</v>
      </c>
      <c r="BO106" s="10">
        <f t="shared" si="75"/>
        <v>0</v>
      </c>
      <c r="BP106" s="7">
        <f t="shared" si="75"/>
        <v>0</v>
      </c>
      <c r="BQ106" s="7">
        <f t="shared" si="75"/>
        <v>0</v>
      </c>
      <c r="BR106" s="11">
        <f t="shared" ref="BR106:CW106" si="76">SUM(BR105:BR105)</f>
        <v>0</v>
      </c>
      <c r="BS106" s="10">
        <f t="shared" si="76"/>
        <v>0</v>
      </c>
      <c r="BT106" s="11">
        <f t="shared" si="76"/>
        <v>0</v>
      </c>
      <c r="BU106" s="10">
        <f t="shared" si="76"/>
        <v>0</v>
      </c>
      <c r="BV106" s="11">
        <f t="shared" si="76"/>
        <v>0</v>
      </c>
      <c r="BW106" s="10">
        <f t="shared" si="76"/>
        <v>0</v>
      </c>
      <c r="BX106" s="7">
        <f t="shared" si="76"/>
        <v>0</v>
      </c>
      <c r="BY106" s="11">
        <f t="shared" si="76"/>
        <v>0</v>
      </c>
      <c r="BZ106" s="10">
        <f t="shared" si="76"/>
        <v>0</v>
      </c>
      <c r="CA106" s="11">
        <f t="shared" si="76"/>
        <v>0</v>
      </c>
      <c r="CB106" s="10">
        <f t="shared" si="76"/>
        <v>0</v>
      </c>
      <c r="CC106" s="11">
        <f t="shared" si="76"/>
        <v>0</v>
      </c>
      <c r="CD106" s="10">
        <f t="shared" si="76"/>
        <v>0</v>
      </c>
      <c r="CE106" s="11">
        <f t="shared" si="76"/>
        <v>0</v>
      </c>
      <c r="CF106" s="10">
        <f t="shared" si="76"/>
        <v>0</v>
      </c>
      <c r="CG106" s="7">
        <f t="shared" si="76"/>
        <v>0</v>
      </c>
      <c r="CH106" s="7">
        <f t="shared" si="76"/>
        <v>0</v>
      </c>
    </row>
    <row r="107" spans="1:86" ht="20.100000000000001" customHeight="1" x14ac:dyDescent="0.25">
      <c r="A107" s="19" t="s">
        <v>226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9"/>
      <c r="CH107" s="15"/>
    </row>
    <row r="108" spans="1:86" x14ac:dyDescent="0.25">
      <c r="A108" s="6"/>
      <c r="B108" s="6"/>
      <c r="C108" s="6"/>
      <c r="D108" s="6" t="s">
        <v>227</v>
      </c>
      <c r="E108" s="3" t="s">
        <v>228</v>
      </c>
      <c r="F108" s="6">
        <f>COUNTIF(S108:CF108,"e")</f>
        <v>0</v>
      </c>
      <c r="G108" s="6">
        <f>COUNTIF(S108:CF108,"z")</f>
        <v>1</v>
      </c>
      <c r="H108" s="6">
        <f>SUM(I108:O108)</f>
        <v>2</v>
      </c>
      <c r="I108" s="6">
        <f>S108+AJ108+BA108+BR108</f>
        <v>2</v>
      </c>
      <c r="J108" s="6">
        <f>U108+AL108+BC108+BT108</f>
        <v>0</v>
      </c>
      <c r="K108" s="6">
        <f>W108+AN108+BE108+BV108</f>
        <v>0</v>
      </c>
      <c r="L108" s="6">
        <f>Z108+AQ108+BH108+BY108</f>
        <v>0</v>
      </c>
      <c r="M108" s="6">
        <f>AB108+AS108+BJ108+CA108</f>
        <v>0</v>
      </c>
      <c r="N108" s="6">
        <f>AD108+AU108+BL108+CC108</f>
        <v>0</v>
      </c>
      <c r="O108" s="6">
        <f>AF108+AW108+BN108+CE108</f>
        <v>0</v>
      </c>
      <c r="P108" s="7">
        <f>AI108+AZ108+BQ108+CH108</f>
        <v>0</v>
      </c>
      <c r="Q108" s="7">
        <f>AH108+AY108+BP108+CG108</f>
        <v>0</v>
      </c>
      <c r="R108" s="7">
        <v>0</v>
      </c>
      <c r="S108" s="11"/>
      <c r="T108" s="10"/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7"/>
      <c r="AI108" s="7">
        <f>Y108+AH108</f>
        <v>0</v>
      </c>
      <c r="AJ108" s="11">
        <v>2</v>
      </c>
      <c r="AK108" s="10" t="s">
        <v>53</v>
      </c>
      <c r="AL108" s="11"/>
      <c r="AM108" s="10"/>
      <c r="AN108" s="11"/>
      <c r="AO108" s="10"/>
      <c r="AP108" s="7">
        <v>0</v>
      </c>
      <c r="AQ108" s="11"/>
      <c r="AR108" s="10"/>
      <c r="AS108" s="11"/>
      <c r="AT108" s="10"/>
      <c r="AU108" s="11"/>
      <c r="AV108" s="10"/>
      <c r="AW108" s="11"/>
      <c r="AX108" s="10"/>
      <c r="AY108" s="7"/>
      <c r="AZ108" s="7">
        <f>AP108+AY108</f>
        <v>0</v>
      </c>
      <c r="BA108" s="11"/>
      <c r="BB108" s="10"/>
      <c r="BC108" s="11"/>
      <c r="BD108" s="10"/>
      <c r="BE108" s="11"/>
      <c r="BF108" s="10"/>
      <c r="BG108" s="7"/>
      <c r="BH108" s="11"/>
      <c r="BI108" s="10"/>
      <c r="BJ108" s="11"/>
      <c r="BK108" s="10"/>
      <c r="BL108" s="11"/>
      <c r="BM108" s="10"/>
      <c r="BN108" s="11"/>
      <c r="BO108" s="10"/>
      <c r="BP108" s="7"/>
      <c r="BQ108" s="7">
        <f>BG108+BP108</f>
        <v>0</v>
      </c>
      <c r="BR108" s="11"/>
      <c r="BS108" s="10"/>
      <c r="BT108" s="11"/>
      <c r="BU108" s="10"/>
      <c r="BV108" s="11"/>
      <c r="BW108" s="10"/>
      <c r="BX108" s="7"/>
      <c r="BY108" s="11"/>
      <c r="BZ108" s="10"/>
      <c r="CA108" s="11"/>
      <c r="CB108" s="10"/>
      <c r="CC108" s="11"/>
      <c r="CD108" s="10"/>
      <c r="CE108" s="11"/>
      <c r="CF108" s="10"/>
      <c r="CG108" s="7"/>
      <c r="CH108" s="7">
        <f>BX108+CG108</f>
        <v>0</v>
      </c>
    </row>
    <row r="109" spans="1:86" ht="16.05" customHeight="1" x14ac:dyDescent="0.25">
      <c r="A109" s="6"/>
      <c r="B109" s="6"/>
      <c r="C109" s="6"/>
      <c r="D109" s="6"/>
      <c r="E109" s="6" t="s">
        <v>71</v>
      </c>
      <c r="F109" s="6">
        <f t="shared" ref="F109:AK109" si="77">SUM(F108:F108)</f>
        <v>0</v>
      </c>
      <c r="G109" s="6">
        <f t="shared" si="77"/>
        <v>1</v>
      </c>
      <c r="H109" s="6">
        <f t="shared" si="77"/>
        <v>2</v>
      </c>
      <c r="I109" s="6">
        <f t="shared" si="77"/>
        <v>2</v>
      </c>
      <c r="J109" s="6">
        <f t="shared" si="77"/>
        <v>0</v>
      </c>
      <c r="K109" s="6">
        <f t="shared" si="77"/>
        <v>0</v>
      </c>
      <c r="L109" s="6">
        <f t="shared" si="77"/>
        <v>0</v>
      </c>
      <c r="M109" s="6">
        <f t="shared" si="77"/>
        <v>0</v>
      </c>
      <c r="N109" s="6">
        <f t="shared" si="77"/>
        <v>0</v>
      </c>
      <c r="O109" s="6">
        <f t="shared" si="77"/>
        <v>0</v>
      </c>
      <c r="P109" s="7">
        <f t="shared" si="77"/>
        <v>0</v>
      </c>
      <c r="Q109" s="7">
        <f t="shared" si="77"/>
        <v>0</v>
      </c>
      <c r="R109" s="7">
        <f t="shared" si="77"/>
        <v>0</v>
      </c>
      <c r="S109" s="11">
        <f t="shared" si="77"/>
        <v>0</v>
      </c>
      <c r="T109" s="10">
        <f t="shared" si="77"/>
        <v>0</v>
      </c>
      <c r="U109" s="11">
        <f t="shared" si="77"/>
        <v>0</v>
      </c>
      <c r="V109" s="10">
        <f t="shared" si="77"/>
        <v>0</v>
      </c>
      <c r="W109" s="11">
        <f t="shared" si="77"/>
        <v>0</v>
      </c>
      <c r="X109" s="10">
        <f t="shared" si="77"/>
        <v>0</v>
      </c>
      <c r="Y109" s="7">
        <f t="shared" si="77"/>
        <v>0</v>
      </c>
      <c r="Z109" s="11">
        <f t="shared" si="77"/>
        <v>0</v>
      </c>
      <c r="AA109" s="10">
        <f t="shared" si="77"/>
        <v>0</v>
      </c>
      <c r="AB109" s="11">
        <f t="shared" si="77"/>
        <v>0</v>
      </c>
      <c r="AC109" s="10">
        <f t="shared" si="77"/>
        <v>0</v>
      </c>
      <c r="AD109" s="11">
        <f t="shared" si="77"/>
        <v>0</v>
      </c>
      <c r="AE109" s="10">
        <f t="shared" si="77"/>
        <v>0</v>
      </c>
      <c r="AF109" s="11">
        <f t="shared" si="77"/>
        <v>0</v>
      </c>
      <c r="AG109" s="10">
        <f t="shared" si="77"/>
        <v>0</v>
      </c>
      <c r="AH109" s="7">
        <f t="shared" si="77"/>
        <v>0</v>
      </c>
      <c r="AI109" s="7">
        <f t="shared" si="77"/>
        <v>0</v>
      </c>
      <c r="AJ109" s="11">
        <f t="shared" si="77"/>
        <v>2</v>
      </c>
      <c r="AK109" s="10">
        <f t="shared" si="77"/>
        <v>0</v>
      </c>
      <c r="AL109" s="11">
        <f t="shared" ref="AL109:BQ109" si="78">SUM(AL108:AL108)</f>
        <v>0</v>
      </c>
      <c r="AM109" s="10">
        <f t="shared" si="78"/>
        <v>0</v>
      </c>
      <c r="AN109" s="11">
        <f t="shared" si="78"/>
        <v>0</v>
      </c>
      <c r="AO109" s="10">
        <f t="shared" si="78"/>
        <v>0</v>
      </c>
      <c r="AP109" s="7">
        <f t="shared" si="78"/>
        <v>0</v>
      </c>
      <c r="AQ109" s="11">
        <f t="shared" si="78"/>
        <v>0</v>
      </c>
      <c r="AR109" s="10">
        <f t="shared" si="78"/>
        <v>0</v>
      </c>
      <c r="AS109" s="11">
        <f t="shared" si="78"/>
        <v>0</v>
      </c>
      <c r="AT109" s="10">
        <f t="shared" si="78"/>
        <v>0</v>
      </c>
      <c r="AU109" s="11">
        <f t="shared" si="78"/>
        <v>0</v>
      </c>
      <c r="AV109" s="10">
        <f t="shared" si="78"/>
        <v>0</v>
      </c>
      <c r="AW109" s="11">
        <f t="shared" si="78"/>
        <v>0</v>
      </c>
      <c r="AX109" s="10">
        <f t="shared" si="78"/>
        <v>0</v>
      </c>
      <c r="AY109" s="7">
        <f t="shared" si="78"/>
        <v>0</v>
      </c>
      <c r="AZ109" s="7">
        <f t="shared" si="78"/>
        <v>0</v>
      </c>
      <c r="BA109" s="11">
        <f t="shared" si="78"/>
        <v>0</v>
      </c>
      <c r="BB109" s="10">
        <f t="shared" si="78"/>
        <v>0</v>
      </c>
      <c r="BC109" s="11">
        <f t="shared" si="78"/>
        <v>0</v>
      </c>
      <c r="BD109" s="10">
        <f t="shared" si="78"/>
        <v>0</v>
      </c>
      <c r="BE109" s="11">
        <f t="shared" si="78"/>
        <v>0</v>
      </c>
      <c r="BF109" s="10">
        <f t="shared" si="78"/>
        <v>0</v>
      </c>
      <c r="BG109" s="7">
        <f t="shared" si="78"/>
        <v>0</v>
      </c>
      <c r="BH109" s="11">
        <f t="shared" si="78"/>
        <v>0</v>
      </c>
      <c r="BI109" s="10">
        <f t="shared" si="78"/>
        <v>0</v>
      </c>
      <c r="BJ109" s="11">
        <f t="shared" si="78"/>
        <v>0</v>
      </c>
      <c r="BK109" s="10">
        <f t="shared" si="78"/>
        <v>0</v>
      </c>
      <c r="BL109" s="11">
        <f t="shared" si="78"/>
        <v>0</v>
      </c>
      <c r="BM109" s="10">
        <f t="shared" si="78"/>
        <v>0</v>
      </c>
      <c r="BN109" s="11">
        <f t="shared" si="78"/>
        <v>0</v>
      </c>
      <c r="BO109" s="10">
        <f t="shared" si="78"/>
        <v>0</v>
      </c>
      <c r="BP109" s="7">
        <f t="shared" si="78"/>
        <v>0</v>
      </c>
      <c r="BQ109" s="7">
        <f t="shared" si="78"/>
        <v>0</v>
      </c>
      <c r="BR109" s="11">
        <f t="shared" ref="BR109:CW109" si="79">SUM(BR108:BR108)</f>
        <v>0</v>
      </c>
      <c r="BS109" s="10">
        <f t="shared" si="79"/>
        <v>0</v>
      </c>
      <c r="BT109" s="11">
        <f t="shared" si="79"/>
        <v>0</v>
      </c>
      <c r="BU109" s="10">
        <f t="shared" si="79"/>
        <v>0</v>
      </c>
      <c r="BV109" s="11">
        <f t="shared" si="79"/>
        <v>0</v>
      </c>
      <c r="BW109" s="10">
        <f t="shared" si="79"/>
        <v>0</v>
      </c>
      <c r="BX109" s="7">
        <f t="shared" si="79"/>
        <v>0</v>
      </c>
      <c r="BY109" s="11">
        <f t="shared" si="79"/>
        <v>0</v>
      </c>
      <c r="BZ109" s="10">
        <f t="shared" si="79"/>
        <v>0</v>
      </c>
      <c r="CA109" s="11">
        <f t="shared" si="79"/>
        <v>0</v>
      </c>
      <c r="CB109" s="10">
        <f t="shared" si="79"/>
        <v>0</v>
      </c>
      <c r="CC109" s="11">
        <f t="shared" si="79"/>
        <v>0</v>
      </c>
      <c r="CD109" s="10">
        <f t="shared" si="79"/>
        <v>0</v>
      </c>
      <c r="CE109" s="11">
        <f t="shared" si="79"/>
        <v>0</v>
      </c>
      <c r="CF109" s="10">
        <f t="shared" si="79"/>
        <v>0</v>
      </c>
      <c r="CG109" s="7">
        <f t="shared" si="79"/>
        <v>0</v>
      </c>
      <c r="CH109" s="7">
        <f t="shared" si="79"/>
        <v>0</v>
      </c>
    </row>
    <row r="110" spans="1:86" ht="20.100000000000001" customHeight="1" x14ac:dyDescent="0.25">
      <c r="A110" s="6"/>
      <c r="B110" s="6"/>
      <c r="C110" s="6"/>
      <c r="D110" s="6"/>
      <c r="E110" s="8" t="s">
        <v>229</v>
      </c>
      <c r="F110" s="6">
        <f>F29+F33+F53+F66+F106+F109</f>
        <v>2</v>
      </c>
      <c r="G110" s="6">
        <f>G29+G33+G53+G66+G106+G109</f>
        <v>82</v>
      </c>
      <c r="H110" s="6">
        <f t="shared" ref="H110:O110" si="80">H29+H33+H53+H66+H109</f>
        <v>760</v>
      </c>
      <c r="I110" s="6">
        <f t="shared" si="80"/>
        <v>428</v>
      </c>
      <c r="J110" s="6">
        <f t="shared" si="80"/>
        <v>126</v>
      </c>
      <c r="K110" s="6">
        <f t="shared" si="80"/>
        <v>25</v>
      </c>
      <c r="L110" s="6">
        <f t="shared" si="80"/>
        <v>176</v>
      </c>
      <c r="M110" s="6">
        <f t="shared" si="80"/>
        <v>5</v>
      </c>
      <c r="N110" s="6">
        <f t="shared" si="80"/>
        <v>0</v>
      </c>
      <c r="O110" s="6">
        <f t="shared" si="80"/>
        <v>0</v>
      </c>
      <c r="P110" s="7">
        <f>P29+P33+P53+P66+P106+P109</f>
        <v>120</v>
      </c>
      <c r="Q110" s="7">
        <f>Q29+Q33+Q53+Q66+Q106+Q109</f>
        <v>52.4</v>
      </c>
      <c r="R110" s="7">
        <f>R29+R33+R53+R66+R106+R109</f>
        <v>45.716999999999999</v>
      </c>
      <c r="S110" s="11">
        <f t="shared" ref="S110:X110" si="81">S29+S33+S53+S66+S109</f>
        <v>116</v>
      </c>
      <c r="T110" s="10">
        <f t="shared" si="81"/>
        <v>0</v>
      </c>
      <c r="U110" s="11">
        <f t="shared" si="81"/>
        <v>0</v>
      </c>
      <c r="V110" s="10">
        <f t="shared" si="81"/>
        <v>0</v>
      </c>
      <c r="W110" s="11">
        <f t="shared" si="81"/>
        <v>0</v>
      </c>
      <c r="X110" s="10">
        <f t="shared" si="81"/>
        <v>0</v>
      </c>
      <c r="Y110" s="7">
        <f>Y29+Y33+Y53+Y66+Y106+Y109</f>
        <v>13.5</v>
      </c>
      <c r="Z110" s="11">
        <f t="shared" ref="Z110:AG110" si="82">Z29+Z33+Z53+Z66+Z109</f>
        <v>92</v>
      </c>
      <c r="AA110" s="10">
        <f t="shared" si="82"/>
        <v>0</v>
      </c>
      <c r="AB110" s="11">
        <f t="shared" si="82"/>
        <v>0</v>
      </c>
      <c r="AC110" s="10">
        <f t="shared" si="82"/>
        <v>0</v>
      </c>
      <c r="AD110" s="11">
        <f t="shared" si="82"/>
        <v>0</v>
      </c>
      <c r="AE110" s="10">
        <f t="shared" si="82"/>
        <v>0</v>
      </c>
      <c r="AF110" s="11">
        <f t="shared" si="82"/>
        <v>0</v>
      </c>
      <c r="AG110" s="10">
        <f t="shared" si="82"/>
        <v>0</v>
      </c>
      <c r="AH110" s="7">
        <f>AH29+AH33+AH53+AH66+AH106+AH109</f>
        <v>16.5</v>
      </c>
      <c r="AI110" s="7">
        <f>AI29+AI33+AI53+AI66+AI106+AI109</f>
        <v>30</v>
      </c>
      <c r="AJ110" s="11">
        <f t="shared" ref="AJ110:AO110" si="83">AJ29+AJ33+AJ53+AJ66+AJ109</f>
        <v>133</v>
      </c>
      <c r="AK110" s="10">
        <f t="shared" si="83"/>
        <v>0</v>
      </c>
      <c r="AL110" s="11">
        <f t="shared" si="83"/>
        <v>32</v>
      </c>
      <c r="AM110" s="10">
        <f t="shared" si="83"/>
        <v>0</v>
      </c>
      <c r="AN110" s="11">
        <f t="shared" si="83"/>
        <v>0</v>
      </c>
      <c r="AO110" s="10">
        <f t="shared" si="83"/>
        <v>0</v>
      </c>
      <c r="AP110" s="7">
        <f>AP29+AP33+AP53+AP66+AP106+AP109</f>
        <v>18.3</v>
      </c>
      <c r="AQ110" s="11">
        <f t="shared" ref="AQ110:AX110" si="84">AQ29+AQ33+AQ53+AQ66+AQ109</f>
        <v>54</v>
      </c>
      <c r="AR110" s="10">
        <f t="shared" si="84"/>
        <v>0</v>
      </c>
      <c r="AS110" s="11">
        <f t="shared" si="84"/>
        <v>5</v>
      </c>
      <c r="AT110" s="10">
        <f t="shared" si="84"/>
        <v>0</v>
      </c>
      <c r="AU110" s="11">
        <f t="shared" si="84"/>
        <v>0</v>
      </c>
      <c r="AV110" s="10">
        <f t="shared" si="84"/>
        <v>0</v>
      </c>
      <c r="AW110" s="11">
        <f t="shared" si="84"/>
        <v>0</v>
      </c>
      <c r="AX110" s="10">
        <f t="shared" si="84"/>
        <v>0</v>
      </c>
      <c r="AY110" s="7">
        <f>AY29+AY33+AY53+AY66+AY106+AY109</f>
        <v>11.7</v>
      </c>
      <c r="AZ110" s="7">
        <f>AZ29+AZ33+AZ53+AZ66+AZ106+AZ109</f>
        <v>30</v>
      </c>
      <c r="BA110" s="11">
        <f t="shared" ref="BA110:BF110" si="85">BA29+BA33+BA53+BA66+BA109</f>
        <v>128</v>
      </c>
      <c r="BB110" s="10">
        <f t="shared" si="85"/>
        <v>0</v>
      </c>
      <c r="BC110" s="11">
        <f t="shared" si="85"/>
        <v>72</v>
      </c>
      <c r="BD110" s="10">
        <f t="shared" si="85"/>
        <v>0</v>
      </c>
      <c r="BE110" s="11">
        <f t="shared" si="85"/>
        <v>10</v>
      </c>
      <c r="BF110" s="10">
        <f t="shared" si="85"/>
        <v>0</v>
      </c>
      <c r="BG110" s="7">
        <f>BG29+BG33+BG53+BG66+BG106+BG109</f>
        <v>25.8</v>
      </c>
      <c r="BH110" s="11">
        <f t="shared" ref="BH110:BO110" si="86">BH29+BH33+BH53+BH66+BH109</f>
        <v>30</v>
      </c>
      <c r="BI110" s="10">
        <f t="shared" si="86"/>
        <v>0</v>
      </c>
      <c r="BJ110" s="11">
        <f t="shared" si="86"/>
        <v>0</v>
      </c>
      <c r="BK110" s="10">
        <f t="shared" si="86"/>
        <v>0</v>
      </c>
      <c r="BL110" s="11">
        <f t="shared" si="86"/>
        <v>0</v>
      </c>
      <c r="BM110" s="10">
        <f t="shared" si="86"/>
        <v>0</v>
      </c>
      <c r="BN110" s="11">
        <f t="shared" si="86"/>
        <v>0</v>
      </c>
      <c r="BO110" s="10">
        <f t="shared" si="86"/>
        <v>0</v>
      </c>
      <c r="BP110" s="7">
        <f>BP29+BP33+BP53+BP66+BP106+BP109</f>
        <v>4.2</v>
      </c>
      <c r="BQ110" s="7">
        <f>BQ29+BQ33+BQ53+BQ66+BQ106+BQ109</f>
        <v>30</v>
      </c>
      <c r="BR110" s="11">
        <f t="shared" ref="BR110:BW110" si="87">BR29+BR33+BR53+BR66+BR109</f>
        <v>51</v>
      </c>
      <c r="BS110" s="10">
        <f t="shared" si="87"/>
        <v>0</v>
      </c>
      <c r="BT110" s="11">
        <f t="shared" si="87"/>
        <v>22</v>
      </c>
      <c r="BU110" s="10">
        <f t="shared" si="87"/>
        <v>0</v>
      </c>
      <c r="BV110" s="11">
        <f t="shared" si="87"/>
        <v>15</v>
      </c>
      <c r="BW110" s="10">
        <f t="shared" si="87"/>
        <v>0</v>
      </c>
      <c r="BX110" s="7">
        <f>BX29+BX33+BX53+BX66+BX106+BX109</f>
        <v>10</v>
      </c>
      <c r="BY110" s="11">
        <f t="shared" ref="BY110:CF110" si="88">BY29+BY33+BY53+BY66+BY109</f>
        <v>0</v>
      </c>
      <c r="BZ110" s="10">
        <f t="shared" si="88"/>
        <v>0</v>
      </c>
      <c r="CA110" s="11">
        <f t="shared" si="88"/>
        <v>0</v>
      </c>
      <c r="CB110" s="10">
        <f t="shared" si="88"/>
        <v>0</v>
      </c>
      <c r="CC110" s="11">
        <f t="shared" si="88"/>
        <v>0</v>
      </c>
      <c r="CD110" s="10">
        <f t="shared" si="88"/>
        <v>0</v>
      </c>
      <c r="CE110" s="11">
        <f t="shared" si="88"/>
        <v>0</v>
      </c>
      <c r="CF110" s="10">
        <f t="shared" si="88"/>
        <v>0</v>
      </c>
      <c r="CG110" s="7">
        <f>CG29+CG33+CG53+CG66+CG106+CG109</f>
        <v>20</v>
      </c>
      <c r="CH110" s="7">
        <f>CH29+CH33+CH53+CH66+CH106+CH109</f>
        <v>30</v>
      </c>
    </row>
    <row r="112" spans="1:86" x14ac:dyDescent="0.25">
      <c r="D112" s="3" t="s">
        <v>22</v>
      </c>
      <c r="E112" s="3" t="s">
        <v>230</v>
      </c>
    </row>
    <row r="113" spans="4:29" x14ac:dyDescent="0.25">
      <c r="D113" s="3" t="s">
        <v>26</v>
      </c>
      <c r="E113" s="3" t="s">
        <v>231</v>
      </c>
    </row>
    <row r="114" spans="4:29" x14ac:dyDescent="0.25">
      <c r="D114" s="21" t="s">
        <v>32</v>
      </c>
      <c r="E114" s="21"/>
    </row>
    <row r="115" spans="4:29" x14ac:dyDescent="0.25">
      <c r="D115" s="3" t="s">
        <v>34</v>
      </c>
      <c r="E115" s="3" t="s">
        <v>232</v>
      </c>
    </row>
    <row r="116" spans="4:29" x14ac:dyDescent="0.25">
      <c r="D116" s="3" t="s">
        <v>35</v>
      </c>
      <c r="E116" s="3" t="s">
        <v>233</v>
      </c>
    </row>
    <row r="117" spans="4:29" x14ac:dyDescent="0.25">
      <c r="D117" s="3" t="s">
        <v>36</v>
      </c>
      <c r="E117" s="3" t="s">
        <v>234</v>
      </c>
    </row>
    <row r="118" spans="4:29" x14ac:dyDescent="0.25">
      <c r="D118" s="21" t="s">
        <v>33</v>
      </c>
      <c r="E118" s="21"/>
      <c r="M118" s="9"/>
      <c r="U118" s="9"/>
      <c r="AC118" s="9"/>
    </row>
    <row r="119" spans="4:29" x14ac:dyDescent="0.25">
      <c r="D119" s="3" t="s">
        <v>37</v>
      </c>
      <c r="E119" s="3" t="s">
        <v>235</v>
      </c>
    </row>
    <row r="120" spans="4:29" x14ac:dyDescent="0.25">
      <c r="D120" s="3" t="s">
        <v>38</v>
      </c>
      <c r="E120" s="3" t="s">
        <v>236</v>
      </c>
    </row>
    <row r="121" spans="4:29" x14ac:dyDescent="0.25">
      <c r="D121" s="3" t="s">
        <v>39</v>
      </c>
      <c r="E121" s="3" t="s">
        <v>237</v>
      </c>
    </row>
    <row r="122" spans="4:29" x14ac:dyDescent="0.25">
      <c r="D122" s="3" t="s">
        <v>40</v>
      </c>
      <c r="E122" s="3" t="s">
        <v>238</v>
      </c>
    </row>
  </sheetData>
  <mergeCells count="105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30:CH30"/>
    <mergeCell ref="A34:CH34"/>
    <mergeCell ref="A54:CH54"/>
    <mergeCell ref="A67:CH67"/>
    <mergeCell ref="C68:C69"/>
    <mergeCell ref="A68:A69"/>
    <mergeCell ref="B68:B69"/>
    <mergeCell ref="C70:C75"/>
    <mergeCell ref="A70:A75"/>
    <mergeCell ref="B70:B75"/>
    <mergeCell ref="C76:C79"/>
    <mergeCell ref="A76:A79"/>
    <mergeCell ref="B76:B79"/>
    <mergeCell ref="C80:C83"/>
    <mergeCell ref="A80:A83"/>
    <mergeCell ref="B80:B83"/>
    <mergeCell ref="C84:C89"/>
    <mergeCell ref="A84:A89"/>
    <mergeCell ref="B84:B89"/>
    <mergeCell ref="C90:C92"/>
    <mergeCell ref="A90:A92"/>
    <mergeCell ref="B90:B92"/>
    <mergeCell ref="C93:C95"/>
    <mergeCell ref="A93:A95"/>
    <mergeCell ref="B93:B95"/>
    <mergeCell ref="A104:CH104"/>
    <mergeCell ref="A107:CH107"/>
    <mergeCell ref="D114:E114"/>
    <mergeCell ref="D118:E118"/>
    <mergeCell ref="C96:C99"/>
    <mergeCell ref="A96:A99"/>
    <mergeCell ref="B96:B99"/>
    <mergeCell ref="C100:C103"/>
    <mergeCell ref="A100:A103"/>
    <mergeCell ref="B100:B10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Ekologiczne i amatorskie użytko</vt:lpstr>
      <vt:lpstr>Hodowla zwierząt gospodarskich</vt:lpstr>
      <vt:lpstr>Pielęgnacja i podstawy rehabili</vt:lpstr>
      <vt:lpstr>Ekologiczne i amatorskie uż (2)</vt:lpstr>
      <vt:lpstr>Hodowla zwierząt gospodarsk (2)</vt:lpstr>
      <vt:lpstr>Pielęgnacja i podstawy reha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2021-06-01T18:34:19Z</dcterms:created>
  <dcterms:modified xsi:type="dcterms:W3CDTF">2021-06-01T18:34:19Z</dcterms:modified>
</cp:coreProperties>
</file>