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CD67453F-7004-4BBA-B5FB-D1F2FD50FDDB}" xr6:coauthVersionLast="45" xr6:coauthVersionMax="45" xr10:uidLastSave="{00000000-0000-0000-0000-000000000000}"/>
  <bookViews>
    <workbookView xWindow="-120" yWindow="-120" windowWidth="38640" windowHeight="15840"/>
  </bookViews>
  <sheets>
    <sheet name="inżynieria jakości" sheetId="1" r:id="rId1"/>
    <sheet name="logistyka przemysłow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O17" i="1"/>
  <c r="P17" i="1"/>
  <c r="Q17" i="1"/>
  <c r="S17" i="1"/>
  <c r="T17" i="1"/>
  <c r="AD17" i="1"/>
  <c r="AN17" i="1"/>
  <c r="AO17" i="1"/>
  <c r="BJ17" i="1"/>
  <c r="CE17" i="1"/>
  <c r="CZ17" i="1"/>
  <c r="I18" i="1"/>
  <c r="J18" i="1"/>
  <c r="J24" i="1"/>
  <c r="K18" i="1"/>
  <c r="L18" i="1"/>
  <c r="L24" i="1"/>
  <c r="M18" i="1"/>
  <c r="N18" i="1"/>
  <c r="N24" i="1"/>
  <c r="O18" i="1"/>
  <c r="P18" i="1"/>
  <c r="P24" i="1"/>
  <c r="P68" i="1"/>
  <c r="Q18" i="1"/>
  <c r="S18" i="1"/>
  <c r="AO18" i="1"/>
  <c r="BJ18" i="1"/>
  <c r="CE18" i="1"/>
  <c r="CZ18" i="1"/>
  <c r="F19" i="1"/>
  <c r="I19" i="1"/>
  <c r="J19" i="1"/>
  <c r="H19" i="1"/>
  <c r="K19" i="1"/>
  <c r="L19" i="1"/>
  <c r="M19" i="1"/>
  <c r="N19" i="1"/>
  <c r="O19" i="1"/>
  <c r="P19" i="1"/>
  <c r="Q19" i="1"/>
  <c r="S19" i="1"/>
  <c r="AO19" i="1"/>
  <c r="BJ19" i="1"/>
  <c r="CE19" i="1"/>
  <c r="CZ19" i="1"/>
  <c r="J20" i="1"/>
  <c r="K20" i="1"/>
  <c r="L20" i="1"/>
  <c r="M20" i="1"/>
  <c r="N20" i="1"/>
  <c r="O20" i="1"/>
  <c r="P20" i="1"/>
  <c r="Q20" i="1"/>
  <c r="S20" i="1"/>
  <c r="T20" i="1"/>
  <c r="T24" i="1"/>
  <c r="AO20" i="1"/>
  <c r="G20" i="1"/>
  <c r="BJ20" i="1"/>
  <c r="CE20" i="1"/>
  <c r="CF20" i="1"/>
  <c r="CJ20" i="1"/>
  <c r="CZ20" i="1"/>
  <c r="I21" i="1"/>
  <c r="J21" i="1"/>
  <c r="K21" i="1"/>
  <c r="L21" i="1"/>
  <c r="M21" i="1"/>
  <c r="N21" i="1"/>
  <c r="O21" i="1"/>
  <c r="P21" i="1"/>
  <c r="Q21" i="1"/>
  <c r="S21" i="1"/>
  <c r="S24" i="1"/>
  <c r="AO21" i="1"/>
  <c r="BJ21" i="1"/>
  <c r="G21" i="1"/>
  <c r="CE21" i="1"/>
  <c r="CZ21" i="1"/>
  <c r="I22" i="1"/>
  <c r="J22" i="1"/>
  <c r="K22" i="1"/>
  <c r="L22" i="1"/>
  <c r="M22" i="1"/>
  <c r="N22" i="1"/>
  <c r="O22" i="1"/>
  <c r="P22" i="1"/>
  <c r="Q22" i="1"/>
  <c r="S22" i="1"/>
  <c r="AO22" i="1"/>
  <c r="F22" i="1"/>
  <c r="BJ22" i="1"/>
  <c r="G22" i="1"/>
  <c r="CE22" i="1"/>
  <c r="CZ22" i="1"/>
  <c r="I23" i="1"/>
  <c r="J23" i="1"/>
  <c r="K23" i="1"/>
  <c r="L23" i="1"/>
  <c r="M23" i="1"/>
  <c r="N23" i="1"/>
  <c r="O23" i="1"/>
  <c r="P23" i="1"/>
  <c r="Q23" i="1"/>
  <c r="S23" i="1"/>
  <c r="AO23" i="1"/>
  <c r="BJ23" i="1"/>
  <c r="G23" i="1"/>
  <c r="CE23" i="1"/>
  <c r="CZ23" i="1"/>
  <c r="M24" i="1"/>
  <c r="Q24" i="1"/>
  <c r="U24" i="1"/>
  <c r="V24" i="1"/>
  <c r="W24" i="1"/>
  <c r="X24" i="1"/>
  <c r="Y24" i="1"/>
  <c r="Z24" i="1"/>
  <c r="AA24" i="1"/>
  <c r="AB24" i="1"/>
  <c r="AC24" i="1"/>
  <c r="AE24" i="1"/>
  <c r="AF24" i="1"/>
  <c r="AG24" i="1"/>
  <c r="AH24" i="1"/>
  <c r="AI24" i="1"/>
  <c r="AJ24" i="1"/>
  <c r="AK24" i="1"/>
  <c r="AL24" i="1"/>
  <c r="AM24" i="1"/>
  <c r="AN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F26" i="1"/>
  <c r="I26" i="1"/>
  <c r="J26" i="1"/>
  <c r="H26" i="1"/>
  <c r="K26" i="1"/>
  <c r="L26" i="1"/>
  <c r="M26" i="1"/>
  <c r="N26" i="1"/>
  <c r="O26" i="1"/>
  <c r="P26" i="1"/>
  <c r="Q26" i="1"/>
  <c r="S26" i="1"/>
  <c r="AO26" i="1"/>
  <c r="BJ26" i="1"/>
  <c r="CE26" i="1"/>
  <c r="CZ26" i="1"/>
  <c r="I27" i="1"/>
  <c r="J27" i="1"/>
  <c r="K27" i="1"/>
  <c r="L27" i="1"/>
  <c r="M27" i="1"/>
  <c r="N27" i="1"/>
  <c r="O27" i="1"/>
  <c r="P27" i="1"/>
  <c r="Q27" i="1"/>
  <c r="S27" i="1"/>
  <c r="AO27" i="1"/>
  <c r="BJ27" i="1"/>
  <c r="CE27" i="1"/>
  <c r="CZ27" i="1"/>
  <c r="F28" i="1"/>
  <c r="I28" i="1"/>
  <c r="J28" i="1"/>
  <c r="H28" i="1"/>
  <c r="K28" i="1"/>
  <c r="L28" i="1"/>
  <c r="M28" i="1"/>
  <c r="N28" i="1"/>
  <c r="O28" i="1"/>
  <c r="P28" i="1"/>
  <c r="Q28" i="1"/>
  <c r="S28" i="1"/>
  <c r="AO28" i="1"/>
  <c r="BJ28" i="1"/>
  <c r="CE28" i="1"/>
  <c r="CZ28" i="1"/>
  <c r="I29" i="1"/>
  <c r="J29" i="1"/>
  <c r="H29" i="1"/>
  <c r="K29" i="1"/>
  <c r="L29" i="1"/>
  <c r="L39" i="1"/>
  <c r="M29" i="1"/>
  <c r="N29" i="1"/>
  <c r="O29" i="1"/>
  <c r="P29" i="1"/>
  <c r="Q29" i="1"/>
  <c r="S29" i="1"/>
  <c r="AO29" i="1"/>
  <c r="BJ29" i="1"/>
  <c r="CE29" i="1"/>
  <c r="CZ29" i="1"/>
  <c r="F30" i="1"/>
  <c r="I30" i="1"/>
  <c r="J30" i="1"/>
  <c r="H30" i="1"/>
  <c r="K30" i="1"/>
  <c r="L30" i="1"/>
  <c r="M30" i="1"/>
  <c r="N30" i="1"/>
  <c r="O30" i="1"/>
  <c r="P30" i="1"/>
  <c r="Q30" i="1"/>
  <c r="S30" i="1"/>
  <c r="AO30" i="1"/>
  <c r="BJ30" i="1"/>
  <c r="CE30" i="1"/>
  <c r="CZ30" i="1"/>
  <c r="I31" i="1"/>
  <c r="J31" i="1"/>
  <c r="H31" i="1"/>
  <c r="K31" i="1"/>
  <c r="L31" i="1"/>
  <c r="M31" i="1"/>
  <c r="N31" i="1"/>
  <c r="O31" i="1"/>
  <c r="P31" i="1"/>
  <c r="Q31" i="1"/>
  <c r="S31" i="1"/>
  <c r="AO31" i="1"/>
  <c r="BJ31" i="1"/>
  <c r="CE31" i="1"/>
  <c r="CZ31" i="1"/>
  <c r="F32" i="1"/>
  <c r="I32" i="1"/>
  <c r="J32" i="1"/>
  <c r="H32" i="1"/>
  <c r="K32" i="1"/>
  <c r="L32" i="1"/>
  <c r="M32" i="1"/>
  <c r="N32" i="1"/>
  <c r="O32" i="1"/>
  <c r="P32" i="1"/>
  <c r="Q32" i="1"/>
  <c r="S32" i="1"/>
  <c r="AO32" i="1"/>
  <c r="BJ32" i="1"/>
  <c r="CE32" i="1"/>
  <c r="CZ32" i="1"/>
  <c r="J33" i="1"/>
  <c r="K33" i="1"/>
  <c r="L33" i="1"/>
  <c r="M33" i="1"/>
  <c r="O33" i="1"/>
  <c r="P33" i="1"/>
  <c r="Q33" i="1"/>
  <c r="T33" i="1"/>
  <c r="T39" i="1"/>
  <c r="T68" i="1"/>
  <c r="AO33" i="1"/>
  <c r="AP33" i="1"/>
  <c r="AT33" i="1"/>
  <c r="BA33" i="1"/>
  <c r="BI33" i="1"/>
  <c r="S33" i="1"/>
  <c r="BJ33" i="1"/>
  <c r="CE33" i="1"/>
  <c r="CZ33" i="1"/>
  <c r="I34" i="1"/>
  <c r="J34" i="1"/>
  <c r="K34" i="1"/>
  <c r="L34" i="1"/>
  <c r="M34" i="1"/>
  <c r="N34" i="1"/>
  <c r="O34" i="1"/>
  <c r="P34" i="1"/>
  <c r="Q34" i="1"/>
  <c r="S34" i="1"/>
  <c r="AO34" i="1"/>
  <c r="F34" i="1"/>
  <c r="BJ34" i="1"/>
  <c r="G34" i="1"/>
  <c r="CE34" i="1"/>
  <c r="CZ34" i="1"/>
  <c r="I35" i="1"/>
  <c r="J35" i="1"/>
  <c r="K35" i="1"/>
  <c r="L35" i="1"/>
  <c r="M35" i="1"/>
  <c r="N35" i="1"/>
  <c r="O35" i="1"/>
  <c r="P35" i="1"/>
  <c r="Q35" i="1"/>
  <c r="S35" i="1"/>
  <c r="AO35" i="1"/>
  <c r="BJ35" i="1"/>
  <c r="G35" i="1"/>
  <c r="CE35" i="1"/>
  <c r="CZ35" i="1"/>
  <c r="I36" i="1"/>
  <c r="J36" i="1"/>
  <c r="K36" i="1"/>
  <c r="L36" i="1"/>
  <c r="M36" i="1"/>
  <c r="N36" i="1"/>
  <c r="O36" i="1"/>
  <c r="P36" i="1"/>
  <c r="Q36" i="1"/>
  <c r="S36" i="1"/>
  <c r="AO36" i="1"/>
  <c r="F36" i="1"/>
  <c r="BJ36" i="1"/>
  <c r="G36" i="1"/>
  <c r="CE36" i="1"/>
  <c r="CZ36" i="1"/>
  <c r="I37" i="1"/>
  <c r="J37" i="1"/>
  <c r="K37" i="1"/>
  <c r="L37" i="1"/>
  <c r="M37" i="1"/>
  <c r="N37" i="1"/>
  <c r="O37" i="1"/>
  <c r="P37" i="1"/>
  <c r="Q37" i="1"/>
  <c r="S37" i="1"/>
  <c r="AO37" i="1"/>
  <c r="BJ37" i="1"/>
  <c r="G37" i="1"/>
  <c r="CE37" i="1"/>
  <c r="CZ37" i="1"/>
  <c r="I38" i="1"/>
  <c r="J38" i="1"/>
  <c r="K38" i="1"/>
  <c r="M38" i="1"/>
  <c r="N38" i="1"/>
  <c r="O38" i="1"/>
  <c r="P38" i="1"/>
  <c r="Q38" i="1"/>
  <c r="T38" i="1"/>
  <c r="AO38" i="1"/>
  <c r="AP38" i="1"/>
  <c r="AT38" i="1"/>
  <c r="AW38" i="1"/>
  <c r="L38" i="1"/>
  <c r="BI38" i="1"/>
  <c r="BI39" i="1"/>
  <c r="CE38" i="1"/>
  <c r="CZ38" i="1"/>
  <c r="P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Q39" i="1"/>
  <c r="AR39" i="1"/>
  <c r="AS39" i="1"/>
  <c r="AU39" i="1"/>
  <c r="AV39" i="1"/>
  <c r="AW39" i="1"/>
  <c r="AX39" i="1"/>
  <c r="AY39" i="1"/>
  <c r="AZ39" i="1"/>
  <c r="BB39" i="1"/>
  <c r="BC39" i="1"/>
  <c r="BD39" i="1"/>
  <c r="BE39" i="1"/>
  <c r="BF39" i="1"/>
  <c r="BG39" i="1"/>
  <c r="BH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F39" i="1"/>
  <c r="CG39" i="1"/>
  <c r="CH39" i="1"/>
  <c r="CI39" i="1"/>
  <c r="CJ39" i="1"/>
  <c r="CJ68" i="1"/>
  <c r="CK39" i="1"/>
  <c r="CL39" i="1"/>
  <c r="CM39" i="1"/>
  <c r="CN39" i="1"/>
  <c r="CN68" i="1"/>
  <c r="CO39" i="1"/>
  <c r="CP39" i="1"/>
  <c r="CQ39" i="1"/>
  <c r="CR39" i="1"/>
  <c r="CR68" i="1"/>
  <c r="CS39" i="1"/>
  <c r="CT39" i="1"/>
  <c r="CU39" i="1"/>
  <c r="CV39" i="1"/>
  <c r="CV68" i="1"/>
  <c r="CW39" i="1"/>
  <c r="CX39" i="1"/>
  <c r="CY39" i="1"/>
  <c r="CZ39" i="1"/>
  <c r="I41" i="1"/>
  <c r="J41" i="1"/>
  <c r="K41" i="1"/>
  <c r="L41" i="1"/>
  <c r="M41" i="1"/>
  <c r="N41" i="1"/>
  <c r="O41" i="1"/>
  <c r="P41" i="1"/>
  <c r="Q41" i="1"/>
  <c r="S41" i="1"/>
  <c r="AO41" i="1"/>
  <c r="F41" i="1"/>
  <c r="BJ41" i="1"/>
  <c r="G41" i="1"/>
  <c r="CE41" i="1"/>
  <c r="CZ41" i="1"/>
  <c r="I42" i="1"/>
  <c r="J42" i="1"/>
  <c r="K42" i="1"/>
  <c r="L42" i="1"/>
  <c r="M42" i="1"/>
  <c r="N42" i="1"/>
  <c r="O42" i="1"/>
  <c r="P42" i="1"/>
  <c r="Q42" i="1"/>
  <c r="S42" i="1"/>
  <c r="AO42" i="1"/>
  <c r="BJ42" i="1"/>
  <c r="CE42" i="1"/>
  <c r="CZ42" i="1"/>
  <c r="I43" i="1"/>
  <c r="J43" i="1"/>
  <c r="K43" i="1"/>
  <c r="L43" i="1"/>
  <c r="M43" i="1"/>
  <c r="M51" i="1"/>
  <c r="N43" i="1"/>
  <c r="O43" i="1"/>
  <c r="P43" i="1"/>
  <c r="Q43" i="1"/>
  <c r="Q51" i="1"/>
  <c r="S43" i="1"/>
  <c r="AO43" i="1"/>
  <c r="F43" i="1"/>
  <c r="BJ43" i="1"/>
  <c r="G43" i="1"/>
  <c r="CE43" i="1"/>
  <c r="CZ43" i="1"/>
  <c r="I44" i="1"/>
  <c r="J44" i="1"/>
  <c r="K44" i="1"/>
  <c r="L44" i="1"/>
  <c r="M44" i="1"/>
  <c r="N44" i="1"/>
  <c r="O44" i="1"/>
  <c r="P44" i="1"/>
  <c r="Q44" i="1"/>
  <c r="S44" i="1"/>
  <c r="AO44" i="1"/>
  <c r="BJ44" i="1"/>
  <c r="G44" i="1"/>
  <c r="CE44" i="1"/>
  <c r="CZ44" i="1"/>
  <c r="I45" i="1"/>
  <c r="J45" i="1"/>
  <c r="K45" i="1"/>
  <c r="L45" i="1"/>
  <c r="M45" i="1"/>
  <c r="N45" i="1"/>
  <c r="O45" i="1"/>
  <c r="P45" i="1"/>
  <c r="Q45" i="1"/>
  <c r="S45" i="1"/>
  <c r="AO45" i="1"/>
  <c r="F45" i="1"/>
  <c r="BJ45" i="1"/>
  <c r="G45" i="1"/>
  <c r="CE45" i="1"/>
  <c r="CZ45" i="1"/>
  <c r="I46" i="1"/>
  <c r="J46" i="1"/>
  <c r="K46" i="1"/>
  <c r="L46" i="1"/>
  <c r="M46" i="1"/>
  <c r="N46" i="1"/>
  <c r="O46" i="1"/>
  <c r="P46" i="1"/>
  <c r="Q46" i="1"/>
  <c r="S46" i="1"/>
  <c r="AO46" i="1"/>
  <c r="BJ46" i="1"/>
  <c r="G46" i="1"/>
  <c r="CE46" i="1"/>
  <c r="CZ46" i="1"/>
  <c r="I47" i="1"/>
  <c r="J47" i="1"/>
  <c r="K47" i="1"/>
  <c r="L47" i="1"/>
  <c r="M47" i="1"/>
  <c r="N47" i="1"/>
  <c r="O47" i="1"/>
  <c r="P47" i="1"/>
  <c r="P51" i="1"/>
  <c r="Q47" i="1"/>
  <c r="S47" i="1"/>
  <c r="AO47" i="1"/>
  <c r="BJ47" i="1"/>
  <c r="CE47" i="1"/>
  <c r="CZ47" i="1"/>
  <c r="F48" i="1"/>
  <c r="I48" i="1"/>
  <c r="J48" i="1"/>
  <c r="H48" i="1"/>
  <c r="K48" i="1"/>
  <c r="L48" i="1"/>
  <c r="M48" i="1"/>
  <c r="N48" i="1"/>
  <c r="O48" i="1"/>
  <c r="P48" i="1"/>
  <c r="Q48" i="1"/>
  <c r="S48" i="1"/>
  <c r="AO48" i="1"/>
  <c r="BJ48" i="1"/>
  <c r="CE48" i="1"/>
  <c r="CZ48" i="1"/>
  <c r="I49" i="1"/>
  <c r="J49" i="1"/>
  <c r="H49" i="1"/>
  <c r="K49" i="1"/>
  <c r="L49" i="1"/>
  <c r="M49" i="1"/>
  <c r="N49" i="1"/>
  <c r="P49" i="1"/>
  <c r="Q49" i="1"/>
  <c r="T49" i="1"/>
  <c r="T51" i="1"/>
  <c r="AO49" i="1"/>
  <c r="BJ49" i="1"/>
  <c r="F49" i="1"/>
  <c r="CE49" i="1"/>
  <c r="CS49" i="1"/>
  <c r="O49" i="1"/>
  <c r="CY49" i="1"/>
  <c r="S49" i="1"/>
  <c r="CZ49" i="1"/>
  <c r="I50" i="1"/>
  <c r="J50" i="1"/>
  <c r="K50" i="1"/>
  <c r="L50" i="1"/>
  <c r="M50" i="1"/>
  <c r="N50" i="1"/>
  <c r="O50" i="1"/>
  <c r="P50" i="1"/>
  <c r="Q50" i="1"/>
  <c r="S50" i="1"/>
  <c r="AO50" i="1"/>
  <c r="F50" i="1"/>
  <c r="BJ50" i="1"/>
  <c r="G50" i="1"/>
  <c r="CE50" i="1"/>
  <c r="CZ50" i="1"/>
  <c r="K51" i="1"/>
  <c r="O51" i="1"/>
  <c r="S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G68" i="1"/>
  <c r="CH51" i="1"/>
  <c r="CI51" i="1"/>
  <c r="CI68" i="1"/>
  <c r="CJ51" i="1"/>
  <c r="CK51" i="1"/>
  <c r="CK68" i="1"/>
  <c r="CL51" i="1"/>
  <c r="CM51" i="1"/>
  <c r="CM68" i="1"/>
  <c r="CN51" i="1"/>
  <c r="CO51" i="1"/>
  <c r="CO68" i="1"/>
  <c r="CP51" i="1"/>
  <c r="CQ51" i="1"/>
  <c r="CQ68" i="1"/>
  <c r="CR51" i="1"/>
  <c r="CS51" i="1"/>
  <c r="CS68" i="1"/>
  <c r="CT51" i="1"/>
  <c r="CU51" i="1"/>
  <c r="CU68" i="1"/>
  <c r="CV51" i="1"/>
  <c r="CW51" i="1"/>
  <c r="CW68" i="1"/>
  <c r="CX51" i="1"/>
  <c r="CY51" i="1"/>
  <c r="CY68" i="1"/>
  <c r="I53" i="1"/>
  <c r="J53" i="1"/>
  <c r="H53" i="1"/>
  <c r="K53" i="1"/>
  <c r="L53" i="1"/>
  <c r="M53" i="1"/>
  <c r="N53" i="1"/>
  <c r="O53" i="1"/>
  <c r="P53" i="1"/>
  <c r="Q53" i="1"/>
  <c r="S53" i="1"/>
  <c r="AO53" i="1"/>
  <c r="BJ53" i="1"/>
  <c r="CE53" i="1"/>
  <c r="CZ53" i="1"/>
  <c r="F54" i="1"/>
  <c r="I54" i="1"/>
  <c r="J54" i="1"/>
  <c r="H54" i="1"/>
  <c r="K54" i="1"/>
  <c r="L54" i="1"/>
  <c r="M54" i="1"/>
  <c r="N54" i="1"/>
  <c r="O54" i="1"/>
  <c r="P54" i="1"/>
  <c r="Q54" i="1"/>
  <c r="S54" i="1"/>
  <c r="AO54" i="1"/>
  <c r="BJ54" i="1"/>
  <c r="CE54" i="1"/>
  <c r="CZ54" i="1"/>
  <c r="I55" i="1"/>
  <c r="J55" i="1"/>
  <c r="H55" i="1"/>
  <c r="K55" i="1"/>
  <c r="L55" i="1"/>
  <c r="M55" i="1"/>
  <c r="N55" i="1"/>
  <c r="O55" i="1"/>
  <c r="P55" i="1"/>
  <c r="Q55" i="1"/>
  <c r="S55" i="1"/>
  <c r="AO55" i="1"/>
  <c r="BJ55" i="1"/>
  <c r="CE55" i="1"/>
  <c r="CZ55" i="1"/>
  <c r="F56" i="1"/>
  <c r="I56" i="1"/>
  <c r="J56" i="1"/>
  <c r="H56" i="1"/>
  <c r="K56" i="1"/>
  <c r="L56" i="1"/>
  <c r="M56" i="1"/>
  <c r="N56" i="1"/>
  <c r="O56" i="1"/>
  <c r="P56" i="1"/>
  <c r="Q56" i="1"/>
  <c r="S56" i="1"/>
  <c r="AO56" i="1"/>
  <c r="BJ56" i="1"/>
  <c r="CE56" i="1"/>
  <c r="CZ56" i="1"/>
  <c r="I57" i="1"/>
  <c r="J57" i="1"/>
  <c r="H57" i="1"/>
  <c r="K57" i="1"/>
  <c r="L57" i="1"/>
  <c r="M57" i="1"/>
  <c r="N57" i="1"/>
  <c r="O57" i="1"/>
  <c r="P57" i="1"/>
  <c r="Q57" i="1"/>
  <c r="S57" i="1"/>
  <c r="AO57" i="1"/>
  <c r="BJ57" i="1"/>
  <c r="CE57" i="1"/>
  <c r="CZ57" i="1"/>
  <c r="F58" i="1"/>
  <c r="I58" i="1"/>
  <c r="J58" i="1"/>
  <c r="H58" i="1"/>
  <c r="K58" i="1"/>
  <c r="L58" i="1"/>
  <c r="M58" i="1"/>
  <c r="N58" i="1"/>
  <c r="O58" i="1"/>
  <c r="P58" i="1"/>
  <c r="Q58" i="1"/>
  <c r="S58" i="1"/>
  <c r="AO58" i="1"/>
  <c r="BJ58" i="1"/>
  <c r="CE58" i="1"/>
  <c r="CZ58" i="1"/>
  <c r="I59" i="1"/>
  <c r="J59" i="1"/>
  <c r="H59" i="1"/>
  <c r="K59" i="1"/>
  <c r="L59" i="1"/>
  <c r="M59" i="1"/>
  <c r="N59" i="1"/>
  <c r="O59" i="1"/>
  <c r="P59" i="1"/>
  <c r="Q59" i="1"/>
  <c r="S59" i="1"/>
  <c r="AO59" i="1"/>
  <c r="BJ59" i="1"/>
  <c r="CE59" i="1"/>
  <c r="CZ59" i="1"/>
  <c r="F60" i="1"/>
  <c r="I60" i="1"/>
  <c r="J60" i="1"/>
  <c r="H60" i="1"/>
  <c r="K60" i="1"/>
  <c r="L60" i="1"/>
  <c r="M60" i="1"/>
  <c r="N60" i="1"/>
  <c r="O60" i="1"/>
  <c r="P60" i="1"/>
  <c r="Q60" i="1"/>
  <c r="S60" i="1"/>
  <c r="AO60" i="1"/>
  <c r="BJ60" i="1"/>
  <c r="CE60" i="1"/>
  <c r="CZ60" i="1"/>
  <c r="I61" i="1"/>
  <c r="J61" i="1"/>
  <c r="H61" i="1"/>
  <c r="K61" i="1"/>
  <c r="L61" i="1"/>
  <c r="M61" i="1"/>
  <c r="N61" i="1"/>
  <c r="O61" i="1"/>
  <c r="P61" i="1"/>
  <c r="Q61" i="1"/>
  <c r="S61" i="1"/>
  <c r="AO61" i="1"/>
  <c r="BJ61" i="1"/>
  <c r="CE61" i="1"/>
  <c r="CZ61" i="1"/>
  <c r="F63" i="1"/>
  <c r="F64" i="1"/>
  <c r="I63" i="1"/>
  <c r="J63" i="1"/>
  <c r="H63" i="1"/>
  <c r="H64" i="1"/>
  <c r="K63" i="1"/>
  <c r="L63" i="1"/>
  <c r="M63" i="1"/>
  <c r="N63" i="1"/>
  <c r="O63" i="1"/>
  <c r="P63" i="1"/>
  <c r="Q63" i="1"/>
  <c r="S63" i="1"/>
  <c r="AO63" i="1"/>
  <c r="BJ63" i="1"/>
  <c r="CE63" i="1"/>
  <c r="CE64" i="1"/>
  <c r="CZ63" i="1"/>
  <c r="I64" i="1"/>
  <c r="J64" i="1"/>
  <c r="K64" i="1"/>
  <c r="L64" i="1"/>
  <c r="M64" i="1"/>
  <c r="N64" i="1"/>
  <c r="O64" i="1"/>
  <c r="P64" i="1"/>
  <c r="Q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N68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I66" i="1"/>
  <c r="J66" i="1"/>
  <c r="K66" i="1"/>
  <c r="K67" i="1"/>
  <c r="L66" i="1"/>
  <c r="M66" i="1"/>
  <c r="M67" i="1"/>
  <c r="N66" i="1"/>
  <c r="O66" i="1"/>
  <c r="O67" i="1"/>
  <c r="P66" i="1"/>
  <c r="Q66" i="1"/>
  <c r="Q67" i="1"/>
  <c r="S66" i="1"/>
  <c r="AO66" i="1"/>
  <c r="F66" i="1"/>
  <c r="F67" i="1"/>
  <c r="BJ66" i="1"/>
  <c r="BJ67" i="1"/>
  <c r="CE66" i="1"/>
  <c r="CZ66" i="1"/>
  <c r="CZ67" i="1"/>
  <c r="J67" i="1"/>
  <c r="L67" i="1"/>
  <c r="N67" i="1"/>
  <c r="P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V68" i="1"/>
  <c r="X68" i="1"/>
  <c r="Z68" i="1"/>
  <c r="AB68" i="1"/>
  <c r="AF68" i="1"/>
  <c r="AH68" i="1"/>
  <c r="AJ68" i="1"/>
  <c r="AL68" i="1"/>
  <c r="AR68" i="1"/>
  <c r="AV68" i="1"/>
  <c r="AX68" i="1"/>
  <c r="AZ68" i="1"/>
  <c r="BB68" i="1"/>
  <c r="BD68" i="1"/>
  <c r="BF68" i="1"/>
  <c r="BH68" i="1"/>
  <c r="BL68" i="1"/>
  <c r="BN68" i="1"/>
  <c r="BP68" i="1"/>
  <c r="BR68" i="1"/>
  <c r="BT68" i="1"/>
  <c r="BV68" i="1"/>
  <c r="BX68" i="1"/>
  <c r="BZ68" i="1"/>
  <c r="CB68" i="1"/>
  <c r="CD68" i="1"/>
  <c r="CH68" i="1"/>
  <c r="CL68" i="1"/>
  <c r="CP68" i="1"/>
  <c r="CT68" i="1"/>
  <c r="CX68" i="1"/>
  <c r="I17" i="2"/>
  <c r="J17" i="2"/>
  <c r="K17" i="2"/>
  <c r="L17" i="2"/>
  <c r="N17" i="2"/>
  <c r="O17" i="2"/>
  <c r="P17" i="2"/>
  <c r="Q17" i="2"/>
  <c r="S17" i="2"/>
  <c r="S24" i="2"/>
  <c r="T17" i="2"/>
  <c r="AD17" i="2"/>
  <c r="AN17" i="2"/>
  <c r="AO17" i="2"/>
  <c r="BJ17" i="2"/>
  <c r="CE17" i="2"/>
  <c r="CE24" i="2"/>
  <c r="CZ17" i="2"/>
  <c r="F18" i="2"/>
  <c r="I18" i="2"/>
  <c r="J18" i="2"/>
  <c r="H18" i="2"/>
  <c r="K18" i="2"/>
  <c r="L18" i="2"/>
  <c r="M18" i="2"/>
  <c r="N18" i="2"/>
  <c r="O18" i="2"/>
  <c r="P18" i="2"/>
  <c r="Q18" i="2"/>
  <c r="S18" i="2"/>
  <c r="AO18" i="2"/>
  <c r="BJ18" i="2"/>
  <c r="CE18" i="2"/>
  <c r="CZ18" i="2"/>
  <c r="I19" i="2"/>
  <c r="J19" i="2"/>
  <c r="H19" i="2"/>
  <c r="K19" i="2"/>
  <c r="L19" i="2"/>
  <c r="M19" i="2"/>
  <c r="N19" i="2"/>
  <c r="O19" i="2"/>
  <c r="P19" i="2"/>
  <c r="Q19" i="2"/>
  <c r="S19" i="2"/>
  <c r="AO19" i="2"/>
  <c r="BJ19" i="2"/>
  <c r="CE19" i="2"/>
  <c r="CZ19" i="2"/>
  <c r="J20" i="2"/>
  <c r="K20" i="2"/>
  <c r="L20" i="2"/>
  <c r="M20" i="2"/>
  <c r="N20" i="2"/>
  <c r="O20" i="2"/>
  <c r="P20" i="2"/>
  <c r="Q20" i="2"/>
  <c r="S20" i="2"/>
  <c r="T20" i="2"/>
  <c r="AO20" i="2"/>
  <c r="BJ20" i="2"/>
  <c r="F20" i="2"/>
  <c r="CE20" i="2"/>
  <c r="CF20" i="2"/>
  <c r="I20" i="2"/>
  <c r="H20" i="2"/>
  <c r="CJ20" i="2"/>
  <c r="CZ20" i="2"/>
  <c r="I21" i="2"/>
  <c r="J21" i="2"/>
  <c r="K21" i="2"/>
  <c r="K24" i="2"/>
  <c r="L21" i="2"/>
  <c r="M21" i="2"/>
  <c r="N21" i="2"/>
  <c r="O21" i="2"/>
  <c r="O24" i="2"/>
  <c r="P21" i="2"/>
  <c r="Q21" i="2"/>
  <c r="Q24" i="2"/>
  <c r="S21" i="2"/>
  <c r="AO21" i="2"/>
  <c r="F21" i="2"/>
  <c r="BJ21" i="2"/>
  <c r="G21" i="2"/>
  <c r="CE21" i="2"/>
  <c r="CZ21" i="2"/>
  <c r="I22" i="2"/>
  <c r="J22" i="2"/>
  <c r="K22" i="2"/>
  <c r="L22" i="2"/>
  <c r="M22" i="2"/>
  <c r="N22" i="2"/>
  <c r="O22" i="2"/>
  <c r="P22" i="2"/>
  <c r="Q22" i="2"/>
  <c r="S22" i="2"/>
  <c r="AO22" i="2"/>
  <c r="BJ22" i="2"/>
  <c r="G22" i="2"/>
  <c r="CE22" i="2"/>
  <c r="CZ22" i="2"/>
  <c r="I23" i="2"/>
  <c r="J23" i="2"/>
  <c r="K23" i="2"/>
  <c r="L23" i="2"/>
  <c r="M23" i="2"/>
  <c r="N23" i="2"/>
  <c r="O23" i="2"/>
  <c r="P23" i="2"/>
  <c r="Q23" i="2"/>
  <c r="S23" i="2"/>
  <c r="AO23" i="2"/>
  <c r="F23" i="2"/>
  <c r="BJ23" i="2"/>
  <c r="G23" i="2"/>
  <c r="CE23" i="2"/>
  <c r="CZ23" i="2"/>
  <c r="J24" i="2"/>
  <c r="L24" i="2"/>
  <c r="N24" i="2"/>
  <c r="P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I26" i="2"/>
  <c r="H26" i="2"/>
  <c r="J26" i="2"/>
  <c r="K26" i="2"/>
  <c r="L26" i="2"/>
  <c r="M26" i="2"/>
  <c r="N26" i="2"/>
  <c r="O26" i="2"/>
  <c r="P26" i="2"/>
  <c r="Q26" i="2"/>
  <c r="S26" i="2"/>
  <c r="AO26" i="2"/>
  <c r="F26" i="2"/>
  <c r="BJ26" i="2"/>
  <c r="CE26" i="2"/>
  <c r="CZ26" i="2"/>
  <c r="I27" i="2"/>
  <c r="H27" i="2"/>
  <c r="J27" i="2"/>
  <c r="K27" i="2"/>
  <c r="L27" i="2"/>
  <c r="M27" i="2"/>
  <c r="N27" i="2"/>
  <c r="O27" i="2"/>
  <c r="P27" i="2"/>
  <c r="Q27" i="2"/>
  <c r="S27" i="2"/>
  <c r="AO27" i="2"/>
  <c r="F27" i="2"/>
  <c r="BJ27" i="2"/>
  <c r="G27" i="2"/>
  <c r="CE27" i="2"/>
  <c r="CZ27" i="2"/>
  <c r="I28" i="2"/>
  <c r="H28" i="2"/>
  <c r="J28" i="2"/>
  <c r="K28" i="2"/>
  <c r="L28" i="2"/>
  <c r="M28" i="2"/>
  <c r="N28" i="2"/>
  <c r="O28" i="2"/>
  <c r="P28" i="2"/>
  <c r="Q28" i="2"/>
  <c r="S28" i="2"/>
  <c r="AO28" i="2"/>
  <c r="F28" i="2"/>
  <c r="BJ28" i="2"/>
  <c r="G28" i="2"/>
  <c r="CE28" i="2"/>
  <c r="CZ28" i="2"/>
  <c r="I29" i="2"/>
  <c r="H29" i="2"/>
  <c r="J29" i="2"/>
  <c r="K29" i="2"/>
  <c r="L29" i="2"/>
  <c r="M29" i="2"/>
  <c r="N29" i="2"/>
  <c r="O29" i="2"/>
  <c r="P29" i="2"/>
  <c r="Q29" i="2"/>
  <c r="S29" i="2"/>
  <c r="AO29" i="2"/>
  <c r="F29" i="2"/>
  <c r="BJ29" i="2"/>
  <c r="G29" i="2"/>
  <c r="CE29" i="2"/>
  <c r="CZ29" i="2"/>
  <c r="I30" i="2"/>
  <c r="H30" i="2"/>
  <c r="J30" i="2"/>
  <c r="K30" i="2"/>
  <c r="L30" i="2"/>
  <c r="M30" i="2"/>
  <c r="N30" i="2"/>
  <c r="O30" i="2"/>
  <c r="P30" i="2"/>
  <c r="Q30" i="2"/>
  <c r="S30" i="2"/>
  <c r="AO30" i="2"/>
  <c r="F30" i="2"/>
  <c r="BJ30" i="2"/>
  <c r="G30" i="2"/>
  <c r="CE30" i="2"/>
  <c r="CZ30" i="2"/>
  <c r="I31" i="2"/>
  <c r="H31" i="2"/>
  <c r="J31" i="2"/>
  <c r="K31" i="2"/>
  <c r="L31" i="2"/>
  <c r="M31" i="2"/>
  <c r="N31" i="2"/>
  <c r="O31" i="2"/>
  <c r="P31" i="2"/>
  <c r="Q31" i="2"/>
  <c r="S31" i="2"/>
  <c r="AO31" i="2"/>
  <c r="F31" i="2"/>
  <c r="BJ31" i="2"/>
  <c r="G31" i="2"/>
  <c r="CE31" i="2"/>
  <c r="CZ31" i="2"/>
  <c r="I32" i="2"/>
  <c r="H32" i="2"/>
  <c r="J32" i="2"/>
  <c r="K32" i="2"/>
  <c r="L32" i="2"/>
  <c r="M32" i="2"/>
  <c r="N32" i="2"/>
  <c r="O32" i="2"/>
  <c r="P32" i="2"/>
  <c r="Q32" i="2"/>
  <c r="S32" i="2"/>
  <c r="AO32" i="2"/>
  <c r="F32" i="2"/>
  <c r="BJ32" i="2"/>
  <c r="G32" i="2"/>
  <c r="CE32" i="2"/>
  <c r="CZ32" i="2"/>
  <c r="I33" i="2"/>
  <c r="J33" i="2"/>
  <c r="K33" i="2"/>
  <c r="L33" i="2"/>
  <c r="M33" i="2"/>
  <c r="O33" i="2"/>
  <c r="P33" i="2"/>
  <c r="Q33" i="2"/>
  <c r="T33" i="2"/>
  <c r="AO33" i="2"/>
  <c r="AP33" i="2"/>
  <c r="AT33" i="2"/>
  <c r="BA33" i="2"/>
  <c r="N33" i="2"/>
  <c r="BI33" i="2"/>
  <c r="S33" i="2"/>
  <c r="S39" i="2"/>
  <c r="CE33" i="2"/>
  <c r="CZ33" i="2"/>
  <c r="I34" i="2"/>
  <c r="J34" i="2"/>
  <c r="K34" i="2"/>
  <c r="L34" i="2"/>
  <c r="M34" i="2"/>
  <c r="N34" i="2"/>
  <c r="O34" i="2"/>
  <c r="P34" i="2"/>
  <c r="Q34" i="2"/>
  <c r="S34" i="2"/>
  <c r="AO34" i="2"/>
  <c r="BJ34" i="2"/>
  <c r="CE34" i="2"/>
  <c r="CE39" i="2"/>
  <c r="CZ34" i="2"/>
  <c r="F35" i="2"/>
  <c r="I35" i="2"/>
  <c r="J35" i="2"/>
  <c r="H35" i="2"/>
  <c r="K35" i="2"/>
  <c r="L35" i="2"/>
  <c r="M35" i="2"/>
  <c r="N35" i="2"/>
  <c r="O35" i="2"/>
  <c r="P35" i="2"/>
  <c r="Q35" i="2"/>
  <c r="S35" i="2"/>
  <c r="AO35" i="2"/>
  <c r="BJ35" i="2"/>
  <c r="CE35" i="2"/>
  <c r="CZ35" i="2"/>
  <c r="I36" i="2"/>
  <c r="J36" i="2"/>
  <c r="H36" i="2"/>
  <c r="K36" i="2"/>
  <c r="L36" i="2"/>
  <c r="M36" i="2"/>
  <c r="N36" i="2"/>
  <c r="O36" i="2"/>
  <c r="P36" i="2"/>
  <c r="Q36" i="2"/>
  <c r="S36" i="2"/>
  <c r="AO36" i="2"/>
  <c r="BJ36" i="2"/>
  <c r="CE36" i="2"/>
  <c r="CZ36" i="2"/>
  <c r="F37" i="2"/>
  <c r="I37" i="2"/>
  <c r="J37" i="2"/>
  <c r="H37" i="2"/>
  <c r="K37" i="2"/>
  <c r="L37" i="2"/>
  <c r="M37" i="2"/>
  <c r="N37" i="2"/>
  <c r="O37" i="2"/>
  <c r="P37" i="2"/>
  <c r="Q37" i="2"/>
  <c r="S37" i="2"/>
  <c r="AO37" i="2"/>
  <c r="BJ37" i="2"/>
  <c r="CE37" i="2"/>
  <c r="CZ37" i="2"/>
  <c r="J38" i="2"/>
  <c r="K38" i="2"/>
  <c r="M38" i="2"/>
  <c r="N38" i="2"/>
  <c r="O38" i="2"/>
  <c r="P38" i="2"/>
  <c r="Q38" i="2"/>
  <c r="T38" i="2"/>
  <c r="T39" i="2"/>
  <c r="AO38" i="2"/>
  <c r="AP38" i="2"/>
  <c r="AT38" i="2"/>
  <c r="AW38" i="2"/>
  <c r="L38" i="2"/>
  <c r="BI38" i="2"/>
  <c r="S38" i="2"/>
  <c r="BJ38" i="2"/>
  <c r="R38" i="2"/>
  <c r="CE38" i="2"/>
  <c r="CZ38" i="2"/>
  <c r="K39" i="2"/>
  <c r="M39" i="2"/>
  <c r="O39" i="2"/>
  <c r="Q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Q39" i="2"/>
  <c r="AR39" i="2"/>
  <c r="AS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F41" i="2"/>
  <c r="I41" i="2"/>
  <c r="J41" i="2"/>
  <c r="K41" i="2"/>
  <c r="L41" i="2"/>
  <c r="M41" i="2"/>
  <c r="N41" i="2"/>
  <c r="O41" i="2"/>
  <c r="P41" i="2"/>
  <c r="Q41" i="2"/>
  <c r="S41" i="2"/>
  <c r="AO41" i="2"/>
  <c r="BJ41" i="2"/>
  <c r="CE41" i="2"/>
  <c r="CZ41" i="2"/>
  <c r="I42" i="2"/>
  <c r="J42" i="2"/>
  <c r="H42" i="2"/>
  <c r="K42" i="2"/>
  <c r="L42" i="2"/>
  <c r="M42" i="2"/>
  <c r="N42" i="2"/>
  <c r="O42" i="2"/>
  <c r="P42" i="2"/>
  <c r="Q42" i="2"/>
  <c r="S42" i="2"/>
  <c r="AO42" i="2"/>
  <c r="BJ42" i="2"/>
  <c r="CE42" i="2"/>
  <c r="CE51" i="2"/>
  <c r="CZ42" i="2"/>
  <c r="F43" i="2"/>
  <c r="I43" i="2"/>
  <c r="J43" i="2"/>
  <c r="H43" i="2"/>
  <c r="K43" i="2"/>
  <c r="L43" i="2"/>
  <c r="M43" i="2"/>
  <c r="N43" i="2"/>
  <c r="O43" i="2"/>
  <c r="P43" i="2"/>
  <c r="Q43" i="2"/>
  <c r="S43" i="2"/>
  <c r="AO43" i="2"/>
  <c r="BJ43" i="2"/>
  <c r="CE43" i="2"/>
  <c r="CZ43" i="2"/>
  <c r="I44" i="2"/>
  <c r="J44" i="2"/>
  <c r="H44" i="2"/>
  <c r="K44" i="2"/>
  <c r="L44" i="2"/>
  <c r="M44" i="2"/>
  <c r="N44" i="2"/>
  <c r="O44" i="2"/>
  <c r="P44" i="2"/>
  <c r="Q44" i="2"/>
  <c r="S44" i="2"/>
  <c r="AO44" i="2"/>
  <c r="BJ44" i="2"/>
  <c r="CE44" i="2"/>
  <c r="CZ44" i="2"/>
  <c r="F45" i="2"/>
  <c r="I45" i="2"/>
  <c r="J45" i="2"/>
  <c r="H45" i="2"/>
  <c r="K45" i="2"/>
  <c r="L45" i="2"/>
  <c r="M45" i="2"/>
  <c r="N45" i="2"/>
  <c r="O45" i="2"/>
  <c r="P45" i="2"/>
  <c r="Q45" i="2"/>
  <c r="S45" i="2"/>
  <c r="AO45" i="2"/>
  <c r="BJ45" i="2"/>
  <c r="CE45" i="2"/>
  <c r="CZ45" i="2"/>
  <c r="I46" i="2"/>
  <c r="J46" i="2"/>
  <c r="H46" i="2"/>
  <c r="K46" i="2"/>
  <c r="L46" i="2"/>
  <c r="M46" i="2"/>
  <c r="N46" i="2"/>
  <c r="O46" i="2"/>
  <c r="P46" i="2"/>
  <c r="Q46" i="2"/>
  <c r="S46" i="2"/>
  <c r="AO46" i="2"/>
  <c r="BJ46" i="2"/>
  <c r="CE46" i="2"/>
  <c r="CZ46" i="2"/>
  <c r="F47" i="2"/>
  <c r="I47" i="2"/>
  <c r="J47" i="2"/>
  <c r="H47" i="2"/>
  <c r="K47" i="2"/>
  <c r="L47" i="2"/>
  <c r="M47" i="2"/>
  <c r="N47" i="2"/>
  <c r="O47" i="2"/>
  <c r="P47" i="2"/>
  <c r="Q47" i="2"/>
  <c r="S47" i="2"/>
  <c r="AO47" i="2"/>
  <c r="BJ47" i="2"/>
  <c r="CE47" i="2"/>
  <c r="CZ47" i="2"/>
  <c r="I48" i="2"/>
  <c r="J48" i="2"/>
  <c r="H48" i="2"/>
  <c r="K48" i="2"/>
  <c r="L48" i="2"/>
  <c r="M48" i="2"/>
  <c r="N48" i="2"/>
  <c r="O48" i="2"/>
  <c r="P48" i="2"/>
  <c r="Q48" i="2"/>
  <c r="S48" i="2"/>
  <c r="AO48" i="2"/>
  <c r="BJ48" i="2"/>
  <c r="CE48" i="2"/>
  <c r="CZ48" i="2"/>
  <c r="F49" i="2"/>
  <c r="I49" i="2"/>
  <c r="J49" i="2"/>
  <c r="H49" i="2"/>
  <c r="K49" i="2"/>
  <c r="L49" i="2"/>
  <c r="M49" i="2"/>
  <c r="N49" i="2"/>
  <c r="O49" i="2"/>
  <c r="P49" i="2"/>
  <c r="Q49" i="2"/>
  <c r="S49" i="2"/>
  <c r="AO49" i="2"/>
  <c r="BJ49" i="2"/>
  <c r="CE49" i="2"/>
  <c r="CZ49" i="2"/>
  <c r="I50" i="2"/>
  <c r="J50" i="2"/>
  <c r="H50" i="2"/>
  <c r="K50" i="2"/>
  <c r="L50" i="2"/>
  <c r="M50" i="2"/>
  <c r="N50" i="2"/>
  <c r="P50" i="2"/>
  <c r="Q50" i="2"/>
  <c r="T50" i="2"/>
  <c r="T51" i="2"/>
  <c r="AO50" i="2"/>
  <c r="BJ50" i="2"/>
  <c r="BJ51" i="2"/>
  <c r="CE50" i="2"/>
  <c r="CS50" i="2"/>
  <c r="O50" i="2"/>
  <c r="O51" i="2"/>
  <c r="CY50" i="2"/>
  <c r="S50" i="2"/>
  <c r="CZ50" i="2"/>
  <c r="CZ51" i="2"/>
  <c r="I51" i="2"/>
  <c r="K51" i="2"/>
  <c r="M51" i="2"/>
  <c r="Q51" i="2"/>
  <c r="S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T51" i="2"/>
  <c r="CU51" i="2"/>
  <c r="CV51" i="2"/>
  <c r="CW51" i="2"/>
  <c r="CX51" i="2"/>
  <c r="CY51" i="2"/>
  <c r="F53" i="2"/>
  <c r="I53" i="2"/>
  <c r="J53" i="2"/>
  <c r="H53" i="2"/>
  <c r="K53" i="2"/>
  <c r="L53" i="2"/>
  <c r="M53" i="2"/>
  <c r="N53" i="2"/>
  <c r="O53" i="2"/>
  <c r="P53" i="2"/>
  <c r="Q53" i="2"/>
  <c r="S53" i="2"/>
  <c r="AO53" i="2"/>
  <c r="BJ53" i="2"/>
  <c r="CE53" i="2"/>
  <c r="CZ53" i="2"/>
  <c r="I54" i="2"/>
  <c r="J54" i="2"/>
  <c r="H54" i="2"/>
  <c r="K54" i="2"/>
  <c r="L54" i="2"/>
  <c r="M54" i="2"/>
  <c r="N54" i="2"/>
  <c r="O54" i="2"/>
  <c r="P54" i="2"/>
  <c r="Q54" i="2"/>
  <c r="S54" i="2"/>
  <c r="AO54" i="2"/>
  <c r="BJ54" i="2"/>
  <c r="CE54" i="2"/>
  <c r="CZ54" i="2"/>
  <c r="F55" i="2"/>
  <c r="I55" i="2"/>
  <c r="J55" i="2"/>
  <c r="H55" i="2"/>
  <c r="K55" i="2"/>
  <c r="L55" i="2"/>
  <c r="M55" i="2"/>
  <c r="N55" i="2"/>
  <c r="O55" i="2"/>
  <c r="P55" i="2"/>
  <c r="Q55" i="2"/>
  <c r="S55" i="2"/>
  <c r="AO55" i="2"/>
  <c r="BJ55" i="2"/>
  <c r="CE55" i="2"/>
  <c r="CZ55" i="2"/>
  <c r="I56" i="2"/>
  <c r="J56" i="2"/>
  <c r="H56" i="2"/>
  <c r="K56" i="2"/>
  <c r="L56" i="2"/>
  <c r="M56" i="2"/>
  <c r="N56" i="2"/>
  <c r="O56" i="2"/>
  <c r="P56" i="2"/>
  <c r="Q56" i="2"/>
  <c r="S56" i="2"/>
  <c r="AO56" i="2"/>
  <c r="BJ56" i="2"/>
  <c r="CE56" i="2"/>
  <c r="CZ56" i="2"/>
  <c r="F57" i="2"/>
  <c r="I57" i="2"/>
  <c r="J57" i="2"/>
  <c r="H57" i="2"/>
  <c r="K57" i="2"/>
  <c r="L57" i="2"/>
  <c r="M57" i="2"/>
  <c r="N57" i="2"/>
  <c r="O57" i="2"/>
  <c r="P57" i="2"/>
  <c r="Q57" i="2"/>
  <c r="S57" i="2"/>
  <c r="AO57" i="2"/>
  <c r="BJ57" i="2"/>
  <c r="CE57" i="2"/>
  <c r="CZ57" i="2"/>
  <c r="I58" i="2"/>
  <c r="J58" i="2"/>
  <c r="H58" i="2"/>
  <c r="K58" i="2"/>
  <c r="L58" i="2"/>
  <c r="M58" i="2"/>
  <c r="N58" i="2"/>
  <c r="O58" i="2"/>
  <c r="P58" i="2"/>
  <c r="Q58" i="2"/>
  <c r="S58" i="2"/>
  <c r="AO58" i="2"/>
  <c r="BJ58" i="2"/>
  <c r="CE58" i="2"/>
  <c r="CZ58" i="2"/>
  <c r="F59" i="2"/>
  <c r="I59" i="2"/>
  <c r="J59" i="2"/>
  <c r="H59" i="2"/>
  <c r="K59" i="2"/>
  <c r="L59" i="2"/>
  <c r="M59" i="2"/>
  <c r="N59" i="2"/>
  <c r="O59" i="2"/>
  <c r="P59" i="2"/>
  <c r="Q59" i="2"/>
  <c r="S59" i="2"/>
  <c r="AO59" i="2"/>
  <c r="BJ59" i="2"/>
  <c r="CE59" i="2"/>
  <c r="CZ59" i="2"/>
  <c r="I60" i="2"/>
  <c r="J60" i="2"/>
  <c r="H60" i="2"/>
  <c r="K60" i="2"/>
  <c r="L60" i="2"/>
  <c r="M60" i="2"/>
  <c r="N60" i="2"/>
  <c r="O60" i="2"/>
  <c r="P60" i="2"/>
  <c r="Q60" i="2"/>
  <c r="S60" i="2"/>
  <c r="AO60" i="2"/>
  <c r="BJ60" i="2"/>
  <c r="CE60" i="2"/>
  <c r="CZ60" i="2"/>
  <c r="F61" i="2"/>
  <c r="I61" i="2"/>
  <c r="J61" i="2"/>
  <c r="H61" i="2"/>
  <c r="K61" i="2"/>
  <c r="L61" i="2"/>
  <c r="M61" i="2"/>
  <c r="N61" i="2"/>
  <c r="O61" i="2"/>
  <c r="P61" i="2"/>
  <c r="Q61" i="2"/>
  <c r="S61" i="2"/>
  <c r="AO61" i="2"/>
  <c r="BJ61" i="2"/>
  <c r="CE61" i="2"/>
  <c r="CZ61" i="2"/>
  <c r="I63" i="2"/>
  <c r="J63" i="2"/>
  <c r="J64" i="2"/>
  <c r="K63" i="2"/>
  <c r="L63" i="2"/>
  <c r="L64" i="2"/>
  <c r="M63" i="2"/>
  <c r="N63" i="2"/>
  <c r="N64" i="2"/>
  <c r="O63" i="2"/>
  <c r="P63" i="2"/>
  <c r="P64" i="2"/>
  <c r="Q63" i="2"/>
  <c r="S63" i="2"/>
  <c r="AO63" i="2"/>
  <c r="BJ63" i="2"/>
  <c r="CE63" i="2"/>
  <c r="CE64" i="2"/>
  <c r="CZ63" i="2"/>
  <c r="I64" i="2"/>
  <c r="K64" i="2"/>
  <c r="M64" i="2"/>
  <c r="O64" i="2"/>
  <c r="Q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D68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I66" i="2"/>
  <c r="J66" i="2"/>
  <c r="K66" i="2"/>
  <c r="L66" i="2"/>
  <c r="M66" i="2"/>
  <c r="N66" i="2"/>
  <c r="O66" i="2"/>
  <c r="P66" i="2"/>
  <c r="Q66" i="2"/>
  <c r="S66" i="2"/>
  <c r="S67" i="2"/>
  <c r="AO66" i="2"/>
  <c r="BJ66" i="2"/>
  <c r="BJ67" i="2"/>
  <c r="CE66" i="2"/>
  <c r="CZ66" i="2"/>
  <c r="CZ67" i="2"/>
  <c r="I67" i="2"/>
  <c r="J67" i="2"/>
  <c r="K67" i="2"/>
  <c r="L67" i="2"/>
  <c r="M67" i="2"/>
  <c r="N67" i="2"/>
  <c r="O67" i="2"/>
  <c r="P67" i="2"/>
  <c r="Q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T68" i="2"/>
  <c r="V68" i="2"/>
  <c r="X68" i="2"/>
  <c r="Z68" i="2"/>
  <c r="AB68" i="2"/>
  <c r="AD68" i="2"/>
  <c r="AF68" i="2"/>
  <c r="AH68" i="2"/>
  <c r="AJ68" i="2"/>
  <c r="AL68" i="2"/>
  <c r="AN68" i="2"/>
  <c r="AR68" i="2"/>
  <c r="AV68" i="2"/>
  <c r="AX68" i="2"/>
  <c r="AZ68" i="2"/>
  <c r="BB68" i="2"/>
  <c r="BD68" i="2"/>
  <c r="BF68" i="2"/>
  <c r="BH68" i="2"/>
  <c r="BL68" i="2"/>
  <c r="BN68" i="2"/>
  <c r="BP68" i="2"/>
  <c r="BR68" i="2"/>
  <c r="BT68" i="2"/>
  <c r="BV68" i="2"/>
  <c r="BX68" i="2"/>
  <c r="BZ68" i="2"/>
  <c r="CB68" i="2"/>
  <c r="CF68" i="2"/>
  <c r="CH68" i="2"/>
  <c r="CJ68" i="2"/>
  <c r="CL68" i="2"/>
  <c r="CN68" i="2"/>
  <c r="CP68" i="2"/>
  <c r="CR68" i="2"/>
  <c r="CT68" i="2"/>
  <c r="CV68" i="2"/>
  <c r="CX68" i="2"/>
  <c r="G66" i="2"/>
  <c r="G67" i="2"/>
  <c r="G63" i="2"/>
  <c r="G64" i="2"/>
  <c r="AO64" i="2"/>
  <c r="R63" i="2"/>
  <c r="R64" i="2"/>
  <c r="H63" i="2"/>
  <c r="H64" i="2"/>
  <c r="G60" i="2"/>
  <c r="R60" i="2"/>
  <c r="G58" i="2"/>
  <c r="R58" i="2"/>
  <c r="G56" i="2"/>
  <c r="R56" i="2"/>
  <c r="G54" i="2"/>
  <c r="R54" i="2"/>
  <c r="G48" i="2"/>
  <c r="R48" i="2"/>
  <c r="G46" i="2"/>
  <c r="R46" i="2"/>
  <c r="G44" i="2"/>
  <c r="R44" i="2"/>
  <c r="G42" i="2"/>
  <c r="R42" i="2"/>
  <c r="BI68" i="2"/>
  <c r="BG68" i="2"/>
  <c r="BE68" i="2"/>
  <c r="BC68" i="2"/>
  <c r="BA68" i="2"/>
  <c r="AY68" i="2"/>
  <c r="AW68" i="2"/>
  <c r="AU68" i="2"/>
  <c r="AM68" i="2"/>
  <c r="AK68" i="2"/>
  <c r="AI68" i="2"/>
  <c r="AG68" i="2"/>
  <c r="AE68" i="2"/>
  <c r="AC68" i="2"/>
  <c r="AA68" i="2"/>
  <c r="Y68" i="2"/>
  <c r="W68" i="2"/>
  <c r="U68" i="2"/>
  <c r="I38" i="2"/>
  <c r="AP39" i="2"/>
  <c r="AP68" i="2"/>
  <c r="G36" i="2"/>
  <c r="R36" i="2"/>
  <c r="G34" i="2"/>
  <c r="R34" i="2"/>
  <c r="P39" i="2"/>
  <c r="L39" i="2"/>
  <c r="J39" i="2"/>
  <c r="H34" i="2"/>
  <c r="BJ33" i="2"/>
  <c r="AT39" i="2"/>
  <c r="AT68" i="2"/>
  <c r="F33" i="2"/>
  <c r="R33" i="2"/>
  <c r="G33" i="2"/>
  <c r="CZ39" i="2"/>
  <c r="CZ68" i="2"/>
  <c r="BJ39" i="2"/>
  <c r="BJ68" i="2"/>
  <c r="Q68" i="2"/>
  <c r="O68" i="2"/>
  <c r="K68" i="2"/>
  <c r="F66" i="2"/>
  <c r="F67" i="2"/>
  <c r="H66" i="2"/>
  <c r="H67" i="2"/>
  <c r="F63" i="2"/>
  <c r="F64" i="2"/>
  <c r="G61" i="2"/>
  <c r="R61" i="2"/>
  <c r="F60" i="2"/>
  <c r="G59" i="2"/>
  <c r="R59" i="2"/>
  <c r="F58" i="2"/>
  <c r="G57" i="2"/>
  <c r="R57" i="2"/>
  <c r="F56" i="2"/>
  <c r="G55" i="2"/>
  <c r="R55" i="2"/>
  <c r="F54" i="2"/>
  <c r="G53" i="2"/>
  <c r="R53" i="2"/>
  <c r="CS51" i="2"/>
  <c r="G50" i="2"/>
  <c r="R50" i="2"/>
  <c r="F50" i="2"/>
  <c r="G49" i="2"/>
  <c r="R49" i="2"/>
  <c r="F48" i="2"/>
  <c r="G47" i="2"/>
  <c r="R47" i="2"/>
  <c r="F46" i="2"/>
  <c r="G45" i="2"/>
  <c r="R45" i="2"/>
  <c r="F44" i="2"/>
  <c r="F51" i="2"/>
  <c r="G43" i="2"/>
  <c r="R43" i="2"/>
  <c r="F42" i="2"/>
  <c r="G41" i="2"/>
  <c r="G51" i="2"/>
  <c r="R41" i="2"/>
  <c r="P51" i="2"/>
  <c r="N51" i="2"/>
  <c r="L51" i="2"/>
  <c r="J51" i="2"/>
  <c r="H41" i="2"/>
  <c r="H51" i="2"/>
  <c r="CY68" i="2"/>
  <c r="CW68" i="2"/>
  <c r="CU68" i="2"/>
  <c r="CS68" i="2"/>
  <c r="CQ68" i="2"/>
  <c r="CO68" i="2"/>
  <c r="CM68" i="2"/>
  <c r="CK68" i="2"/>
  <c r="CI68" i="2"/>
  <c r="CG68" i="2"/>
  <c r="CC68" i="2"/>
  <c r="CA68" i="2"/>
  <c r="BY68" i="2"/>
  <c r="BW68" i="2"/>
  <c r="BU68" i="2"/>
  <c r="BS68" i="2"/>
  <c r="BQ68" i="2"/>
  <c r="BO68" i="2"/>
  <c r="BM68" i="2"/>
  <c r="BK68" i="2"/>
  <c r="AS68" i="2"/>
  <c r="AQ68" i="2"/>
  <c r="G38" i="2"/>
  <c r="F38" i="2"/>
  <c r="G37" i="2"/>
  <c r="R37" i="2"/>
  <c r="F36" i="2"/>
  <c r="G35" i="2"/>
  <c r="R35" i="2"/>
  <c r="F34" i="2"/>
  <c r="F39" i="2"/>
  <c r="N39" i="2"/>
  <c r="N68" i="2"/>
  <c r="H33" i="2"/>
  <c r="CE68" i="2"/>
  <c r="S68" i="2"/>
  <c r="G26" i="2"/>
  <c r="G39" i="2"/>
  <c r="H23" i="2"/>
  <c r="H21" i="2"/>
  <c r="R20" i="2"/>
  <c r="G19" i="2"/>
  <c r="R19" i="2"/>
  <c r="R17" i="2"/>
  <c r="F17" i="2"/>
  <c r="G17" i="2"/>
  <c r="G24" i="2"/>
  <c r="G68" i="2"/>
  <c r="H66" i="1"/>
  <c r="H67" i="1"/>
  <c r="G61" i="1"/>
  <c r="R61" i="1"/>
  <c r="G59" i="1"/>
  <c r="R59" i="1"/>
  <c r="G57" i="1"/>
  <c r="R57" i="1"/>
  <c r="G55" i="1"/>
  <c r="R55" i="1"/>
  <c r="G53" i="1"/>
  <c r="R53" i="1"/>
  <c r="H50" i="1"/>
  <c r="F47" i="1"/>
  <c r="G47" i="1"/>
  <c r="R47" i="1"/>
  <c r="N51" i="1"/>
  <c r="L51" i="1"/>
  <c r="L68" i="1"/>
  <c r="J51" i="1"/>
  <c r="H47" i="1"/>
  <c r="H43" i="1"/>
  <c r="H36" i="1"/>
  <c r="R33" i="1"/>
  <c r="BA39" i="1"/>
  <c r="BA68" i="1"/>
  <c r="N33" i="1"/>
  <c r="I33" i="1"/>
  <c r="F33" i="1"/>
  <c r="AP39" i="1"/>
  <c r="AP68" i="1"/>
  <c r="G29" i="1"/>
  <c r="F29" i="1"/>
  <c r="R29" i="1"/>
  <c r="CC68" i="1"/>
  <c r="CA68" i="1"/>
  <c r="BY68" i="1"/>
  <c r="BW68" i="1"/>
  <c r="BU68" i="1"/>
  <c r="BS68" i="1"/>
  <c r="BQ68" i="1"/>
  <c r="BO68" i="1"/>
  <c r="BM68" i="1"/>
  <c r="BK68" i="1"/>
  <c r="G18" i="1"/>
  <c r="F18" i="1"/>
  <c r="AO24" i="1"/>
  <c r="R18" i="1"/>
  <c r="H18" i="1"/>
  <c r="R66" i="2"/>
  <c r="R67" i="2"/>
  <c r="R32" i="2"/>
  <c r="R31" i="2"/>
  <c r="R30" i="2"/>
  <c r="R29" i="2"/>
  <c r="R28" i="2"/>
  <c r="R27" i="2"/>
  <c r="R26" i="2"/>
  <c r="R39" i="2"/>
  <c r="AO24" i="2"/>
  <c r="AO68" i="2"/>
  <c r="I24" i="2"/>
  <c r="F22" i="2"/>
  <c r="H22" i="2"/>
  <c r="G20" i="2"/>
  <c r="F19" i="2"/>
  <c r="G18" i="2"/>
  <c r="R18" i="2"/>
  <c r="M17" i="2"/>
  <c r="M24" i="2"/>
  <c r="M68" i="2"/>
  <c r="H17" i="2"/>
  <c r="H24" i="2"/>
  <c r="I67" i="1"/>
  <c r="G66" i="1"/>
  <c r="G67" i="1"/>
  <c r="G63" i="1"/>
  <c r="G64" i="1"/>
  <c r="AO64" i="1"/>
  <c r="R63" i="1"/>
  <c r="R64" i="1"/>
  <c r="F61" i="1"/>
  <c r="G60" i="1"/>
  <c r="R60" i="1"/>
  <c r="F59" i="1"/>
  <c r="G58" i="1"/>
  <c r="R58" i="1"/>
  <c r="F57" i="1"/>
  <c r="G56" i="1"/>
  <c r="R56" i="1"/>
  <c r="F55" i="1"/>
  <c r="G54" i="1"/>
  <c r="R54" i="1"/>
  <c r="F53" i="1"/>
  <c r="BG68" i="1"/>
  <c r="BE68" i="1"/>
  <c r="BC68" i="1"/>
  <c r="AY68" i="1"/>
  <c r="AW68" i="1"/>
  <c r="AU68" i="1"/>
  <c r="AS68" i="1"/>
  <c r="AQ68" i="1"/>
  <c r="AO51" i="1"/>
  <c r="AM68" i="1"/>
  <c r="AK68" i="1"/>
  <c r="AI68" i="1"/>
  <c r="AG68" i="1"/>
  <c r="AE68" i="1"/>
  <c r="I51" i="1"/>
  <c r="G49" i="1"/>
  <c r="R49" i="1"/>
  <c r="G48" i="1"/>
  <c r="R48" i="1"/>
  <c r="H45" i="1"/>
  <c r="CZ51" i="1"/>
  <c r="BJ51" i="1"/>
  <c r="G42" i="1"/>
  <c r="F51" i="1"/>
  <c r="H41" i="1"/>
  <c r="BI68" i="1"/>
  <c r="BJ38" i="1"/>
  <c r="BJ39" i="1"/>
  <c r="AT39" i="1"/>
  <c r="AT68" i="1"/>
  <c r="F38" i="1"/>
  <c r="R38" i="1"/>
  <c r="G38" i="1"/>
  <c r="S38" i="1"/>
  <c r="S39" i="1"/>
  <c r="S68" i="1"/>
  <c r="H38" i="1"/>
  <c r="Q39" i="1"/>
  <c r="Q68" i="1"/>
  <c r="O39" i="1"/>
  <c r="M39" i="1"/>
  <c r="M68" i="1"/>
  <c r="K39" i="1"/>
  <c r="H34" i="1"/>
  <c r="G31" i="1"/>
  <c r="F31" i="1"/>
  <c r="F39" i="1"/>
  <c r="R31" i="1"/>
  <c r="G27" i="1"/>
  <c r="F27" i="1"/>
  <c r="R27" i="1"/>
  <c r="N39" i="1"/>
  <c r="J39" i="1"/>
  <c r="J68" i="1"/>
  <c r="H27" i="1"/>
  <c r="AC68" i="1"/>
  <c r="AA68" i="1"/>
  <c r="Y68" i="1"/>
  <c r="W68" i="1"/>
  <c r="U68" i="1"/>
  <c r="H22" i="1"/>
  <c r="O24" i="1"/>
  <c r="O68" i="1"/>
  <c r="K24" i="1"/>
  <c r="K68" i="1"/>
  <c r="H17" i="1"/>
  <c r="R23" i="2"/>
  <c r="R22" i="2"/>
  <c r="R21" i="2"/>
  <c r="R66" i="1"/>
  <c r="R67" i="1"/>
  <c r="R50" i="1"/>
  <c r="F46" i="1"/>
  <c r="H46" i="1"/>
  <c r="F44" i="1"/>
  <c r="H44" i="1"/>
  <c r="F42" i="1"/>
  <c r="H42" i="1"/>
  <c r="F37" i="1"/>
  <c r="H37" i="1"/>
  <c r="F35" i="1"/>
  <c r="H35" i="1"/>
  <c r="G33" i="1"/>
  <c r="G32" i="1"/>
  <c r="R32" i="1"/>
  <c r="G30" i="1"/>
  <c r="R30" i="1"/>
  <c r="G28" i="1"/>
  <c r="R28" i="1"/>
  <c r="CE39" i="1"/>
  <c r="CE68" i="1"/>
  <c r="G26" i="1"/>
  <c r="G39" i="1"/>
  <c r="AO39" i="1"/>
  <c r="R26" i="1"/>
  <c r="F23" i="1"/>
  <c r="H23" i="1"/>
  <c r="F21" i="1"/>
  <c r="H21" i="1"/>
  <c r="CZ24" i="1"/>
  <c r="CZ68" i="1"/>
  <c r="I20" i="1"/>
  <c r="CF24" i="1"/>
  <c r="CF68" i="1"/>
  <c r="BJ24" i="1"/>
  <c r="R20" i="1"/>
  <c r="F20" i="1"/>
  <c r="G19" i="1"/>
  <c r="R19" i="1"/>
  <c r="R17" i="1"/>
  <c r="F17" i="1"/>
  <c r="F24" i="1"/>
  <c r="AD24" i="1"/>
  <c r="AD68" i="1"/>
  <c r="G17" i="1"/>
  <c r="G24" i="1"/>
  <c r="R46" i="1"/>
  <c r="R45" i="1"/>
  <c r="R44" i="1"/>
  <c r="R43" i="1"/>
  <c r="R42" i="1"/>
  <c r="R41" i="1"/>
  <c r="R51" i="1"/>
  <c r="R37" i="1"/>
  <c r="R36" i="1"/>
  <c r="R35" i="1"/>
  <c r="R34" i="1"/>
  <c r="R23" i="1"/>
  <c r="R22" i="1"/>
  <c r="R21" i="1"/>
  <c r="F68" i="1"/>
  <c r="BJ68" i="1"/>
  <c r="H20" i="1"/>
  <c r="H24" i="1"/>
  <c r="H68" i="1"/>
  <c r="I24" i="1"/>
  <c r="R39" i="1"/>
  <c r="I68" i="2"/>
  <c r="AO68" i="1"/>
  <c r="I39" i="1"/>
  <c r="H33" i="1"/>
  <c r="R24" i="2"/>
  <c r="R68" i="2"/>
  <c r="L68" i="2"/>
  <c r="R24" i="1"/>
  <c r="R68" i="1"/>
  <c r="H39" i="1"/>
  <c r="N68" i="1"/>
  <c r="H51" i="1"/>
  <c r="G51" i="1"/>
  <c r="G68" i="1"/>
  <c r="F24" i="2"/>
  <c r="F68" i="2"/>
  <c r="R51" i="2"/>
  <c r="J68" i="2"/>
  <c r="P68" i="2"/>
  <c r="H38" i="2"/>
  <c r="H39" i="2"/>
  <c r="H68" i="2"/>
  <c r="I39" i="2"/>
  <c r="I68" i="1"/>
</calcChain>
</file>

<file path=xl/sharedStrings.xml><?xml version="1.0" encoding="utf-8"?>
<sst xmlns="http://schemas.openxmlformats.org/spreadsheetml/2006/main" count="588" uniqueCount="171">
  <si>
    <t>Wydział Inżynierii Mechanicznej i Mechatroniki</t>
  </si>
  <si>
    <t>Nazwa kierunku studiów</t>
  </si>
  <si>
    <t>Zarządzanie i inżynieria produkcji</t>
  </si>
  <si>
    <t>Dziedziny nauki</t>
  </si>
  <si>
    <t>dziedzina nauk inżynieryjno-technicznych, dziedzina nauk społecznych</t>
  </si>
  <si>
    <t>Dyscypliny naukowe</t>
  </si>
  <si>
    <t>inżynieria mechaniczna (85%), nauki o zarządzaniu i jakości (15%)</t>
  </si>
  <si>
    <t>Profil kształcenia</t>
  </si>
  <si>
    <t>ogólnoakademicki</t>
  </si>
  <si>
    <t>Forma studiów</t>
  </si>
  <si>
    <t>niestacjonarna</t>
  </si>
  <si>
    <t>Poziom kształcenia</t>
  </si>
  <si>
    <t>drugi</t>
  </si>
  <si>
    <t>Rok akademicki 2021/2022</t>
  </si>
  <si>
    <t>Specjalność/specjalizacja</t>
  </si>
  <si>
    <t>inżynieria jakości</t>
  </si>
  <si>
    <t>Obowiązuje od 2021-10-01</t>
  </si>
  <si>
    <t>Kod planu studiów</t>
  </si>
  <si>
    <t>ZIIP_2A_N_2021_2022_ZL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</si>
  <si>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</si>
  <si>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</si>
  <si>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</si>
  <si>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</si>
  <si>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</si>
  <si>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</si>
  <si>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</si>
  <si>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</si>
  <si>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</si>
  <si>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</si>
  <si>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</si>
  <si>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</si>
  <si>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</si>
  <si>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</si>
  <si>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</si>
  <si>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</si>
  <si>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</si>
  <si>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</si>
  <si>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</si>
  <si>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</si>
  <si>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</si>
  <si>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PR</t>
  </si>
  <si>
    <t>S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</si>
  <si>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</si>
  <si>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</si>
  <si>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</si>
  <si>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</si>
  <si>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</si>
  <si>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</si>
  <si>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</si>
  <si>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</si>
  <si>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</si>
  <si>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</si>
  <si>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</si>
  <si>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</si>
  <si>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</si>
  <si>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e</t>
  </si>
  <si>
    <t>z</t>
  </si>
  <si>
    <t>A02</t>
  </si>
  <si>
    <t>Ochrona własności intelektualnej 2</t>
  </si>
  <si>
    <t>A03</t>
  </si>
  <si>
    <t>BHP</t>
  </si>
  <si>
    <t>Blok obieralny 2</t>
  </si>
  <si>
    <t>A05-2</t>
  </si>
  <si>
    <t>Komunikacja społeczna i techniki negocjacji</t>
  </si>
  <si>
    <t>C15</t>
  </si>
  <si>
    <t>Informatyka</t>
  </si>
  <si>
    <t>E02</t>
  </si>
  <si>
    <t>Szkolenie BHP i p.poż.</t>
  </si>
  <si>
    <t>Razem</t>
  </si>
  <si>
    <t>Moduły/Przedmioty kształcenia kierunkowego</t>
  </si>
  <si>
    <t>C01</t>
  </si>
  <si>
    <t>Zarządzanie strategiczne</t>
  </si>
  <si>
    <t>C02</t>
  </si>
  <si>
    <t>Zintegrowane systemy informatyczne zarządzania</t>
  </si>
  <si>
    <t>C03</t>
  </si>
  <si>
    <t>Prognozowanie i symulacja procesów produkcyjnych</t>
  </si>
  <si>
    <t>C04</t>
  </si>
  <si>
    <t>Podstawy zarządzania projektami i innowacjami</t>
  </si>
  <si>
    <t>C05</t>
  </si>
  <si>
    <t>Analiza danych i procesów</t>
  </si>
  <si>
    <t>C06</t>
  </si>
  <si>
    <t>Systemy wspomagania decyzji</t>
  </si>
  <si>
    <t>C07</t>
  </si>
  <si>
    <t>Zarządzanie wiedzą</t>
  </si>
  <si>
    <t>Blok obieralny 6</t>
  </si>
  <si>
    <t>C09</t>
  </si>
  <si>
    <t>Inwentyka</t>
  </si>
  <si>
    <t>C11</t>
  </si>
  <si>
    <t>Organizacja systemów produkcyjnych</t>
  </si>
  <si>
    <t>C12</t>
  </si>
  <si>
    <t>Zarządzanie kapitałem i inwestycjami</t>
  </si>
  <si>
    <t>C13</t>
  </si>
  <si>
    <t>Metody statystyczne w sterowaniu procesami</t>
  </si>
  <si>
    <t>Blok obieralny 4</t>
  </si>
  <si>
    <t>Moduły/Przedmioty specjalnościowe</t>
  </si>
  <si>
    <t>logistyka przemysłowa</t>
  </si>
  <si>
    <t>IJ/01</t>
  </si>
  <si>
    <t>Zarządzanie procesami wytwarzania</t>
  </si>
  <si>
    <t>IJ/02</t>
  </si>
  <si>
    <t>Zaawansowane procesy i techniki wytwarzania</t>
  </si>
  <si>
    <t>IJ/03</t>
  </si>
  <si>
    <t>Metrologia i systemy pomiarowe II</t>
  </si>
  <si>
    <t>IJ/04</t>
  </si>
  <si>
    <t>Systemy oceny zgodności</t>
  </si>
  <si>
    <t>IJ/05</t>
  </si>
  <si>
    <t>Auditowanie i doskonalenie jakości</t>
  </si>
  <si>
    <t>IJ/06</t>
  </si>
  <si>
    <t>Metody i narzędzia sterowania jakością</t>
  </si>
  <si>
    <t>IJ/07</t>
  </si>
  <si>
    <t>Zintegrowane systemy zarządzania</t>
  </si>
  <si>
    <t>IJ/08</t>
  </si>
  <si>
    <t>Seminarium dyplomowe</t>
  </si>
  <si>
    <t>Blok obieralny 5</t>
  </si>
  <si>
    <t>IJ/14</t>
  </si>
  <si>
    <t>Kontrola jakości materiałów</t>
  </si>
  <si>
    <t>Moduły/Przedmioty obieralne</t>
  </si>
  <si>
    <t>A01-A</t>
  </si>
  <si>
    <t>Język angielski I</t>
  </si>
  <si>
    <t>A01-N</t>
  </si>
  <si>
    <t>Język niemiecki I</t>
  </si>
  <si>
    <t>A04-1</t>
  </si>
  <si>
    <t>Psychologia społeczna</t>
  </si>
  <si>
    <t>A04-2</t>
  </si>
  <si>
    <t>Współczesna filozofia człowieka</t>
  </si>
  <si>
    <t>C08-1</t>
  </si>
  <si>
    <t>Metody zarządzania produkcją</t>
  </si>
  <si>
    <t>C08-2</t>
  </si>
  <si>
    <t>Metody szczupłego wytwarzania</t>
  </si>
  <si>
    <t>C14-1</t>
  </si>
  <si>
    <t>Komputerowo wspomagane projektowanie</t>
  </si>
  <si>
    <t>C14-2</t>
  </si>
  <si>
    <t>Modelowanie w projektowaniu wyrobów</t>
  </si>
  <si>
    <t>IJ/09</t>
  </si>
  <si>
    <t>Praca dyplomowa</t>
  </si>
  <si>
    <t>Praktyki zawodowe</t>
  </si>
  <si>
    <t>P01</t>
  </si>
  <si>
    <t>Praktyka programowa</t>
  </si>
  <si>
    <t>Przedmioty jednorazowe</t>
  </si>
  <si>
    <t>E01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</si>
  <si>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</si>
  <si>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</si>
  <si>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</si>
  <si>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</si>
  <si>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</si>
  <si>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</si>
  <si>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</si>
  <si>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</si>
  <si>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</si>
  <si>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</si>
  <si>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</si>
  <si>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</t>
  </si>
  <si>
    <t>LP/01</t>
  </si>
  <si>
    <t>Zarządzanie logistyczne w produkcji</t>
  </si>
  <si>
    <t>LP/02</t>
  </si>
  <si>
    <t>Modelowanie i symulacja procesów logistycznych</t>
  </si>
  <si>
    <t>LP/03</t>
  </si>
  <si>
    <t>Zarządzanie jakością w logistyce</t>
  </si>
  <si>
    <t>LP/04</t>
  </si>
  <si>
    <t>Zarządzanie łańcuchem dostaw</t>
  </si>
  <si>
    <t>LP/05</t>
  </si>
  <si>
    <t>Gospodarka magazynowa i logistyka odpadów</t>
  </si>
  <si>
    <t>LP/06</t>
  </si>
  <si>
    <t>Sterowanie w systemach zintegrowanych</t>
  </si>
  <si>
    <t>LP/07</t>
  </si>
  <si>
    <t>LP/08</t>
  </si>
  <si>
    <t>Teoria i metody optymalizacji</t>
  </si>
  <si>
    <t>LP/09</t>
  </si>
  <si>
    <t>Controlling w logistyce</t>
  </si>
  <si>
    <t>LP/10</t>
  </si>
  <si>
    <t xml:space="preserve">Załącznik nr 9 do Uchwały nr 105  Senatu ZUT z dnia 31 maja 2021 r. </t>
  </si>
  <si>
    <t xml:space="preserve">Załącznik nr 9 do Uchwały nr 105 Senatu ZUT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</si>
</sst>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2055" name="Picture 1">
          <a:extLst>
            <a:ext uri="{FF2B5EF4-FFF2-40B4-BE49-F238E27FC236}">
              <a16:creationId xmlns:a16="http://schemas.microsoft.com/office/drawing/2014/main" id="{EF561E98-FDA3-461E-B9F4-685C7C07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79</xdr:col>
      <xdr:colOff>209550</xdr:colOff>
      <xdr:row>3</xdr:row>
      <xdr:rowOff>123825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F16F5E48-2BDF-4C76-93EF-C689EA0D3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E7C19173-1B1B-426E-8F8D-D1D5E7FA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79</xdr:col>
      <xdr:colOff>209550</xdr:colOff>
      <xdr:row>3</xdr:row>
      <xdr:rowOff>123825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42365A01-5D07-40E4-A847-E1E4AB99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2"/>
  <sheetViews>
    <sheetView tabSelected="1" workbookViewId="0">
      <selection activeCell="AQ9" sqref="AQ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85546875" customWidth="1"/>
    <col min="26" max="26" width="3.5703125" customWidth="1"/>
    <col min="27" max="27" width="2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85546875" customWidth="1"/>
    <col min="47" max="47" width="3.5703125" customWidth="1"/>
    <col min="48" max="48" width="2" customWidth="1"/>
    <col min="49" max="49" width="3.5703125" customWidth="1"/>
    <col min="50" max="50" width="2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85546875" customWidth="1"/>
    <col min="68" max="68" width="3.5703125" customWidth="1"/>
    <col min="69" max="69" width="2" customWidth="1"/>
    <col min="70" max="70" width="3.5703125" customWidth="1"/>
    <col min="71" max="71" width="2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85546875" customWidth="1"/>
    <col min="89" max="89" width="3.5703125" customWidth="1"/>
    <col min="90" max="90" width="2" customWidth="1"/>
    <col min="91" max="91" width="3.5703125" customWidth="1"/>
    <col min="92" max="92" width="2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</cols>
  <sheetData>
    <row r="1" spans="1:104" ht="15.75" x14ac:dyDescent="0.2">
      <c r="E1" s="2" t="s">
        <v>0</v>
      </c>
    </row>
    <row r="2" spans="1:104" x14ac:dyDescent="0.2">
      <c r="E2" t="s">
        <v>1</v>
      </c>
      <c r="F2" s="1" t="s">
        <v>2</v>
      </c>
    </row>
    <row r="3" spans="1:104" x14ac:dyDescent="0.2">
      <c r="E3" t="s">
        <v>3</v>
      </c>
      <c r="F3" s="1" t="s">
        <v>4</v>
      </c>
    </row>
    <row r="4" spans="1:104" x14ac:dyDescent="0.2">
      <c r="E4" t="s">
        <v>5</v>
      </c>
      <c r="F4" s="1" t="s">
        <v>6</v>
      </c>
    </row>
    <row r="5" spans="1:104" x14ac:dyDescent="0.2">
      <c r="E5" t="s">
        <v>7</v>
      </c>
      <c r="F5" s="1" t="s">
        <v>8</v>
      </c>
    </row>
    <row r="6" spans="1:104" x14ac:dyDescent="0.2">
      <c r="E6" t="s">
        <v>9</v>
      </c>
      <c r="F6" s="1" t="s">
        <v>10</v>
      </c>
    </row>
    <row r="7" spans="1:104" x14ac:dyDescent="0.2">
      <c r="E7" t="s">
        <v>11</v>
      </c>
      <c r="F7" s="1" t="s">
        <v>12</v>
      </c>
      <c r="AQ7" t="s">
        <v>13</v>
      </c>
    </row>
    <row r="8" spans="1:104" x14ac:dyDescent="0.2">
      <c r="E8" t="s">
        <v>14</v>
      </c>
      <c r="F8" s="1" t="s">
        <v>15</v>
      </c>
      <c r="AQ8" t="s">
        <v>16</v>
      </c>
    </row>
    <row r="9" spans="1:104" x14ac:dyDescent="0.2">
      <c r="E9" t="s">
        <v>17</v>
      </c>
      <c r="F9" s="1" t="s">
        <v>18</v>
      </c>
      <c r="AQ9" t="s">
        <v>169</v>
      </c>
    </row>
    <row r="11" spans="1:104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4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42</v>
      </c>
      <c r="S12" s="15" t="s">
        <v>43</v>
      </c>
      <c r="T12" s="15" t="s">
        <v>44</v>
      </c>
      <c r="U12" s="17" t="s">
        <v>45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50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46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49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52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4" t="s">
        <v>47</v>
      </c>
      <c r="Z14" s="18" t="s">
        <v>33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47</v>
      </c>
      <c r="AO14" s="14" t="s">
        <v>48</v>
      </c>
      <c r="AP14" s="18" t="s">
        <v>32</v>
      </c>
      <c r="AQ14" s="18"/>
      <c r="AR14" s="18"/>
      <c r="AS14" s="18"/>
      <c r="AT14" s="14" t="s">
        <v>47</v>
      </c>
      <c r="AU14" s="18" t="s">
        <v>33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47</v>
      </c>
      <c r="BJ14" s="14" t="s">
        <v>48</v>
      </c>
      <c r="BK14" s="18" t="s">
        <v>32</v>
      </c>
      <c r="BL14" s="18"/>
      <c r="BM14" s="18"/>
      <c r="BN14" s="18"/>
      <c r="BO14" s="14" t="s">
        <v>47</v>
      </c>
      <c r="BP14" s="18" t="s">
        <v>33</v>
      </c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47</v>
      </c>
      <c r="CE14" s="14" t="s">
        <v>48</v>
      </c>
      <c r="CF14" s="18" t="s">
        <v>32</v>
      </c>
      <c r="CG14" s="18"/>
      <c r="CH14" s="18"/>
      <c r="CI14" s="18"/>
      <c r="CJ14" s="14" t="s">
        <v>47</v>
      </c>
      <c r="CK14" s="18" t="s">
        <v>33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47</v>
      </c>
      <c r="CZ14" s="14" t="s">
        <v>48</v>
      </c>
    </row>
    <row r="15" spans="1:104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34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4"/>
      <c r="Z15" s="16" t="s">
        <v>34</v>
      </c>
      <c r="AA15" s="16"/>
      <c r="AB15" s="16" t="s">
        <v>36</v>
      </c>
      <c r="AC15" s="16"/>
      <c r="AD15" s="16" t="s">
        <v>37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4"/>
      <c r="AU15" s="16" t="s">
        <v>34</v>
      </c>
      <c r="AV15" s="16"/>
      <c r="AW15" s="16" t="s">
        <v>36</v>
      </c>
      <c r="AX15" s="16"/>
      <c r="AY15" s="16" t="s">
        <v>37</v>
      </c>
      <c r="AZ15" s="16"/>
      <c r="BA15" s="16" t="s">
        <v>38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4"/>
      <c r="BP15" s="16" t="s">
        <v>34</v>
      </c>
      <c r="BQ15" s="16"/>
      <c r="BR15" s="16" t="s">
        <v>36</v>
      </c>
      <c r="BS15" s="16"/>
      <c r="BT15" s="16" t="s">
        <v>37</v>
      </c>
      <c r="BU15" s="16"/>
      <c r="BV15" s="16" t="s">
        <v>38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4"/>
      <c r="CK15" s="16" t="s">
        <v>34</v>
      </c>
      <c r="CL15" s="16"/>
      <c r="CM15" s="16" t="s">
        <v>36</v>
      </c>
      <c r="CN15" s="16"/>
      <c r="CO15" s="16" t="s">
        <v>37</v>
      </c>
      <c r="CP15" s="16"/>
      <c r="CQ15" s="16" t="s">
        <v>38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4"/>
      <c r="CZ15" s="14"/>
    </row>
    <row r="16" spans="1:104" ht="20.100000000000001" customHeight="1" x14ac:dyDescent="0.2">
      <c r="A16" s="19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9"/>
      <c r="CZ16" s="13"/>
    </row>
    <row r="17" spans="1:104" x14ac:dyDescent="0.2">
      <c r="A17" s="6">
        <v>1</v>
      </c>
      <c r="B17" s="6">
        <v>1</v>
      </c>
      <c r="C17" s="6"/>
      <c r="D17" s="6"/>
      <c r="E17" s="3" t="s">
        <v>54</v>
      </c>
      <c r="F17" s="6">
        <f>$B$17*COUNTIF(U17:CX17,"e")</f>
        <v>1</v>
      </c>
      <c r="G17" s="6">
        <f>$B$17*COUNTIF(U17:CX17,"z")</f>
        <v>0</v>
      </c>
      <c r="H17" s="6">
        <f t="shared" ref="H17:H23" si="0">SUM(I17:Q17)</f>
        <v>20</v>
      </c>
      <c r="I17" s="6">
        <f t="shared" ref="I17:I23" si="1">U17+AP17+BK17+CF17</f>
        <v>0</v>
      </c>
      <c r="J17" s="6">
        <f t="shared" ref="J17:J23" si="2">W17+AR17+BM17+CH17</f>
        <v>0</v>
      </c>
      <c r="K17" s="6">
        <f t="shared" ref="K17:K23" si="3">Z17+AU17+BP17+CK17</f>
        <v>0</v>
      </c>
      <c r="L17" s="6">
        <f t="shared" ref="L17:L23" si="4">AB17+AW17+BR17+CM17</f>
        <v>0</v>
      </c>
      <c r="M17" s="6">
        <f t="shared" ref="M17:M23" si="5">AD17+AY17+BT17+CO17</f>
        <v>20</v>
      </c>
      <c r="N17" s="6">
        <f t="shared" ref="N17:N23" si="6">AF17+BA17+BV17+CQ17</f>
        <v>0</v>
      </c>
      <c r="O17" s="6">
        <f t="shared" ref="O17:O23" si="7">AH17+BC17+BX17+CS17</f>
        <v>0</v>
      </c>
      <c r="P17" s="6">
        <f t="shared" ref="P17:P23" si="8">AJ17+BE17+BZ17+CU17</f>
        <v>0</v>
      </c>
      <c r="Q17" s="6">
        <f t="shared" ref="Q17:Q23" si="9">AL17+BG17+CB17+CW17</f>
        <v>0</v>
      </c>
      <c r="R17" s="7">
        <f t="shared" ref="R17:R23" si="10">AO17+BJ17+CE17+CZ17</f>
        <v>3</v>
      </c>
      <c r="S17" s="7">
        <f t="shared" ref="S17:S23" si="11">AN17+BI17+CD17+CY17</f>
        <v>3</v>
      </c>
      <c r="T17" s="7">
        <f>$B$17*1</f>
        <v>1</v>
      </c>
      <c r="U17" s="11"/>
      <c r="V17" s="10"/>
      <c r="W17" s="11"/>
      <c r="X17" s="10"/>
      <c r="Y17" s="7"/>
      <c r="Z17" s="11"/>
      <c r="AA17" s="10"/>
      <c r="AB17" s="11"/>
      <c r="AC17" s="10"/>
      <c r="AD17" s="11">
        <f>$B$17*20</f>
        <v>20</v>
      </c>
      <c r="AE17" s="10" t="s">
        <v>55</v>
      </c>
      <c r="AF17" s="11"/>
      <c r="AG17" s="10"/>
      <c r="AH17" s="11"/>
      <c r="AI17" s="10"/>
      <c r="AJ17" s="11"/>
      <c r="AK17" s="10"/>
      <c r="AL17" s="11"/>
      <c r="AM17" s="10"/>
      <c r="AN17" s="7">
        <f>$B$17*3</f>
        <v>3</v>
      </c>
      <c r="AO17" s="7">
        <f t="shared" ref="AO17:AO23" si="12">Y17+AN17</f>
        <v>3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3" si="13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3" si="14">BO17+CD17</f>
        <v>0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3" si="15">CJ17+CY17</f>
        <v>0</v>
      </c>
    </row>
    <row r="18" spans="1:104" x14ac:dyDescent="0.2">
      <c r="A18" s="6"/>
      <c r="B18" s="6"/>
      <c r="C18" s="6"/>
      <c r="D18" s="6" t="s">
        <v>57</v>
      </c>
      <c r="E18" s="3" t="s">
        <v>58</v>
      </c>
      <c r="F18" s="6">
        <f>COUNTIF(U18:CX18,"e")</f>
        <v>0</v>
      </c>
      <c r="G18" s="6">
        <f>COUNTIF(U18:CX18,"z")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1</v>
      </c>
      <c r="S18" s="7">
        <f t="shared" si="11"/>
        <v>0</v>
      </c>
      <c r="T18" s="7">
        <v>0.6</v>
      </c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7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>
        <v>15</v>
      </c>
      <c r="BN18" s="10" t="s">
        <v>56</v>
      </c>
      <c r="BO18" s="7">
        <v>1</v>
      </c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1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</row>
    <row r="19" spans="1:104" x14ac:dyDescent="0.2">
      <c r="A19" s="6"/>
      <c r="B19" s="6"/>
      <c r="C19" s="6"/>
      <c r="D19" s="6" t="s">
        <v>59</v>
      </c>
      <c r="E19" s="3" t="s">
        <v>60</v>
      </c>
      <c r="F19" s="6">
        <f>COUNTIF(U19:CX19,"e")</f>
        <v>0</v>
      </c>
      <c r="G19" s="6">
        <f>COUNTIF(U19:CX19,"z")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1</v>
      </c>
      <c r="S19" s="7">
        <f t="shared" si="11"/>
        <v>0</v>
      </c>
      <c r="T19" s="7">
        <v>0.2</v>
      </c>
      <c r="U19" s="11">
        <v>10</v>
      </c>
      <c r="V19" s="10" t="s">
        <v>56</v>
      </c>
      <c r="W19" s="11"/>
      <c r="X19" s="10"/>
      <c r="Y19" s="7">
        <v>1</v>
      </c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1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</row>
    <row r="20" spans="1:104" x14ac:dyDescent="0.2">
      <c r="A20" s="6">
        <v>2</v>
      </c>
      <c r="B20" s="6">
        <v>1</v>
      </c>
      <c r="C20" s="6"/>
      <c r="D20" s="6"/>
      <c r="E20" s="3" t="s">
        <v>61</v>
      </c>
      <c r="F20" s="6">
        <f>$B$20*COUNTIF(U20:CX20,"e")</f>
        <v>0</v>
      </c>
      <c r="G20" s="6">
        <f>$B$20*COUNTIF(U20:CX20,"z")</f>
        <v>1</v>
      </c>
      <c r="H20" s="6">
        <f t="shared" si="0"/>
        <v>9</v>
      </c>
      <c r="I20" s="6">
        <f t="shared" si="1"/>
        <v>9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f>$B$20*0.7</f>
        <v>0.7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7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>
        <f>$B$20*9</f>
        <v>9</v>
      </c>
      <c r="CG20" s="10" t="s">
        <v>56</v>
      </c>
      <c r="CH20" s="11"/>
      <c r="CI20" s="10"/>
      <c r="CJ20" s="7">
        <f>$B$20*1</f>
        <v>1</v>
      </c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1</v>
      </c>
    </row>
    <row r="21" spans="1:104" x14ac:dyDescent="0.2">
      <c r="A21" s="6"/>
      <c r="B21" s="6"/>
      <c r="C21" s="6"/>
      <c r="D21" s="6" t="s">
        <v>62</v>
      </c>
      <c r="E21" s="3" t="s">
        <v>63</v>
      </c>
      <c r="F21" s="6">
        <f>COUNTIF(U21:CX21,"e")</f>
        <v>0</v>
      </c>
      <c r="G21" s="6">
        <f>COUNTIF(U21:CX21,"z")</f>
        <v>2</v>
      </c>
      <c r="H21" s="6">
        <f t="shared" si="0"/>
        <v>18</v>
      </c>
      <c r="I21" s="6">
        <f t="shared" si="1"/>
        <v>9</v>
      </c>
      <c r="J21" s="6">
        <f t="shared" si="2"/>
        <v>9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v>0.8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7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>
        <v>9</v>
      </c>
      <c r="CG21" s="10" t="s">
        <v>56</v>
      </c>
      <c r="CH21" s="11">
        <v>9</v>
      </c>
      <c r="CI21" s="10" t="s">
        <v>56</v>
      </c>
      <c r="CJ21" s="7">
        <v>2</v>
      </c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2</v>
      </c>
    </row>
    <row r="22" spans="1:104" x14ac:dyDescent="0.2">
      <c r="A22" s="6"/>
      <c r="B22" s="6"/>
      <c r="C22" s="6"/>
      <c r="D22" s="6" t="s">
        <v>64</v>
      </c>
      <c r="E22" s="3" t="s">
        <v>65</v>
      </c>
      <c r="F22" s="6">
        <f>COUNTIF(U22:CX22,"e")</f>
        <v>0</v>
      </c>
      <c r="G22" s="6">
        <f>COUNTIF(U22:CX22,"z")</f>
        <v>2</v>
      </c>
      <c r="H22" s="6">
        <f t="shared" si="0"/>
        <v>30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20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2</v>
      </c>
      <c r="S22" s="7">
        <f t="shared" si="11"/>
        <v>1.5</v>
      </c>
      <c r="T22" s="7">
        <v>1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>
        <v>10</v>
      </c>
      <c r="AQ22" s="10" t="s">
        <v>56</v>
      </c>
      <c r="AR22" s="11"/>
      <c r="AS22" s="10"/>
      <c r="AT22" s="7">
        <v>0.5</v>
      </c>
      <c r="AU22" s="11"/>
      <c r="AV22" s="10"/>
      <c r="AW22" s="11">
        <v>20</v>
      </c>
      <c r="AX22" s="10" t="s">
        <v>56</v>
      </c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>
        <v>1.5</v>
      </c>
      <c r="BJ22" s="7">
        <f t="shared" si="13"/>
        <v>2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</row>
    <row r="23" spans="1:104" x14ac:dyDescent="0.2">
      <c r="A23" s="6"/>
      <c r="B23" s="6"/>
      <c r="C23" s="6"/>
      <c r="D23" s="6" t="s">
        <v>66</v>
      </c>
      <c r="E23" s="3" t="s">
        <v>67</v>
      </c>
      <c r="F23" s="6">
        <f>COUNTIF(U23:CX23,"e")</f>
        <v>0</v>
      </c>
      <c r="G23" s="6">
        <f>COUNTIF(U23:CX23,"z")</f>
        <v>1</v>
      </c>
      <c r="H23" s="6">
        <f t="shared" si="0"/>
        <v>4</v>
      </c>
      <c r="I23" s="6">
        <f t="shared" si="1"/>
        <v>4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0</v>
      </c>
      <c r="S23" s="7">
        <f t="shared" si="11"/>
        <v>0</v>
      </c>
      <c r="T23" s="7">
        <v>0</v>
      </c>
      <c r="U23" s="11">
        <v>4</v>
      </c>
      <c r="V23" s="10" t="s">
        <v>56</v>
      </c>
      <c r="W23" s="11"/>
      <c r="X23" s="10"/>
      <c r="Y23" s="7">
        <v>0</v>
      </c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7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</row>
    <row r="24" spans="1:104" ht="15.95" customHeight="1" x14ac:dyDescent="0.2">
      <c r="A24" s="6"/>
      <c r="B24" s="6"/>
      <c r="C24" s="6"/>
      <c r="D24" s="6"/>
      <c r="E24" s="6" t="s">
        <v>68</v>
      </c>
      <c r="F24" s="6">
        <f t="shared" ref="F24:AK24" si="16">SUM(F17:F23)</f>
        <v>1</v>
      </c>
      <c r="G24" s="6">
        <f t="shared" si="16"/>
        <v>8</v>
      </c>
      <c r="H24" s="6">
        <f t="shared" si="16"/>
        <v>106</v>
      </c>
      <c r="I24" s="6">
        <f t="shared" si="16"/>
        <v>42</v>
      </c>
      <c r="J24" s="6">
        <f t="shared" si="16"/>
        <v>24</v>
      </c>
      <c r="K24" s="6">
        <f t="shared" si="16"/>
        <v>0</v>
      </c>
      <c r="L24" s="6">
        <f t="shared" si="16"/>
        <v>20</v>
      </c>
      <c r="M24" s="6">
        <f t="shared" si="16"/>
        <v>20</v>
      </c>
      <c r="N24" s="6">
        <f t="shared" si="16"/>
        <v>0</v>
      </c>
      <c r="O24" s="6">
        <f t="shared" si="16"/>
        <v>0</v>
      </c>
      <c r="P24" s="6">
        <f t="shared" si="16"/>
        <v>0</v>
      </c>
      <c r="Q24" s="6">
        <f t="shared" si="16"/>
        <v>0</v>
      </c>
      <c r="R24" s="7">
        <f t="shared" si="16"/>
        <v>10</v>
      </c>
      <c r="S24" s="7">
        <f t="shared" si="16"/>
        <v>4.5</v>
      </c>
      <c r="T24" s="7">
        <f t="shared" si="16"/>
        <v>4.3</v>
      </c>
      <c r="U24" s="11">
        <f t="shared" si="16"/>
        <v>14</v>
      </c>
      <c r="V24" s="10">
        <f t="shared" si="16"/>
        <v>0</v>
      </c>
      <c r="W24" s="11">
        <f t="shared" si="16"/>
        <v>0</v>
      </c>
      <c r="X24" s="10">
        <f t="shared" si="16"/>
        <v>0</v>
      </c>
      <c r="Y24" s="7">
        <f t="shared" si="16"/>
        <v>1</v>
      </c>
      <c r="Z24" s="11">
        <f t="shared" si="16"/>
        <v>0</v>
      </c>
      <c r="AA24" s="10">
        <f t="shared" si="16"/>
        <v>0</v>
      </c>
      <c r="AB24" s="11">
        <f t="shared" si="16"/>
        <v>0</v>
      </c>
      <c r="AC24" s="10">
        <f t="shared" si="16"/>
        <v>0</v>
      </c>
      <c r="AD24" s="11">
        <f t="shared" si="16"/>
        <v>20</v>
      </c>
      <c r="AE24" s="10">
        <f t="shared" si="16"/>
        <v>0</v>
      </c>
      <c r="AF24" s="11">
        <f t="shared" si="16"/>
        <v>0</v>
      </c>
      <c r="AG24" s="10">
        <f t="shared" si="16"/>
        <v>0</v>
      </c>
      <c r="AH24" s="11">
        <f t="shared" si="16"/>
        <v>0</v>
      </c>
      <c r="AI24" s="10">
        <f t="shared" si="16"/>
        <v>0</v>
      </c>
      <c r="AJ24" s="11">
        <f t="shared" si="16"/>
        <v>0</v>
      </c>
      <c r="AK24" s="10">
        <f t="shared" si="16"/>
        <v>0</v>
      </c>
      <c r="AL24" s="11">
        <f t="shared" ref="AL24:BQ24" si="17">SUM(AL17:AL23)</f>
        <v>0</v>
      </c>
      <c r="AM24" s="10">
        <f t="shared" si="17"/>
        <v>0</v>
      </c>
      <c r="AN24" s="7">
        <f t="shared" si="17"/>
        <v>3</v>
      </c>
      <c r="AO24" s="7">
        <f t="shared" si="17"/>
        <v>4</v>
      </c>
      <c r="AP24" s="11">
        <f t="shared" si="17"/>
        <v>10</v>
      </c>
      <c r="AQ24" s="10">
        <f t="shared" si="17"/>
        <v>0</v>
      </c>
      <c r="AR24" s="11">
        <f t="shared" si="17"/>
        <v>0</v>
      </c>
      <c r="AS24" s="10">
        <f t="shared" si="17"/>
        <v>0</v>
      </c>
      <c r="AT24" s="7">
        <f t="shared" si="17"/>
        <v>0.5</v>
      </c>
      <c r="AU24" s="11">
        <f t="shared" si="17"/>
        <v>0</v>
      </c>
      <c r="AV24" s="10">
        <f t="shared" si="17"/>
        <v>0</v>
      </c>
      <c r="AW24" s="11">
        <f t="shared" si="17"/>
        <v>20</v>
      </c>
      <c r="AX24" s="10">
        <f t="shared" si="17"/>
        <v>0</v>
      </c>
      <c r="AY24" s="11">
        <f t="shared" si="17"/>
        <v>0</v>
      </c>
      <c r="AZ24" s="10">
        <f t="shared" si="17"/>
        <v>0</v>
      </c>
      <c r="BA24" s="11">
        <f t="shared" si="17"/>
        <v>0</v>
      </c>
      <c r="BB24" s="10">
        <f t="shared" si="17"/>
        <v>0</v>
      </c>
      <c r="BC24" s="11">
        <f t="shared" si="17"/>
        <v>0</v>
      </c>
      <c r="BD24" s="10">
        <f t="shared" si="17"/>
        <v>0</v>
      </c>
      <c r="BE24" s="11">
        <f t="shared" si="17"/>
        <v>0</v>
      </c>
      <c r="BF24" s="10">
        <f t="shared" si="17"/>
        <v>0</v>
      </c>
      <c r="BG24" s="11">
        <f t="shared" si="17"/>
        <v>0</v>
      </c>
      <c r="BH24" s="10">
        <f t="shared" si="17"/>
        <v>0</v>
      </c>
      <c r="BI24" s="7">
        <f t="shared" si="17"/>
        <v>1.5</v>
      </c>
      <c r="BJ24" s="7">
        <f t="shared" si="17"/>
        <v>2</v>
      </c>
      <c r="BK24" s="11">
        <f t="shared" si="17"/>
        <v>0</v>
      </c>
      <c r="BL24" s="10">
        <f t="shared" si="17"/>
        <v>0</v>
      </c>
      <c r="BM24" s="11">
        <f t="shared" si="17"/>
        <v>15</v>
      </c>
      <c r="BN24" s="10">
        <f t="shared" si="17"/>
        <v>0</v>
      </c>
      <c r="BO24" s="7">
        <f t="shared" si="17"/>
        <v>1</v>
      </c>
      <c r="BP24" s="11">
        <f t="shared" si="17"/>
        <v>0</v>
      </c>
      <c r="BQ24" s="10">
        <f t="shared" si="17"/>
        <v>0</v>
      </c>
      <c r="BR24" s="11">
        <f t="shared" ref="BR24:CW24" si="18">SUM(BR17:BR23)</f>
        <v>0</v>
      </c>
      <c r="BS24" s="10">
        <f t="shared" si="18"/>
        <v>0</v>
      </c>
      <c r="BT24" s="11">
        <f t="shared" si="18"/>
        <v>0</v>
      </c>
      <c r="BU24" s="10">
        <f t="shared" si="18"/>
        <v>0</v>
      </c>
      <c r="BV24" s="11">
        <f t="shared" si="18"/>
        <v>0</v>
      </c>
      <c r="BW24" s="10">
        <f t="shared" si="18"/>
        <v>0</v>
      </c>
      <c r="BX24" s="11">
        <f t="shared" si="18"/>
        <v>0</v>
      </c>
      <c r="BY24" s="10">
        <f t="shared" si="18"/>
        <v>0</v>
      </c>
      <c r="BZ24" s="11">
        <f t="shared" si="18"/>
        <v>0</v>
      </c>
      <c r="CA24" s="10">
        <f t="shared" si="18"/>
        <v>0</v>
      </c>
      <c r="CB24" s="11">
        <f t="shared" si="18"/>
        <v>0</v>
      </c>
      <c r="CC24" s="10">
        <f t="shared" si="18"/>
        <v>0</v>
      </c>
      <c r="CD24" s="7">
        <f t="shared" si="18"/>
        <v>0</v>
      </c>
      <c r="CE24" s="7">
        <f t="shared" si="18"/>
        <v>1</v>
      </c>
      <c r="CF24" s="11">
        <f t="shared" si="18"/>
        <v>18</v>
      </c>
      <c r="CG24" s="10">
        <f t="shared" si="18"/>
        <v>0</v>
      </c>
      <c r="CH24" s="11">
        <f t="shared" si="18"/>
        <v>9</v>
      </c>
      <c r="CI24" s="10">
        <f t="shared" si="18"/>
        <v>0</v>
      </c>
      <c r="CJ24" s="7">
        <f t="shared" si="18"/>
        <v>3</v>
      </c>
      <c r="CK24" s="11">
        <f t="shared" si="18"/>
        <v>0</v>
      </c>
      <c r="CL24" s="10">
        <f t="shared" si="18"/>
        <v>0</v>
      </c>
      <c r="CM24" s="11">
        <f t="shared" si="18"/>
        <v>0</v>
      </c>
      <c r="CN24" s="10">
        <f t="shared" si="18"/>
        <v>0</v>
      </c>
      <c r="CO24" s="11">
        <f t="shared" si="18"/>
        <v>0</v>
      </c>
      <c r="CP24" s="10">
        <f t="shared" si="18"/>
        <v>0</v>
      </c>
      <c r="CQ24" s="11">
        <f t="shared" si="18"/>
        <v>0</v>
      </c>
      <c r="CR24" s="10">
        <f t="shared" si="18"/>
        <v>0</v>
      </c>
      <c r="CS24" s="11">
        <f t="shared" si="18"/>
        <v>0</v>
      </c>
      <c r="CT24" s="10">
        <f t="shared" si="18"/>
        <v>0</v>
      </c>
      <c r="CU24" s="11">
        <f t="shared" si="18"/>
        <v>0</v>
      </c>
      <c r="CV24" s="10">
        <f t="shared" si="18"/>
        <v>0</v>
      </c>
      <c r="CW24" s="11">
        <f t="shared" si="18"/>
        <v>0</v>
      </c>
      <c r="CX24" s="10">
        <f>SUM(CX17:CX23)</f>
        <v>0</v>
      </c>
      <c r="CY24" s="7">
        <f>SUM(CY17:CY23)</f>
        <v>0</v>
      </c>
      <c r="CZ24" s="7">
        <f>SUM(CZ17:CZ23)</f>
        <v>3</v>
      </c>
    </row>
    <row r="25" spans="1:104" ht="20.100000000000001" customHeight="1" x14ac:dyDescent="0.2">
      <c r="A25" s="19" t="s">
        <v>69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9"/>
      <c r="CZ25" s="13"/>
    </row>
    <row r="26" spans="1:104" x14ac:dyDescent="0.2">
      <c r="A26" s="6"/>
      <c r="B26" s="6"/>
      <c r="C26" s="6"/>
      <c r="D26" s="6" t="s">
        <v>70</v>
      </c>
      <c r="E26" s="3" t="s">
        <v>71</v>
      </c>
      <c r="F26" s="6">
        <f t="shared" ref="F26:F32" si="19">COUNTIF(U26:CX26,"e")</f>
        <v>1</v>
      </c>
      <c r="G26" s="6">
        <f t="shared" ref="G26:G32" si="20">COUNTIF(U26:CX26,"z")</f>
        <v>1</v>
      </c>
      <c r="H26" s="6">
        <f t="shared" ref="H26:H38" si="21">SUM(I26:Q26)</f>
        <v>20</v>
      </c>
      <c r="I26" s="6">
        <f t="shared" ref="I26:I38" si="22">U26+AP26+BK26+CF26</f>
        <v>10</v>
      </c>
      <c r="J26" s="6">
        <f t="shared" ref="J26:J38" si="23">W26+AR26+BM26+CH26</f>
        <v>10</v>
      </c>
      <c r="K26" s="6">
        <f t="shared" ref="K26:K38" si="24">Z26+AU26+BP26+CK26</f>
        <v>0</v>
      </c>
      <c r="L26" s="6">
        <f t="shared" ref="L26:L38" si="25">AB26+AW26+BR26+CM26</f>
        <v>0</v>
      </c>
      <c r="M26" s="6">
        <f t="shared" ref="M26:M38" si="26">AD26+AY26+BT26+CO26</f>
        <v>0</v>
      </c>
      <c r="N26" s="6">
        <f t="shared" ref="N26:N38" si="27">AF26+BA26+BV26+CQ26</f>
        <v>0</v>
      </c>
      <c r="O26" s="6">
        <f t="shared" ref="O26:O38" si="28">AH26+BC26+BX26+CS26</f>
        <v>0</v>
      </c>
      <c r="P26" s="6">
        <f t="shared" ref="P26:P38" si="29">AJ26+BE26+BZ26+CU26</f>
        <v>0</v>
      </c>
      <c r="Q26" s="6">
        <f t="shared" ref="Q26:Q38" si="30">AL26+BG26+CB26+CW26</f>
        <v>0</v>
      </c>
      <c r="R26" s="7">
        <f t="shared" ref="R26:R38" si="31">AO26+BJ26+CE26+CZ26</f>
        <v>2</v>
      </c>
      <c r="S26" s="7">
        <f t="shared" ref="S26:S38" si="32">AN26+BI26+CD26+CY26</f>
        <v>0</v>
      </c>
      <c r="T26" s="7">
        <v>0.8</v>
      </c>
      <c r="U26" s="11">
        <v>10</v>
      </c>
      <c r="V26" s="10" t="s">
        <v>55</v>
      </c>
      <c r="W26" s="11">
        <v>10</v>
      </c>
      <c r="X26" s="10" t="s">
        <v>56</v>
      </c>
      <c r="Y26" s="7">
        <v>2</v>
      </c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ref="AO26:AO38" si="33">Y26+AN26</f>
        <v>2</v>
      </c>
      <c r="AP26" s="11"/>
      <c r="AQ26" s="10"/>
      <c r="AR26" s="11"/>
      <c r="AS26" s="10"/>
      <c r="AT26" s="7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ref="BJ26:BJ38" si="34">AT26+BI26</f>
        <v>0</v>
      </c>
      <c r="BK26" s="11"/>
      <c r="BL26" s="10"/>
      <c r="BM26" s="11"/>
      <c r="BN26" s="10"/>
      <c r="BO26" s="7"/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ref="CE26:CE38" si="35">BO26+CD26</f>
        <v>0</v>
      </c>
      <c r="CF26" s="11"/>
      <c r="CG26" s="10"/>
      <c r="CH26" s="11"/>
      <c r="CI26" s="10"/>
      <c r="CJ26" s="7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ref="CZ26:CZ38" si="36">CJ26+CY26</f>
        <v>0</v>
      </c>
    </row>
    <row r="27" spans="1:104" x14ac:dyDescent="0.2">
      <c r="A27" s="6"/>
      <c r="B27" s="6"/>
      <c r="C27" s="6"/>
      <c r="D27" s="6" t="s">
        <v>72</v>
      </c>
      <c r="E27" s="3" t="s">
        <v>73</v>
      </c>
      <c r="F27" s="6">
        <f t="shared" si="19"/>
        <v>0</v>
      </c>
      <c r="G27" s="6">
        <f t="shared" si="20"/>
        <v>2</v>
      </c>
      <c r="H27" s="6">
        <f t="shared" si="21"/>
        <v>30</v>
      </c>
      <c r="I27" s="6">
        <f t="shared" si="22"/>
        <v>10</v>
      </c>
      <c r="J27" s="6">
        <f t="shared" si="23"/>
        <v>0</v>
      </c>
      <c r="K27" s="6">
        <f t="shared" si="24"/>
        <v>0</v>
      </c>
      <c r="L27" s="6">
        <f t="shared" si="25"/>
        <v>20</v>
      </c>
      <c r="M27" s="6">
        <f t="shared" si="26"/>
        <v>0</v>
      </c>
      <c r="N27" s="6">
        <f t="shared" si="27"/>
        <v>0</v>
      </c>
      <c r="O27" s="6">
        <f t="shared" si="28"/>
        <v>0</v>
      </c>
      <c r="P27" s="6">
        <f t="shared" si="29"/>
        <v>0</v>
      </c>
      <c r="Q27" s="6">
        <f t="shared" si="30"/>
        <v>0</v>
      </c>
      <c r="R27" s="7">
        <f t="shared" si="31"/>
        <v>2</v>
      </c>
      <c r="S27" s="7">
        <f t="shared" si="32"/>
        <v>1.2</v>
      </c>
      <c r="T27" s="7">
        <v>1.2</v>
      </c>
      <c r="U27" s="11"/>
      <c r="V27" s="10"/>
      <c r="W27" s="11"/>
      <c r="X27" s="10"/>
      <c r="Y27" s="7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33"/>
        <v>0</v>
      </c>
      <c r="AP27" s="11"/>
      <c r="AQ27" s="10"/>
      <c r="AR27" s="11"/>
      <c r="AS27" s="10"/>
      <c r="AT27" s="7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34"/>
        <v>0</v>
      </c>
      <c r="BK27" s="11">
        <v>10</v>
      </c>
      <c r="BL27" s="10" t="s">
        <v>56</v>
      </c>
      <c r="BM27" s="11"/>
      <c r="BN27" s="10"/>
      <c r="BO27" s="7">
        <v>0.8</v>
      </c>
      <c r="BP27" s="11"/>
      <c r="BQ27" s="10"/>
      <c r="BR27" s="11">
        <v>20</v>
      </c>
      <c r="BS27" s="10" t="s">
        <v>56</v>
      </c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>
        <v>1.2</v>
      </c>
      <c r="CE27" s="7">
        <f t="shared" si="35"/>
        <v>2</v>
      </c>
      <c r="CF27" s="11"/>
      <c r="CG27" s="10"/>
      <c r="CH27" s="11"/>
      <c r="CI27" s="10"/>
      <c r="CJ27" s="7"/>
      <c r="CK27" s="11"/>
      <c r="CL27" s="10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36"/>
        <v>0</v>
      </c>
    </row>
    <row r="28" spans="1:104" x14ac:dyDescent="0.2">
      <c r="A28" s="6"/>
      <c r="B28" s="6"/>
      <c r="C28" s="6"/>
      <c r="D28" s="6" t="s">
        <v>74</v>
      </c>
      <c r="E28" s="3" t="s">
        <v>75</v>
      </c>
      <c r="F28" s="6">
        <f t="shared" si="19"/>
        <v>0</v>
      </c>
      <c r="G28" s="6">
        <f t="shared" si="20"/>
        <v>2</v>
      </c>
      <c r="H28" s="6">
        <f t="shared" si="21"/>
        <v>30</v>
      </c>
      <c r="I28" s="6">
        <f t="shared" si="22"/>
        <v>10</v>
      </c>
      <c r="J28" s="6">
        <f t="shared" si="23"/>
        <v>0</v>
      </c>
      <c r="K28" s="6">
        <f t="shared" si="24"/>
        <v>0</v>
      </c>
      <c r="L28" s="6">
        <f t="shared" si="25"/>
        <v>20</v>
      </c>
      <c r="M28" s="6">
        <f t="shared" si="26"/>
        <v>0</v>
      </c>
      <c r="N28" s="6">
        <f t="shared" si="27"/>
        <v>0</v>
      </c>
      <c r="O28" s="6">
        <f t="shared" si="28"/>
        <v>0</v>
      </c>
      <c r="P28" s="6">
        <f t="shared" si="29"/>
        <v>0</v>
      </c>
      <c r="Q28" s="6">
        <f t="shared" si="30"/>
        <v>0</v>
      </c>
      <c r="R28" s="7">
        <f t="shared" si="31"/>
        <v>2</v>
      </c>
      <c r="S28" s="7">
        <f t="shared" si="32"/>
        <v>1.4</v>
      </c>
      <c r="T28" s="7">
        <v>1.3</v>
      </c>
      <c r="U28" s="11">
        <v>10</v>
      </c>
      <c r="V28" s="10" t="s">
        <v>56</v>
      </c>
      <c r="W28" s="11"/>
      <c r="X28" s="10"/>
      <c r="Y28" s="7">
        <v>0.6</v>
      </c>
      <c r="Z28" s="11"/>
      <c r="AA28" s="10"/>
      <c r="AB28" s="11">
        <v>20</v>
      </c>
      <c r="AC28" s="10" t="s">
        <v>56</v>
      </c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>
        <v>1.4</v>
      </c>
      <c r="AO28" s="7">
        <f t="shared" si="33"/>
        <v>2</v>
      </c>
      <c r="AP28" s="11"/>
      <c r="AQ28" s="10"/>
      <c r="AR28" s="11"/>
      <c r="AS28" s="10"/>
      <c r="AT28" s="7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34"/>
        <v>0</v>
      </c>
      <c r="BK28" s="11"/>
      <c r="BL28" s="10"/>
      <c r="BM28" s="11"/>
      <c r="BN28" s="10"/>
      <c r="BO28" s="7"/>
      <c r="BP28" s="11"/>
      <c r="BQ28" s="10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35"/>
        <v>0</v>
      </c>
      <c r="CF28" s="11"/>
      <c r="CG28" s="10"/>
      <c r="CH28" s="11"/>
      <c r="CI28" s="10"/>
      <c r="CJ28" s="7"/>
      <c r="CK28" s="11"/>
      <c r="CL28" s="10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36"/>
        <v>0</v>
      </c>
    </row>
    <row r="29" spans="1:104" x14ac:dyDescent="0.2">
      <c r="A29" s="6"/>
      <c r="B29" s="6"/>
      <c r="C29" s="6"/>
      <c r="D29" s="6" t="s">
        <v>76</v>
      </c>
      <c r="E29" s="3" t="s">
        <v>77</v>
      </c>
      <c r="F29" s="6">
        <f t="shared" si="19"/>
        <v>0</v>
      </c>
      <c r="G29" s="6">
        <f t="shared" si="20"/>
        <v>2</v>
      </c>
      <c r="H29" s="6">
        <f t="shared" si="21"/>
        <v>20</v>
      </c>
      <c r="I29" s="6">
        <f t="shared" si="22"/>
        <v>10</v>
      </c>
      <c r="J29" s="6">
        <f t="shared" si="23"/>
        <v>0</v>
      </c>
      <c r="K29" s="6">
        <f t="shared" si="24"/>
        <v>0</v>
      </c>
      <c r="L29" s="6">
        <f t="shared" si="25"/>
        <v>0</v>
      </c>
      <c r="M29" s="6">
        <f t="shared" si="26"/>
        <v>0</v>
      </c>
      <c r="N29" s="6">
        <f t="shared" si="27"/>
        <v>10</v>
      </c>
      <c r="O29" s="6">
        <f t="shared" si="28"/>
        <v>0</v>
      </c>
      <c r="P29" s="6">
        <f t="shared" si="29"/>
        <v>0</v>
      </c>
      <c r="Q29" s="6">
        <f t="shared" si="30"/>
        <v>0</v>
      </c>
      <c r="R29" s="7">
        <f t="shared" si="31"/>
        <v>2</v>
      </c>
      <c r="S29" s="7">
        <f t="shared" si="32"/>
        <v>1</v>
      </c>
      <c r="T29" s="7">
        <v>0.8</v>
      </c>
      <c r="U29" s="11">
        <v>10</v>
      </c>
      <c r="V29" s="10" t="s">
        <v>56</v>
      </c>
      <c r="W29" s="11"/>
      <c r="X29" s="10"/>
      <c r="Y29" s="7">
        <v>1</v>
      </c>
      <c r="Z29" s="11"/>
      <c r="AA29" s="10"/>
      <c r="AB29" s="11"/>
      <c r="AC29" s="10"/>
      <c r="AD29" s="11"/>
      <c r="AE29" s="10"/>
      <c r="AF29" s="11">
        <v>10</v>
      </c>
      <c r="AG29" s="10" t="s">
        <v>56</v>
      </c>
      <c r="AH29" s="11"/>
      <c r="AI29" s="10"/>
      <c r="AJ29" s="11"/>
      <c r="AK29" s="10"/>
      <c r="AL29" s="11"/>
      <c r="AM29" s="10"/>
      <c r="AN29" s="7">
        <v>1</v>
      </c>
      <c r="AO29" s="7">
        <f t="shared" si="33"/>
        <v>2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34"/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35"/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36"/>
        <v>0</v>
      </c>
    </row>
    <row r="30" spans="1:104" x14ac:dyDescent="0.2">
      <c r="A30" s="6"/>
      <c r="B30" s="6"/>
      <c r="C30" s="6"/>
      <c r="D30" s="6" t="s">
        <v>78</v>
      </c>
      <c r="E30" s="3" t="s">
        <v>79</v>
      </c>
      <c r="F30" s="6">
        <f t="shared" si="19"/>
        <v>0</v>
      </c>
      <c r="G30" s="6">
        <f t="shared" si="20"/>
        <v>2</v>
      </c>
      <c r="H30" s="6">
        <f t="shared" si="21"/>
        <v>28</v>
      </c>
      <c r="I30" s="6">
        <f t="shared" si="22"/>
        <v>14</v>
      </c>
      <c r="J30" s="6">
        <f t="shared" si="23"/>
        <v>0</v>
      </c>
      <c r="K30" s="6">
        <f t="shared" si="24"/>
        <v>0</v>
      </c>
      <c r="L30" s="6">
        <f t="shared" si="25"/>
        <v>14</v>
      </c>
      <c r="M30" s="6">
        <f t="shared" si="26"/>
        <v>0</v>
      </c>
      <c r="N30" s="6">
        <f t="shared" si="27"/>
        <v>0</v>
      </c>
      <c r="O30" s="6">
        <f t="shared" si="28"/>
        <v>0</v>
      </c>
      <c r="P30" s="6">
        <f t="shared" si="29"/>
        <v>0</v>
      </c>
      <c r="Q30" s="6">
        <f t="shared" si="30"/>
        <v>0</v>
      </c>
      <c r="R30" s="7">
        <f t="shared" si="31"/>
        <v>3</v>
      </c>
      <c r="S30" s="7">
        <f t="shared" si="32"/>
        <v>1.5</v>
      </c>
      <c r="T30" s="7">
        <v>1.2</v>
      </c>
      <c r="U30" s="11"/>
      <c r="V30" s="10"/>
      <c r="W30" s="11"/>
      <c r="X30" s="10"/>
      <c r="Y30" s="7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33"/>
        <v>0</v>
      </c>
      <c r="AP30" s="11"/>
      <c r="AQ30" s="10"/>
      <c r="AR30" s="11"/>
      <c r="AS30" s="10"/>
      <c r="AT30" s="7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34"/>
        <v>0</v>
      </c>
      <c r="BK30" s="11">
        <v>14</v>
      </c>
      <c r="BL30" s="10" t="s">
        <v>56</v>
      </c>
      <c r="BM30" s="11"/>
      <c r="BN30" s="10"/>
      <c r="BO30" s="7">
        <v>1.5</v>
      </c>
      <c r="BP30" s="11"/>
      <c r="BQ30" s="10"/>
      <c r="BR30" s="11">
        <v>14</v>
      </c>
      <c r="BS30" s="10" t="s">
        <v>56</v>
      </c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>
        <v>1.5</v>
      </c>
      <c r="CE30" s="7">
        <f t="shared" si="35"/>
        <v>3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36"/>
        <v>0</v>
      </c>
    </row>
    <row r="31" spans="1:104" x14ac:dyDescent="0.2">
      <c r="A31" s="6"/>
      <c r="B31" s="6"/>
      <c r="C31" s="6"/>
      <c r="D31" s="6" t="s">
        <v>80</v>
      </c>
      <c r="E31" s="3" t="s">
        <v>81</v>
      </c>
      <c r="F31" s="6">
        <f t="shared" si="19"/>
        <v>1</v>
      </c>
      <c r="G31" s="6">
        <f t="shared" si="20"/>
        <v>2</v>
      </c>
      <c r="H31" s="6">
        <f t="shared" si="21"/>
        <v>40</v>
      </c>
      <c r="I31" s="6">
        <f t="shared" si="22"/>
        <v>20</v>
      </c>
      <c r="J31" s="6">
        <f t="shared" si="23"/>
        <v>10</v>
      </c>
      <c r="K31" s="6">
        <f t="shared" si="24"/>
        <v>0</v>
      </c>
      <c r="L31" s="6">
        <f t="shared" si="25"/>
        <v>10</v>
      </c>
      <c r="M31" s="6">
        <f t="shared" si="26"/>
        <v>0</v>
      </c>
      <c r="N31" s="6">
        <f t="shared" si="27"/>
        <v>0</v>
      </c>
      <c r="O31" s="6">
        <f t="shared" si="28"/>
        <v>0</v>
      </c>
      <c r="P31" s="6">
        <f t="shared" si="29"/>
        <v>0</v>
      </c>
      <c r="Q31" s="6">
        <f t="shared" si="30"/>
        <v>0</v>
      </c>
      <c r="R31" s="7">
        <f t="shared" si="31"/>
        <v>3</v>
      </c>
      <c r="S31" s="7">
        <f t="shared" si="32"/>
        <v>1</v>
      </c>
      <c r="T31" s="7">
        <v>1.6</v>
      </c>
      <c r="U31" s="11">
        <v>20</v>
      </c>
      <c r="V31" s="10" t="s">
        <v>55</v>
      </c>
      <c r="W31" s="11">
        <v>10</v>
      </c>
      <c r="X31" s="10" t="s">
        <v>56</v>
      </c>
      <c r="Y31" s="7">
        <v>2</v>
      </c>
      <c r="Z31" s="11"/>
      <c r="AA31" s="10"/>
      <c r="AB31" s="11">
        <v>10</v>
      </c>
      <c r="AC31" s="10" t="s">
        <v>56</v>
      </c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>
        <v>1</v>
      </c>
      <c r="AO31" s="7">
        <f t="shared" si="33"/>
        <v>3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34"/>
        <v>0</v>
      </c>
      <c r="BK31" s="11"/>
      <c r="BL31" s="10"/>
      <c r="BM31" s="11"/>
      <c r="BN31" s="10"/>
      <c r="BO31" s="7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35"/>
        <v>0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36"/>
        <v>0</v>
      </c>
    </row>
    <row r="32" spans="1:104" x14ac:dyDescent="0.2">
      <c r="A32" s="6"/>
      <c r="B32" s="6"/>
      <c r="C32" s="6"/>
      <c r="D32" s="6" t="s">
        <v>82</v>
      </c>
      <c r="E32" s="3" t="s">
        <v>83</v>
      </c>
      <c r="F32" s="6">
        <f t="shared" si="19"/>
        <v>1</v>
      </c>
      <c r="G32" s="6">
        <f t="shared" si="20"/>
        <v>1</v>
      </c>
      <c r="H32" s="6">
        <f t="shared" si="21"/>
        <v>20</v>
      </c>
      <c r="I32" s="6">
        <f t="shared" si="22"/>
        <v>10</v>
      </c>
      <c r="J32" s="6">
        <f t="shared" si="23"/>
        <v>0</v>
      </c>
      <c r="K32" s="6">
        <f t="shared" si="24"/>
        <v>0</v>
      </c>
      <c r="L32" s="6">
        <f t="shared" si="25"/>
        <v>10</v>
      </c>
      <c r="M32" s="6">
        <f t="shared" si="26"/>
        <v>0</v>
      </c>
      <c r="N32" s="6">
        <f t="shared" si="27"/>
        <v>0</v>
      </c>
      <c r="O32" s="6">
        <f t="shared" si="28"/>
        <v>0</v>
      </c>
      <c r="P32" s="6">
        <f t="shared" si="29"/>
        <v>0</v>
      </c>
      <c r="Q32" s="6">
        <f t="shared" si="30"/>
        <v>0</v>
      </c>
      <c r="R32" s="7">
        <f t="shared" si="31"/>
        <v>3</v>
      </c>
      <c r="S32" s="7">
        <f t="shared" si="32"/>
        <v>1</v>
      </c>
      <c r="T32" s="7">
        <v>0.8</v>
      </c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3"/>
        <v>0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34"/>
        <v>0</v>
      </c>
      <c r="BK32" s="11">
        <v>10</v>
      </c>
      <c r="BL32" s="10" t="s">
        <v>55</v>
      </c>
      <c r="BM32" s="11"/>
      <c r="BN32" s="10"/>
      <c r="BO32" s="7">
        <v>2</v>
      </c>
      <c r="BP32" s="11"/>
      <c r="BQ32" s="10"/>
      <c r="BR32" s="11">
        <v>10</v>
      </c>
      <c r="BS32" s="10" t="s">
        <v>56</v>
      </c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>
        <v>1</v>
      </c>
      <c r="CE32" s="7">
        <f t="shared" si="35"/>
        <v>3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36"/>
        <v>0</v>
      </c>
    </row>
    <row r="33" spans="1:104" x14ac:dyDescent="0.2">
      <c r="A33" s="6">
        <v>6</v>
      </c>
      <c r="B33" s="6">
        <v>1</v>
      </c>
      <c r="C33" s="6"/>
      <c r="D33" s="6"/>
      <c r="E33" s="3" t="s">
        <v>84</v>
      </c>
      <c r="F33" s="6">
        <f>$B$33*COUNTIF(U33:CX33,"e")</f>
        <v>0</v>
      </c>
      <c r="G33" s="6">
        <f>$B$33*COUNTIF(U33:CX33,"z")</f>
        <v>2</v>
      </c>
      <c r="H33" s="6">
        <f t="shared" si="21"/>
        <v>24</v>
      </c>
      <c r="I33" s="6">
        <f t="shared" si="22"/>
        <v>12</v>
      </c>
      <c r="J33" s="6">
        <f t="shared" si="23"/>
        <v>0</v>
      </c>
      <c r="K33" s="6">
        <f t="shared" si="24"/>
        <v>0</v>
      </c>
      <c r="L33" s="6">
        <f t="shared" si="25"/>
        <v>0</v>
      </c>
      <c r="M33" s="6">
        <f t="shared" si="26"/>
        <v>0</v>
      </c>
      <c r="N33" s="6">
        <f t="shared" si="27"/>
        <v>12</v>
      </c>
      <c r="O33" s="6">
        <f t="shared" si="28"/>
        <v>0</v>
      </c>
      <c r="P33" s="6">
        <f t="shared" si="29"/>
        <v>0</v>
      </c>
      <c r="Q33" s="6">
        <f t="shared" si="30"/>
        <v>0</v>
      </c>
      <c r="R33" s="7">
        <f t="shared" si="31"/>
        <v>3</v>
      </c>
      <c r="S33" s="7">
        <f t="shared" si="32"/>
        <v>1.5</v>
      </c>
      <c r="T33" s="7">
        <f>$B$33*1</f>
        <v>1</v>
      </c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3"/>
        <v>0</v>
      </c>
      <c r="AP33" s="11">
        <f>$B$33*12</f>
        <v>12</v>
      </c>
      <c r="AQ33" s="10" t="s">
        <v>56</v>
      </c>
      <c r="AR33" s="11"/>
      <c r="AS33" s="10"/>
      <c r="AT33" s="7">
        <f>$B$33*1.5</f>
        <v>1.5</v>
      </c>
      <c r="AU33" s="11"/>
      <c r="AV33" s="10"/>
      <c r="AW33" s="11"/>
      <c r="AX33" s="10"/>
      <c r="AY33" s="11"/>
      <c r="AZ33" s="10"/>
      <c r="BA33" s="11">
        <f>$B$33*12</f>
        <v>12</v>
      </c>
      <c r="BB33" s="10" t="s">
        <v>56</v>
      </c>
      <c r="BC33" s="11"/>
      <c r="BD33" s="10"/>
      <c r="BE33" s="11"/>
      <c r="BF33" s="10"/>
      <c r="BG33" s="11"/>
      <c r="BH33" s="10"/>
      <c r="BI33" s="7">
        <f>$B$33*1.5</f>
        <v>1.5</v>
      </c>
      <c r="BJ33" s="7">
        <f t="shared" si="34"/>
        <v>3</v>
      </c>
      <c r="BK33" s="11"/>
      <c r="BL33" s="10"/>
      <c r="BM33" s="11"/>
      <c r="BN33" s="10"/>
      <c r="BO33" s="7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35"/>
        <v>0</v>
      </c>
      <c r="CF33" s="11"/>
      <c r="CG33" s="10"/>
      <c r="CH33" s="11"/>
      <c r="CI33" s="10"/>
      <c r="CJ33" s="7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36"/>
        <v>0</v>
      </c>
    </row>
    <row r="34" spans="1:104" x14ac:dyDescent="0.2">
      <c r="A34" s="6"/>
      <c r="B34" s="6"/>
      <c r="C34" s="6"/>
      <c r="D34" s="6" t="s">
        <v>85</v>
      </c>
      <c r="E34" s="3" t="s">
        <v>86</v>
      </c>
      <c r="F34" s="6">
        <f>COUNTIF(U34:CX34,"e")</f>
        <v>0</v>
      </c>
      <c r="G34" s="6">
        <f>COUNTIF(U34:CX34,"z")</f>
        <v>1</v>
      </c>
      <c r="H34" s="6">
        <f t="shared" si="21"/>
        <v>10</v>
      </c>
      <c r="I34" s="6">
        <f t="shared" si="22"/>
        <v>10</v>
      </c>
      <c r="J34" s="6">
        <f t="shared" si="23"/>
        <v>0</v>
      </c>
      <c r="K34" s="6">
        <f t="shared" si="24"/>
        <v>0</v>
      </c>
      <c r="L34" s="6">
        <f t="shared" si="25"/>
        <v>0</v>
      </c>
      <c r="M34" s="6">
        <f t="shared" si="26"/>
        <v>0</v>
      </c>
      <c r="N34" s="6">
        <f t="shared" si="27"/>
        <v>0</v>
      </c>
      <c r="O34" s="6">
        <f t="shared" si="28"/>
        <v>0</v>
      </c>
      <c r="P34" s="6">
        <f t="shared" si="29"/>
        <v>0</v>
      </c>
      <c r="Q34" s="6">
        <f t="shared" si="30"/>
        <v>0</v>
      </c>
      <c r="R34" s="7">
        <f t="shared" si="31"/>
        <v>1</v>
      </c>
      <c r="S34" s="7">
        <f t="shared" si="32"/>
        <v>0</v>
      </c>
      <c r="T34" s="7">
        <v>0.4</v>
      </c>
      <c r="U34" s="11"/>
      <c r="V34" s="10"/>
      <c r="W34" s="11"/>
      <c r="X34" s="10"/>
      <c r="Y34" s="7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3"/>
        <v>0</v>
      </c>
      <c r="AP34" s="11"/>
      <c r="AQ34" s="10"/>
      <c r="AR34" s="11"/>
      <c r="AS34" s="10"/>
      <c r="AT34" s="7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34"/>
        <v>0</v>
      </c>
      <c r="BK34" s="11">
        <v>10</v>
      </c>
      <c r="BL34" s="10" t="s">
        <v>56</v>
      </c>
      <c r="BM34" s="11"/>
      <c r="BN34" s="10"/>
      <c r="BO34" s="7">
        <v>1</v>
      </c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5"/>
        <v>1</v>
      </c>
      <c r="CF34" s="11"/>
      <c r="CG34" s="10"/>
      <c r="CH34" s="11"/>
      <c r="CI34" s="10"/>
      <c r="CJ34" s="7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36"/>
        <v>0</v>
      </c>
    </row>
    <row r="35" spans="1:104" x14ac:dyDescent="0.2">
      <c r="A35" s="6"/>
      <c r="B35" s="6"/>
      <c r="C35" s="6"/>
      <c r="D35" s="6" t="s">
        <v>87</v>
      </c>
      <c r="E35" s="3" t="s">
        <v>88</v>
      </c>
      <c r="F35" s="6">
        <f>COUNTIF(U35:CX35,"e")</f>
        <v>1</v>
      </c>
      <c r="G35" s="6">
        <f>COUNTIF(U35:CX35,"z")</f>
        <v>1</v>
      </c>
      <c r="H35" s="6">
        <f t="shared" si="21"/>
        <v>30</v>
      </c>
      <c r="I35" s="6">
        <f t="shared" si="22"/>
        <v>20</v>
      </c>
      <c r="J35" s="6">
        <f t="shared" si="23"/>
        <v>0</v>
      </c>
      <c r="K35" s="6">
        <f t="shared" si="24"/>
        <v>0</v>
      </c>
      <c r="L35" s="6">
        <f t="shared" si="25"/>
        <v>0</v>
      </c>
      <c r="M35" s="6">
        <f t="shared" si="26"/>
        <v>0</v>
      </c>
      <c r="N35" s="6">
        <f t="shared" si="27"/>
        <v>10</v>
      </c>
      <c r="O35" s="6">
        <f t="shared" si="28"/>
        <v>0</v>
      </c>
      <c r="P35" s="6">
        <f t="shared" si="29"/>
        <v>0</v>
      </c>
      <c r="Q35" s="6">
        <f t="shared" si="30"/>
        <v>0</v>
      </c>
      <c r="R35" s="7">
        <f t="shared" si="31"/>
        <v>2</v>
      </c>
      <c r="S35" s="7">
        <f t="shared" si="32"/>
        <v>1</v>
      </c>
      <c r="T35" s="7">
        <v>1.2</v>
      </c>
      <c r="U35" s="11">
        <v>20</v>
      </c>
      <c r="V35" s="10" t="s">
        <v>55</v>
      </c>
      <c r="W35" s="11"/>
      <c r="X35" s="10"/>
      <c r="Y35" s="7">
        <v>1</v>
      </c>
      <c r="Z35" s="11"/>
      <c r="AA35" s="10"/>
      <c r="AB35" s="11"/>
      <c r="AC35" s="10"/>
      <c r="AD35" s="11"/>
      <c r="AE35" s="10"/>
      <c r="AF35" s="11">
        <v>10</v>
      </c>
      <c r="AG35" s="10" t="s">
        <v>56</v>
      </c>
      <c r="AH35" s="11"/>
      <c r="AI35" s="10"/>
      <c r="AJ35" s="11"/>
      <c r="AK35" s="10"/>
      <c r="AL35" s="11"/>
      <c r="AM35" s="10"/>
      <c r="AN35" s="7">
        <v>1</v>
      </c>
      <c r="AO35" s="7">
        <f t="shared" si="33"/>
        <v>2</v>
      </c>
      <c r="AP35" s="11"/>
      <c r="AQ35" s="10"/>
      <c r="AR35" s="11"/>
      <c r="AS35" s="10"/>
      <c r="AT35" s="7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34"/>
        <v>0</v>
      </c>
      <c r="BK35" s="11"/>
      <c r="BL35" s="10"/>
      <c r="BM35" s="11"/>
      <c r="BN35" s="10"/>
      <c r="BO35" s="7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5"/>
        <v>0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36"/>
        <v>0</v>
      </c>
    </row>
    <row r="36" spans="1:104" x14ac:dyDescent="0.2">
      <c r="A36" s="6"/>
      <c r="B36" s="6"/>
      <c r="C36" s="6"/>
      <c r="D36" s="6" t="s">
        <v>89</v>
      </c>
      <c r="E36" s="3" t="s">
        <v>90</v>
      </c>
      <c r="F36" s="6">
        <f>COUNTIF(U36:CX36,"e")</f>
        <v>0</v>
      </c>
      <c r="G36" s="6">
        <f>COUNTIF(U36:CX36,"z")</f>
        <v>2</v>
      </c>
      <c r="H36" s="6">
        <f t="shared" si="21"/>
        <v>20</v>
      </c>
      <c r="I36" s="6">
        <f t="shared" si="22"/>
        <v>10</v>
      </c>
      <c r="J36" s="6">
        <f t="shared" si="23"/>
        <v>0</v>
      </c>
      <c r="K36" s="6">
        <f t="shared" si="24"/>
        <v>0</v>
      </c>
      <c r="L36" s="6">
        <f t="shared" si="25"/>
        <v>10</v>
      </c>
      <c r="M36" s="6">
        <f t="shared" si="26"/>
        <v>0</v>
      </c>
      <c r="N36" s="6">
        <f t="shared" si="27"/>
        <v>0</v>
      </c>
      <c r="O36" s="6">
        <f t="shared" si="28"/>
        <v>0</v>
      </c>
      <c r="P36" s="6">
        <f t="shared" si="29"/>
        <v>0</v>
      </c>
      <c r="Q36" s="6">
        <f t="shared" si="30"/>
        <v>0</v>
      </c>
      <c r="R36" s="7">
        <f t="shared" si="31"/>
        <v>2</v>
      </c>
      <c r="S36" s="7">
        <f t="shared" si="32"/>
        <v>0.9</v>
      </c>
      <c r="T36" s="7">
        <v>0.8</v>
      </c>
      <c r="U36" s="11">
        <v>10</v>
      </c>
      <c r="V36" s="10" t="s">
        <v>56</v>
      </c>
      <c r="W36" s="11"/>
      <c r="X36" s="10"/>
      <c r="Y36" s="7">
        <v>1.1000000000000001</v>
      </c>
      <c r="Z36" s="11"/>
      <c r="AA36" s="10"/>
      <c r="AB36" s="11">
        <v>10</v>
      </c>
      <c r="AC36" s="10" t="s">
        <v>56</v>
      </c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>
        <v>0.9</v>
      </c>
      <c r="AO36" s="7">
        <f t="shared" si="33"/>
        <v>2</v>
      </c>
      <c r="AP36" s="11"/>
      <c r="AQ36" s="10"/>
      <c r="AR36" s="11"/>
      <c r="AS36" s="10"/>
      <c r="AT36" s="7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34"/>
        <v>0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35"/>
        <v>0</v>
      </c>
      <c r="CF36" s="11"/>
      <c r="CG36" s="10"/>
      <c r="CH36" s="11"/>
      <c r="CI36" s="10"/>
      <c r="CJ36" s="7"/>
      <c r="CK36" s="11"/>
      <c r="CL36" s="10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36"/>
        <v>0</v>
      </c>
    </row>
    <row r="37" spans="1:104" x14ac:dyDescent="0.2">
      <c r="A37" s="6"/>
      <c r="B37" s="6"/>
      <c r="C37" s="6"/>
      <c r="D37" s="6" t="s">
        <v>91</v>
      </c>
      <c r="E37" s="3" t="s">
        <v>92</v>
      </c>
      <c r="F37" s="6">
        <f>COUNTIF(U37:CX37,"e")</f>
        <v>1</v>
      </c>
      <c r="G37" s="6">
        <f>COUNTIF(U37:CX37,"z")</f>
        <v>2</v>
      </c>
      <c r="H37" s="6">
        <f t="shared" si="21"/>
        <v>30</v>
      </c>
      <c r="I37" s="6">
        <f t="shared" si="22"/>
        <v>10</v>
      </c>
      <c r="J37" s="6">
        <f t="shared" si="23"/>
        <v>10</v>
      </c>
      <c r="K37" s="6">
        <f t="shared" si="24"/>
        <v>0</v>
      </c>
      <c r="L37" s="6">
        <f t="shared" si="25"/>
        <v>10</v>
      </c>
      <c r="M37" s="6">
        <f t="shared" si="26"/>
        <v>0</v>
      </c>
      <c r="N37" s="6">
        <f t="shared" si="27"/>
        <v>0</v>
      </c>
      <c r="O37" s="6">
        <f t="shared" si="28"/>
        <v>0</v>
      </c>
      <c r="P37" s="6">
        <f t="shared" si="29"/>
        <v>0</v>
      </c>
      <c r="Q37" s="6">
        <f t="shared" si="30"/>
        <v>0</v>
      </c>
      <c r="R37" s="7">
        <f t="shared" si="31"/>
        <v>4</v>
      </c>
      <c r="S37" s="7">
        <f t="shared" si="32"/>
        <v>1</v>
      </c>
      <c r="T37" s="7">
        <v>1.3</v>
      </c>
      <c r="U37" s="11">
        <v>10</v>
      </c>
      <c r="V37" s="10" t="s">
        <v>55</v>
      </c>
      <c r="W37" s="11">
        <v>10</v>
      </c>
      <c r="X37" s="10" t="s">
        <v>56</v>
      </c>
      <c r="Y37" s="7">
        <v>3</v>
      </c>
      <c r="Z37" s="11"/>
      <c r="AA37" s="10"/>
      <c r="AB37" s="11">
        <v>10</v>
      </c>
      <c r="AC37" s="10" t="s">
        <v>56</v>
      </c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>
        <v>1</v>
      </c>
      <c r="AO37" s="7">
        <f t="shared" si="33"/>
        <v>4</v>
      </c>
      <c r="AP37" s="11"/>
      <c r="AQ37" s="10"/>
      <c r="AR37" s="11"/>
      <c r="AS37" s="10"/>
      <c r="AT37" s="7"/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34"/>
        <v>0</v>
      </c>
      <c r="BK37" s="11"/>
      <c r="BL37" s="10"/>
      <c r="BM37" s="11"/>
      <c r="BN37" s="10"/>
      <c r="BO37" s="7"/>
      <c r="BP37" s="11"/>
      <c r="BQ37" s="10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35"/>
        <v>0</v>
      </c>
      <c r="CF37" s="11"/>
      <c r="CG37" s="10"/>
      <c r="CH37" s="11"/>
      <c r="CI37" s="10"/>
      <c r="CJ37" s="7"/>
      <c r="CK37" s="11"/>
      <c r="CL37" s="10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36"/>
        <v>0</v>
      </c>
    </row>
    <row r="38" spans="1:104" x14ac:dyDescent="0.2">
      <c r="A38" s="6">
        <v>4</v>
      </c>
      <c r="B38" s="6">
        <v>1</v>
      </c>
      <c r="C38" s="6"/>
      <c r="D38" s="6"/>
      <c r="E38" s="3" t="s">
        <v>93</v>
      </c>
      <c r="F38" s="6">
        <f>$B$38*COUNTIF(U38:CX38,"e")</f>
        <v>0</v>
      </c>
      <c r="G38" s="6">
        <f>$B$38*COUNTIF(U38:CX38,"z")</f>
        <v>2</v>
      </c>
      <c r="H38" s="6">
        <f t="shared" si="21"/>
        <v>20</v>
      </c>
      <c r="I38" s="6">
        <f t="shared" si="22"/>
        <v>10</v>
      </c>
      <c r="J38" s="6">
        <f t="shared" si="23"/>
        <v>0</v>
      </c>
      <c r="K38" s="6">
        <f t="shared" si="24"/>
        <v>0</v>
      </c>
      <c r="L38" s="6">
        <f t="shared" si="25"/>
        <v>10</v>
      </c>
      <c r="M38" s="6">
        <f t="shared" si="26"/>
        <v>0</v>
      </c>
      <c r="N38" s="6">
        <f t="shared" si="27"/>
        <v>0</v>
      </c>
      <c r="O38" s="6">
        <f t="shared" si="28"/>
        <v>0</v>
      </c>
      <c r="P38" s="6">
        <f t="shared" si="29"/>
        <v>0</v>
      </c>
      <c r="Q38" s="6">
        <f t="shared" si="30"/>
        <v>0</v>
      </c>
      <c r="R38" s="7">
        <f t="shared" si="31"/>
        <v>4</v>
      </c>
      <c r="S38" s="7">
        <f t="shared" si="32"/>
        <v>2</v>
      </c>
      <c r="T38" s="7">
        <f>$B$38*0.8</f>
        <v>0.8</v>
      </c>
      <c r="U38" s="11"/>
      <c r="V38" s="10"/>
      <c r="W38" s="11"/>
      <c r="X38" s="10"/>
      <c r="Y38" s="7"/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3"/>
        <v>0</v>
      </c>
      <c r="AP38" s="11">
        <f>$B$38*10</f>
        <v>10</v>
      </c>
      <c r="AQ38" s="10" t="s">
        <v>56</v>
      </c>
      <c r="AR38" s="11"/>
      <c r="AS38" s="10"/>
      <c r="AT38" s="7">
        <f>$B$38*2</f>
        <v>2</v>
      </c>
      <c r="AU38" s="11"/>
      <c r="AV38" s="10"/>
      <c r="AW38" s="11">
        <f>$B$38*10</f>
        <v>10</v>
      </c>
      <c r="AX38" s="10" t="s">
        <v>56</v>
      </c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>
        <f>$B$38*2</f>
        <v>2</v>
      </c>
      <c r="BJ38" s="7">
        <f t="shared" si="34"/>
        <v>4</v>
      </c>
      <c r="BK38" s="11"/>
      <c r="BL38" s="10"/>
      <c r="BM38" s="11"/>
      <c r="BN38" s="10"/>
      <c r="BO38" s="7"/>
      <c r="BP38" s="11"/>
      <c r="BQ38" s="10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35"/>
        <v>0</v>
      </c>
      <c r="CF38" s="11"/>
      <c r="CG38" s="10"/>
      <c r="CH38" s="11"/>
      <c r="CI38" s="10"/>
      <c r="CJ38" s="7"/>
      <c r="CK38" s="11"/>
      <c r="CL38" s="10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36"/>
        <v>0</v>
      </c>
    </row>
    <row r="39" spans="1:104" ht="15.95" customHeight="1" x14ac:dyDescent="0.2">
      <c r="A39" s="6"/>
      <c r="B39" s="6"/>
      <c r="C39" s="6"/>
      <c r="D39" s="6"/>
      <c r="E39" s="6" t="s">
        <v>68</v>
      </c>
      <c r="F39" s="6">
        <f t="shared" ref="F39:AK39" si="37">SUM(F26:F38)</f>
        <v>5</v>
      </c>
      <c r="G39" s="6">
        <f t="shared" si="37"/>
        <v>22</v>
      </c>
      <c r="H39" s="6">
        <f t="shared" si="37"/>
        <v>322</v>
      </c>
      <c r="I39" s="6">
        <f t="shared" si="37"/>
        <v>156</v>
      </c>
      <c r="J39" s="6">
        <f t="shared" si="37"/>
        <v>30</v>
      </c>
      <c r="K39" s="6">
        <f t="shared" si="37"/>
        <v>0</v>
      </c>
      <c r="L39" s="6">
        <f t="shared" si="37"/>
        <v>104</v>
      </c>
      <c r="M39" s="6">
        <f t="shared" si="37"/>
        <v>0</v>
      </c>
      <c r="N39" s="6">
        <f t="shared" si="37"/>
        <v>32</v>
      </c>
      <c r="O39" s="6">
        <f t="shared" si="37"/>
        <v>0</v>
      </c>
      <c r="P39" s="6">
        <f t="shared" si="37"/>
        <v>0</v>
      </c>
      <c r="Q39" s="6">
        <f t="shared" si="37"/>
        <v>0</v>
      </c>
      <c r="R39" s="7">
        <f t="shared" si="37"/>
        <v>33</v>
      </c>
      <c r="S39" s="7">
        <f t="shared" si="37"/>
        <v>13.5</v>
      </c>
      <c r="T39" s="7">
        <f t="shared" si="37"/>
        <v>13.200000000000001</v>
      </c>
      <c r="U39" s="11">
        <f t="shared" si="37"/>
        <v>90</v>
      </c>
      <c r="V39" s="10">
        <f t="shared" si="37"/>
        <v>0</v>
      </c>
      <c r="W39" s="11">
        <f t="shared" si="37"/>
        <v>30</v>
      </c>
      <c r="X39" s="10">
        <f t="shared" si="37"/>
        <v>0</v>
      </c>
      <c r="Y39" s="7">
        <f t="shared" si="37"/>
        <v>10.7</v>
      </c>
      <c r="Z39" s="11">
        <f t="shared" si="37"/>
        <v>0</v>
      </c>
      <c r="AA39" s="10">
        <f t="shared" si="37"/>
        <v>0</v>
      </c>
      <c r="AB39" s="11">
        <f t="shared" si="37"/>
        <v>50</v>
      </c>
      <c r="AC39" s="10">
        <f t="shared" si="37"/>
        <v>0</v>
      </c>
      <c r="AD39" s="11">
        <f t="shared" si="37"/>
        <v>0</v>
      </c>
      <c r="AE39" s="10">
        <f t="shared" si="37"/>
        <v>0</v>
      </c>
      <c r="AF39" s="11">
        <f t="shared" si="37"/>
        <v>20</v>
      </c>
      <c r="AG39" s="10">
        <f t="shared" si="37"/>
        <v>0</v>
      </c>
      <c r="AH39" s="11">
        <f t="shared" si="37"/>
        <v>0</v>
      </c>
      <c r="AI39" s="10">
        <f t="shared" si="37"/>
        <v>0</v>
      </c>
      <c r="AJ39" s="11">
        <f t="shared" si="37"/>
        <v>0</v>
      </c>
      <c r="AK39" s="10">
        <f t="shared" si="37"/>
        <v>0</v>
      </c>
      <c r="AL39" s="11">
        <f t="shared" ref="AL39:BQ39" si="38">SUM(AL26:AL38)</f>
        <v>0</v>
      </c>
      <c r="AM39" s="10">
        <f t="shared" si="38"/>
        <v>0</v>
      </c>
      <c r="AN39" s="7">
        <f t="shared" si="38"/>
        <v>6.3000000000000007</v>
      </c>
      <c r="AO39" s="7">
        <f t="shared" si="38"/>
        <v>17</v>
      </c>
      <c r="AP39" s="11">
        <f t="shared" si="38"/>
        <v>22</v>
      </c>
      <c r="AQ39" s="10">
        <f t="shared" si="38"/>
        <v>0</v>
      </c>
      <c r="AR39" s="11">
        <f t="shared" si="38"/>
        <v>0</v>
      </c>
      <c r="AS39" s="10">
        <f t="shared" si="38"/>
        <v>0</v>
      </c>
      <c r="AT39" s="7">
        <f t="shared" si="38"/>
        <v>3.5</v>
      </c>
      <c r="AU39" s="11">
        <f t="shared" si="38"/>
        <v>0</v>
      </c>
      <c r="AV39" s="10">
        <f t="shared" si="38"/>
        <v>0</v>
      </c>
      <c r="AW39" s="11">
        <f t="shared" si="38"/>
        <v>10</v>
      </c>
      <c r="AX39" s="10">
        <f t="shared" si="38"/>
        <v>0</v>
      </c>
      <c r="AY39" s="11">
        <f t="shared" si="38"/>
        <v>0</v>
      </c>
      <c r="AZ39" s="10">
        <f t="shared" si="38"/>
        <v>0</v>
      </c>
      <c r="BA39" s="11">
        <f t="shared" si="38"/>
        <v>12</v>
      </c>
      <c r="BB39" s="10">
        <f t="shared" si="38"/>
        <v>0</v>
      </c>
      <c r="BC39" s="11">
        <f t="shared" si="38"/>
        <v>0</v>
      </c>
      <c r="BD39" s="10">
        <f t="shared" si="38"/>
        <v>0</v>
      </c>
      <c r="BE39" s="11">
        <f t="shared" si="38"/>
        <v>0</v>
      </c>
      <c r="BF39" s="10">
        <f t="shared" si="38"/>
        <v>0</v>
      </c>
      <c r="BG39" s="11">
        <f t="shared" si="38"/>
        <v>0</v>
      </c>
      <c r="BH39" s="10">
        <f t="shared" si="38"/>
        <v>0</v>
      </c>
      <c r="BI39" s="7">
        <f t="shared" si="38"/>
        <v>3.5</v>
      </c>
      <c r="BJ39" s="7">
        <f t="shared" si="38"/>
        <v>7</v>
      </c>
      <c r="BK39" s="11">
        <f t="shared" si="38"/>
        <v>44</v>
      </c>
      <c r="BL39" s="10">
        <f t="shared" si="38"/>
        <v>0</v>
      </c>
      <c r="BM39" s="11">
        <f t="shared" si="38"/>
        <v>0</v>
      </c>
      <c r="BN39" s="10">
        <f t="shared" si="38"/>
        <v>0</v>
      </c>
      <c r="BO39" s="7">
        <f t="shared" si="38"/>
        <v>5.3</v>
      </c>
      <c r="BP39" s="11">
        <f t="shared" si="38"/>
        <v>0</v>
      </c>
      <c r="BQ39" s="10">
        <f t="shared" si="38"/>
        <v>0</v>
      </c>
      <c r="BR39" s="11">
        <f t="shared" ref="BR39:CW39" si="39">SUM(BR26:BR38)</f>
        <v>44</v>
      </c>
      <c r="BS39" s="10">
        <f t="shared" si="39"/>
        <v>0</v>
      </c>
      <c r="BT39" s="11">
        <f t="shared" si="39"/>
        <v>0</v>
      </c>
      <c r="BU39" s="10">
        <f t="shared" si="39"/>
        <v>0</v>
      </c>
      <c r="BV39" s="11">
        <f t="shared" si="39"/>
        <v>0</v>
      </c>
      <c r="BW39" s="10">
        <f t="shared" si="39"/>
        <v>0</v>
      </c>
      <c r="BX39" s="11">
        <f t="shared" si="39"/>
        <v>0</v>
      </c>
      <c r="BY39" s="10">
        <f t="shared" si="39"/>
        <v>0</v>
      </c>
      <c r="BZ39" s="11">
        <f t="shared" si="39"/>
        <v>0</v>
      </c>
      <c r="CA39" s="10">
        <f t="shared" si="39"/>
        <v>0</v>
      </c>
      <c r="CB39" s="11">
        <f t="shared" si="39"/>
        <v>0</v>
      </c>
      <c r="CC39" s="10">
        <f t="shared" si="39"/>
        <v>0</v>
      </c>
      <c r="CD39" s="7">
        <f t="shared" si="39"/>
        <v>3.7</v>
      </c>
      <c r="CE39" s="7">
        <f t="shared" si="39"/>
        <v>9</v>
      </c>
      <c r="CF39" s="11">
        <f t="shared" si="39"/>
        <v>0</v>
      </c>
      <c r="CG39" s="10">
        <f t="shared" si="39"/>
        <v>0</v>
      </c>
      <c r="CH39" s="11">
        <f t="shared" si="39"/>
        <v>0</v>
      </c>
      <c r="CI39" s="10">
        <f t="shared" si="39"/>
        <v>0</v>
      </c>
      <c r="CJ39" s="7">
        <f t="shared" si="39"/>
        <v>0</v>
      </c>
      <c r="CK39" s="11">
        <f t="shared" si="39"/>
        <v>0</v>
      </c>
      <c r="CL39" s="10">
        <f t="shared" si="39"/>
        <v>0</v>
      </c>
      <c r="CM39" s="11">
        <f t="shared" si="39"/>
        <v>0</v>
      </c>
      <c r="CN39" s="10">
        <f t="shared" si="39"/>
        <v>0</v>
      </c>
      <c r="CO39" s="11">
        <f t="shared" si="39"/>
        <v>0</v>
      </c>
      <c r="CP39" s="10">
        <f t="shared" si="39"/>
        <v>0</v>
      </c>
      <c r="CQ39" s="11">
        <f t="shared" si="39"/>
        <v>0</v>
      </c>
      <c r="CR39" s="10">
        <f t="shared" si="39"/>
        <v>0</v>
      </c>
      <c r="CS39" s="11">
        <f t="shared" si="39"/>
        <v>0</v>
      </c>
      <c r="CT39" s="10">
        <f t="shared" si="39"/>
        <v>0</v>
      </c>
      <c r="CU39" s="11">
        <f t="shared" si="39"/>
        <v>0</v>
      </c>
      <c r="CV39" s="10">
        <f t="shared" si="39"/>
        <v>0</v>
      </c>
      <c r="CW39" s="11">
        <f t="shared" si="39"/>
        <v>0</v>
      </c>
      <c r="CX39" s="10">
        <f>SUM(CX26:CX38)</f>
        <v>0</v>
      </c>
      <c r="CY39" s="7">
        <f>SUM(CY26:CY38)</f>
        <v>0</v>
      </c>
      <c r="CZ39" s="7">
        <f>SUM(CZ26:CZ38)</f>
        <v>0</v>
      </c>
    </row>
    <row r="40" spans="1:104" ht="20.100000000000001" customHeight="1" x14ac:dyDescent="0.2">
      <c r="A40" s="19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9"/>
      <c r="CZ40" s="13"/>
    </row>
    <row r="41" spans="1:104" x14ac:dyDescent="0.2">
      <c r="A41" s="6"/>
      <c r="B41" s="6"/>
      <c r="C41" s="6"/>
      <c r="D41" s="6" t="s">
        <v>96</v>
      </c>
      <c r="E41" s="3" t="s">
        <v>97</v>
      </c>
      <c r="F41" s="6">
        <f t="shared" ref="F41:F48" si="40">COUNTIF(U41:CX41,"e")</f>
        <v>1</v>
      </c>
      <c r="G41" s="6">
        <f t="shared" ref="G41:G48" si="41">COUNTIF(U41:CX41,"z")</f>
        <v>1</v>
      </c>
      <c r="H41" s="6">
        <f t="shared" ref="H41:H50" si="42">SUM(I41:Q41)</f>
        <v>25</v>
      </c>
      <c r="I41" s="6">
        <f t="shared" ref="I41:I50" si="43">U41+AP41+BK41+CF41</f>
        <v>15</v>
      </c>
      <c r="J41" s="6">
        <f t="shared" ref="J41:J50" si="44">W41+AR41+BM41+CH41</f>
        <v>0</v>
      </c>
      <c r="K41" s="6">
        <f t="shared" ref="K41:K50" si="45">Z41+AU41+BP41+CK41</f>
        <v>0</v>
      </c>
      <c r="L41" s="6">
        <f t="shared" ref="L41:L50" si="46">AB41+AW41+BR41+CM41</f>
        <v>10</v>
      </c>
      <c r="M41" s="6">
        <f t="shared" ref="M41:M50" si="47">AD41+AY41+BT41+CO41</f>
        <v>0</v>
      </c>
      <c r="N41" s="6">
        <f t="shared" ref="N41:N50" si="48">AF41+BA41+BV41+CQ41</f>
        <v>0</v>
      </c>
      <c r="O41" s="6">
        <f t="shared" ref="O41:O50" si="49">AH41+BC41+BX41+CS41</f>
        <v>0</v>
      </c>
      <c r="P41" s="6">
        <f t="shared" ref="P41:P50" si="50">AJ41+BE41+BZ41+CU41</f>
        <v>0</v>
      </c>
      <c r="Q41" s="6">
        <f t="shared" ref="Q41:Q50" si="51">AL41+BG41+CB41+CW41</f>
        <v>0</v>
      </c>
      <c r="R41" s="7">
        <f t="shared" ref="R41:R50" si="52">AO41+BJ41+CE41+CZ41</f>
        <v>2</v>
      </c>
      <c r="S41" s="7">
        <f t="shared" ref="S41:S50" si="53">AN41+BI41+CD41+CY41</f>
        <v>1</v>
      </c>
      <c r="T41" s="7">
        <v>1</v>
      </c>
      <c r="U41" s="11"/>
      <c r="V41" s="10"/>
      <c r="W41" s="11"/>
      <c r="X41" s="10"/>
      <c r="Y41" s="7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ref="AO41:AO50" si="54">Y41+AN41</f>
        <v>0</v>
      </c>
      <c r="AP41" s="11">
        <v>15</v>
      </c>
      <c r="AQ41" s="10" t="s">
        <v>55</v>
      </c>
      <c r="AR41" s="11"/>
      <c r="AS41" s="10"/>
      <c r="AT41" s="7">
        <v>1</v>
      </c>
      <c r="AU41" s="11"/>
      <c r="AV41" s="10"/>
      <c r="AW41" s="11">
        <v>10</v>
      </c>
      <c r="AX41" s="10" t="s">
        <v>56</v>
      </c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>
        <v>1</v>
      </c>
      <c r="BJ41" s="7">
        <f t="shared" ref="BJ41:BJ50" si="55">AT41+BI41</f>
        <v>2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ref="CE41:CE50" si="56">BO41+CD41</f>
        <v>0</v>
      </c>
      <c r="CF41" s="11"/>
      <c r="CG41" s="10"/>
      <c r="CH41" s="11"/>
      <c r="CI41" s="10"/>
      <c r="CJ41" s="7"/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ref="CZ41:CZ50" si="57">CJ41+CY41</f>
        <v>0</v>
      </c>
    </row>
    <row r="42" spans="1:104" x14ac:dyDescent="0.2">
      <c r="A42" s="6"/>
      <c r="B42" s="6"/>
      <c r="C42" s="6"/>
      <c r="D42" s="6" t="s">
        <v>98</v>
      </c>
      <c r="E42" s="3" t="s">
        <v>99</v>
      </c>
      <c r="F42" s="6">
        <f t="shared" si="40"/>
        <v>1</v>
      </c>
      <c r="G42" s="6">
        <f t="shared" si="41"/>
        <v>1</v>
      </c>
      <c r="H42" s="6">
        <f t="shared" si="42"/>
        <v>25</v>
      </c>
      <c r="I42" s="6">
        <f t="shared" si="43"/>
        <v>15</v>
      </c>
      <c r="J42" s="6">
        <f t="shared" si="44"/>
        <v>0</v>
      </c>
      <c r="K42" s="6">
        <f t="shared" si="45"/>
        <v>0</v>
      </c>
      <c r="L42" s="6">
        <f t="shared" si="46"/>
        <v>10</v>
      </c>
      <c r="M42" s="6">
        <f t="shared" si="47"/>
        <v>0</v>
      </c>
      <c r="N42" s="6">
        <f t="shared" si="48"/>
        <v>0</v>
      </c>
      <c r="O42" s="6">
        <f t="shared" si="49"/>
        <v>0</v>
      </c>
      <c r="P42" s="6">
        <f t="shared" si="50"/>
        <v>0</v>
      </c>
      <c r="Q42" s="6">
        <f t="shared" si="51"/>
        <v>0</v>
      </c>
      <c r="R42" s="7">
        <f t="shared" si="52"/>
        <v>3</v>
      </c>
      <c r="S42" s="7">
        <f t="shared" si="53"/>
        <v>1</v>
      </c>
      <c r="T42" s="7">
        <v>1.1000000000000001</v>
      </c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54"/>
        <v>0</v>
      </c>
      <c r="AP42" s="11">
        <v>15</v>
      </c>
      <c r="AQ42" s="10" t="s">
        <v>55</v>
      </c>
      <c r="AR42" s="11"/>
      <c r="AS42" s="10"/>
      <c r="AT42" s="7">
        <v>2</v>
      </c>
      <c r="AU42" s="11"/>
      <c r="AV42" s="10"/>
      <c r="AW42" s="11">
        <v>10</v>
      </c>
      <c r="AX42" s="10" t="s">
        <v>56</v>
      </c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>
        <v>1</v>
      </c>
      <c r="BJ42" s="7">
        <f t="shared" si="55"/>
        <v>3</v>
      </c>
      <c r="BK42" s="11"/>
      <c r="BL42" s="10"/>
      <c r="BM42" s="11"/>
      <c r="BN42" s="10"/>
      <c r="BO42" s="7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56"/>
        <v>0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57"/>
        <v>0</v>
      </c>
    </row>
    <row r="43" spans="1:104" x14ac:dyDescent="0.2">
      <c r="A43" s="6"/>
      <c r="B43" s="6"/>
      <c r="C43" s="6"/>
      <c r="D43" s="6" t="s">
        <v>100</v>
      </c>
      <c r="E43" s="3" t="s">
        <v>101</v>
      </c>
      <c r="F43" s="6">
        <f t="shared" si="40"/>
        <v>1</v>
      </c>
      <c r="G43" s="6">
        <f t="shared" si="41"/>
        <v>2</v>
      </c>
      <c r="H43" s="6">
        <f t="shared" si="42"/>
        <v>30</v>
      </c>
      <c r="I43" s="6">
        <f t="shared" si="43"/>
        <v>10</v>
      </c>
      <c r="J43" s="6">
        <f t="shared" si="44"/>
        <v>10</v>
      </c>
      <c r="K43" s="6">
        <f t="shared" si="45"/>
        <v>0</v>
      </c>
      <c r="L43" s="6">
        <f t="shared" si="46"/>
        <v>10</v>
      </c>
      <c r="M43" s="6">
        <f t="shared" si="47"/>
        <v>0</v>
      </c>
      <c r="N43" s="6">
        <f t="shared" si="48"/>
        <v>0</v>
      </c>
      <c r="O43" s="6">
        <f t="shared" si="49"/>
        <v>0</v>
      </c>
      <c r="P43" s="6">
        <f t="shared" si="50"/>
        <v>0</v>
      </c>
      <c r="Q43" s="6">
        <f t="shared" si="51"/>
        <v>0</v>
      </c>
      <c r="R43" s="7">
        <f t="shared" si="52"/>
        <v>4</v>
      </c>
      <c r="S43" s="7">
        <f t="shared" si="53"/>
        <v>1</v>
      </c>
      <c r="T43" s="7">
        <v>1.5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54"/>
        <v>0</v>
      </c>
      <c r="AP43" s="11">
        <v>10</v>
      </c>
      <c r="AQ43" s="10" t="s">
        <v>55</v>
      </c>
      <c r="AR43" s="11">
        <v>10</v>
      </c>
      <c r="AS43" s="10" t="s">
        <v>56</v>
      </c>
      <c r="AT43" s="7">
        <v>3</v>
      </c>
      <c r="AU43" s="11"/>
      <c r="AV43" s="10"/>
      <c r="AW43" s="11">
        <v>10</v>
      </c>
      <c r="AX43" s="10" t="s">
        <v>56</v>
      </c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>
        <v>1</v>
      </c>
      <c r="BJ43" s="7">
        <f t="shared" si="55"/>
        <v>4</v>
      </c>
      <c r="BK43" s="11"/>
      <c r="BL43" s="10"/>
      <c r="BM43" s="11"/>
      <c r="BN43" s="10"/>
      <c r="BO43" s="7"/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56"/>
        <v>0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57"/>
        <v>0</v>
      </c>
    </row>
    <row r="44" spans="1:104" x14ac:dyDescent="0.2">
      <c r="A44" s="6"/>
      <c r="B44" s="6"/>
      <c r="C44" s="6"/>
      <c r="D44" s="6" t="s">
        <v>102</v>
      </c>
      <c r="E44" s="3" t="s">
        <v>103</v>
      </c>
      <c r="F44" s="6">
        <f t="shared" si="40"/>
        <v>0</v>
      </c>
      <c r="G44" s="6">
        <f t="shared" si="41"/>
        <v>3</v>
      </c>
      <c r="H44" s="6">
        <f t="shared" si="42"/>
        <v>40</v>
      </c>
      <c r="I44" s="6">
        <f t="shared" si="43"/>
        <v>20</v>
      </c>
      <c r="J44" s="6">
        <f t="shared" si="44"/>
        <v>10</v>
      </c>
      <c r="K44" s="6">
        <f t="shared" si="45"/>
        <v>0</v>
      </c>
      <c r="L44" s="6">
        <f t="shared" si="46"/>
        <v>0</v>
      </c>
      <c r="M44" s="6">
        <f t="shared" si="47"/>
        <v>0</v>
      </c>
      <c r="N44" s="6">
        <f t="shared" si="48"/>
        <v>10</v>
      </c>
      <c r="O44" s="6">
        <f t="shared" si="49"/>
        <v>0</v>
      </c>
      <c r="P44" s="6">
        <f t="shared" si="50"/>
        <v>0</v>
      </c>
      <c r="Q44" s="6">
        <f t="shared" si="51"/>
        <v>0</v>
      </c>
      <c r="R44" s="7">
        <f t="shared" si="52"/>
        <v>4</v>
      </c>
      <c r="S44" s="7">
        <f t="shared" si="53"/>
        <v>1</v>
      </c>
      <c r="T44" s="7">
        <v>2.2000000000000002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54"/>
        <v>0</v>
      </c>
      <c r="AP44" s="11"/>
      <c r="AQ44" s="10"/>
      <c r="AR44" s="11"/>
      <c r="AS44" s="10"/>
      <c r="AT44" s="7"/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55"/>
        <v>0</v>
      </c>
      <c r="BK44" s="11">
        <v>20</v>
      </c>
      <c r="BL44" s="10" t="s">
        <v>56</v>
      </c>
      <c r="BM44" s="11">
        <v>10</v>
      </c>
      <c r="BN44" s="10" t="s">
        <v>56</v>
      </c>
      <c r="BO44" s="7">
        <v>3</v>
      </c>
      <c r="BP44" s="11"/>
      <c r="BQ44" s="10"/>
      <c r="BR44" s="11"/>
      <c r="BS44" s="10"/>
      <c r="BT44" s="11"/>
      <c r="BU44" s="10"/>
      <c r="BV44" s="11">
        <v>10</v>
      </c>
      <c r="BW44" s="10" t="s">
        <v>56</v>
      </c>
      <c r="BX44" s="11"/>
      <c r="BY44" s="10"/>
      <c r="BZ44" s="11"/>
      <c r="CA44" s="10"/>
      <c r="CB44" s="11"/>
      <c r="CC44" s="10"/>
      <c r="CD44" s="7">
        <v>1</v>
      </c>
      <c r="CE44" s="7">
        <f t="shared" si="56"/>
        <v>4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57"/>
        <v>0</v>
      </c>
    </row>
    <row r="45" spans="1:104" x14ac:dyDescent="0.2">
      <c r="A45" s="6"/>
      <c r="B45" s="6"/>
      <c r="C45" s="6"/>
      <c r="D45" s="6" t="s">
        <v>104</v>
      </c>
      <c r="E45" s="3" t="s">
        <v>105</v>
      </c>
      <c r="F45" s="6">
        <f t="shared" si="40"/>
        <v>0</v>
      </c>
      <c r="G45" s="6">
        <f t="shared" si="41"/>
        <v>3</v>
      </c>
      <c r="H45" s="6">
        <f t="shared" si="42"/>
        <v>30</v>
      </c>
      <c r="I45" s="6">
        <f t="shared" si="43"/>
        <v>10</v>
      </c>
      <c r="J45" s="6">
        <f t="shared" si="44"/>
        <v>10</v>
      </c>
      <c r="K45" s="6">
        <f t="shared" si="45"/>
        <v>0</v>
      </c>
      <c r="L45" s="6">
        <f t="shared" si="46"/>
        <v>0</v>
      </c>
      <c r="M45" s="6">
        <f t="shared" si="47"/>
        <v>0</v>
      </c>
      <c r="N45" s="6">
        <f t="shared" si="48"/>
        <v>10</v>
      </c>
      <c r="O45" s="6">
        <f t="shared" si="49"/>
        <v>0</v>
      </c>
      <c r="P45" s="6">
        <f t="shared" si="50"/>
        <v>0</v>
      </c>
      <c r="Q45" s="6">
        <f t="shared" si="51"/>
        <v>0</v>
      </c>
      <c r="R45" s="7">
        <f t="shared" si="52"/>
        <v>2</v>
      </c>
      <c r="S45" s="7">
        <f t="shared" si="53"/>
        <v>0.6</v>
      </c>
      <c r="T45" s="7">
        <v>1.2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54"/>
        <v>0</v>
      </c>
      <c r="AP45" s="11"/>
      <c r="AQ45" s="10"/>
      <c r="AR45" s="11"/>
      <c r="AS45" s="10"/>
      <c r="AT45" s="7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55"/>
        <v>0</v>
      </c>
      <c r="BK45" s="11">
        <v>10</v>
      </c>
      <c r="BL45" s="10" t="s">
        <v>56</v>
      </c>
      <c r="BM45" s="11">
        <v>10</v>
      </c>
      <c r="BN45" s="10" t="s">
        <v>56</v>
      </c>
      <c r="BO45" s="7">
        <v>1.4</v>
      </c>
      <c r="BP45" s="11"/>
      <c r="BQ45" s="10"/>
      <c r="BR45" s="11"/>
      <c r="BS45" s="10"/>
      <c r="BT45" s="11"/>
      <c r="BU45" s="10"/>
      <c r="BV45" s="11">
        <v>10</v>
      </c>
      <c r="BW45" s="10" t="s">
        <v>56</v>
      </c>
      <c r="BX45" s="11"/>
      <c r="BY45" s="10"/>
      <c r="BZ45" s="11"/>
      <c r="CA45" s="10"/>
      <c r="CB45" s="11"/>
      <c r="CC45" s="10"/>
      <c r="CD45" s="7">
        <v>0.6</v>
      </c>
      <c r="CE45" s="7">
        <f t="shared" si="56"/>
        <v>2</v>
      </c>
      <c r="CF45" s="11"/>
      <c r="CG45" s="10"/>
      <c r="CH45" s="11"/>
      <c r="CI45" s="10"/>
      <c r="CJ45" s="7"/>
      <c r="CK45" s="11"/>
      <c r="CL45" s="10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57"/>
        <v>0</v>
      </c>
    </row>
    <row r="46" spans="1:104" x14ac:dyDescent="0.2">
      <c r="A46" s="6"/>
      <c r="B46" s="6"/>
      <c r="C46" s="6"/>
      <c r="D46" s="6" t="s">
        <v>106</v>
      </c>
      <c r="E46" s="3" t="s">
        <v>107</v>
      </c>
      <c r="F46" s="6">
        <f t="shared" si="40"/>
        <v>0</v>
      </c>
      <c r="G46" s="6">
        <f t="shared" si="41"/>
        <v>2</v>
      </c>
      <c r="H46" s="6">
        <f t="shared" si="42"/>
        <v>25</v>
      </c>
      <c r="I46" s="6">
        <f t="shared" si="43"/>
        <v>15</v>
      </c>
      <c r="J46" s="6">
        <f t="shared" si="44"/>
        <v>10</v>
      </c>
      <c r="K46" s="6">
        <f t="shared" si="45"/>
        <v>0</v>
      </c>
      <c r="L46" s="6">
        <f t="shared" si="46"/>
        <v>0</v>
      </c>
      <c r="M46" s="6">
        <f t="shared" si="47"/>
        <v>0</v>
      </c>
      <c r="N46" s="6">
        <f t="shared" si="48"/>
        <v>0</v>
      </c>
      <c r="O46" s="6">
        <f t="shared" si="49"/>
        <v>0</v>
      </c>
      <c r="P46" s="6">
        <f t="shared" si="50"/>
        <v>0</v>
      </c>
      <c r="Q46" s="6">
        <f t="shared" si="51"/>
        <v>0</v>
      </c>
      <c r="R46" s="7">
        <f t="shared" si="52"/>
        <v>3</v>
      </c>
      <c r="S46" s="7">
        <f t="shared" si="53"/>
        <v>0</v>
      </c>
      <c r="T46" s="7">
        <v>1.38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54"/>
        <v>0</v>
      </c>
      <c r="AP46" s="11"/>
      <c r="AQ46" s="10"/>
      <c r="AR46" s="11"/>
      <c r="AS46" s="10"/>
      <c r="AT46" s="7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55"/>
        <v>0</v>
      </c>
      <c r="BK46" s="11">
        <v>15</v>
      </c>
      <c r="BL46" s="10" t="s">
        <v>56</v>
      </c>
      <c r="BM46" s="11">
        <v>10</v>
      </c>
      <c r="BN46" s="10" t="s">
        <v>56</v>
      </c>
      <c r="BO46" s="7">
        <v>3</v>
      </c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56"/>
        <v>3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57"/>
        <v>0</v>
      </c>
    </row>
    <row r="47" spans="1:104" x14ac:dyDescent="0.2">
      <c r="A47" s="6"/>
      <c r="B47" s="6"/>
      <c r="C47" s="6"/>
      <c r="D47" s="6" t="s">
        <v>108</v>
      </c>
      <c r="E47" s="3" t="s">
        <v>109</v>
      </c>
      <c r="F47" s="6">
        <f t="shared" si="40"/>
        <v>0</v>
      </c>
      <c r="G47" s="6">
        <f t="shared" si="41"/>
        <v>2</v>
      </c>
      <c r="H47" s="6">
        <f t="shared" si="42"/>
        <v>25</v>
      </c>
      <c r="I47" s="6">
        <f t="shared" si="43"/>
        <v>15</v>
      </c>
      <c r="J47" s="6">
        <f t="shared" si="44"/>
        <v>10</v>
      </c>
      <c r="K47" s="6">
        <f t="shared" si="45"/>
        <v>0</v>
      </c>
      <c r="L47" s="6">
        <f t="shared" si="46"/>
        <v>0</v>
      </c>
      <c r="M47" s="6">
        <f t="shared" si="47"/>
        <v>0</v>
      </c>
      <c r="N47" s="6">
        <f t="shared" si="48"/>
        <v>0</v>
      </c>
      <c r="O47" s="6">
        <f t="shared" si="49"/>
        <v>0</v>
      </c>
      <c r="P47" s="6">
        <f t="shared" si="50"/>
        <v>0</v>
      </c>
      <c r="Q47" s="6">
        <f t="shared" si="51"/>
        <v>0</v>
      </c>
      <c r="R47" s="7">
        <f t="shared" si="52"/>
        <v>2</v>
      </c>
      <c r="S47" s="7">
        <f t="shared" si="53"/>
        <v>0</v>
      </c>
      <c r="T47" s="7">
        <v>1.08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54"/>
        <v>0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55"/>
        <v>0</v>
      </c>
      <c r="BK47" s="11">
        <v>15</v>
      </c>
      <c r="BL47" s="10" t="s">
        <v>56</v>
      </c>
      <c r="BM47" s="11">
        <v>10</v>
      </c>
      <c r="BN47" s="10" t="s">
        <v>56</v>
      </c>
      <c r="BO47" s="7">
        <v>2</v>
      </c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56"/>
        <v>2</v>
      </c>
      <c r="CF47" s="11"/>
      <c r="CG47" s="10"/>
      <c r="CH47" s="11"/>
      <c r="CI47" s="10"/>
      <c r="CJ47" s="7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57"/>
        <v>0</v>
      </c>
    </row>
    <row r="48" spans="1:104" x14ac:dyDescent="0.2">
      <c r="A48" s="6"/>
      <c r="B48" s="6"/>
      <c r="C48" s="6"/>
      <c r="D48" s="6" t="s">
        <v>110</v>
      </c>
      <c r="E48" s="3" t="s">
        <v>111</v>
      </c>
      <c r="F48" s="6">
        <f t="shared" si="40"/>
        <v>0</v>
      </c>
      <c r="G48" s="6">
        <f t="shared" si="41"/>
        <v>1</v>
      </c>
      <c r="H48" s="6">
        <f t="shared" si="42"/>
        <v>12</v>
      </c>
      <c r="I48" s="6">
        <f t="shared" si="43"/>
        <v>0</v>
      </c>
      <c r="J48" s="6">
        <f t="shared" si="44"/>
        <v>0</v>
      </c>
      <c r="K48" s="6">
        <f t="shared" si="45"/>
        <v>0</v>
      </c>
      <c r="L48" s="6">
        <f t="shared" si="46"/>
        <v>0</v>
      </c>
      <c r="M48" s="6">
        <f t="shared" si="47"/>
        <v>0</v>
      </c>
      <c r="N48" s="6">
        <f t="shared" si="48"/>
        <v>0</v>
      </c>
      <c r="O48" s="6">
        <f t="shared" si="49"/>
        <v>0</v>
      </c>
      <c r="P48" s="6">
        <f t="shared" si="50"/>
        <v>0</v>
      </c>
      <c r="Q48" s="6">
        <f t="shared" si="51"/>
        <v>12</v>
      </c>
      <c r="R48" s="7">
        <f t="shared" si="52"/>
        <v>1</v>
      </c>
      <c r="S48" s="7">
        <f t="shared" si="53"/>
        <v>1</v>
      </c>
      <c r="T48" s="7">
        <v>0.5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54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>
        <v>12</v>
      </c>
      <c r="BH48" s="10" t="s">
        <v>56</v>
      </c>
      <c r="BI48" s="7">
        <v>1</v>
      </c>
      <c r="BJ48" s="7">
        <f t="shared" si="55"/>
        <v>1</v>
      </c>
      <c r="BK48" s="11"/>
      <c r="BL48" s="10"/>
      <c r="BM48" s="11"/>
      <c r="BN48" s="10"/>
      <c r="BO48" s="7"/>
      <c r="BP48" s="11"/>
      <c r="BQ48" s="10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56"/>
        <v>0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57"/>
        <v>0</v>
      </c>
    </row>
    <row r="49" spans="1:104" x14ac:dyDescent="0.2">
      <c r="A49" s="6">
        <v>5</v>
      </c>
      <c r="B49" s="6">
        <v>1</v>
      </c>
      <c r="C49" s="6"/>
      <c r="D49" s="6"/>
      <c r="E49" s="3" t="s">
        <v>112</v>
      </c>
      <c r="F49" s="6">
        <f>$B$49*COUNTIF(U49:CX49,"e")</f>
        <v>1</v>
      </c>
      <c r="G49" s="6">
        <f>$B$49*COUNTIF(U49:CX49,"z")</f>
        <v>0</v>
      </c>
      <c r="H49" s="6">
        <f t="shared" si="42"/>
        <v>0</v>
      </c>
      <c r="I49" s="6">
        <f t="shared" si="43"/>
        <v>0</v>
      </c>
      <c r="J49" s="6">
        <f t="shared" si="44"/>
        <v>0</v>
      </c>
      <c r="K49" s="6">
        <f t="shared" si="45"/>
        <v>0</v>
      </c>
      <c r="L49" s="6">
        <f t="shared" si="46"/>
        <v>0</v>
      </c>
      <c r="M49" s="6">
        <f t="shared" si="47"/>
        <v>0</v>
      </c>
      <c r="N49" s="6">
        <f t="shared" si="48"/>
        <v>0</v>
      </c>
      <c r="O49" s="6">
        <f t="shared" si="49"/>
        <v>0</v>
      </c>
      <c r="P49" s="6">
        <f t="shared" si="50"/>
        <v>0</v>
      </c>
      <c r="Q49" s="6">
        <f t="shared" si="51"/>
        <v>0</v>
      </c>
      <c r="R49" s="7">
        <f t="shared" si="52"/>
        <v>20</v>
      </c>
      <c r="S49" s="7">
        <f t="shared" si="53"/>
        <v>20</v>
      </c>
      <c r="T49" s="7">
        <f>$B$49*0.7</f>
        <v>0.7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54"/>
        <v>0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55"/>
        <v>0</v>
      </c>
      <c r="BK49" s="11"/>
      <c r="BL49" s="10"/>
      <c r="BM49" s="11"/>
      <c r="BN49" s="10"/>
      <c r="BO49" s="7"/>
      <c r="BP49" s="11"/>
      <c r="BQ49" s="10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56"/>
        <v>0</v>
      </c>
      <c r="CF49" s="11"/>
      <c r="CG49" s="10"/>
      <c r="CH49" s="11"/>
      <c r="CI49" s="10"/>
      <c r="CJ49" s="7"/>
      <c r="CK49" s="11"/>
      <c r="CL49" s="10"/>
      <c r="CM49" s="11"/>
      <c r="CN49" s="10"/>
      <c r="CO49" s="11"/>
      <c r="CP49" s="10"/>
      <c r="CQ49" s="11"/>
      <c r="CR49" s="10"/>
      <c r="CS49" s="11">
        <f>$B$49*0</f>
        <v>0</v>
      </c>
      <c r="CT49" s="10" t="s">
        <v>55</v>
      </c>
      <c r="CU49" s="11"/>
      <c r="CV49" s="10"/>
      <c r="CW49" s="11"/>
      <c r="CX49" s="10"/>
      <c r="CY49" s="7">
        <f>$B$49*20</f>
        <v>20</v>
      </c>
      <c r="CZ49" s="7">
        <f t="shared" si="57"/>
        <v>20</v>
      </c>
    </row>
    <row r="50" spans="1:104" x14ac:dyDescent="0.2">
      <c r="A50" s="6"/>
      <c r="B50" s="6"/>
      <c r="C50" s="6"/>
      <c r="D50" s="6" t="s">
        <v>113</v>
      </c>
      <c r="E50" s="3" t="s">
        <v>114</v>
      </c>
      <c r="F50" s="6">
        <f>COUNTIF(U50:CX50,"e")</f>
        <v>0</v>
      </c>
      <c r="G50" s="6">
        <f>COUNTIF(U50:CX50,"z")</f>
        <v>2</v>
      </c>
      <c r="H50" s="6">
        <f t="shared" si="42"/>
        <v>22</v>
      </c>
      <c r="I50" s="6">
        <f t="shared" si="43"/>
        <v>0</v>
      </c>
      <c r="J50" s="6">
        <f t="shared" si="44"/>
        <v>0</v>
      </c>
      <c r="K50" s="6">
        <f t="shared" si="45"/>
        <v>12</v>
      </c>
      <c r="L50" s="6">
        <f t="shared" si="46"/>
        <v>10</v>
      </c>
      <c r="M50" s="6">
        <f t="shared" si="47"/>
        <v>0</v>
      </c>
      <c r="N50" s="6">
        <f t="shared" si="48"/>
        <v>0</v>
      </c>
      <c r="O50" s="6">
        <f t="shared" si="49"/>
        <v>0</v>
      </c>
      <c r="P50" s="6">
        <f t="shared" si="50"/>
        <v>0</v>
      </c>
      <c r="Q50" s="6">
        <f t="shared" si="51"/>
        <v>0</v>
      </c>
      <c r="R50" s="7">
        <f t="shared" si="52"/>
        <v>2</v>
      </c>
      <c r="S50" s="7">
        <f t="shared" si="53"/>
        <v>2</v>
      </c>
      <c r="T50" s="7">
        <v>0.9</v>
      </c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54"/>
        <v>0</v>
      </c>
      <c r="AP50" s="11"/>
      <c r="AQ50" s="10"/>
      <c r="AR50" s="11"/>
      <c r="AS50" s="10"/>
      <c r="AT50" s="7"/>
      <c r="AU50" s="11">
        <v>12</v>
      </c>
      <c r="AV50" s="10" t="s">
        <v>56</v>
      </c>
      <c r="AW50" s="11">
        <v>10</v>
      </c>
      <c r="AX50" s="10" t="s">
        <v>56</v>
      </c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>
        <v>2</v>
      </c>
      <c r="BJ50" s="7">
        <f t="shared" si="55"/>
        <v>2</v>
      </c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56"/>
        <v>0</v>
      </c>
      <c r="CF50" s="11"/>
      <c r="CG50" s="10"/>
      <c r="CH50" s="11"/>
      <c r="CI50" s="10"/>
      <c r="CJ50" s="7"/>
      <c r="CK50" s="11"/>
      <c r="CL50" s="10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57"/>
        <v>0</v>
      </c>
    </row>
    <row r="51" spans="1:104" ht="15.95" customHeight="1" x14ac:dyDescent="0.2">
      <c r="A51" s="6"/>
      <c r="B51" s="6"/>
      <c r="C51" s="6"/>
      <c r="D51" s="6"/>
      <c r="E51" s="6" t="s">
        <v>68</v>
      </c>
      <c r="F51" s="6">
        <f t="shared" ref="F51:AK51" si="58">SUM(F41:F50)</f>
        <v>4</v>
      </c>
      <c r="G51" s="6">
        <f t="shared" si="58"/>
        <v>17</v>
      </c>
      <c r="H51" s="6">
        <f t="shared" si="58"/>
        <v>234</v>
      </c>
      <c r="I51" s="6">
        <f t="shared" si="58"/>
        <v>100</v>
      </c>
      <c r="J51" s="6">
        <f t="shared" si="58"/>
        <v>50</v>
      </c>
      <c r="K51" s="6">
        <f t="shared" si="58"/>
        <v>12</v>
      </c>
      <c r="L51" s="6">
        <f t="shared" si="58"/>
        <v>40</v>
      </c>
      <c r="M51" s="6">
        <f t="shared" si="58"/>
        <v>0</v>
      </c>
      <c r="N51" s="6">
        <f t="shared" si="58"/>
        <v>20</v>
      </c>
      <c r="O51" s="6">
        <f t="shared" si="58"/>
        <v>0</v>
      </c>
      <c r="P51" s="6">
        <f t="shared" si="58"/>
        <v>0</v>
      </c>
      <c r="Q51" s="6">
        <f t="shared" si="58"/>
        <v>12</v>
      </c>
      <c r="R51" s="7">
        <f t="shared" si="58"/>
        <v>43</v>
      </c>
      <c r="S51" s="7">
        <f t="shared" si="58"/>
        <v>27.6</v>
      </c>
      <c r="T51" s="7">
        <f t="shared" si="58"/>
        <v>11.56</v>
      </c>
      <c r="U51" s="11">
        <f t="shared" si="58"/>
        <v>0</v>
      </c>
      <c r="V51" s="10">
        <f t="shared" si="58"/>
        <v>0</v>
      </c>
      <c r="W51" s="11">
        <f t="shared" si="58"/>
        <v>0</v>
      </c>
      <c r="X51" s="10">
        <f t="shared" si="58"/>
        <v>0</v>
      </c>
      <c r="Y51" s="7">
        <f t="shared" si="58"/>
        <v>0</v>
      </c>
      <c r="Z51" s="11">
        <f t="shared" si="58"/>
        <v>0</v>
      </c>
      <c r="AA51" s="10">
        <f t="shared" si="58"/>
        <v>0</v>
      </c>
      <c r="AB51" s="11">
        <f t="shared" si="58"/>
        <v>0</v>
      </c>
      <c r="AC51" s="10">
        <f t="shared" si="58"/>
        <v>0</v>
      </c>
      <c r="AD51" s="11">
        <f t="shared" si="58"/>
        <v>0</v>
      </c>
      <c r="AE51" s="10">
        <f t="shared" si="58"/>
        <v>0</v>
      </c>
      <c r="AF51" s="11">
        <f t="shared" si="58"/>
        <v>0</v>
      </c>
      <c r="AG51" s="10">
        <f t="shared" si="58"/>
        <v>0</v>
      </c>
      <c r="AH51" s="11">
        <f t="shared" si="58"/>
        <v>0</v>
      </c>
      <c r="AI51" s="10">
        <f t="shared" si="58"/>
        <v>0</v>
      </c>
      <c r="AJ51" s="11">
        <f t="shared" si="58"/>
        <v>0</v>
      </c>
      <c r="AK51" s="10">
        <f t="shared" si="58"/>
        <v>0</v>
      </c>
      <c r="AL51" s="11">
        <f t="shared" ref="AL51:BQ51" si="59">SUM(AL41:AL50)</f>
        <v>0</v>
      </c>
      <c r="AM51" s="10">
        <f t="shared" si="59"/>
        <v>0</v>
      </c>
      <c r="AN51" s="7">
        <f t="shared" si="59"/>
        <v>0</v>
      </c>
      <c r="AO51" s="7">
        <f t="shared" si="59"/>
        <v>0</v>
      </c>
      <c r="AP51" s="11">
        <f t="shared" si="59"/>
        <v>40</v>
      </c>
      <c r="AQ51" s="10">
        <f t="shared" si="59"/>
        <v>0</v>
      </c>
      <c r="AR51" s="11">
        <f t="shared" si="59"/>
        <v>10</v>
      </c>
      <c r="AS51" s="10">
        <f t="shared" si="59"/>
        <v>0</v>
      </c>
      <c r="AT51" s="7">
        <f t="shared" si="59"/>
        <v>6</v>
      </c>
      <c r="AU51" s="11">
        <f t="shared" si="59"/>
        <v>12</v>
      </c>
      <c r="AV51" s="10">
        <f t="shared" si="59"/>
        <v>0</v>
      </c>
      <c r="AW51" s="11">
        <f t="shared" si="59"/>
        <v>40</v>
      </c>
      <c r="AX51" s="10">
        <f t="shared" si="59"/>
        <v>0</v>
      </c>
      <c r="AY51" s="11">
        <f t="shared" si="59"/>
        <v>0</v>
      </c>
      <c r="AZ51" s="10">
        <f t="shared" si="59"/>
        <v>0</v>
      </c>
      <c r="BA51" s="11">
        <f t="shared" si="59"/>
        <v>0</v>
      </c>
      <c r="BB51" s="10">
        <f t="shared" si="59"/>
        <v>0</v>
      </c>
      <c r="BC51" s="11">
        <f t="shared" si="59"/>
        <v>0</v>
      </c>
      <c r="BD51" s="10">
        <f t="shared" si="59"/>
        <v>0</v>
      </c>
      <c r="BE51" s="11">
        <f t="shared" si="59"/>
        <v>0</v>
      </c>
      <c r="BF51" s="10">
        <f t="shared" si="59"/>
        <v>0</v>
      </c>
      <c r="BG51" s="11">
        <f t="shared" si="59"/>
        <v>12</v>
      </c>
      <c r="BH51" s="10">
        <f t="shared" si="59"/>
        <v>0</v>
      </c>
      <c r="BI51" s="7">
        <f t="shared" si="59"/>
        <v>6</v>
      </c>
      <c r="BJ51" s="7">
        <f t="shared" si="59"/>
        <v>12</v>
      </c>
      <c r="BK51" s="11">
        <f t="shared" si="59"/>
        <v>60</v>
      </c>
      <c r="BL51" s="10">
        <f t="shared" si="59"/>
        <v>0</v>
      </c>
      <c r="BM51" s="11">
        <f t="shared" si="59"/>
        <v>40</v>
      </c>
      <c r="BN51" s="10">
        <f t="shared" si="59"/>
        <v>0</v>
      </c>
      <c r="BO51" s="7">
        <f t="shared" si="59"/>
        <v>9.4</v>
      </c>
      <c r="BP51" s="11">
        <f t="shared" si="59"/>
        <v>0</v>
      </c>
      <c r="BQ51" s="10">
        <f t="shared" si="59"/>
        <v>0</v>
      </c>
      <c r="BR51" s="11">
        <f t="shared" ref="BR51:CW51" si="60">SUM(BR41:BR50)</f>
        <v>0</v>
      </c>
      <c r="BS51" s="10">
        <f t="shared" si="60"/>
        <v>0</v>
      </c>
      <c r="BT51" s="11">
        <f t="shared" si="60"/>
        <v>0</v>
      </c>
      <c r="BU51" s="10">
        <f t="shared" si="60"/>
        <v>0</v>
      </c>
      <c r="BV51" s="11">
        <f t="shared" si="60"/>
        <v>20</v>
      </c>
      <c r="BW51" s="10">
        <f t="shared" si="60"/>
        <v>0</v>
      </c>
      <c r="BX51" s="11">
        <f t="shared" si="60"/>
        <v>0</v>
      </c>
      <c r="BY51" s="10">
        <f t="shared" si="60"/>
        <v>0</v>
      </c>
      <c r="BZ51" s="11">
        <f t="shared" si="60"/>
        <v>0</v>
      </c>
      <c r="CA51" s="10">
        <f t="shared" si="60"/>
        <v>0</v>
      </c>
      <c r="CB51" s="11">
        <f t="shared" si="60"/>
        <v>0</v>
      </c>
      <c r="CC51" s="10">
        <f t="shared" si="60"/>
        <v>0</v>
      </c>
      <c r="CD51" s="7">
        <f t="shared" si="60"/>
        <v>1.6</v>
      </c>
      <c r="CE51" s="7">
        <f t="shared" si="60"/>
        <v>11</v>
      </c>
      <c r="CF51" s="11">
        <f t="shared" si="60"/>
        <v>0</v>
      </c>
      <c r="CG51" s="10">
        <f t="shared" si="60"/>
        <v>0</v>
      </c>
      <c r="CH51" s="11">
        <f t="shared" si="60"/>
        <v>0</v>
      </c>
      <c r="CI51" s="10">
        <f t="shared" si="60"/>
        <v>0</v>
      </c>
      <c r="CJ51" s="7">
        <f t="shared" si="60"/>
        <v>0</v>
      </c>
      <c r="CK51" s="11">
        <f t="shared" si="60"/>
        <v>0</v>
      </c>
      <c r="CL51" s="10">
        <f t="shared" si="60"/>
        <v>0</v>
      </c>
      <c r="CM51" s="11">
        <f t="shared" si="60"/>
        <v>0</v>
      </c>
      <c r="CN51" s="10">
        <f t="shared" si="60"/>
        <v>0</v>
      </c>
      <c r="CO51" s="11">
        <f t="shared" si="60"/>
        <v>0</v>
      </c>
      <c r="CP51" s="10">
        <f t="shared" si="60"/>
        <v>0</v>
      </c>
      <c r="CQ51" s="11">
        <f t="shared" si="60"/>
        <v>0</v>
      </c>
      <c r="CR51" s="10">
        <f t="shared" si="60"/>
        <v>0</v>
      </c>
      <c r="CS51" s="11">
        <f t="shared" si="60"/>
        <v>0</v>
      </c>
      <c r="CT51" s="10">
        <f t="shared" si="60"/>
        <v>0</v>
      </c>
      <c r="CU51" s="11">
        <f t="shared" si="60"/>
        <v>0</v>
      </c>
      <c r="CV51" s="10">
        <f t="shared" si="60"/>
        <v>0</v>
      </c>
      <c r="CW51" s="11">
        <f t="shared" si="60"/>
        <v>0</v>
      </c>
      <c r="CX51" s="10">
        <f>SUM(CX41:CX50)</f>
        <v>0</v>
      </c>
      <c r="CY51" s="7">
        <f>SUM(CY41:CY50)</f>
        <v>20</v>
      </c>
      <c r="CZ51" s="7">
        <f>SUM(CZ41:CZ50)</f>
        <v>20</v>
      </c>
    </row>
    <row r="52" spans="1:104" ht="20.100000000000001" customHeight="1" x14ac:dyDescent="0.2">
      <c r="A52" s="19" t="s">
        <v>115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9"/>
      <c r="CZ52" s="13"/>
    </row>
    <row r="53" spans="1:104" x14ac:dyDescent="0.2">
      <c r="A53" s="20">
        <v>1</v>
      </c>
      <c r="B53" s="20">
        <v>1</v>
      </c>
      <c r="C53" s="20"/>
      <c r="D53" s="6" t="s">
        <v>116</v>
      </c>
      <c r="E53" s="3" t="s">
        <v>117</v>
      </c>
      <c r="F53" s="6">
        <f t="shared" ref="F53:F61" si="61">COUNTIF(U53:CX53,"e")</f>
        <v>1</v>
      </c>
      <c r="G53" s="6">
        <f t="shared" ref="G53:G61" si="62">COUNTIF(U53:CX53,"z")</f>
        <v>0</v>
      </c>
      <c r="H53" s="6">
        <f t="shared" ref="H53:H61" si="63">SUM(I53:Q53)</f>
        <v>20</v>
      </c>
      <c r="I53" s="6">
        <f t="shared" ref="I53:I61" si="64">U53+AP53+BK53+CF53</f>
        <v>0</v>
      </c>
      <c r="J53" s="6">
        <f t="shared" ref="J53:J61" si="65">W53+AR53+BM53+CH53</f>
        <v>0</v>
      </c>
      <c r="K53" s="6">
        <f t="shared" ref="K53:K61" si="66">Z53+AU53+BP53+CK53</f>
        <v>0</v>
      </c>
      <c r="L53" s="6">
        <f t="shared" ref="L53:L61" si="67">AB53+AW53+BR53+CM53</f>
        <v>0</v>
      </c>
      <c r="M53" s="6">
        <f t="shared" ref="M53:M61" si="68">AD53+AY53+BT53+CO53</f>
        <v>20</v>
      </c>
      <c r="N53" s="6">
        <f t="shared" ref="N53:N61" si="69">AF53+BA53+BV53+CQ53</f>
        <v>0</v>
      </c>
      <c r="O53" s="6">
        <f t="shared" ref="O53:O61" si="70">AH53+BC53+BX53+CS53</f>
        <v>0</v>
      </c>
      <c r="P53" s="6">
        <f t="shared" ref="P53:P61" si="71">AJ53+BE53+BZ53+CU53</f>
        <v>0</v>
      </c>
      <c r="Q53" s="6">
        <f t="shared" ref="Q53:Q61" si="72">AL53+BG53+CB53+CW53</f>
        <v>0</v>
      </c>
      <c r="R53" s="7">
        <f t="shared" ref="R53:R61" si="73">AO53+BJ53+CE53+CZ53</f>
        <v>3</v>
      </c>
      <c r="S53" s="7">
        <f t="shared" ref="S53:S61" si="74">AN53+BI53+CD53+CY53</f>
        <v>3</v>
      </c>
      <c r="T53" s="7">
        <v>1</v>
      </c>
      <c r="U53" s="11"/>
      <c r="V53" s="10"/>
      <c r="W53" s="11"/>
      <c r="X53" s="10"/>
      <c r="Y53" s="7"/>
      <c r="Z53" s="11"/>
      <c r="AA53" s="10"/>
      <c r="AB53" s="11"/>
      <c r="AC53" s="10"/>
      <c r="AD53" s="11">
        <v>20</v>
      </c>
      <c r="AE53" s="10" t="s">
        <v>55</v>
      </c>
      <c r="AF53" s="11"/>
      <c r="AG53" s="10"/>
      <c r="AH53" s="11"/>
      <c r="AI53" s="10"/>
      <c r="AJ53" s="11"/>
      <c r="AK53" s="10"/>
      <c r="AL53" s="11"/>
      <c r="AM53" s="10"/>
      <c r="AN53" s="7">
        <v>3</v>
      </c>
      <c r="AO53" s="7">
        <f t="shared" ref="AO53:AO61" si="75">Y53+AN53</f>
        <v>3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ref="BJ53:BJ61" si="76">AT53+BI53</f>
        <v>0</v>
      </c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ref="CE53:CE61" si="77">BO53+CD53</f>
        <v>0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ref="CZ53:CZ61" si="78">CJ53+CY53</f>
        <v>0</v>
      </c>
    </row>
    <row r="54" spans="1:104" x14ac:dyDescent="0.2">
      <c r="A54" s="20">
        <v>1</v>
      </c>
      <c r="B54" s="20">
        <v>1</v>
      </c>
      <c r="C54" s="20"/>
      <c r="D54" s="6" t="s">
        <v>118</v>
      </c>
      <c r="E54" s="3" t="s">
        <v>119</v>
      </c>
      <c r="F54" s="6">
        <f t="shared" si="61"/>
        <v>1</v>
      </c>
      <c r="G54" s="6">
        <f t="shared" si="62"/>
        <v>0</v>
      </c>
      <c r="H54" s="6">
        <f t="shared" si="63"/>
        <v>20</v>
      </c>
      <c r="I54" s="6">
        <f t="shared" si="64"/>
        <v>0</v>
      </c>
      <c r="J54" s="6">
        <f t="shared" si="65"/>
        <v>0</v>
      </c>
      <c r="K54" s="6">
        <f t="shared" si="66"/>
        <v>0</v>
      </c>
      <c r="L54" s="6">
        <f t="shared" si="67"/>
        <v>0</v>
      </c>
      <c r="M54" s="6">
        <f t="shared" si="68"/>
        <v>20</v>
      </c>
      <c r="N54" s="6">
        <f t="shared" si="69"/>
        <v>0</v>
      </c>
      <c r="O54" s="6">
        <f t="shared" si="70"/>
        <v>0</v>
      </c>
      <c r="P54" s="6">
        <f t="shared" si="71"/>
        <v>0</v>
      </c>
      <c r="Q54" s="6">
        <f t="shared" si="72"/>
        <v>0</v>
      </c>
      <c r="R54" s="7">
        <f t="shared" si="73"/>
        <v>3</v>
      </c>
      <c r="S54" s="7">
        <f t="shared" si="74"/>
        <v>3</v>
      </c>
      <c r="T54" s="7">
        <v>1</v>
      </c>
      <c r="U54" s="11"/>
      <c r="V54" s="10"/>
      <c r="W54" s="11"/>
      <c r="X54" s="10"/>
      <c r="Y54" s="7"/>
      <c r="Z54" s="11"/>
      <c r="AA54" s="10"/>
      <c r="AB54" s="11"/>
      <c r="AC54" s="10"/>
      <c r="AD54" s="11">
        <v>20</v>
      </c>
      <c r="AE54" s="10" t="s">
        <v>55</v>
      </c>
      <c r="AF54" s="11"/>
      <c r="AG54" s="10"/>
      <c r="AH54" s="11"/>
      <c r="AI54" s="10"/>
      <c r="AJ54" s="11"/>
      <c r="AK54" s="10"/>
      <c r="AL54" s="11"/>
      <c r="AM54" s="10"/>
      <c r="AN54" s="7">
        <v>3</v>
      </c>
      <c r="AO54" s="7">
        <f t="shared" si="75"/>
        <v>3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76"/>
        <v>0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7"/>
        <v>0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8"/>
        <v>0</v>
      </c>
    </row>
    <row r="55" spans="1:104" x14ac:dyDescent="0.2">
      <c r="A55" s="20">
        <v>2</v>
      </c>
      <c r="B55" s="20">
        <v>1</v>
      </c>
      <c r="C55" s="20"/>
      <c r="D55" s="6" t="s">
        <v>120</v>
      </c>
      <c r="E55" s="3" t="s">
        <v>121</v>
      </c>
      <c r="F55" s="6">
        <f t="shared" si="61"/>
        <v>0</v>
      </c>
      <c r="G55" s="6">
        <f t="shared" si="62"/>
        <v>1</v>
      </c>
      <c r="H55" s="6">
        <f t="shared" si="63"/>
        <v>9</v>
      </c>
      <c r="I55" s="6">
        <f t="shared" si="64"/>
        <v>9</v>
      </c>
      <c r="J55" s="6">
        <f t="shared" si="65"/>
        <v>0</v>
      </c>
      <c r="K55" s="6">
        <f t="shared" si="66"/>
        <v>0</v>
      </c>
      <c r="L55" s="6">
        <f t="shared" si="67"/>
        <v>0</v>
      </c>
      <c r="M55" s="6">
        <f t="shared" si="68"/>
        <v>0</v>
      </c>
      <c r="N55" s="6">
        <f t="shared" si="69"/>
        <v>0</v>
      </c>
      <c r="O55" s="6">
        <f t="shared" si="70"/>
        <v>0</v>
      </c>
      <c r="P55" s="6">
        <f t="shared" si="71"/>
        <v>0</v>
      </c>
      <c r="Q55" s="6">
        <f t="shared" si="72"/>
        <v>0</v>
      </c>
      <c r="R55" s="7">
        <f t="shared" si="73"/>
        <v>1</v>
      </c>
      <c r="S55" s="7">
        <f t="shared" si="74"/>
        <v>0</v>
      </c>
      <c r="T55" s="7">
        <v>0.7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75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76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7"/>
        <v>0</v>
      </c>
      <c r="CF55" s="11">
        <v>9</v>
      </c>
      <c r="CG55" s="10" t="s">
        <v>56</v>
      </c>
      <c r="CH55" s="11"/>
      <c r="CI55" s="10"/>
      <c r="CJ55" s="7">
        <v>1</v>
      </c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8"/>
        <v>1</v>
      </c>
    </row>
    <row r="56" spans="1:104" x14ac:dyDescent="0.2">
      <c r="A56" s="20">
        <v>2</v>
      </c>
      <c r="B56" s="20">
        <v>1</v>
      </c>
      <c r="C56" s="20"/>
      <c r="D56" s="6" t="s">
        <v>122</v>
      </c>
      <c r="E56" s="3" t="s">
        <v>123</v>
      </c>
      <c r="F56" s="6">
        <f t="shared" si="61"/>
        <v>0</v>
      </c>
      <c r="G56" s="6">
        <f t="shared" si="62"/>
        <v>1</v>
      </c>
      <c r="H56" s="6">
        <f t="shared" si="63"/>
        <v>9</v>
      </c>
      <c r="I56" s="6">
        <f t="shared" si="64"/>
        <v>9</v>
      </c>
      <c r="J56" s="6">
        <f t="shared" si="65"/>
        <v>0</v>
      </c>
      <c r="K56" s="6">
        <f t="shared" si="66"/>
        <v>0</v>
      </c>
      <c r="L56" s="6">
        <f t="shared" si="67"/>
        <v>0</v>
      </c>
      <c r="M56" s="6">
        <f t="shared" si="68"/>
        <v>0</v>
      </c>
      <c r="N56" s="6">
        <f t="shared" si="69"/>
        <v>0</v>
      </c>
      <c r="O56" s="6">
        <f t="shared" si="70"/>
        <v>0</v>
      </c>
      <c r="P56" s="6">
        <f t="shared" si="71"/>
        <v>0</v>
      </c>
      <c r="Q56" s="6">
        <f t="shared" si="72"/>
        <v>0</v>
      </c>
      <c r="R56" s="7">
        <f t="shared" si="73"/>
        <v>1</v>
      </c>
      <c r="S56" s="7">
        <f t="shared" si="74"/>
        <v>0</v>
      </c>
      <c r="T56" s="7">
        <v>0.7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75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76"/>
        <v>0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7"/>
        <v>0</v>
      </c>
      <c r="CF56" s="11">
        <v>9</v>
      </c>
      <c r="CG56" s="10" t="s">
        <v>56</v>
      </c>
      <c r="CH56" s="11"/>
      <c r="CI56" s="10"/>
      <c r="CJ56" s="7">
        <v>1</v>
      </c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8"/>
        <v>1</v>
      </c>
    </row>
    <row r="57" spans="1:104" x14ac:dyDescent="0.2">
      <c r="A57" s="20">
        <v>6</v>
      </c>
      <c r="B57" s="20">
        <v>1</v>
      </c>
      <c r="C57" s="20"/>
      <c r="D57" s="6" t="s">
        <v>124</v>
      </c>
      <c r="E57" s="3" t="s">
        <v>125</v>
      </c>
      <c r="F57" s="6">
        <f t="shared" si="61"/>
        <v>0</v>
      </c>
      <c r="G57" s="6">
        <f t="shared" si="62"/>
        <v>2</v>
      </c>
      <c r="H57" s="6">
        <f t="shared" si="63"/>
        <v>24</v>
      </c>
      <c r="I57" s="6">
        <f t="shared" si="64"/>
        <v>12</v>
      </c>
      <c r="J57" s="6">
        <f t="shared" si="65"/>
        <v>0</v>
      </c>
      <c r="K57" s="6">
        <f t="shared" si="66"/>
        <v>0</v>
      </c>
      <c r="L57" s="6">
        <f t="shared" si="67"/>
        <v>0</v>
      </c>
      <c r="M57" s="6">
        <f t="shared" si="68"/>
        <v>0</v>
      </c>
      <c r="N57" s="6">
        <f t="shared" si="69"/>
        <v>12</v>
      </c>
      <c r="O57" s="6">
        <f t="shared" si="70"/>
        <v>0</v>
      </c>
      <c r="P57" s="6">
        <f t="shared" si="71"/>
        <v>0</v>
      </c>
      <c r="Q57" s="6">
        <f t="shared" si="72"/>
        <v>0</v>
      </c>
      <c r="R57" s="7">
        <f t="shared" si="73"/>
        <v>3</v>
      </c>
      <c r="S57" s="7">
        <f t="shared" si="74"/>
        <v>1.5</v>
      </c>
      <c r="T57" s="7">
        <v>1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75"/>
        <v>0</v>
      </c>
      <c r="AP57" s="11">
        <v>12</v>
      </c>
      <c r="AQ57" s="10" t="s">
        <v>56</v>
      </c>
      <c r="AR57" s="11"/>
      <c r="AS57" s="10"/>
      <c r="AT57" s="7">
        <v>1.5</v>
      </c>
      <c r="AU57" s="11"/>
      <c r="AV57" s="10"/>
      <c r="AW57" s="11"/>
      <c r="AX57" s="10"/>
      <c r="AY57" s="11"/>
      <c r="AZ57" s="10"/>
      <c r="BA57" s="11">
        <v>12</v>
      </c>
      <c r="BB57" s="10" t="s">
        <v>56</v>
      </c>
      <c r="BC57" s="11"/>
      <c r="BD57" s="10"/>
      <c r="BE57" s="11"/>
      <c r="BF57" s="10"/>
      <c r="BG57" s="11"/>
      <c r="BH57" s="10"/>
      <c r="BI57" s="7">
        <v>1.5</v>
      </c>
      <c r="BJ57" s="7">
        <f t="shared" si="76"/>
        <v>3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7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8"/>
        <v>0</v>
      </c>
    </row>
    <row r="58" spans="1:104" x14ac:dyDescent="0.2">
      <c r="A58" s="20">
        <v>6</v>
      </c>
      <c r="B58" s="20">
        <v>1</v>
      </c>
      <c r="C58" s="20"/>
      <c r="D58" s="6" t="s">
        <v>126</v>
      </c>
      <c r="E58" s="3" t="s">
        <v>127</v>
      </c>
      <c r="F58" s="6">
        <f t="shared" si="61"/>
        <v>0</v>
      </c>
      <c r="G58" s="6">
        <f t="shared" si="62"/>
        <v>2</v>
      </c>
      <c r="H58" s="6">
        <f t="shared" si="63"/>
        <v>24</v>
      </c>
      <c r="I58" s="6">
        <f t="shared" si="64"/>
        <v>12</v>
      </c>
      <c r="J58" s="6">
        <f t="shared" si="65"/>
        <v>0</v>
      </c>
      <c r="K58" s="6">
        <f t="shared" si="66"/>
        <v>0</v>
      </c>
      <c r="L58" s="6">
        <f t="shared" si="67"/>
        <v>0</v>
      </c>
      <c r="M58" s="6">
        <f t="shared" si="68"/>
        <v>0</v>
      </c>
      <c r="N58" s="6">
        <f t="shared" si="69"/>
        <v>12</v>
      </c>
      <c r="O58" s="6">
        <f t="shared" si="70"/>
        <v>0</v>
      </c>
      <c r="P58" s="6">
        <f t="shared" si="71"/>
        <v>0</v>
      </c>
      <c r="Q58" s="6">
        <f t="shared" si="72"/>
        <v>0</v>
      </c>
      <c r="R58" s="7">
        <f t="shared" si="73"/>
        <v>3</v>
      </c>
      <c r="S58" s="7">
        <f t="shared" si="74"/>
        <v>1.5</v>
      </c>
      <c r="T58" s="7">
        <v>1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75"/>
        <v>0</v>
      </c>
      <c r="AP58" s="11">
        <v>12</v>
      </c>
      <c r="AQ58" s="10" t="s">
        <v>56</v>
      </c>
      <c r="AR58" s="11"/>
      <c r="AS58" s="10"/>
      <c r="AT58" s="7">
        <v>1.5</v>
      </c>
      <c r="AU58" s="11"/>
      <c r="AV58" s="10"/>
      <c r="AW58" s="11"/>
      <c r="AX58" s="10"/>
      <c r="AY58" s="11"/>
      <c r="AZ58" s="10"/>
      <c r="BA58" s="11">
        <v>12</v>
      </c>
      <c r="BB58" s="10" t="s">
        <v>56</v>
      </c>
      <c r="BC58" s="11"/>
      <c r="BD58" s="10"/>
      <c r="BE58" s="11"/>
      <c r="BF58" s="10"/>
      <c r="BG58" s="11"/>
      <c r="BH58" s="10"/>
      <c r="BI58" s="7">
        <v>1.5</v>
      </c>
      <c r="BJ58" s="7">
        <f t="shared" si="76"/>
        <v>3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7"/>
        <v>0</v>
      </c>
      <c r="CF58" s="11"/>
      <c r="CG58" s="10"/>
      <c r="CH58" s="11"/>
      <c r="CI58" s="10"/>
      <c r="CJ58" s="7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8"/>
        <v>0</v>
      </c>
    </row>
    <row r="59" spans="1:104" x14ac:dyDescent="0.2">
      <c r="A59" s="20">
        <v>4</v>
      </c>
      <c r="B59" s="20">
        <v>1</v>
      </c>
      <c r="C59" s="20"/>
      <c r="D59" s="6" t="s">
        <v>128</v>
      </c>
      <c r="E59" s="3" t="s">
        <v>129</v>
      </c>
      <c r="F59" s="6">
        <f t="shared" si="61"/>
        <v>0</v>
      </c>
      <c r="G59" s="6">
        <f t="shared" si="62"/>
        <v>2</v>
      </c>
      <c r="H59" s="6">
        <f t="shared" si="63"/>
        <v>20</v>
      </c>
      <c r="I59" s="6">
        <f t="shared" si="64"/>
        <v>10</v>
      </c>
      <c r="J59" s="6">
        <f t="shared" si="65"/>
        <v>0</v>
      </c>
      <c r="K59" s="6">
        <f t="shared" si="66"/>
        <v>0</v>
      </c>
      <c r="L59" s="6">
        <f t="shared" si="67"/>
        <v>10</v>
      </c>
      <c r="M59" s="6">
        <f t="shared" si="68"/>
        <v>0</v>
      </c>
      <c r="N59" s="6">
        <f t="shared" si="69"/>
        <v>0</v>
      </c>
      <c r="O59" s="6">
        <f t="shared" si="70"/>
        <v>0</v>
      </c>
      <c r="P59" s="6">
        <f t="shared" si="71"/>
        <v>0</v>
      </c>
      <c r="Q59" s="6">
        <f t="shared" si="72"/>
        <v>0</v>
      </c>
      <c r="R59" s="7">
        <f t="shared" si="73"/>
        <v>4</v>
      </c>
      <c r="S59" s="7">
        <f t="shared" si="74"/>
        <v>2</v>
      </c>
      <c r="T59" s="7">
        <v>0.8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75"/>
        <v>0</v>
      </c>
      <c r="AP59" s="11">
        <v>10</v>
      </c>
      <c r="AQ59" s="10" t="s">
        <v>56</v>
      </c>
      <c r="AR59" s="11"/>
      <c r="AS59" s="10"/>
      <c r="AT59" s="7">
        <v>2</v>
      </c>
      <c r="AU59" s="11"/>
      <c r="AV59" s="10"/>
      <c r="AW59" s="11">
        <v>10</v>
      </c>
      <c r="AX59" s="10" t="s">
        <v>56</v>
      </c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>
        <v>2</v>
      </c>
      <c r="BJ59" s="7">
        <f t="shared" si="76"/>
        <v>4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7"/>
        <v>0</v>
      </c>
      <c r="CF59" s="11"/>
      <c r="CG59" s="10"/>
      <c r="CH59" s="11"/>
      <c r="CI59" s="10"/>
      <c r="CJ59" s="7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8"/>
        <v>0</v>
      </c>
    </row>
    <row r="60" spans="1:104" x14ac:dyDescent="0.2">
      <c r="A60" s="20">
        <v>4</v>
      </c>
      <c r="B60" s="20">
        <v>1</v>
      </c>
      <c r="C60" s="20"/>
      <c r="D60" s="6" t="s">
        <v>130</v>
      </c>
      <c r="E60" s="3" t="s">
        <v>131</v>
      </c>
      <c r="F60" s="6">
        <f t="shared" si="61"/>
        <v>0</v>
      </c>
      <c r="G60" s="6">
        <f t="shared" si="62"/>
        <v>2</v>
      </c>
      <c r="H60" s="6">
        <f t="shared" si="63"/>
        <v>20</v>
      </c>
      <c r="I60" s="6">
        <f t="shared" si="64"/>
        <v>10</v>
      </c>
      <c r="J60" s="6">
        <f t="shared" si="65"/>
        <v>0</v>
      </c>
      <c r="K60" s="6">
        <f t="shared" si="66"/>
        <v>0</v>
      </c>
      <c r="L60" s="6">
        <f t="shared" si="67"/>
        <v>10</v>
      </c>
      <c r="M60" s="6">
        <f t="shared" si="68"/>
        <v>0</v>
      </c>
      <c r="N60" s="6">
        <f t="shared" si="69"/>
        <v>0</v>
      </c>
      <c r="O60" s="6">
        <f t="shared" si="70"/>
        <v>0</v>
      </c>
      <c r="P60" s="6">
        <f t="shared" si="71"/>
        <v>0</v>
      </c>
      <c r="Q60" s="6">
        <f t="shared" si="72"/>
        <v>0</v>
      </c>
      <c r="R60" s="7">
        <f t="shared" si="73"/>
        <v>4</v>
      </c>
      <c r="S60" s="7">
        <f t="shared" si="74"/>
        <v>2</v>
      </c>
      <c r="T60" s="7">
        <v>0.8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75"/>
        <v>0</v>
      </c>
      <c r="AP60" s="11">
        <v>10</v>
      </c>
      <c r="AQ60" s="10" t="s">
        <v>56</v>
      </c>
      <c r="AR60" s="11"/>
      <c r="AS60" s="10"/>
      <c r="AT60" s="7">
        <v>2</v>
      </c>
      <c r="AU60" s="11"/>
      <c r="AV60" s="10"/>
      <c r="AW60" s="11">
        <v>10</v>
      </c>
      <c r="AX60" s="10" t="s">
        <v>56</v>
      </c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>
        <v>2</v>
      </c>
      <c r="BJ60" s="7">
        <f t="shared" si="76"/>
        <v>4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7"/>
        <v>0</v>
      </c>
      <c r="CF60" s="11"/>
      <c r="CG60" s="10"/>
      <c r="CH60" s="11"/>
      <c r="CI60" s="10"/>
      <c r="CJ60" s="7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8"/>
        <v>0</v>
      </c>
    </row>
    <row r="61" spans="1:104" x14ac:dyDescent="0.2">
      <c r="A61" s="6">
        <v>5</v>
      </c>
      <c r="B61" s="6">
        <v>1</v>
      </c>
      <c r="C61" s="6"/>
      <c r="D61" s="6" t="s">
        <v>132</v>
      </c>
      <c r="E61" s="3" t="s">
        <v>133</v>
      </c>
      <c r="F61" s="6">
        <f t="shared" si="61"/>
        <v>1</v>
      </c>
      <c r="G61" s="6">
        <f t="shared" si="62"/>
        <v>0</v>
      </c>
      <c r="H61" s="6">
        <f t="shared" si="63"/>
        <v>0</v>
      </c>
      <c r="I61" s="6">
        <f t="shared" si="64"/>
        <v>0</v>
      </c>
      <c r="J61" s="6">
        <f t="shared" si="65"/>
        <v>0</v>
      </c>
      <c r="K61" s="6">
        <f t="shared" si="66"/>
        <v>0</v>
      </c>
      <c r="L61" s="6">
        <f t="shared" si="67"/>
        <v>0</v>
      </c>
      <c r="M61" s="6">
        <f t="shared" si="68"/>
        <v>0</v>
      </c>
      <c r="N61" s="6">
        <f t="shared" si="69"/>
        <v>0</v>
      </c>
      <c r="O61" s="6">
        <f t="shared" si="70"/>
        <v>0</v>
      </c>
      <c r="P61" s="6">
        <f t="shared" si="71"/>
        <v>0</v>
      </c>
      <c r="Q61" s="6">
        <f t="shared" si="72"/>
        <v>0</v>
      </c>
      <c r="R61" s="7">
        <f t="shared" si="73"/>
        <v>20</v>
      </c>
      <c r="S61" s="7">
        <f t="shared" si="74"/>
        <v>20</v>
      </c>
      <c r="T61" s="7">
        <v>0.7</v>
      </c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75"/>
        <v>0</v>
      </c>
      <c r="AP61" s="11"/>
      <c r="AQ61" s="10"/>
      <c r="AR61" s="11"/>
      <c r="AS61" s="10"/>
      <c r="AT61" s="7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76"/>
        <v>0</v>
      </c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7"/>
        <v>0</v>
      </c>
      <c r="CF61" s="11"/>
      <c r="CG61" s="10"/>
      <c r="CH61" s="11"/>
      <c r="CI61" s="10"/>
      <c r="CJ61" s="7"/>
      <c r="CK61" s="11"/>
      <c r="CL61" s="10"/>
      <c r="CM61" s="11"/>
      <c r="CN61" s="10"/>
      <c r="CO61" s="11"/>
      <c r="CP61" s="10"/>
      <c r="CQ61" s="11"/>
      <c r="CR61" s="10"/>
      <c r="CS61" s="11">
        <v>0</v>
      </c>
      <c r="CT61" s="10" t="s">
        <v>55</v>
      </c>
      <c r="CU61" s="11"/>
      <c r="CV61" s="10"/>
      <c r="CW61" s="11"/>
      <c r="CX61" s="10"/>
      <c r="CY61" s="7">
        <v>20</v>
      </c>
      <c r="CZ61" s="7">
        <f t="shared" si="78"/>
        <v>20</v>
      </c>
    </row>
    <row r="62" spans="1:104" ht="20.100000000000001" customHeight="1" x14ac:dyDescent="0.2">
      <c r="A62" s="19" t="s">
        <v>134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9"/>
      <c r="CZ62" s="13"/>
    </row>
    <row r="63" spans="1:104" x14ac:dyDescent="0.2">
      <c r="A63" s="6"/>
      <c r="B63" s="6"/>
      <c r="C63" s="6"/>
      <c r="D63" s="6" t="s">
        <v>135</v>
      </c>
      <c r="E63" s="3" t="s">
        <v>136</v>
      </c>
      <c r="F63" s="6">
        <f>COUNTIF(U63:CX63,"e")</f>
        <v>0</v>
      </c>
      <c r="G63" s="6">
        <f>COUNTIF(U63:CX63,"z")</f>
        <v>1</v>
      </c>
      <c r="H63" s="6">
        <f>SUM(I63:Q63)</f>
        <v>4</v>
      </c>
      <c r="I63" s="6">
        <f>U63+AP63+BK63+CF63</f>
        <v>0</v>
      </c>
      <c r="J63" s="6">
        <f>W63+AR63+BM63+CH63</f>
        <v>0</v>
      </c>
      <c r="K63" s="6">
        <f>Z63+AU63+BP63+CK63</f>
        <v>0</v>
      </c>
      <c r="L63" s="6">
        <f>AB63+AW63+BR63+CM63</f>
        <v>0</v>
      </c>
      <c r="M63" s="6">
        <f>AD63+AY63+BT63+CO63</f>
        <v>0</v>
      </c>
      <c r="N63" s="6">
        <f>AF63+BA63+BV63+CQ63</f>
        <v>0</v>
      </c>
      <c r="O63" s="6">
        <f>AH63+BC63+BX63+CS63</f>
        <v>0</v>
      </c>
      <c r="P63" s="6">
        <f>AJ63+BE63+BZ63+CU63</f>
        <v>4</v>
      </c>
      <c r="Q63" s="6">
        <f>AL63+BG63+CB63+CW63</f>
        <v>0</v>
      </c>
      <c r="R63" s="7">
        <f>AO63+BJ63+CE63+CZ63</f>
        <v>4</v>
      </c>
      <c r="S63" s="7">
        <f>AN63+BI63+CD63+CY63</f>
        <v>4</v>
      </c>
      <c r="T63" s="7">
        <v>2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>Y63+AN63</f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>
        <v>4</v>
      </c>
      <c r="BF63" s="10" t="s">
        <v>56</v>
      </c>
      <c r="BG63" s="11"/>
      <c r="BH63" s="10"/>
      <c r="BI63" s="7">
        <v>4</v>
      </c>
      <c r="BJ63" s="7">
        <f>AT63+BI63</f>
        <v>4</v>
      </c>
      <c r="BK63" s="11"/>
      <c r="BL63" s="10"/>
      <c r="BM63" s="11"/>
      <c r="BN63" s="10"/>
      <c r="BO63" s="7"/>
      <c r="BP63" s="11"/>
      <c r="BQ63" s="10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>BO63+CD63</f>
        <v>0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>CJ63+CY63</f>
        <v>0</v>
      </c>
    </row>
    <row r="64" spans="1:104" ht="15.95" customHeight="1" x14ac:dyDescent="0.2">
      <c r="A64" s="6"/>
      <c r="B64" s="6"/>
      <c r="C64" s="6"/>
      <c r="D64" s="6"/>
      <c r="E64" s="6" t="s">
        <v>68</v>
      </c>
      <c r="F64" s="6">
        <f t="shared" ref="F64:AK64" si="79">SUM(F63:F63)</f>
        <v>0</v>
      </c>
      <c r="G64" s="6">
        <f t="shared" si="79"/>
        <v>1</v>
      </c>
      <c r="H64" s="6">
        <f t="shared" si="79"/>
        <v>4</v>
      </c>
      <c r="I64" s="6">
        <f t="shared" si="79"/>
        <v>0</v>
      </c>
      <c r="J64" s="6">
        <f t="shared" si="79"/>
        <v>0</v>
      </c>
      <c r="K64" s="6">
        <f t="shared" si="79"/>
        <v>0</v>
      </c>
      <c r="L64" s="6">
        <f t="shared" si="79"/>
        <v>0</v>
      </c>
      <c r="M64" s="6">
        <f t="shared" si="79"/>
        <v>0</v>
      </c>
      <c r="N64" s="6">
        <f t="shared" si="79"/>
        <v>0</v>
      </c>
      <c r="O64" s="6">
        <f t="shared" si="79"/>
        <v>0</v>
      </c>
      <c r="P64" s="6">
        <f t="shared" si="79"/>
        <v>4</v>
      </c>
      <c r="Q64" s="6">
        <f t="shared" si="79"/>
        <v>0</v>
      </c>
      <c r="R64" s="7">
        <f t="shared" si="79"/>
        <v>4</v>
      </c>
      <c r="S64" s="7">
        <f t="shared" si="79"/>
        <v>4</v>
      </c>
      <c r="T64" s="7">
        <f t="shared" si="79"/>
        <v>2</v>
      </c>
      <c r="U64" s="11">
        <f t="shared" si="79"/>
        <v>0</v>
      </c>
      <c r="V64" s="10">
        <f t="shared" si="79"/>
        <v>0</v>
      </c>
      <c r="W64" s="11">
        <f t="shared" si="79"/>
        <v>0</v>
      </c>
      <c r="X64" s="10">
        <f t="shared" si="79"/>
        <v>0</v>
      </c>
      <c r="Y64" s="7">
        <f t="shared" si="79"/>
        <v>0</v>
      </c>
      <c r="Z64" s="11">
        <f t="shared" si="79"/>
        <v>0</v>
      </c>
      <c r="AA64" s="10">
        <f t="shared" si="79"/>
        <v>0</v>
      </c>
      <c r="AB64" s="11">
        <f t="shared" si="79"/>
        <v>0</v>
      </c>
      <c r="AC64" s="10">
        <f t="shared" si="79"/>
        <v>0</v>
      </c>
      <c r="AD64" s="11">
        <f t="shared" si="79"/>
        <v>0</v>
      </c>
      <c r="AE64" s="10">
        <f t="shared" si="79"/>
        <v>0</v>
      </c>
      <c r="AF64" s="11">
        <f t="shared" si="79"/>
        <v>0</v>
      </c>
      <c r="AG64" s="10">
        <f t="shared" si="79"/>
        <v>0</v>
      </c>
      <c r="AH64" s="11">
        <f t="shared" si="79"/>
        <v>0</v>
      </c>
      <c r="AI64" s="10">
        <f t="shared" si="79"/>
        <v>0</v>
      </c>
      <c r="AJ64" s="11">
        <f t="shared" si="79"/>
        <v>0</v>
      </c>
      <c r="AK64" s="10">
        <f t="shared" si="79"/>
        <v>0</v>
      </c>
      <c r="AL64" s="11">
        <f t="shared" ref="AL64:BQ64" si="80">SUM(AL63:AL63)</f>
        <v>0</v>
      </c>
      <c r="AM64" s="10">
        <f t="shared" si="80"/>
        <v>0</v>
      </c>
      <c r="AN64" s="7">
        <f t="shared" si="80"/>
        <v>0</v>
      </c>
      <c r="AO64" s="7">
        <f t="shared" si="80"/>
        <v>0</v>
      </c>
      <c r="AP64" s="11">
        <f t="shared" si="80"/>
        <v>0</v>
      </c>
      <c r="AQ64" s="10">
        <f t="shared" si="80"/>
        <v>0</v>
      </c>
      <c r="AR64" s="11">
        <f t="shared" si="80"/>
        <v>0</v>
      </c>
      <c r="AS64" s="10">
        <f t="shared" si="80"/>
        <v>0</v>
      </c>
      <c r="AT64" s="7">
        <f t="shared" si="80"/>
        <v>0</v>
      </c>
      <c r="AU64" s="11">
        <f t="shared" si="80"/>
        <v>0</v>
      </c>
      <c r="AV64" s="10">
        <f t="shared" si="80"/>
        <v>0</v>
      </c>
      <c r="AW64" s="11">
        <f t="shared" si="80"/>
        <v>0</v>
      </c>
      <c r="AX64" s="10">
        <f t="shared" si="80"/>
        <v>0</v>
      </c>
      <c r="AY64" s="11">
        <f t="shared" si="80"/>
        <v>0</v>
      </c>
      <c r="AZ64" s="10">
        <f t="shared" si="80"/>
        <v>0</v>
      </c>
      <c r="BA64" s="11">
        <f t="shared" si="80"/>
        <v>0</v>
      </c>
      <c r="BB64" s="10">
        <f t="shared" si="80"/>
        <v>0</v>
      </c>
      <c r="BC64" s="11">
        <f t="shared" si="80"/>
        <v>0</v>
      </c>
      <c r="BD64" s="10">
        <f t="shared" si="80"/>
        <v>0</v>
      </c>
      <c r="BE64" s="11">
        <f t="shared" si="80"/>
        <v>4</v>
      </c>
      <c r="BF64" s="10">
        <f t="shared" si="80"/>
        <v>0</v>
      </c>
      <c r="BG64" s="11">
        <f t="shared" si="80"/>
        <v>0</v>
      </c>
      <c r="BH64" s="10">
        <f t="shared" si="80"/>
        <v>0</v>
      </c>
      <c r="BI64" s="7">
        <f t="shared" si="80"/>
        <v>4</v>
      </c>
      <c r="BJ64" s="7">
        <f t="shared" si="80"/>
        <v>4</v>
      </c>
      <c r="BK64" s="11">
        <f t="shared" si="80"/>
        <v>0</v>
      </c>
      <c r="BL64" s="10">
        <f t="shared" si="80"/>
        <v>0</v>
      </c>
      <c r="BM64" s="11">
        <f t="shared" si="80"/>
        <v>0</v>
      </c>
      <c r="BN64" s="10">
        <f t="shared" si="80"/>
        <v>0</v>
      </c>
      <c r="BO64" s="7">
        <f t="shared" si="80"/>
        <v>0</v>
      </c>
      <c r="BP64" s="11">
        <f t="shared" si="80"/>
        <v>0</v>
      </c>
      <c r="BQ64" s="10">
        <f t="shared" si="80"/>
        <v>0</v>
      </c>
      <c r="BR64" s="11">
        <f t="shared" ref="BR64:CW64" si="81">SUM(BR63:BR63)</f>
        <v>0</v>
      </c>
      <c r="BS64" s="10">
        <f t="shared" si="81"/>
        <v>0</v>
      </c>
      <c r="BT64" s="11">
        <f t="shared" si="81"/>
        <v>0</v>
      </c>
      <c r="BU64" s="10">
        <f t="shared" si="81"/>
        <v>0</v>
      </c>
      <c r="BV64" s="11">
        <f t="shared" si="81"/>
        <v>0</v>
      </c>
      <c r="BW64" s="10">
        <f t="shared" si="81"/>
        <v>0</v>
      </c>
      <c r="BX64" s="11">
        <f t="shared" si="81"/>
        <v>0</v>
      </c>
      <c r="BY64" s="10">
        <f t="shared" si="81"/>
        <v>0</v>
      </c>
      <c r="BZ64" s="11">
        <f t="shared" si="81"/>
        <v>0</v>
      </c>
      <c r="CA64" s="10">
        <f t="shared" si="81"/>
        <v>0</v>
      </c>
      <c r="CB64" s="11">
        <f t="shared" si="81"/>
        <v>0</v>
      </c>
      <c r="CC64" s="10">
        <f t="shared" si="81"/>
        <v>0</v>
      </c>
      <c r="CD64" s="7">
        <f t="shared" si="81"/>
        <v>0</v>
      </c>
      <c r="CE64" s="7">
        <f t="shared" si="81"/>
        <v>0</v>
      </c>
      <c r="CF64" s="11">
        <f t="shared" si="81"/>
        <v>0</v>
      </c>
      <c r="CG64" s="10">
        <f t="shared" si="81"/>
        <v>0</v>
      </c>
      <c r="CH64" s="11">
        <f t="shared" si="81"/>
        <v>0</v>
      </c>
      <c r="CI64" s="10">
        <f t="shared" si="81"/>
        <v>0</v>
      </c>
      <c r="CJ64" s="7">
        <f t="shared" si="81"/>
        <v>0</v>
      </c>
      <c r="CK64" s="11">
        <f t="shared" si="81"/>
        <v>0</v>
      </c>
      <c r="CL64" s="10">
        <f t="shared" si="81"/>
        <v>0</v>
      </c>
      <c r="CM64" s="11">
        <f t="shared" si="81"/>
        <v>0</v>
      </c>
      <c r="CN64" s="10">
        <f t="shared" si="81"/>
        <v>0</v>
      </c>
      <c r="CO64" s="11">
        <f t="shared" si="81"/>
        <v>0</v>
      </c>
      <c r="CP64" s="10">
        <f t="shared" si="81"/>
        <v>0</v>
      </c>
      <c r="CQ64" s="11">
        <f t="shared" si="81"/>
        <v>0</v>
      </c>
      <c r="CR64" s="10">
        <f t="shared" si="81"/>
        <v>0</v>
      </c>
      <c r="CS64" s="11">
        <f t="shared" si="81"/>
        <v>0</v>
      </c>
      <c r="CT64" s="10">
        <f t="shared" si="81"/>
        <v>0</v>
      </c>
      <c r="CU64" s="11">
        <f t="shared" si="81"/>
        <v>0</v>
      </c>
      <c r="CV64" s="10">
        <f t="shared" si="81"/>
        <v>0</v>
      </c>
      <c r="CW64" s="11">
        <f t="shared" si="81"/>
        <v>0</v>
      </c>
      <c r="CX64" s="10">
        <f>SUM(CX63:CX63)</f>
        <v>0</v>
      </c>
      <c r="CY64" s="7">
        <f>SUM(CY63:CY63)</f>
        <v>0</v>
      </c>
      <c r="CZ64" s="7">
        <f>SUM(CZ63:CZ63)</f>
        <v>0</v>
      </c>
    </row>
    <row r="65" spans="1:104" ht="20.100000000000001" customHeight="1" x14ac:dyDescent="0.2">
      <c r="A65" s="19" t="s">
        <v>137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9"/>
      <c r="CZ65" s="13"/>
    </row>
    <row r="66" spans="1:104" x14ac:dyDescent="0.2">
      <c r="A66" s="6"/>
      <c r="B66" s="6"/>
      <c r="C66" s="6"/>
      <c r="D66" s="6" t="s">
        <v>138</v>
      </c>
      <c r="E66" s="3" t="s">
        <v>139</v>
      </c>
      <c r="F66" s="6">
        <f>COUNTIF(U66:CX66,"e")</f>
        <v>0</v>
      </c>
      <c r="G66" s="6">
        <f>COUNTIF(U66:CX66,"z")</f>
        <v>1</v>
      </c>
      <c r="H66" s="6">
        <f>SUM(I66:Q66)</f>
        <v>2</v>
      </c>
      <c r="I66" s="6">
        <f>U66+AP66+BK66+CF66</f>
        <v>2</v>
      </c>
      <c r="J66" s="6">
        <f>W66+AR66+BM66+CH66</f>
        <v>0</v>
      </c>
      <c r="K66" s="6">
        <f>Z66+AU66+BP66+CK66</f>
        <v>0</v>
      </c>
      <c r="L66" s="6">
        <f>AB66+AW66+BR66+CM66</f>
        <v>0</v>
      </c>
      <c r="M66" s="6">
        <f>AD66+AY66+BT66+CO66</f>
        <v>0</v>
      </c>
      <c r="N66" s="6">
        <f>AF66+BA66+BV66+CQ66</f>
        <v>0</v>
      </c>
      <c r="O66" s="6">
        <f>AH66+BC66+BX66+CS66</f>
        <v>0</v>
      </c>
      <c r="P66" s="6">
        <f>AJ66+BE66+BZ66+CU66</f>
        <v>0</v>
      </c>
      <c r="Q66" s="6">
        <f>AL66+BG66+CB66+CW66</f>
        <v>0</v>
      </c>
      <c r="R66" s="7">
        <f>AO66+BJ66+CE66+CZ66</f>
        <v>0</v>
      </c>
      <c r="S66" s="7">
        <f>AN66+BI66+CD66+CY66</f>
        <v>0</v>
      </c>
      <c r="T66" s="7">
        <v>0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>Y66+AN66</f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>AT66+BI66</f>
        <v>0</v>
      </c>
      <c r="BK66" s="11">
        <v>2</v>
      </c>
      <c r="BL66" s="10" t="s">
        <v>56</v>
      </c>
      <c r="BM66" s="11"/>
      <c r="BN66" s="10"/>
      <c r="BO66" s="7">
        <v>0</v>
      </c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>BO66+CD66</f>
        <v>0</v>
      </c>
      <c r="CF66" s="11"/>
      <c r="CG66" s="10"/>
      <c r="CH66" s="11"/>
      <c r="CI66" s="10"/>
      <c r="CJ66" s="7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>CJ66+CY66</f>
        <v>0</v>
      </c>
    </row>
    <row r="67" spans="1:104" ht="15.95" customHeight="1" x14ac:dyDescent="0.2">
      <c r="A67" s="6"/>
      <c r="B67" s="6"/>
      <c r="C67" s="6"/>
      <c r="D67" s="6"/>
      <c r="E67" s="6" t="s">
        <v>68</v>
      </c>
      <c r="F67" s="6">
        <f t="shared" ref="F67:AK67" si="82">SUM(F66:F66)</f>
        <v>0</v>
      </c>
      <c r="G67" s="6">
        <f t="shared" si="82"/>
        <v>1</v>
      </c>
      <c r="H67" s="6">
        <f t="shared" si="82"/>
        <v>2</v>
      </c>
      <c r="I67" s="6">
        <f t="shared" si="82"/>
        <v>2</v>
      </c>
      <c r="J67" s="6">
        <f t="shared" si="82"/>
        <v>0</v>
      </c>
      <c r="K67" s="6">
        <f t="shared" si="82"/>
        <v>0</v>
      </c>
      <c r="L67" s="6">
        <f t="shared" si="82"/>
        <v>0</v>
      </c>
      <c r="M67" s="6">
        <f t="shared" si="82"/>
        <v>0</v>
      </c>
      <c r="N67" s="6">
        <f t="shared" si="82"/>
        <v>0</v>
      </c>
      <c r="O67" s="6">
        <f t="shared" si="82"/>
        <v>0</v>
      </c>
      <c r="P67" s="6">
        <f t="shared" si="82"/>
        <v>0</v>
      </c>
      <c r="Q67" s="6">
        <f t="shared" si="82"/>
        <v>0</v>
      </c>
      <c r="R67" s="7">
        <f t="shared" si="82"/>
        <v>0</v>
      </c>
      <c r="S67" s="7">
        <f t="shared" si="82"/>
        <v>0</v>
      </c>
      <c r="T67" s="7">
        <f t="shared" si="82"/>
        <v>0</v>
      </c>
      <c r="U67" s="11">
        <f t="shared" si="82"/>
        <v>0</v>
      </c>
      <c r="V67" s="10">
        <f t="shared" si="82"/>
        <v>0</v>
      </c>
      <c r="W67" s="11">
        <f t="shared" si="82"/>
        <v>0</v>
      </c>
      <c r="X67" s="10">
        <f t="shared" si="82"/>
        <v>0</v>
      </c>
      <c r="Y67" s="7">
        <f t="shared" si="82"/>
        <v>0</v>
      </c>
      <c r="Z67" s="11">
        <f t="shared" si="82"/>
        <v>0</v>
      </c>
      <c r="AA67" s="10">
        <f t="shared" si="82"/>
        <v>0</v>
      </c>
      <c r="AB67" s="11">
        <f t="shared" si="82"/>
        <v>0</v>
      </c>
      <c r="AC67" s="10">
        <f t="shared" si="82"/>
        <v>0</v>
      </c>
      <c r="AD67" s="11">
        <f t="shared" si="82"/>
        <v>0</v>
      </c>
      <c r="AE67" s="10">
        <f t="shared" si="82"/>
        <v>0</v>
      </c>
      <c r="AF67" s="11">
        <f t="shared" si="82"/>
        <v>0</v>
      </c>
      <c r="AG67" s="10">
        <f t="shared" si="82"/>
        <v>0</v>
      </c>
      <c r="AH67" s="11">
        <f t="shared" si="82"/>
        <v>0</v>
      </c>
      <c r="AI67" s="10">
        <f t="shared" si="82"/>
        <v>0</v>
      </c>
      <c r="AJ67" s="11">
        <f t="shared" si="82"/>
        <v>0</v>
      </c>
      <c r="AK67" s="10">
        <f t="shared" si="82"/>
        <v>0</v>
      </c>
      <c r="AL67" s="11">
        <f t="shared" ref="AL67:BQ67" si="83">SUM(AL66:AL66)</f>
        <v>0</v>
      </c>
      <c r="AM67" s="10">
        <f t="shared" si="83"/>
        <v>0</v>
      </c>
      <c r="AN67" s="7">
        <f t="shared" si="83"/>
        <v>0</v>
      </c>
      <c r="AO67" s="7">
        <f t="shared" si="83"/>
        <v>0</v>
      </c>
      <c r="AP67" s="11">
        <f t="shared" si="83"/>
        <v>0</v>
      </c>
      <c r="AQ67" s="10">
        <f t="shared" si="83"/>
        <v>0</v>
      </c>
      <c r="AR67" s="11">
        <f t="shared" si="83"/>
        <v>0</v>
      </c>
      <c r="AS67" s="10">
        <f t="shared" si="83"/>
        <v>0</v>
      </c>
      <c r="AT67" s="7">
        <f t="shared" si="83"/>
        <v>0</v>
      </c>
      <c r="AU67" s="11">
        <f t="shared" si="83"/>
        <v>0</v>
      </c>
      <c r="AV67" s="10">
        <f t="shared" si="83"/>
        <v>0</v>
      </c>
      <c r="AW67" s="11">
        <f t="shared" si="83"/>
        <v>0</v>
      </c>
      <c r="AX67" s="10">
        <f t="shared" si="83"/>
        <v>0</v>
      </c>
      <c r="AY67" s="11">
        <f t="shared" si="83"/>
        <v>0</v>
      </c>
      <c r="AZ67" s="10">
        <f t="shared" si="83"/>
        <v>0</v>
      </c>
      <c r="BA67" s="11">
        <f t="shared" si="83"/>
        <v>0</v>
      </c>
      <c r="BB67" s="10">
        <f t="shared" si="83"/>
        <v>0</v>
      </c>
      <c r="BC67" s="11">
        <f t="shared" si="83"/>
        <v>0</v>
      </c>
      <c r="BD67" s="10">
        <f t="shared" si="83"/>
        <v>0</v>
      </c>
      <c r="BE67" s="11">
        <f t="shared" si="83"/>
        <v>0</v>
      </c>
      <c r="BF67" s="10">
        <f t="shared" si="83"/>
        <v>0</v>
      </c>
      <c r="BG67" s="11">
        <f t="shared" si="83"/>
        <v>0</v>
      </c>
      <c r="BH67" s="10">
        <f t="shared" si="83"/>
        <v>0</v>
      </c>
      <c r="BI67" s="7">
        <f t="shared" si="83"/>
        <v>0</v>
      </c>
      <c r="BJ67" s="7">
        <f t="shared" si="83"/>
        <v>0</v>
      </c>
      <c r="BK67" s="11">
        <f t="shared" si="83"/>
        <v>2</v>
      </c>
      <c r="BL67" s="10">
        <f t="shared" si="83"/>
        <v>0</v>
      </c>
      <c r="BM67" s="11">
        <f t="shared" si="83"/>
        <v>0</v>
      </c>
      <c r="BN67" s="10">
        <f t="shared" si="83"/>
        <v>0</v>
      </c>
      <c r="BO67" s="7">
        <f t="shared" si="83"/>
        <v>0</v>
      </c>
      <c r="BP67" s="11">
        <f t="shared" si="83"/>
        <v>0</v>
      </c>
      <c r="BQ67" s="10">
        <f t="shared" si="83"/>
        <v>0</v>
      </c>
      <c r="BR67" s="11">
        <f t="shared" ref="BR67:CW67" si="84">SUM(BR66:BR66)</f>
        <v>0</v>
      </c>
      <c r="BS67" s="10">
        <f t="shared" si="84"/>
        <v>0</v>
      </c>
      <c r="BT67" s="11">
        <f t="shared" si="84"/>
        <v>0</v>
      </c>
      <c r="BU67" s="10">
        <f t="shared" si="84"/>
        <v>0</v>
      </c>
      <c r="BV67" s="11">
        <f t="shared" si="84"/>
        <v>0</v>
      </c>
      <c r="BW67" s="10">
        <f t="shared" si="84"/>
        <v>0</v>
      </c>
      <c r="BX67" s="11">
        <f t="shared" si="84"/>
        <v>0</v>
      </c>
      <c r="BY67" s="10">
        <f t="shared" si="84"/>
        <v>0</v>
      </c>
      <c r="BZ67" s="11">
        <f t="shared" si="84"/>
        <v>0</v>
      </c>
      <c r="CA67" s="10">
        <f t="shared" si="84"/>
        <v>0</v>
      </c>
      <c r="CB67" s="11">
        <f t="shared" si="84"/>
        <v>0</v>
      </c>
      <c r="CC67" s="10">
        <f t="shared" si="84"/>
        <v>0</v>
      </c>
      <c r="CD67" s="7">
        <f t="shared" si="84"/>
        <v>0</v>
      </c>
      <c r="CE67" s="7">
        <f t="shared" si="84"/>
        <v>0</v>
      </c>
      <c r="CF67" s="11">
        <f t="shared" si="84"/>
        <v>0</v>
      </c>
      <c r="CG67" s="10">
        <f t="shared" si="84"/>
        <v>0</v>
      </c>
      <c r="CH67" s="11">
        <f t="shared" si="84"/>
        <v>0</v>
      </c>
      <c r="CI67" s="10">
        <f t="shared" si="84"/>
        <v>0</v>
      </c>
      <c r="CJ67" s="7">
        <f t="shared" si="84"/>
        <v>0</v>
      </c>
      <c r="CK67" s="11">
        <f t="shared" si="84"/>
        <v>0</v>
      </c>
      <c r="CL67" s="10">
        <f t="shared" si="84"/>
        <v>0</v>
      </c>
      <c r="CM67" s="11">
        <f t="shared" si="84"/>
        <v>0</v>
      </c>
      <c r="CN67" s="10">
        <f t="shared" si="84"/>
        <v>0</v>
      </c>
      <c r="CO67" s="11">
        <f t="shared" si="84"/>
        <v>0</v>
      </c>
      <c r="CP67" s="10">
        <f t="shared" si="84"/>
        <v>0</v>
      </c>
      <c r="CQ67" s="11">
        <f t="shared" si="84"/>
        <v>0</v>
      </c>
      <c r="CR67" s="10">
        <f t="shared" si="84"/>
        <v>0</v>
      </c>
      <c r="CS67" s="11">
        <f t="shared" si="84"/>
        <v>0</v>
      </c>
      <c r="CT67" s="10">
        <f t="shared" si="84"/>
        <v>0</v>
      </c>
      <c r="CU67" s="11">
        <f t="shared" si="84"/>
        <v>0</v>
      </c>
      <c r="CV67" s="10">
        <f t="shared" si="84"/>
        <v>0</v>
      </c>
      <c r="CW67" s="11">
        <f t="shared" si="84"/>
        <v>0</v>
      </c>
      <c r="CX67" s="10">
        <f>SUM(CX66:CX66)</f>
        <v>0</v>
      </c>
      <c r="CY67" s="7">
        <f>SUM(CY66:CY66)</f>
        <v>0</v>
      </c>
      <c r="CZ67" s="7">
        <f>SUM(CZ66:CZ66)</f>
        <v>0</v>
      </c>
    </row>
    <row r="68" spans="1:104" ht="20.100000000000001" customHeight="1" x14ac:dyDescent="0.2">
      <c r="A68" s="6"/>
      <c r="B68" s="6"/>
      <c r="C68" s="6"/>
      <c r="D68" s="6"/>
      <c r="E68" s="8" t="s">
        <v>140</v>
      </c>
      <c r="F68" s="6">
        <f>F24+F39+F51+F64+F67</f>
        <v>10</v>
      </c>
      <c r="G68" s="6">
        <f>G24+G39+G51+G64+G67</f>
        <v>49</v>
      </c>
      <c r="H68" s="6">
        <f t="shared" ref="H68:Q68" si="85">H24+H39+H51+H67</f>
        <v>664</v>
      </c>
      <c r="I68" s="6">
        <f t="shared" si="85"/>
        <v>300</v>
      </c>
      <c r="J68" s="6">
        <f t="shared" si="85"/>
        <v>104</v>
      </c>
      <c r="K68" s="6">
        <f t="shared" si="85"/>
        <v>12</v>
      </c>
      <c r="L68" s="6">
        <f t="shared" si="85"/>
        <v>164</v>
      </c>
      <c r="M68" s="6">
        <f t="shared" si="85"/>
        <v>20</v>
      </c>
      <c r="N68" s="6">
        <f t="shared" si="85"/>
        <v>52</v>
      </c>
      <c r="O68" s="6">
        <f t="shared" si="85"/>
        <v>0</v>
      </c>
      <c r="P68" s="6">
        <f t="shared" si="85"/>
        <v>0</v>
      </c>
      <c r="Q68" s="6">
        <f t="shared" si="85"/>
        <v>12</v>
      </c>
      <c r="R68" s="7">
        <f>R24+R39+R51+R64+R67</f>
        <v>90</v>
      </c>
      <c r="S68" s="7">
        <f>S24+S39+S51+S64+S67</f>
        <v>49.6</v>
      </c>
      <c r="T68" s="7">
        <f>T24+T39+T51+T64+T67</f>
        <v>31.060000000000002</v>
      </c>
      <c r="U68" s="11">
        <f>U24+U39+U51+U67</f>
        <v>104</v>
      </c>
      <c r="V68" s="10">
        <f>V24+V39+V51+V67</f>
        <v>0</v>
      </c>
      <c r="W68" s="11">
        <f>W24+W39+W51+W67</f>
        <v>30</v>
      </c>
      <c r="X68" s="10">
        <f>X24+X39+X51+X67</f>
        <v>0</v>
      </c>
      <c r="Y68" s="7">
        <f>Y24+Y39+Y51+Y64+Y67</f>
        <v>11.7</v>
      </c>
      <c r="Z68" s="11">
        <f t="shared" ref="Z68:AM68" si="86">Z24+Z39+Z51+Z67</f>
        <v>0</v>
      </c>
      <c r="AA68" s="10">
        <f t="shared" si="86"/>
        <v>0</v>
      </c>
      <c r="AB68" s="11">
        <f t="shared" si="86"/>
        <v>50</v>
      </c>
      <c r="AC68" s="10">
        <f t="shared" si="86"/>
        <v>0</v>
      </c>
      <c r="AD68" s="11">
        <f t="shared" si="86"/>
        <v>20</v>
      </c>
      <c r="AE68" s="10">
        <f t="shared" si="86"/>
        <v>0</v>
      </c>
      <c r="AF68" s="11">
        <f t="shared" si="86"/>
        <v>20</v>
      </c>
      <c r="AG68" s="10">
        <f t="shared" si="86"/>
        <v>0</v>
      </c>
      <c r="AH68" s="11">
        <f t="shared" si="86"/>
        <v>0</v>
      </c>
      <c r="AI68" s="10">
        <f t="shared" si="86"/>
        <v>0</v>
      </c>
      <c r="AJ68" s="11">
        <f t="shared" si="86"/>
        <v>0</v>
      </c>
      <c r="AK68" s="10">
        <f t="shared" si="86"/>
        <v>0</v>
      </c>
      <c r="AL68" s="11">
        <f t="shared" si="86"/>
        <v>0</v>
      </c>
      <c r="AM68" s="10">
        <f t="shared" si="86"/>
        <v>0</v>
      </c>
      <c r="AN68" s="7">
        <f>AN24+AN39+AN51+AN64+AN67</f>
        <v>9.3000000000000007</v>
      </c>
      <c r="AO68" s="7">
        <f>AO24+AO39+AO51+AO64+AO67</f>
        <v>21</v>
      </c>
      <c r="AP68" s="11">
        <f>AP24+AP39+AP51+AP67</f>
        <v>72</v>
      </c>
      <c r="AQ68" s="10">
        <f>AQ24+AQ39+AQ51+AQ67</f>
        <v>0</v>
      </c>
      <c r="AR68" s="11">
        <f>AR24+AR39+AR51+AR67</f>
        <v>10</v>
      </c>
      <c r="AS68" s="10">
        <f>AS24+AS39+AS51+AS67</f>
        <v>0</v>
      </c>
      <c r="AT68" s="7">
        <f>AT24+AT39+AT51+AT64+AT67</f>
        <v>10</v>
      </c>
      <c r="AU68" s="11">
        <f t="shared" ref="AU68:BH68" si="87">AU24+AU39+AU51+AU67</f>
        <v>12</v>
      </c>
      <c r="AV68" s="10">
        <f t="shared" si="87"/>
        <v>0</v>
      </c>
      <c r="AW68" s="11">
        <f t="shared" si="87"/>
        <v>70</v>
      </c>
      <c r="AX68" s="10">
        <f t="shared" si="87"/>
        <v>0</v>
      </c>
      <c r="AY68" s="11">
        <f t="shared" si="87"/>
        <v>0</v>
      </c>
      <c r="AZ68" s="10">
        <f t="shared" si="87"/>
        <v>0</v>
      </c>
      <c r="BA68" s="11">
        <f t="shared" si="87"/>
        <v>12</v>
      </c>
      <c r="BB68" s="10">
        <f t="shared" si="87"/>
        <v>0</v>
      </c>
      <c r="BC68" s="11">
        <f t="shared" si="87"/>
        <v>0</v>
      </c>
      <c r="BD68" s="10">
        <f t="shared" si="87"/>
        <v>0</v>
      </c>
      <c r="BE68" s="11">
        <f t="shared" si="87"/>
        <v>0</v>
      </c>
      <c r="BF68" s="10">
        <f t="shared" si="87"/>
        <v>0</v>
      </c>
      <c r="BG68" s="11">
        <f t="shared" si="87"/>
        <v>12</v>
      </c>
      <c r="BH68" s="10">
        <f t="shared" si="87"/>
        <v>0</v>
      </c>
      <c r="BI68" s="7">
        <f>BI24+BI39+BI51+BI64+BI67</f>
        <v>15</v>
      </c>
      <c r="BJ68" s="7">
        <f>BJ24+BJ39+BJ51+BJ64+BJ67</f>
        <v>25</v>
      </c>
      <c r="BK68" s="11">
        <f>BK24+BK39+BK51+BK67</f>
        <v>106</v>
      </c>
      <c r="BL68" s="10">
        <f>BL24+BL39+BL51+BL67</f>
        <v>0</v>
      </c>
      <c r="BM68" s="11">
        <f>BM24+BM39+BM51+BM67</f>
        <v>55</v>
      </c>
      <c r="BN68" s="10">
        <f>BN24+BN39+BN51+BN67</f>
        <v>0</v>
      </c>
      <c r="BO68" s="7">
        <f>BO24+BO39+BO51+BO64+BO67</f>
        <v>15.7</v>
      </c>
      <c r="BP68" s="11">
        <f t="shared" ref="BP68:CC68" si="88">BP24+BP39+BP51+BP67</f>
        <v>0</v>
      </c>
      <c r="BQ68" s="10">
        <f t="shared" si="88"/>
        <v>0</v>
      </c>
      <c r="BR68" s="11">
        <f t="shared" si="88"/>
        <v>44</v>
      </c>
      <c r="BS68" s="10">
        <f t="shared" si="88"/>
        <v>0</v>
      </c>
      <c r="BT68" s="11">
        <f t="shared" si="88"/>
        <v>0</v>
      </c>
      <c r="BU68" s="10">
        <f t="shared" si="88"/>
        <v>0</v>
      </c>
      <c r="BV68" s="11">
        <f t="shared" si="88"/>
        <v>20</v>
      </c>
      <c r="BW68" s="10">
        <f t="shared" si="88"/>
        <v>0</v>
      </c>
      <c r="BX68" s="11">
        <f t="shared" si="88"/>
        <v>0</v>
      </c>
      <c r="BY68" s="10">
        <f t="shared" si="88"/>
        <v>0</v>
      </c>
      <c r="BZ68" s="11">
        <f t="shared" si="88"/>
        <v>0</v>
      </c>
      <c r="CA68" s="10">
        <f t="shared" si="88"/>
        <v>0</v>
      </c>
      <c r="CB68" s="11">
        <f t="shared" si="88"/>
        <v>0</v>
      </c>
      <c r="CC68" s="10">
        <f t="shared" si="88"/>
        <v>0</v>
      </c>
      <c r="CD68" s="7">
        <f>CD24+CD39+CD51+CD64+CD67</f>
        <v>5.3000000000000007</v>
      </c>
      <c r="CE68" s="7">
        <f>CE24+CE39+CE51+CE64+CE67</f>
        <v>21</v>
      </c>
      <c r="CF68" s="11">
        <f>CF24+CF39+CF51+CF67</f>
        <v>18</v>
      </c>
      <c r="CG68" s="10">
        <f>CG24+CG39+CG51+CG67</f>
        <v>0</v>
      </c>
      <c r="CH68" s="11">
        <f>CH24+CH39+CH51+CH67</f>
        <v>9</v>
      </c>
      <c r="CI68" s="10">
        <f>CI24+CI39+CI51+CI67</f>
        <v>0</v>
      </c>
      <c r="CJ68" s="7">
        <f>CJ24+CJ39+CJ51+CJ64+CJ67</f>
        <v>3</v>
      </c>
      <c r="CK68" s="11">
        <f t="shared" ref="CK68:CX68" si="89">CK24+CK39+CK51+CK67</f>
        <v>0</v>
      </c>
      <c r="CL68" s="10">
        <f t="shared" si="89"/>
        <v>0</v>
      </c>
      <c r="CM68" s="11">
        <f t="shared" si="89"/>
        <v>0</v>
      </c>
      <c r="CN68" s="10">
        <f t="shared" si="89"/>
        <v>0</v>
      </c>
      <c r="CO68" s="11">
        <f t="shared" si="89"/>
        <v>0</v>
      </c>
      <c r="CP68" s="10">
        <f t="shared" si="89"/>
        <v>0</v>
      </c>
      <c r="CQ68" s="11">
        <f t="shared" si="89"/>
        <v>0</v>
      </c>
      <c r="CR68" s="10">
        <f t="shared" si="89"/>
        <v>0</v>
      </c>
      <c r="CS68" s="11">
        <f t="shared" si="89"/>
        <v>0</v>
      </c>
      <c r="CT68" s="10">
        <f t="shared" si="89"/>
        <v>0</v>
      </c>
      <c r="CU68" s="11">
        <f t="shared" si="89"/>
        <v>0</v>
      </c>
      <c r="CV68" s="10">
        <f t="shared" si="89"/>
        <v>0</v>
      </c>
      <c r="CW68" s="11">
        <f t="shared" si="89"/>
        <v>0</v>
      </c>
      <c r="CX68" s="10">
        <f t="shared" si="89"/>
        <v>0</v>
      </c>
      <c r="CY68" s="7">
        <f>CY24+CY39+CY51+CY64+CY67</f>
        <v>20</v>
      </c>
      <c r="CZ68" s="7">
        <f>CZ24+CZ39+CZ51+CZ64+CZ67</f>
        <v>23</v>
      </c>
    </row>
    <row r="70" spans="1:104" x14ac:dyDescent="0.2">
      <c r="D70" s="3" t="s">
        <v>22</v>
      </c>
      <c r="E70" s="3" t="s">
        <v>141</v>
      </c>
    </row>
    <row r="71" spans="1:104" x14ac:dyDescent="0.2">
      <c r="D71" s="3" t="s">
        <v>26</v>
      </c>
      <c r="E71" s="3" t="s">
        <v>142</v>
      </c>
    </row>
    <row r="72" spans="1:104" x14ac:dyDescent="0.2">
      <c r="D72" s="21" t="s">
        <v>32</v>
      </c>
      <c r="E72" s="21"/>
    </row>
    <row r="73" spans="1:104" x14ac:dyDescent="0.2">
      <c r="D73" s="3" t="s">
        <v>34</v>
      </c>
      <c r="E73" s="3" t="s">
        <v>143</v>
      </c>
    </row>
    <row r="74" spans="1:104" x14ac:dyDescent="0.2">
      <c r="D74" s="3" t="s">
        <v>35</v>
      </c>
      <c r="E74" s="3" t="s">
        <v>144</v>
      </c>
    </row>
    <row r="75" spans="1:104" x14ac:dyDescent="0.2">
      <c r="D75" s="21" t="s">
        <v>33</v>
      </c>
      <c r="E75" s="21"/>
    </row>
    <row r="76" spans="1:104" x14ac:dyDescent="0.2">
      <c r="D76" s="3" t="s">
        <v>34</v>
      </c>
      <c r="E76" s="3" t="s">
        <v>143</v>
      </c>
      <c r="M76" s="9"/>
      <c r="U76" s="9"/>
      <c r="AC76" s="9"/>
    </row>
    <row r="77" spans="1:104" x14ac:dyDescent="0.2">
      <c r="D77" s="3" t="s">
        <v>36</v>
      </c>
      <c r="E77" s="3" t="s">
        <v>145</v>
      </c>
    </row>
    <row r="78" spans="1:104" x14ac:dyDescent="0.2">
      <c r="D78" s="3" t="s">
        <v>37</v>
      </c>
      <c r="E78" s="3" t="s">
        <v>146</v>
      </c>
    </row>
    <row r="79" spans="1:104" x14ac:dyDescent="0.2">
      <c r="D79" s="3" t="s">
        <v>38</v>
      </c>
      <c r="E79" s="3" t="s">
        <v>147</v>
      </c>
    </row>
    <row r="80" spans="1:104" x14ac:dyDescent="0.2">
      <c r="D80" s="3" t="s">
        <v>39</v>
      </c>
      <c r="E80" s="3" t="s">
        <v>148</v>
      </c>
    </row>
    <row r="81" spans="4:5" x14ac:dyDescent="0.2">
      <c r="D81" s="3" t="s">
        <v>40</v>
      </c>
      <c r="E81" s="3" t="s">
        <v>149</v>
      </c>
    </row>
    <row r="82" spans="4:5" x14ac:dyDescent="0.2">
      <c r="D82" s="3" t="s">
        <v>41</v>
      </c>
      <c r="E82" s="3" t="s">
        <v>150</v>
      </c>
    </row>
  </sheetData>
  <mergeCells count="97">
    <mergeCell ref="D75:E75"/>
    <mergeCell ref="C59:C60"/>
    <mergeCell ref="A59:A60"/>
    <mergeCell ref="B59:B60"/>
    <mergeCell ref="A62:CZ62"/>
    <mergeCell ref="A65:CZ65"/>
    <mergeCell ref="D72:E72"/>
    <mergeCell ref="C55:C56"/>
    <mergeCell ref="A55:A56"/>
    <mergeCell ref="B55:B56"/>
    <mergeCell ref="C57:C58"/>
    <mergeCell ref="A57:A58"/>
    <mergeCell ref="B57:B58"/>
    <mergeCell ref="A16:CZ16"/>
    <mergeCell ref="A25:CZ25"/>
    <mergeCell ref="A40:CZ40"/>
    <mergeCell ref="A52:CZ52"/>
    <mergeCell ref="C53:C54"/>
    <mergeCell ref="A53:A54"/>
    <mergeCell ref="B53:B54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S14"/>
    <mergeCell ref="AP15:AQ15"/>
    <mergeCell ref="AR15:AS15"/>
    <mergeCell ref="AT14:AT15"/>
    <mergeCell ref="AU14:BH14"/>
    <mergeCell ref="AU15:AV15"/>
    <mergeCell ref="AW15:AX15"/>
    <mergeCell ref="Y14:Y15"/>
    <mergeCell ref="Z14:AM14"/>
    <mergeCell ref="Z15:AA15"/>
    <mergeCell ref="AB15:AC15"/>
    <mergeCell ref="AD15:AE15"/>
    <mergeCell ref="AF15:AG15"/>
    <mergeCell ref="AH15:AI15"/>
    <mergeCell ref="AJ15:AK15"/>
    <mergeCell ref="AL15:AM15"/>
    <mergeCell ref="I14:J14"/>
    <mergeCell ref="K14:Q14"/>
    <mergeCell ref="R12:R15"/>
    <mergeCell ref="S12:S15"/>
    <mergeCell ref="T12:T15"/>
    <mergeCell ref="U12:BJ12"/>
    <mergeCell ref="U13:AO13"/>
    <mergeCell ref="U14:X14"/>
    <mergeCell ref="U15:V15"/>
    <mergeCell ref="W15:X15"/>
    <mergeCell ref="A11:CY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2"/>
  <sheetViews>
    <sheetView workbookViewId="0">
      <selection activeCell="BB10" sqref="BB10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85546875" customWidth="1"/>
    <col min="26" max="26" width="3.5703125" customWidth="1"/>
    <col min="27" max="27" width="2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85546875" customWidth="1"/>
    <col min="47" max="47" width="3.5703125" customWidth="1"/>
    <col min="48" max="48" width="2" customWidth="1"/>
    <col min="49" max="49" width="3.5703125" customWidth="1"/>
    <col min="50" max="50" width="2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85546875" customWidth="1"/>
    <col min="68" max="68" width="3.5703125" customWidth="1"/>
    <col min="69" max="69" width="2" customWidth="1"/>
    <col min="70" max="70" width="3.5703125" customWidth="1"/>
    <col min="71" max="71" width="2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85546875" customWidth="1"/>
    <col min="89" max="89" width="3.5703125" customWidth="1"/>
    <col min="90" max="90" width="2" customWidth="1"/>
    <col min="91" max="91" width="3.5703125" customWidth="1"/>
    <col min="92" max="92" width="2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</cols>
  <sheetData>
    <row r="1" spans="1:104" ht="15.75" x14ac:dyDescent="0.2">
      <c r="E1" s="2" t="s">
        <v>0</v>
      </c>
    </row>
    <row r="2" spans="1:104" x14ac:dyDescent="0.2">
      <c r="E2" t="s">
        <v>1</v>
      </c>
      <c r="F2" s="1" t="s">
        <v>2</v>
      </c>
    </row>
    <row r="3" spans="1:104" x14ac:dyDescent="0.2">
      <c r="E3" t="s">
        <v>3</v>
      </c>
      <c r="F3" s="1" t="s">
        <v>4</v>
      </c>
    </row>
    <row r="4" spans="1:104" x14ac:dyDescent="0.2">
      <c r="E4" t="s">
        <v>5</v>
      </c>
      <c r="F4" s="1" t="s">
        <v>6</v>
      </c>
    </row>
    <row r="5" spans="1:104" x14ac:dyDescent="0.2">
      <c r="E5" t="s">
        <v>7</v>
      </c>
      <c r="F5" s="1" t="s">
        <v>8</v>
      </c>
    </row>
    <row r="6" spans="1:104" x14ac:dyDescent="0.2">
      <c r="E6" t="s">
        <v>9</v>
      </c>
      <c r="F6" s="1" t="s">
        <v>10</v>
      </c>
    </row>
    <row r="7" spans="1:104" x14ac:dyDescent="0.2">
      <c r="E7" t="s">
        <v>11</v>
      </c>
      <c r="F7" s="1" t="s">
        <v>12</v>
      </c>
      <c r="AQ7" t="s">
        <v>13</v>
      </c>
    </row>
    <row r="8" spans="1:104" x14ac:dyDescent="0.2">
      <c r="E8" t="s">
        <v>14</v>
      </c>
      <c r="F8" s="1" t="s">
        <v>95</v>
      </c>
      <c r="AQ8" t="s">
        <v>16</v>
      </c>
    </row>
    <row r="9" spans="1:104" x14ac:dyDescent="0.2">
      <c r="E9" t="s">
        <v>17</v>
      </c>
      <c r="F9" s="1" t="s">
        <v>18</v>
      </c>
      <c r="AQ9" t="s">
        <v>170</v>
      </c>
    </row>
    <row r="11" spans="1:104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4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42</v>
      </c>
      <c r="S12" s="15" t="s">
        <v>43</v>
      </c>
      <c r="T12" s="15" t="s">
        <v>44</v>
      </c>
      <c r="U12" s="17" t="s">
        <v>45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50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46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49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52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4" t="s">
        <v>47</v>
      </c>
      <c r="Z14" s="18" t="s">
        <v>33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47</v>
      </c>
      <c r="AO14" s="14" t="s">
        <v>48</v>
      </c>
      <c r="AP14" s="18" t="s">
        <v>32</v>
      </c>
      <c r="AQ14" s="18"/>
      <c r="AR14" s="18"/>
      <c r="AS14" s="18"/>
      <c r="AT14" s="14" t="s">
        <v>47</v>
      </c>
      <c r="AU14" s="18" t="s">
        <v>33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47</v>
      </c>
      <c r="BJ14" s="14" t="s">
        <v>48</v>
      </c>
      <c r="BK14" s="18" t="s">
        <v>32</v>
      </c>
      <c r="BL14" s="18"/>
      <c r="BM14" s="18"/>
      <c r="BN14" s="18"/>
      <c r="BO14" s="14" t="s">
        <v>47</v>
      </c>
      <c r="BP14" s="18" t="s">
        <v>33</v>
      </c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47</v>
      </c>
      <c r="CE14" s="14" t="s">
        <v>48</v>
      </c>
      <c r="CF14" s="18" t="s">
        <v>32</v>
      </c>
      <c r="CG14" s="18"/>
      <c r="CH14" s="18"/>
      <c r="CI14" s="18"/>
      <c r="CJ14" s="14" t="s">
        <v>47</v>
      </c>
      <c r="CK14" s="18" t="s">
        <v>33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47</v>
      </c>
      <c r="CZ14" s="14" t="s">
        <v>48</v>
      </c>
    </row>
    <row r="15" spans="1:104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34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4"/>
      <c r="Z15" s="16" t="s">
        <v>34</v>
      </c>
      <c r="AA15" s="16"/>
      <c r="AB15" s="16" t="s">
        <v>36</v>
      </c>
      <c r="AC15" s="16"/>
      <c r="AD15" s="16" t="s">
        <v>37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4"/>
      <c r="AU15" s="16" t="s">
        <v>34</v>
      </c>
      <c r="AV15" s="16"/>
      <c r="AW15" s="16" t="s">
        <v>36</v>
      </c>
      <c r="AX15" s="16"/>
      <c r="AY15" s="16" t="s">
        <v>37</v>
      </c>
      <c r="AZ15" s="16"/>
      <c r="BA15" s="16" t="s">
        <v>38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4"/>
      <c r="BP15" s="16" t="s">
        <v>34</v>
      </c>
      <c r="BQ15" s="16"/>
      <c r="BR15" s="16" t="s">
        <v>36</v>
      </c>
      <c r="BS15" s="16"/>
      <c r="BT15" s="16" t="s">
        <v>37</v>
      </c>
      <c r="BU15" s="16"/>
      <c r="BV15" s="16" t="s">
        <v>38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4"/>
      <c r="CK15" s="16" t="s">
        <v>34</v>
      </c>
      <c r="CL15" s="16"/>
      <c r="CM15" s="16" t="s">
        <v>36</v>
      </c>
      <c r="CN15" s="16"/>
      <c r="CO15" s="16" t="s">
        <v>37</v>
      </c>
      <c r="CP15" s="16"/>
      <c r="CQ15" s="16" t="s">
        <v>38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4"/>
      <c r="CZ15" s="14"/>
    </row>
    <row r="16" spans="1:104" ht="20.100000000000001" customHeight="1" x14ac:dyDescent="0.2">
      <c r="A16" s="19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9"/>
      <c r="CZ16" s="13"/>
    </row>
    <row r="17" spans="1:104" x14ac:dyDescent="0.2">
      <c r="A17" s="6">
        <v>1</v>
      </c>
      <c r="B17" s="6">
        <v>1</v>
      </c>
      <c r="C17" s="6"/>
      <c r="D17" s="6"/>
      <c r="E17" s="3" t="s">
        <v>54</v>
      </c>
      <c r="F17" s="6">
        <f>$B$17*COUNTIF(U17:CX17,"e")</f>
        <v>1</v>
      </c>
      <c r="G17" s="6">
        <f>$B$17*COUNTIF(U17:CX17,"z")</f>
        <v>0</v>
      </c>
      <c r="H17" s="6">
        <f t="shared" ref="H17:H23" si="0">SUM(I17:Q17)</f>
        <v>20</v>
      </c>
      <c r="I17" s="6">
        <f t="shared" ref="I17:I23" si="1">U17+AP17+BK17+CF17</f>
        <v>0</v>
      </c>
      <c r="J17" s="6">
        <f t="shared" ref="J17:J23" si="2">W17+AR17+BM17+CH17</f>
        <v>0</v>
      </c>
      <c r="K17" s="6">
        <f t="shared" ref="K17:K23" si="3">Z17+AU17+BP17+CK17</f>
        <v>0</v>
      </c>
      <c r="L17" s="6">
        <f t="shared" ref="L17:L23" si="4">AB17+AW17+BR17+CM17</f>
        <v>0</v>
      </c>
      <c r="M17" s="6">
        <f t="shared" ref="M17:M23" si="5">AD17+AY17+BT17+CO17</f>
        <v>20</v>
      </c>
      <c r="N17" s="6">
        <f t="shared" ref="N17:N23" si="6">AF17+BA17+BV17+CQ17</f>
        <v>0</v>
      </c>
      <c r="O17" s="6">
        <f t="shared" ref="O17:O23" si="7">AH17+BC17+BX17+CS17</f>
        <v>0</v>
      </c>
      <c r="P17" s="6">
        <f t="shared" ref="P17:P23" si="8">AJ17+BE17+BZ17+CU17</f>
        <v>0</v>
      </c>
      <c r="Q17" s="6">
        <f t="shared" ref="Q17:Q23" si="9">AL17+BG17+CB17+CW17</f>
        <v>0</v>
      </c>
      <c r="R17" s="7">
        <f t="shared" ref="R17:R23" si="10">AO17+BJ17+CE17+CZ17</f>
        <v>3</v>
      </c>
      <c r="S17" s="7">
        <f t="shared" ref="S17:S23" si="11">AN17+BI17+CD17+CY17</f>
        <v>3</v>
      </c>
      <c r="T17" s="7">
        <f>$B$17*1</f>
        <v>1</v>
      </c>
      <c r="U17" s="11"/>
      <c r="V17" s="10"/>
      <c r="W17" s="11"/>
      <c r="X17" s="10"/>
      <c r="Y17" s="7"/>
      <c r="Z17" s="11"/>
      <c r="AA17" s="10"/>
      <c r="AB17" s="11"/>
      <c r="AC17" s="10"/>
      <c r="AD17" s="11">
        <f>$B$17*20</f>
        <v>20</v>
      </c>
      <c r="AE17" s="10" t="s">
        <v>55</v>
      </c>
      <c r="AF17" s="11"/>
      <c r="AG17" s="10"/>
      <c r="AH17" s="11"/>
      <c r="AI17" s="10"/>
      <c r="AJ17" s="11"/>
      <c r="AK17" s="10"/>
      <c r="AL17" s="11"/>
      <c r="AM17" s="10"/>
      <c r="AN17" s="7">
        <f>$B$17*3</f>
        <v>3</v>
      </c>
      <c r="AO17" s="7">
        <f t="shared" ref="AO17:AO23" si="12">Y17+AN17</f>
        <v>3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3" si="13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3" si="14">BO17+CD17</f>
        <v>0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3" si="15">CJ17+CY17</f>
        <v>0</v>
      </c>
    </row>
    <row r="18" spans="1:104" x14ac:dyDescent="0.2">
      <c r="A18" s="6"/>
      <c r="B18" s="6"/>
      <c r="C18" s="6"/>
      <c r="D18" s="6" t="s">
        <v>57</v>
      </c>
      <c r="E18" s="3" t="s">
        <v>58</v>
      </c>
      <c r="F18" s="6">
        <f>COUNTIF(U18:CX18,"e")</f>
        <v>0</v>
      </c>
      <c r="G18" s="6">
        <f>COUNTIF(U18:CX18,"z")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1</v>
      </c>
      <c r="S18" s="7">
        <f t="shared" si="11"/>
        <v>0</v>
      </c>
      <c r="T18" s="7">
        <v>0.6</v>
      </c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7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>
        <v>15</v>
      </c>
      <c r="BN18" s="10" t="s">
        <v>56</v>
      </c>
      <c r="BO18" s="7">
        <v>1</v>
      </c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1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</row>
    <row r="19" spans="1:104" x14ac:dyDescent="0.2">
      <c r="A19" s="6"/>
      <c r="B19" s="6"/>
      <c r="C19" s="6"/>
      <c r="D19" s="6" t="s">
        <v>59</v>
      </c>
      <c r="E19" s="3" t="s">
        <v>60</v>
      </c>
      <c r="F19" s="6">
        <f>COUNTIF(U19:CX19,"e")</f>
        <v>0</v>
      </c>
      <c r="G19" s="6">
        <f>COUNTIF(U19:CX19,"z")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1</v>
      </c>
      <c r="S19" s="7">
        <f t="shared" si="11"/>
        <v>0</v>
      </c>
      <c r="T19" s="7">
        <v>0.2</v>
      </c>
      <c r="U19" s="11">
        <v>10</v>
      </c>
      <c r="V19" s="10" t="s">
        <v>56</v>
      </c>
      <c r="W19" s="11"/>
      <c r="X19" s="10"/>
      <c r="Y19" s="7">
        <v>1</v>
      </c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1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</row>
    <row r="20" spans="1:104" x14ac:dyDescent="0.2">
      <c r="A20" s="6">
        <v>2</v>
      </c>
      <c r="B20" s="6">
        <v>1</v>
      </c>
      <c r="C20" s="6"/>
      <c r="D20" s="6"/>
      <c r="E20" s="3" t="s">
        <v>61</v>
      </c>
      <c r="F20" s="6">
        <f>$B$20*COUNTIF(U20:CX20,"e")</f>
        <v>0</v>
      </c>
      <c r="G20" s="6">
        <f>$B$20*COUNTIF(U20:CX20,"z")</f>
        <v>1</v>
      </c>
      <c r="H20" s="6">
        <f t="shared" si="0"/>
        <v>9</v>
      </c>
      <c r="I20" s="6">
        <f t="shared" si="1"/>
        <v>9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f>$B$20*0.7</f>
        <v>0.7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7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>
        <f>$B$20*9</f>
        <v>9</v>
      </c>
      <c r="CG20" s="10" t="s">
        <v>56</v>
      </c>
      <c r="CH20" s="11"/>
      <c r="CI20" s="10"/>
      <c r="CJ20" s="7">
        <f>$B$20*1</f>
        <v>1</v>
      </c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1</v>
      </c>
    </row>
    <row r="21" spans="1:104" x14ac:dyDescent="0.2">
      <c r="A21" s="6"/>
      <c r="B21" s="6"/>
      <c r="C21" s="6"/>
      <c r="D21" s="6" t="s">
        <v>62</v>
      </c>
      <c r="E21" s="3" t="s">
        <v>63</v>
      </c>
      <c r="F21" s="6">
        <f>COUNTIF(U21:CX21,"e")</f>
        <v>0</v>
      </c>
      <c r="G21" s="6">
        <f>COUNTIF(U21:CX21,"z")</f>
        <v>2</v>
      </c>
      <c r="H21" s="6">
        <f t="shared" si="0"/>
        <v>18</v>
      </c>
      <c r="I21" s="6">
        <f t="shared" si="1"/>
        <v>9</v>
      </c>
      <c r="J21" s="6">
        <f t="shared" si="2"/>
        <v>9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v>0.8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7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>
        <v>9</v>
      </c>
      <c r="CG21" s="10" t="s">
        <v>56</v>
      </c>
      <c r="CH21" s="11">
        <v>9</v>
      </c>
      <c r="CI21" s="10" t="s">
        <v>56</v>
      </c>
      <c r="CJ21" s="7">
        <v>2</v>
      </c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2</v>
      </c>
    </row>
    <row r="22" spans="1:104" x14ac:dyDescent="0.2">
      <c r="A22" s="6"/>
      <c r="B22" s="6"/>
      <c r="C22" s="6"/>
      <c r="D22" s="6" t="s">
        <v>64</v>
      </c>
      <c r="E22" s="3" t="s">
        <v>65</v>
      </c>
      <c r="F22" s="6">
        <f>COUNTIF(U22:CX22,"e")</f>
        <v>0</v>
      </c>
      <c r="G22" s="6">
        <f>COUNTIF(U22:CX22,"z")</f>
        <v>2</v>
      </c>
      <c r="H22" s="6">
        <f t="shared" si="0"/>
        <v>30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20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2</v>
      </c>
      <c r="S22" s="7">
        <f t="shared" si="11"/>
        <v>1.5</v>
      </c>
      <c r="T22" s="7">
        <v>1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>
        <v>10</v>
      </c>
      <c r="AQ22" s="10" t="s">
        <v>56</v>
      </c>
      <c r="AR22" s="11"/>
      <c r="AS22" s="10"/>
      <c r="AT22" s="7">
        <v>0.5</v>
      </c>
      <c r="AU22" s="11"/>
      <c r="AV22" s="10"/>
      <c r="AW22" s="11">
        <v>20</v>
      </c>
      <c r="AX22" s="10" t="s">
        <v>56</v>
      </c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>
        <v>1.5</v>
      </c>
      <c r="BJ22" s="7">
        <f t="shared" si="13"/>
        <v>2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</row>
    <row r="23" spans="1:104" x14ac:dyDescent="0.2">
      <c r="A23" s="6"/>
      <c r="B23" s="6"/>
      <c r="C23" s="6"/>
      <c r="D23" s="6" t="s">
        <v>66</v>
      </c>
      <c r="E23" s="3" t="s">
        <v>67</v>
      </c>
      <c r="F23" s="6">
        <f>COUNTIF(U23:CX23,"e")</f>
        <v>0</v>
      </c>
      <c r="G23" s="6">
        <f>COUNTIF(U23:CX23,"z")</f>
        <v>1</v>
      </c>
      <c r="H23" s="6">
        <f t="shared" si="0"/>
        <v>4</v>
      </c>
      <c r="I23" s="6">
        <f t="shared" si="1"/>
        <v>4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0</v>
      </c>
      <c r="S23" s="7">
        <f t="shared" si="11"/>
        <v>0</v>
      </c>
      <c r="T23" s="7">
        <v>0</v>
      </c>
      <c r="U23" s="11">
        <v>4</v>
      </c>
      <c r="V23" s="10" t="s">
        <v>56</v>
      </c>
      <c r="W23" s="11"/>
      <c r="X23" s="10"/>
      <c r="Y23" s="7">
        <v>0</v>
      </c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7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</row>
    <row r="24" spans="1:104" ht="15.95" customHeight="1" x14ac:dyDescent="0.2">
      <c r="A24" s="6"/>
      <c r="B24" s="6"/>
      <c r="C24" s="6"/>
      <c r="D24" s="6"/>
      <c r="E24" s="6" t="s">
        <v>68</v>
      </c>
      <c r="F24" s="6">
        <f t="shared" ref="F24:AK24" si="16">SUM(F17:F23)</f>
        <v>1</v>
      </c>
      <c r="G24" s="6">
        <f t="shared" si="16"/>
        <v>8</v>
      </c>
      <c r="H24" s="6">
        <f t="shared" si="16"/>
        <v>106</v>
      </c>
      <c r="I24" s="6">
        <f t="shared" si="16"/>
        <v>42</v>
      </c>
      <c r="J24" s="6">
        <f t="shared" si="16"/>
        <v>24</v>
      </c>
      <c r="K24" s="6">
        <f t="shared" si="16"/>
        <v>0</v>
      </c>
      <c r="L24" s="6">
        <f t="shared" si="16"/>
        <v>20</v>
      </c>
      <c r="M24" s="6">
        <f t="shared" si="16"/>
        <v>20</v>
      </c>
      <c r="N24" s="6">
        <f t="shared" si="16"/>
        <v>0</v>
      </c>
      <c r="O24" s="6">
        <f t="shared" si="16"/>
        <v>0</v>
      </c>
      <c r="P24" s="6">
        <f t="shared" si="16"/>
        <v>0</v>
      </c>
      <c r="Q24" s="6">
        <f t="shared" si="16"/>
        <v>0</v>
      </c>
      <c r="R24" s="7">
        <f t="shared" si="16"/>
        <v>10</v>
      </c>
      <c r="S24" s="7">
        <f t="shared" si="16"/>
        <v>4.5</v>
      </c>
      <c r="T24" s="7">
        <f t="shared" si="16"/>
        <v>4.3</v>
      </c>
      <c r="U24" s="11">
        <f t="shared" si="16"/>
        <v>14</v>
      </c>
      <c r="V24" s="10">
        <f t="shared" si="16"/>
        <v>0</v>
      </c>
      <c r="W24" s="11">
        <f t="shared" si="16"/>
        <v>0</v>
      </c>
      <c r="X24" s="10">
        <f t="shared" si="16"/>
        <v>0</v>
      </c>
      <c r="Y24" s="7">
        <f t="shared" si="16"/>
        <v>1</v>
      </c>
      <c r="Z24" s="11">
        <f t="shared" si="16"/>
        <v>0</v>
      </c>
      <c r="AA24" s="10">
        <f t="shared" si="16"/>
        <v>0</v>
      </c>
      <c r="AB24" s="11">
        <f t="shared" si="16"/>
        <v>0</v>
      </c>
      <c r="AC24" s="10">
        <f t="shared" si="16"/>
        <v>0</v>
      </c>
      <c r="AD24" s="11">
        <f t="shared" si="16"/>
        <v>20</v>
      </c>
      <c r="AE24" s="10">
        <f t="shared" si="16"/>
        <v>0</v>
      </c>
      <c r="AF24" s="11">
        <f t="shared" si="16"/>
        <v>0</v>
      </c>
      <c r="AG24" s="10">
        <f t="shared" si="16"/>
        <v>0</v>
      </c>
      <c r="AH24" s="11">
        <f t="shared" si="16"/>
        <v>0</v>
      </c>
      <c r="AI24" s="10">
        <f t="shared" si="16"/>
        <v>0</v>
      </c>
      <c r="AJ24" s="11">
        <f t="shared" si="16"/>
        <v>0</v>
      </c>
      <c r="AK24" s="10">
        <f t="shared" si="16"/>
        <v>0</v>
      </c>
      <c r="AL24" s="11">
        <f t="shared" ref="AL24:BQ24" si="17">SUM(AL17:AL23)</f>
        <v>0</v>
      </c>
      <c r="AM24" s="10">
        <f t="shared" si="17"/>
        <v>0</v>
      </c>
      <c r="AN24" s="7">
        <f t="shared" si="17"/>
        <v>3</v>
      </c>
      <c r="AO24" s="7">
        <f t="shared" si="17"/>
        <v>4</v>
      </c>
      <c r="AP24" s="11">
        <f t="shared" si="17"/>
        <v>10</v>
      </c>
      <c r="AQ24" s="10">
        <f t="shared" si="17"/>
        <v>0</v>
      </c>
      <c r="AR24" s="11">
        <f t="shared" si="17"/>
        <v>0</v>
      </c>
      <c r="AS24" s="10">
        <f t="shared" si="17"/>
        <v>0</v>
      </c>
      <c r="AT24" s="7">
        <f t="shared" si="17"/>
        <v>0.5</v>
      </c>
      <c r="AU24" s="11">
        <f t="shared" si="17"/>
        <v>0</v>
      </c>
      <c r="AV24" s="10">
        <f t="shared" si="17"/>
        <v>0</v>
      </c>
      <c r="AW24" s="11">
        <f t="shared" si="17"/>
        <v>20</v>
      </c>
      <c r="AX24" s="10">
        <f t="shared" si="17"/>
        <v>0</v>
      </c>
      <c r="AY24" s="11">
        <f t="shared" si="17"/>
        <v>0</v>
      </c>
      <c r="AZ24" s="10">
        <f t="shared" si="17"/>
        <v>0</v>
      </c>
      <c r="BA24" s="11">
        <f t="shared" si="17"/>
        <v>0</v>
      </c>
      <c r="BB24" s="10">
        <f t="shared" si="17"/>
        <v>0</v>
      </c>
      <c r="BC24" s="11">
        <f t="shared" si="17"/>
        <v>0</v>
      </c>
      <c r="BD24" s="10">
        <f t="shared" si="17"/>
        <v>0</v>
      </c>
      <c r="BE24" s="11">
        <f t="shared" si="17"/>
        <v>0</v>
      </c>
      <c r="BF24" s="10">
        <f t="shared" si="17"/>
        <v>0</v>
      </c>
      <c r="BG24" s="11">
        <f t="shared" si="17"/>
        <v>0</v>
      </c>
      <c r="BH24" s="10">
        <f t="shared" si="17"/>
        <v>0</v>
      </c>
      <c r="BI24" s="7">
        <f t="shared" si="17"/>
        <v>1.5</v>
      </c>
      <c r="BJ24" s="7">
        <f t="shared" si="17"/>
        <v>2</v>
      </c>
      <c r="BK24" s="11">
        <f t="shared" si="17"/>
        <v>0</v>
      </c>
      <c r="BL24" s="10">
        <f t="shared" si="17"/>
        <v>0</v>
      </c>
      <c r="BM24" s="11">
        <f t="shared" si="17"/>
        <v>15</v>
      </c>
      <c r="BN24" s="10">
        <f t="shared" si="17"/>
        <v>0</v>
      </c>
      <c r="BO24" s="7">
        <f t="shared" si="17"/>
        <v>1</v>
      </c>
      <c r="BP24" s="11">
        <f t="shared" si="17"/>
        <v>0</v>
      </c>
      <c r="BQ24" s="10">
        <f t="shared" si="17"/>
        <v>0</v>
      </c>
      <c r="BR24" s="11">
        <f t="shared" ref="BR24:CW24" si="18">SUM(BR17:BR23)</f>
        <v>0</v>
      </c>
      <c r="BS24" s="10">
        <f t="shared" si="18"/>
        <v>0</v>
      </c>
      <c r="BT24" s="11">
        <f t="shared" si="18"/>
        <v>0</v>
      </c>
      <c r="BU24" s="10">
        <f t="shared" si="18"/>
        <v>0</v>
      </c>
      <c r="BV24" s="11">
        <f t="shared" si="18"/>
        <v>0</v>
      </c>
      <c r="BW24" s="10">
        <f t="shared" si="18"/>
        <v>0</v>
      </c>
      <c r="BX24" s="11">
        <f t="shared" si="18"/>
        <v>0</v>
      </c>
      <c r="BY24" s="10">
        <f t="shared" si="18"/>
        <v>0</v>
      </c>
      <c r="BZ24" s="11">
        <f t="shared" si="18"/>
        <v>0</v>
      </c>
      <c r="CA24" s="10">
        <f t="shared" si="18"/>
        <v>0</v>
      </c>
      <c r="CB24" s="11">
        <f t="shared" si="18"/>
        <v>0</v>
      </c>
      <c r="CC24" s="10">
        <f t="shared" si="18"/>
        <v>0</v>
      </c>
      <c r="CD24" s="7">
        <f t="shared" si="18"/>
        <v>0</v>
      </c>
      <c r="CE24" s="7">
        <f t="shared" si="18"/>
        <v>1</v>
      </c>
      <c r="CF24" s="11">
        <f t="shared" si="18"/>
        <v>18</v>
      </c>
      <c r="CG24" s="10">
        <f t="shared" si="18"/>
        <v>0</v>
      </c>
      <c r="CH24" s="11">
        <f t="shared" si="18"/>
        <v>9</v>
      </c>
      <c r="CI24" s="10">
        <f t="shared" si="18"/>
        <v>0</v>
      </c>
      <c r="CJ24" s="7">
        <f t="shared" si="18"/>
        <v>3</v>
      </c>
      <c r="CK24" s="11">
        <f t="shared" si="18"/>
        <v>0</v>
      </c>
      <c r="CL24" s="10">
        <f t="shared" si="18"/>
        <v>0</v>
      </c>
      <c r="CM24" s="11">
        <f t="shared" si="18"/>
        <v>0</v>
      </c>
      <c r="CN24" s="10">
        <f t="shared" si="18"/>
        <v>0</v>
      </c>
      <c r="CO24" s="11">
        <f t="shared" si="18"/>
        <v>0</v>
      </c>
      <c r="CP24" s="10">
        <f t="shared" si="18"/>
        <v>0</v>
      </c>
      <c r="CQ24" s="11">
        <f t="shared" si="18"/>
        <v>0</v>
      </c>
      <c r="CR24" s="10">
        <f t="shared" si="18"/>
        <v>0</v>
      </c>
      <c r="CS24" s="11">
        <f t="shared" si="18"/>
        <v>0</v>
      </c>
      <c r="CT24" s="10">
        <f t="shared" si="18"/>
        <v>0</v>
      </c>
      <c r="CU24" s="11">
        <f t="shared" si="18"/>
        <v>0</v>
      </c>
      <c r="CV24" s="10">
        <f t="shared" si="18"/>
        <v>0</v>
      </c>
      <c r="CW24" s="11">
        <f t="shared" si="18"/>
        <v>0</v>
      </c>
      <c r="CX24" s="10">
        <f>SUM(CX17:CX23)</f>
        <v>0</v>
      </c>
      <c r="CY24" s="7">
        <f>SUM(CY17:CY23)</f>
        <v>0</v>
      </c>
      <c r="CZ24" s="7">
        <f>SUM(CZ17:CZ23)</f>
        <v>3</v>
      </c>
    </row>
    <row r="25" spans="1:104" ht="20.100000000000001" customHeight="1" x14ac:dyDescent="0.2">
      <c r="A25" s="19" t="s">
        <v>69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9"/>
      <c r="CZ25" s="13"/>
    </row>
    <row r="26" spans="1:104" x14ac:dyDescent="0.2">
      <c r="A26" s="6"/>
      <c r="B26" s="6"/>
      <c r="C26" s="6"/>
      <c r="D26" s="6" t="s">
        <v>70</v>
      </c>
      <c r="E26" s="3" t="s">
        <v>71</v>
      </c>
      <c r="F26" s="6">
        <f t="shared" ref="F26:F32" si="19">COUNTIF(U26:CX26,"e")</f>
        <v>1</v>
      </c>
      <c r="G26" s="6">
        <f t="shared" ref="G26:G32" si="20">COUNTIF(U26:CX26,"z")</f>
        <v>1</v>
      </c>
      <c r="H26" s="6">
        <f t="shared" ref="H26:H38" si="21">SUM(I26:Q26)</f>
        <v>20</v>
      </c>
      <c r="I26" s="6">
        <f t="shared" ref="I26:I38" si="22">U26+AP26+BK26+CF26</f>
        <v>10</v>
      </c>
      <c r="J26" s="6">
        <f t="shared" ref="J26:J38" si="23">W26+AR26+BM26+CH26</f>
        <v>10</v>
      </c>
      <c r="K26" s="6">
        <f t="shared" ref="K26:K38" si="24">Z26+AU26+BP26+CK26</f>
        <v>0</v>
      </c>
      <c r="L26" s="6">
        <f t="shared" ref="L26:L38" si="25">AB26+AW26+BR26+CM26</f>
        <v>0</v>
      </c>
      <c r="M26" s="6">
        <f t="shared" ref="M26:M38" si="26">AD26+AY26+BT26+CO26</f>
        <v>0</v>
      </c>
      <c r="N26" s="6">
        <f t="shared" ref="N26:N38" si="27">AF26+BA26+BV26+CQ26</f>
        <v>0</v>
      </c>
      <c r="O26" s="6">
        <f t="shared" ref="O26:O38" si="28">AH26+BC26+BX26+CS26</f>
        <v>0</v>
      </c>
      <c r="P26" s="6">
        <f t="shared" ref="P26:P38" si="29">AJ26+BE26+BZ26+CU26</f>
        <v>0</v>
      </c>
      <c r="Q26" s="6">
        <f t="shared" ref="Q26:Q38" si="30">AL26+BG26+CB26+CW26</f>
        <v>0</v>
      </c>
      <c r="R26" s="7">
        <f t="shared" ref="R26:R38" si="31">AO26+BJ26+CE26+CZ26</f>
        <v>2</v>
      </c>
      <c r="S26" s="7">
        <f t="shared" ref="S26:S38" si="32">AN26+BI26+CD26+CY26</f>
        <v>0</v>
      </c>
      <c r="T26" s="7">
        <v>0.8</v>
      </c>
      <c r="U26" s="11">
        <v>10</v>
      </c>
      <c r="V26" s="10" t="s">
        <v>55</v>
      </c>
      <c r="W26" s="11">
        <v>10</v>
      </c>
      <c r="X26" s="10" t="s">
        <v>56</v>
      </c>
      <c r="Y26" s="7">
        <v>2</v>
      </c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ref="AO26:AO38" si="33">Y26+AN26</f>
        <v>2</v>
      </c>
      <c r="AP26" s="11"/>
      <c r="AQ26" s="10"/>
      <c r="AR26" s="11"/>
      <c r="AS26" s="10"/>
      <c r="AT26" s="7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ref="BJ26:BJ38" si="34">AT26+BI26</f>
        <v>0</v>
      </c>
      <c r="BK26" s="11"/>
      <c r="BL26" s="10"/>
      <c r="BM26" s="11"/>
      <c r="BN26" s="10"/>
      <c r="BO26" s="7"/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ref="CE26:CE38" si="35">BO26+CD26</f>
        <v>0</v>
      </c>
      <c r="CF26" s="11"/>
      <c r="CG26" s="10"/>
      <c r="CH26" s="11"/>
      <c r="CI26" s="10"/>
      <c r="CJ26" s="7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ref="CZ26:CZ38" si="36">CJ26+CY26</f>
        <v>0</v>
      </c>
    </row>
    <row r="27" spans="1:104" x14ac:dyDescent="0.2">
      <c r="A27" s="6"/>
      <c r="B27" s="6"/>
      <c r="C27" s="6"/>
      <c r="D27" s="6" t="s">
        <v>72</v>
      </c>
      <c r="E27" s="3" t="s">
        <v>73</v>
      </c>
      <c r="F27" s="6">
        <f t="shared" si="19"/>
        <v>0</v>
      </c>
      <c r="G27" s="6">
        <f t="shared" si="20"/>
        <v>2</v>
      </c>
      <c r="H27" s="6">
        <f t="shared" si="21"/>
        <v>30</v>
      </c>
      <c r="I27" s="6">
        <f t="shared" si="22"/>
        <v>10</v>
      </c>
      <c r="J27" s="6">
        <f t="shared" si="23"/>
        <v>0</v>
      </c>
      <c r="K27" s="6">
        <f t="shared" si="24"/>
        <v>0</v>
      </c>
      <c r="L27" s="6">
        <f t="shared" si="25"/>
        <v>20</v>
      </c>
      <c r="M27" s="6">
        <f t="shared" si="26"/>
        <v>0</v>
      </c>
      <c r="N27" s="6">
        <f t="shared" si="27"/>
        <v>0</v>
      </c>
      <c r="O27" s="6">
        <f t="shared" si="28"/>
        <v>0</v>
      </c>
      <c r="P27" s="6">
        <f t="shared" si="29"/>
        <v>0</v>
      </c>
      <c r="Q27" s="6">
        <f t="shared" si="30"/>
        <v>0</v>
      </c>
      <c r="R27" s="7">
        <f t="shared" si="31"/>
        <v>2</v>
      </c>
      <c r="S27" s="7">
        <f t="shared" si="32"/>
        <v>1.2</v>
      </c>
      <c r="T27" s="7">
        <v>1.2</v>
      </c>
      <c r="U27" s="11"/>
      <c r="V27" s="10"/>
      <c r="W27" s="11"/>
      <c r="X27" s="10"/>
      <c r="Y27" s="7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33"/>
        <v>0</v>
      </c>
      <c r="AP27" s="11"/>
      <c r="AQ27" s="10"/>
      <c r="AR27" s="11"/>
      <c r="AS27" s="10"/>
      <c r="AT27" s="7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34"/>
        <v>0</v>
      </c>
      <c r="BK27" s="11">
        <v>10</v>
      </c>
      <c r="BL27" s="10" t="s">
        <v>56</v>
      </c>
      <c r="BM27" s="11"/>
      <c r="BN27" s="10"/>
      <c r="BO27" s="7">
        <v>0.8</v>
      </c>
      <c r="BP27" s="11"/>
      <c r="BQ27" s="10"/>
      <c r="BR27" s="11">
        <v>20</v>
      </c>
      <c r="BS27" s="10" t="s">
        <v>56</v>
      </c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>
        <v>1.2</v>
      </c>
      <c r="CE27" s="7">
        <f t="shared" si="35"/>
        <v>2</v>
      </c>
      <c r="CF27" s="11"/>
      <c r="CG27" s="10"/>
      <c r="CH27" s="11"/>
      <c r="CI27" s="10"/>
      <c r="CJ27" s="7"/>
      <c r="CK27" s="11"/>
      <c r="CL27" s="10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36"/>
        <v>0</v>
      </c>
    </row>
    <row r="28" spans="1:104" x14ac:dyDescent="0.2">
      <c r="A28" s="6"/>
      <c r="B28" s="6"/>
      <c r="C28" s="6"/>
      <c r="D28" s="6" t="s">
        <v>74</v>
      </c>
      <c r="E28" s="3" t="s">
        <v>75</v>
      </c>
      <c r="F28" s="6">
        <f t="shared" si="19"/>
        <v>0</v>
      </c>
      <c r="G28" s="6">
        <f t="shared" si="20"/>
        <v>2</v>
      </c>
      <c r="H28" s="6">
        <f t="shared" si="21"/>
        <v>30</v>
      </c>
      <c r="I28" s="6">
        <f t="shared" si="22"/>
        <v>10</v>
      </c>
      <c r="J28" s="6">
        <f t="shared" si="23"/>
        <v>0</v>
      </c>
      <c r="K28" s="6">
        <f t="shared" si="24"/>
        <v>0</v>
      </c>
      <c r="L28" s="6">
        <f t="shared" si="25"/>
        <v>20</v>
      </c>
      <c r="M28" s="6">
        <f t="shared" si="26"/>
        <v>0</v>
      </c>
      <c r="N28" s="6">
        <f t="shared" si="27"/>
        <v>0</v>
      </c>
      <c r="O28" s="6">
        <f t="shared" si="28"/>
        <v>0</v>
      </c>
      <c r="P28" s="6">
        <f t="shared" si="29"/>
        <v>0</v>
      </c>
      <c r="Q28" s="6">
        <f t="shared" si="30"/>
        <v>0</v>
      </c>
      <c r="R28" s="7">
        <f t="shared" si="31"/>
        <v>2</v>
      </c>
      <c r="S28" s="7">
        <f t="shared" si="32"/>
        <v>1.4</v>
      </c>
      <c r="T28" s="7">
        <v>1.3</v>
      </c>
      <c r="U28" s="11">
        <v>10</v>
      </c>
      <c r="V28" s="10" t="s">
        <v>56</v>
      </c>
      <c r="W28" s="11"/>
      <c r="X28" s="10"/>
      <c r="Y28" s="7">
        <v>0.6</v>
      </c>
      <c r="Z28" s="11"/>
      <c r="AA28" s="10"/>
      <c r="AB28" s="11">
        <v>20</v>
      </c>
      <c r="AC28" s="10" t="s">
        <v>56</v>
      </c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>
        <v>1.4</v>
      </c>
      <c r="AO28" s="7">
        <f t="shared" si="33"/>
        <v>2</v>
      </c>
      <c r="AP28" s="11"/>
      <c r="AQ28" s="10"/>
      <c r="AR28" s="11"/>
      <c r="AS28" s="10"/>
      <c r="AT28" s="7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34"/>
        <v>0</v>
      </c>
      <c r="BK28" s="11"/>
      <c r="BL28" s="10"/>
      <c r="BM28" s="11"/>
      <c r="BN28" s="10"/>
      <c r="BO28" s="7"/>
      <c r="BP28" s="11"/>
      <c r="BQ28" s="10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35"/>
        <v>0</v>
      </c>
      <c r="CF28" s="11"/>
      <c r="CG28" s="10"/>
      <c r="CH28" s="11"/>
      <c r="CI28" s="10"/>
      <c r="CJ28" s="7"/>
      <c r="CK28" s="11"/>
      <c r="CL28" s="10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36"/>
        <v>0</v>
      </c>
    </row>
    <row r="29" spans="1:104" x14ac:dyDescent="0.2">
      <c r="A29" s="6"/>
      <c r="B29" s="6"/>
      <c r="C29" s="6"/>
      <c r="D29" s="6" t="s">
        <v>76</v>
      </c>
      <c r="E29" s="3" t="s">
        <v>77</v>
      </c>
      <c r="F29" s="6">
        <f t="shared" si="19"/>
        <v>0</v>
      </c>
      <c r="G29" s="6">
        <f t="shared" si="20"/>
        <v>2</v>
      </c>
      <c r="H29" s="6">
        <f t="shared" si="21"/>
        <v>20</v>
      </c>
      <c r="I29" s="6">
        <f t="shared" si="22"/>
        <v>10</v>
      </c>
      <c r="J29" s="6">
        <f t="shared" si="23"/>
        <v>0</v>
      </c>
      <c r="K29" s="6">
        <f t="shared" si="24"/>
        <v>0</v>
      </c>
      <c r="L29" s="6">
        <f t="shared" si="25"/>
        <v>0</v>
      </c>
      <c r="M29" s="6">
        <f t="shared" si="26"/>
        <v>0</v>
      </c>
      <c r="N29" s="6">
        <f t="shared" si="27"/>
        <v>10</v>
      </c>
      <c r="O29" s="6">
        <f t="shared" si="28"/>
        <v>0</v>
      </c>
      <c r="P29" s="6">
        <f t="shared" si="29"/>
        <v>0</v>
      </c>
      <c r="Q29" s="6">
        <f t="shared" si="30"/>
        <v>0</v>
      </c>
      <c r="R29" s="7">
        <f t="shared" si="31"/>
        <v>2</v>
      </c>
      <c r="S29" s="7">
        <f t="shared" si="32"/>
        <v>1</v>
      </c>
      <c r="T29" s="7">
        <v>0.8</v>
      </c>
      <c r="U29" s="11">
        <v>10</v>
      </c>
      <c r="V29" s="10" t="s">
        <v>56</v>
      </c>
      <c r="W29" s="11"/>
      <c r="X29" s="10"/>
      <c r="Y29" s="7">
        <v>1</v>
      </c>
      <c r="Z29" s="11"/>
      <c r="AA29" s="10"/>
      <c r="AB29" s="11"/>
      <c r="AC29" s="10"/>
      <c r="AD29" s="11"/>
      <c r="AE29" s="10"/>
      <c r="AF29" s="11">
        <v>10</v>
      </c>
      <c r="AG29" s="10" t="s">
        <v>56</v>
      </c>
      <c r="AH29" s="11"/>
      <c r="AI29" s="10"/>
      <c r="AJ29" s="11"/>
      <c r="AK29" s="10"/>
      <c r="AL29" s="11"/>
      <c r="AM29" s="10"/>
      <c r="AN29" s="7">
        <v>1</v>
      </c>
      <c r="AO29" s="7">
        <f t="shared" si="33"/>
        <v>2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34"/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35"/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36"/>
        <v>0</v>
      </c>
    </row>
    <row r="30" spans="1:104" x14ac:dyDescent="0.2">
      <c r="A30" s="6"/>
      <c r="B30" s="6"/>
      <c r="C30" s="6"/>
      <c r="D30" s="6" t="s">
        <v>78</v>
      </c>
      <c r="E30" s="3" t="s">
        <v>79</v>
      </c>
      <c r="F30" s="6">
        <f t="shared" si="19"/>
        <v>0</v>
      </c>
      <c r="G30" s="6">
        <f t="shared" si="20"/>
        <v>2</v>
      </c>
      <c r="H30" s="6">
        <f t="shared" si="21"/>
        <v>28</v>
      </c>
      <c r="I30" s="6">
        <f t="shared" si="22"/>
        <v>14</v>
      </c>
      <c r="J30" s="6">
        <f t="shared" si="23"/>
        <v>0</v>
      </c>
      <c r="K30" s="6">
        <f t="shared" si="24"/>
        <v>0</v>
      </c>
      <c r="L30" s="6">
        <f t="shared" si="25"/>
        <v>14</v>
      </c>
      <c r="M30" s="6">
        <f t="shared" si="26"/>
        <v>0</v>
      </c>
      <c r="N30" s="6">
        <f t="shared" si="27"/>
        <v>0</v>
      </c>
      <c r="O30" s="6">
        <f t="shared" si="28"/>
        <v>0</v>
      </c>
      <c r="P30" s="6">
        <f t="shared" si="29"/>
        <v>0</v>
      </c>
      <c r="Q30" s="6">
        <f t="shared" si="30"/>
        <v>0</v>
      </c>
      <c r="R30" s="7">
        <f t="shared" si="31"/>
        <v>3</v>
      </c>
      <c r="S30" s="7">
        <f t="shared" si="32"/>
        <v>1.5</v>
      </c>
      <c r="T30" s="7">
        <v>1.2</v>
      </c>
      <c r="U30" s="11"/>
      <c r="V30" s="10"/>
      <c r="W30" s="11"/>
      <c r="X30" s="10"/>
      <c r="Y30" s="7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33"/>
        <v>0</v>
      </c>
      <c r="AP30" s="11"/>
      <c r="AQ30" s="10"/>
      <c r="AR30" s="11"/>
      <c r="AS30" s="10"/>
      <c r="AT30" s="7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34"/>
        <v>0</v>
      </c>
      <c r="BK30" s="11">
        <v>14</v>
      </c>
      <c r="BL30" s="10" t="s">
        <v>56</v>
      </c>
      <c r="BM30" s="11"/>
      <c r="BN30" s="10"/>
      <c r="BO30" s="7">
        <v>1.5</v>
      </c>
      <c r="BP30" s="11"/>
      <c r="BQ30" s="10"/>
      <c r="BR30" s="11">
        <v>14</v>
      </c>
      <c r="BS30" s="10" t="s">
        <v>56</v>
      </c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>
        <v>1.5</v>
      </c>
      <c r="CE30" s="7">
        <f t="shared" si="35"/>
        <v>3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36"/>
        <v>0</v>
      </c>
    </row>
    <row r="31" spans="1:104" x14ac:dyDescent="0.2">
      <c r="A31" s="6"/>
      <c r="B31" s="6"/>
      <c r="C31" s="6"/>
      <c r="D31" s="6" t="s">
        <v>80</v>
      </c>
      <c r="E31" s="3" t="s">
        <v>81</v>
      </c>
      <c r="F31" s="6">
        <f t="shared" si="19"/>
        <v>1</v>
      </c>
      <c r="G31" s="6">
        <f t="shared" si="20"/>
        <v>2</v>
      </c>
      <c r="H31" s="6">
        <f t="shared" si="21"/>
        <v>40</v>
      </c>
      <c r="I31" s="6">
        <f t="shared" si="22"/>
        <v>20</v>
      </c>
      <c r="J31" s="6">
        <f t="shared" si="23"/>
        <v>10</v>
      </c>
      <c r="K31" s="6">
        <f t="shared" si="24"/>
        <v>0</v>
      </c>
      <c r="L31" s="6">
        <f t="shared" si="25"/>
        <v>10</v>
      </c>
      <c r="M31" s="6">
        <f t="shared" si="26"/>
        <v>0</v>
      </c>
      <c r="N31" s="6">
        <f t="shared" si="27"/>
        <v>0</v>
      </c>
      <c r="O31" s="6">
        <f t="shared" si="28"/>
        <v>0</v>
      </c>
      <c r="P31" s="6">
        <f t="shared" si="29"/>
        <v>0</v>
      </c>
      <c r="Q31" s="6">
        <f t="shared" si="30"/>
        <v>0</v>
      </c>
      <c r="R31" s="7">
        <f t="shared" si="31"/>
        <v>3</v>
      </c>
      <c r="S31" s="7">
        <f t="shared" si="32"/>
        <v>1</v>
      </c>
      <c r="T31" s="7">
        <v>1.6</v>
      </c>
      <c r="U31" s="11">
        <v>20</v>
      </c>
      <c r="V31" s="10" t="s">
        <v>55</v>
      </c>
      <c r="W31" s="11">
        <v>10</v>
      </c>
      <c r="X31" s="10" t="s">
        <v>56</v>
      </c>
      <c r="Y31" s="7">
        <v>2</v>
      </c>
      <c r="Z31" s="11"/>
      <c r="AA31" s="10"/>
      <c r="AB31" s="11">
        <v>10</v>
      </c>
      <c r="AC31" s="10" t="s">
        <v>56</v>
      </c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>
        <v>1</v>
      </c>
      <c r="AO31" s="7">
        <f t="shared" si="33"/>
        <v>3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34"/>
        <v>0</v>
      </c>
      <c r="BK31" s="11"/>
      <c r="BL31" s="10"/>
      <c r="BM31" s="11"/>
      <c r="BN31" s="10"/>
      <c r="BO31" s="7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35"/>
        <v>0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36"/>
        <v>0</v>
      </c>
    </row>
    <row r="32" spans="1:104" x14ac:dyDescent="0.2">
      <c r="A32" s="6"/>
      <c r="B32" s="6"/>
      <c r="C32" s="6"/>
      <c r="D32" s="6" t="s">
        <v>82</v>
      </c>
      <c r="E32" s="3" t="s">
        <v>83</v>
      </c>
      <c r="F32" s="6">
        <f t="shared" si="19"/>
        <v>1</v>
      </c>
      <c r="G32" s="6">
        <f t="shared" si="20"/>
        <v>1</v>
      </c>
      <c r="H32" s="6">
        <f t="shared" si="21"/>
        <v>20</v>
      </c>
      <c r="I32" s="6">
        <f t="shared" si="22"/>
        <v>10</v>
      </c>
      <c r="J32" s="6">
        <f t="shared" si="23"/>
        <v>0</v>
      </c>
      <c r="K32" s="6">
        <f t="shared" si="24"/>
        <v>0</v>
      </c>
      <c r="L32" s="6">
        <f t="shared" si="25"/>
        <v>10</v>
      </c>
      <c r="M32" s="6">
        <f t="shared" si="26"/>
        <v>0</v>
      </c>
      <c r="N32" s="6">
        <f t="shared" si="27"/>
        <v>0</v>
      </c>
      <c r="O32" s="6">
        <f t="shared" si="28"/>
        <v>0</v>
      </c>
      <c r="P32" s="6">
        <f t="shared" si="29"/>
        <v>0</v>
      </c>
      <c r="Q32" s="6">
        <f t="shared" si="30"/>
        <v>0</v>
      </c>
      <c r="R32" s="7">
        <f t="shared" si="31"/>
        <v>3</v>
      </c>
      <c r="S32" s="7">
        <f t="shared" si="32"/>
        <v>1</v>
      </c>
      <c r="T32" s="7">
        <v>0.8</v>
      </c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3"/>
        <v>0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34"/>
        <v>0</v>
      </c>
      <c r="BK32" s="11">
        <v>10</v>
      </c>
      <c r="BL32" s="10" t="s">
        <v>55</v>
      </c>
      <c r="BM32" s="11"/>
      <c r="BN32" s="10"/>
      <c r="BO32" s="7">
        <v>2</v>
      </c>
      <c r="BP32" s="11"/>
      <c r="BQ32" s="10"/>
      <c r="BR32" s="11">
        <v>10</v>
      </c>
      <c r="BS32" s="10" t="s">
        <v>56</v>
      </c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>
        <v>1</v>
      </c>
      <c r="CE32" s="7">
        <f t="shared" si="35"/>
        <v>3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36"/>
        <v>0</v>
      </c>
    </row>
    <row r="33" spans="1:104" x14ac:dyDescent="0.2">
      <c r="A33" s="6">
        <v>6</v>
      </c>
      <c r="B33" s="6">
        <v>1</v>
      </c>
      <c r="C33" s="6"/>
      <c r="D33" s="6"/>
      <c r="E33" s="3" t="s">
        <v>84</v>
      </c>
      <c r="F33" s="6">
        <f>$B$33*COUNTIF(U33:CX33,"e")</f>
        <v>0</v>
      </c>
      <c r="G33" s="6">
        <f>$B$33*COUNTIF(U33:CX33,"z")</f>
        <v>2</v>
      </c>
      <c r="H33" s="6">
        <f t="shared" si="21"/>
        <v>24</v>
      </c>
      <c r="I33" s="6">
        <f t="shared" si="22"/>
        <v>12</v>
      </c>
      <c r="J33" s="6">
        <f t="shared" si="23"/>
        <v>0</v>
      </c>
      <c r="K33" s="6">
        <f t="shared" si="24"/>
        <v>0</v>
      </c>
      <c r="L33" s="6">
        <f t="shared" si="25"/>
        <v>0</v>
      </c>
      <c r="M33" s="6">
        <f t="shared" si="26"/>
        <v>0</v>
      </c>
      <c r="N33" s="6">
        <f t="shared" si="27"/>
        <v>12</v>
      </c>
      <c r="O33" s="6">
        <f t="shared" si="28"/>
        <v>0</v>
      </c>
      <c r="P33" s="6">
        <f t="shared" si="29"/>
        <v>0</v>
      </c>
      <c r="Q33" s="6">
        <f t="shared" si="30"/>
        <v>0</v>
      </c>
      <c r="R33" s="7">
        <f t="shared" si="31"/>
        <v>3</v>
      </c>
      <c r="S33" s="7">
        <f t="shared" si="32"/>
        <v>1.5</v>
      </c>
      <c r="T33" s="7">
        <f>$B$33*1</f>
        <v>1</v>
      </c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3"/>
        <v>0</v>
      </c>
      <c r="AP33" s="11">
        <f>$B$33*12</f>
        <v>12</v>
      </c>
      <c r="AQ33" s="10" t="s">
        <v>56</v>
      </c>
      <c r="AR33" s="11"/>
      <c r="AS33" s="10"/>
      <c r="AT33" s="7">
        <f>$B$33*1.5</f>
        <v>1.5</v>
      </c>
      <c r="AU33" s="11"/>
      <c r="AV33" s="10"/>
      <c r="AW33" s="11"/>
      <c r="AX33" s="10"/>
      <c r="AY33" s="11"/>
      <c r="AZ33" s="10"/>
      <c r="BA33" s="11">
        <f>$B$33*12</f>
        <v>12</v>
      </c>
      <c r="BB33" s="10" t="s">
        <v>56</v>
      </c>
      <c r="BC33" s="11"/>
      <c r="BD33" s="10"/>
      <c r="BE33" s="11"/>
      <c r="BF33" s="10"/>
      <c r="BG33" s="11"/>
      <c r="BH33" s="10"/>
      <c r="BI33" s="7">
        <f>$B$33*1.5</f>
        <v>1.5</v>
      </c>
      <c r="BJ33" s="7">
        <f t="shared" si="34"/>
        <v>3</v>
      </c>
      <c r="BK33" s="11"/>
      <c r="BL33" s="10"/>
      <c r="BM33" s="11"/>
      <c r="BN33" s="10"/>
      <c r="BO33" s="7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35"/>
        <v>0</v>
      </c>
      <c r="CF33" s="11"/>
      <c r="CG33" s="10"/>
      <c r="CH33" s="11"/>
      <c r="CI33" s="10"/>
      <c r="CJ33" s="7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36"/>
        <v>0</v>
      </c>
    </row>
    <row r="34" spans="1:104" x14ac:dyDescent="0.2">
      <c r="A34" s="6"/>
      <c r="B34" s="6"/>
      <c r="C34" s="6"/>
      <c r="D34" s="6" t="s">
        <v>85</v>
      </c>
      <c r="E34" s="3" t="s">
        <v>86</v>
      </c>
      <c r="F34" s="6">
        <f>COUNTIF(U34:CX34,"e")</f>
        <v>0</v>
      </c>
      <c r="G34" s="6">
        <f>COUNTIF(U34:CX34,"z")</f>
        <v>1</v>
      </c>
      <c r="H34" s="6">
        <f t="shared" si="21"/>
        <v>10</v>
      </c>
      <c r="I34" s="6">
        <f t="shared" si="22"/>
        <v>10</v>
      </c>
      <c r="J34" s="6">
        <f t="shared" si="23"/>
        <v>0</v>
      </c>
      <c r="K34" s="6">
        <f t="shared" si="24"/>
        <v>0</v>
      </c>
      <c r="L34" s="6">
        <f t="shared" si="25"/>
        <v>0</v>
      </c>
      <c r="M34" s="6">
        <f t="shared" si="26"/>
        <v>0</v>
      </c>
      <c r="N34" s="6">
        <f t="shared" si="27"/>
        <v>0</v>
      </c>
      <c r="O34" s="6">
        <f t="shared" si="28"/>
        <v>0</v>
      </c>
      <c r="P34" s="6">
        <f t="shared" si="29"/>
        <v>0</v>
      </c>
      <c r="Q34" s="6">
        <f t="shared" si="30"/>
        <v>0</v>
      </c>
      <c r="R34" s="7">
        <f t="shared" si="31"/>
        <v>1</v>
      </c>
      <c r="S34" s="7">
        <f t="shared" si="32"/>
        <v>0</v>
      </c>
      <c r="T34" s="7">
        <v>0.4</v>
      </c>
      <c r="U34" s="11"/>
      <c r="V34" s="10"/>
      <c r="W34" s="11"/>
      <c r="X34" s="10"/>
      <c r="Y34" s="7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3"/>
        <v>0</v>
      </c>
      <c r="AP34" s="11"/>
      <c r="AQ34" s="10"/>
      <c r="AR34" s="11"/>
      <c r="AS34" s="10"/>
      <c r="AT34" s="7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34"/>
        <v>0</v>
      </c>
      <c r="BK34" s="11">
        <v>10</v>
      </c>
      <c r="BL34" s="10" t="s">
        <v>56</v>
      </c>
      <c r="BM34" s="11"/>
      <c r="BN34" s="10"/>
      <c r="BO34" s="7">
        <v>1</v>
      </c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5"/>
        <v>1</v>
      </c>
      <c r="CF34" s="11"/>
      <c r="CG34" s="10"/>
      <c r="CH34" s="11"/>
      <c r="CI34" s="10"/>
      <c r="CJ34" s="7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36"/>
        <v>0</v>
      </c>
    </row>
    <row r="35" spans="1:104" x14ac:dyDescent="0.2">
      <c r="A35" s="6"/>
      <c r="B35" s="6"/>
      <c r="C35" s="6"/>
      <c r="D35" s="6" t="s">
        <v>87</v>
      </c>
      <c r="E35" s="3" t="s">
        <v>88</v>
      </c>
      <c r="F35" s="6">
        <f>COUNTIF(U35:CX35,"e")</f>
        <v>1</v>
      </c>
      <c r="G35" s="6">
        <f>COUNTIF(U35:CX35,"z")</f>
        <v>1</v>
      </c>
      <c r="H35" s="6">
        <f t="shared" si="21"/>
        <v>30</v>
      </c>
      <c r="I35" s="6">
        <f t="shared" si="22"/>
        <v>20</v>
      </c>
      <c r="J35" s="6">
        <f t="shared" si="23"/>
        <v>0</v>
      </c>
      <c r="K35" s="6">
        <f t="shared" si="24"/>
        <v>0</v>
      </c>
      <c r="L35" s="6">
        <f t="shared" si="25"/>
        <v>0</v>
      </c>
      <c r="M35" s="6">
        <f t="shared" si="26"/>
        <v>0</v>
      </c>
      <c r="N35" s="6">
        <f t="shared" si="27"/>
        <v>10</v>
      </c>
      <c r="O35" s="6">
        <f t="shared" si="28"/>
        <v>0</v>
      </c>
      <c r="P35" s="6">
        <f t="shared" si="29"/>
        <v>0</v>
      </c>
      <c r="Q35" s="6">
        <f t="shared" si="30"/>
        <v>0</v>
      </c>
      <c r="R35" s="7">
        <f t="shared" si="31"/>
        <v>2</v>
      </c>
      <c r="S35" s="7">
        <f t="shared" si="32"/>
        <v>1</v>
      </c>
      <c r="T35" s="7">
        <v>1.2</v>
      </c>
      <c r="U35" s="11">
        <v>20</v>
      </c>
      <c r="V35" s="10" t="s">
        <v>55</v>
      </c>
      <c r="W35" s="11"/>
      <c r="X35" s="10"/>
      <c r="Y35" s="7">
        <v>1</v>
      </c>
      <c r="Z35" s="11"/>
      <c r="AA35" s="10"/>
      <c r="AB35" s="11"/>
      <c r="AC35" s="10"/>
      <c r="AD35" s="11"/>
      <c r="AE35" s="10"/>
      <c r="AF35" s="11">
        <v>10</v>
      </c>
      <c r="AG35" s="10" t="s">
        <v>56</v>
      </c>
      <c r="AH35" s="11"/>
      <c r="AI35" s="10"/>
      <c r="AJ35" s="11"/>
      <c r="AK35" s="10"/>
      <c r="AL35" s="11"/>
      <c r="AM35" s="10"/>
      <c r="AN35" s="7">
        <v>1</v>
      </c>
      <c r="AO35" s="7">
        <f t="shared" si="33"/>
        <v>2</v>
      </c>
      <c r="AP35" s="11"/>
      <c r="AQ35" s="10"/>
      <c r="AR35" s="11"/>
      <c r="AS35" s="10"/>
      <c r="AT35" s="7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34"/>
        <v>0</v>
      </c>
      <c r="BK35" s="11"/>
      <c r="BL35" s="10"/>
      <c r="BM35" s="11"/>
      <c r="BN35" s="10"/>
      <c r="BO35" s="7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5"/>
        <v>0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36"/>
        <v>0</v>
      </c>
    </row>
    <row r="36" spans="1:104" x14ac:dyDescent="0.2">
      <c r="A36" s="6"/>
      <c r="B36" s="6"/>
      <c r="C36" s="6"/>
      <c r="D36" s="6" t="s">
        <v>89</v>
      </c>
      <c r="E36" s="3" t="s">
        <v>90</v>
      </c>
      <c r="F36" s="6">
        <f>COUNTIF(U36:CX36,"e")</f>
        <v>0</v>
      </c>
      <c r="G36" s="6">
        <f>COUNTIF(U36:CX36,"z")</f>
        <v>2</v>
      </c>
      <c r="H36" s="6">
        <f t="shared" si="21"/>
        <v>20</v>
      </c>
      <c r="I36" s="6">
        <f t="shared" si="22"/>
        <v>10</v>
      </c>
      <c r="J36" s="6">
        <f t="shared" si="23"/>
        <v>0</v>
      </c>
      <c r="K36" s="6">
        <f t="shared" si="24"/>
        <v>0</v>
      </c>
      <c r="L36" s="6">
        <f t="shared" si="25"/>
        <v>10</v>
      </c>
      <c r="M36" s="6">
        <f t="shared" si="26"/>
        <v>0</v>
      </c>
      <c r="N36" s="6">
        <f t="shared" si="27"/>
        <v>0</v>
      </c>
      <c r="O36" s="6">
        <f t="shared" si="28"/>
        <v>0</v>
      </c>
      <c r="P36" s="6">
        <f t="shared" si="29"/>
        <v>0</v>
      </c>
      <c r="Q36" s="6">
        <f t="shared" si="30"/>
        <v>0</v>
      </c>
      <c r="R36" s="7">
        <f t="shared" si="31"/>
        <v>2</v>
      </c>
      <c r="S36" s="7">
        <f t="shared" si="32"/>
        <v>0.9</v>
      </c>
      <c r="T36" s="7">
        <v>0.8</v>
      </c>
      <c r="U36" s="11">
        <v>10</v>
      </c>
      <c r="V36" s="10" t="s">
        <v>56</v>
      </c>
      <c r="W36" s="11"/>
      <c r="X36" s="10"/>
      <c r="Y36" s="7">
        <v>1.1000000000000001</v>
      </c>
      <c r="Z36" s="11"/>
      <c r="AA36" s="10"/>
      <c r="AB36" s="11">
        <v>10</v>
      </c>
      <c r="AC36" s="10" t="s">
        <v>56</v>
      </c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>
        <v>0.9</v>
      </c>
      <c r="AO36" s="7">
        <f t="shared" si="33"/>
        <v>2</v>
      </c>
      <c r="AP36" s="11"/>
      <c r="AQ36" s="10"/>
      <c r="AR36" s="11"/>
      <c r="AS36" s="10"/>
      <c r="AT36" s="7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34"/>
        <v>0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35"/>
        <v>0</v>
      </c>
      <c r="CF36" s="11"/>
      <c r="CG36" s="10"/>
      <c r="CH36" s="11"/>
      <c r="CI36" s="10"/>
      <c r="CJ36" s="7"/>
      <c r="CK36" s="11"/>
      <c r="CL36" s="10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36"/>
        <v>0</v>
      </c>
    </row>
    <row r="37" spans="1:104" x14ac:dyDescent="0.2">
      <c r="A37" s="6"/>
      <c r="B37" s="6"/>
      <c r="C37" s="6"/>
      <c r="D37" s="6" t="s">
        <v>91</v>
      </c>
      <c r="E37" s="3" t="s">
        <v>92</v>
      </c>
      <c r="F37" s="6">
        <f>COUNTIF(U37:CX37,"e")</f>
        <v>1</v>
      </c>
      <c r="G37" s="6">
        <f>COUNTIF(U37:CX37,"z")</f>
        <v>2</v>
      </c>
      <c r="H37" s="6">
        <f t="shared" si="21"/>
        <v>30</v>
      </c>
      <c r="I37" s="6">
        <f t="shared" si="22"/>
        <v>10</v>
      </c>
      <c r="J37" s="6">
        <f t="shared" si="23"/>
        <v>10</v>
      </c>
      <c r="K37" s="6">
        <f t="shared" si="24"/>
        <v>0</v>
      </c>
      <c r="L37" s="6">
        <f t="shared" si="25"/>
        <v>10</v>
      </c>
      <c r="M37" s="6">
        <f t="shared" si="26"/>
        <v>0</v>
      </c>
      <c r="N37" s="6">
        <f t="shared" si="27"/>
        <v>0</v>
      </c>
      <c r="O37" s="6">
        <f t="shared" si="28"/>
        <v>0</v>
      </c>
      <c r="P37" s="6">
        <f t="shared" si="29"/>
        <v>0</v>
      </c>
      <c r="Q37" s="6">
        <f t="shared" si="30"/>
        <v>0</v>
      </c>
      <c r="R37" s="7">
        <f t="shared" si="31"/>
        <v>4</v>
      </c>
      <c r="S37" s="7">
        <f t="shared" si="32"/>
        <v>1</v>
      </c>
      <c r="T37" s="7">
        <v>1.3</v>
      </c>
      <c r="U37" s="11">
        <v>10</v>
      </c>
      <c r="V37" s="10" t="s">
        <v>55</v>
      </c>
      <c r="W37" s="11">
        <v>10</v>
      </c>
      <c r="X37" s="10" t="s">
        <v>56</v>
      </c>
      <c r="Y37" s="7">
        <v>3</v>
      </c>
      <c r="Z37" s="11"/>
      <c r="AA37" s="10"/>
      <c r="AB37" s="11">
        <v>10</v>
      </c>
      <c r="AC37" s="10" t="s">
        <v>56</v>
      </c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>
        <v>1</v>
      </c>
      <c r="AO37" s="7">
        <f t="shared" si="33"/>
        <v>4</v>
      </c>
      <c r="AP37" s="11"/>
      <c r="AQ37" s="10"/>
      <c r="AR37" s="11"/>
      <c r="AS37" s="10"/>
      <c r="AT37" s="7"/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34"/>
        <v>0</v>
      </c>
      <c r="BK37" s="11"/>
      <c r="BL37" s="10"/>
      <c r="BM37" s="11"/>
      <c r="BN37" s="10"/>
      <c r="BO37" s="7"/>
      <c r="BP37" s="11"/>
      <c r="BQ37" s="10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35"/>
        <v>0</v>
      </c>
      <c r="CF37" s="11"/>
      <c r="CG37" s="10"/>
      <c r="CH37" s="11"/>
      <c r="CI37" s="10"/>
      <c r="CJ37" s="7"/>
      <c r="CK37" s="11"/>
      <c r="CL37" s="10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36"/>
        <v>0</v>
      </c>
    </row>
    <row r="38" spans="1:104" x14ac:dyDescent="0.2">
      <c r="A38" s="6">
        <v>4</v>
      </c>
      <c r="B38" s="6">
        <v>1</v>
      </c>
      <c r="C38" s="6"/>
      <c r="D38" s="6"/>
      <c r="E38" s="3" t="s">
        <v>93</v>
      </c>
      <c r="F38" s="6">
        <f>$B$38*COUNTIF(U38:CX38,"e")</f>
        <v>0</v>
      </c>
      <c r="G38" s="6">
        <f>$B$38*COUNTIF(U38:CX38,"z")</f>
        <v>2</v>
      </c>
      <c r="H38" s="6">
        <f t="shared" si="21"/>
        <v>20</v>
      </c>
      <c r="I38" s="6">
        <f t="shared" si="22"/>
        <v>10</v>
      </c>
      <c r="J38" s="6">
        <f t="shared" si="23"/>
        <v>0</v>
      </c>
      <c r="K38" s="6">
        <f t="shared" si="24"/>
        <v>0</v>
      </c>
      <c r="L38" s="6">
        <f t="shared" si="25"/>
        <v>10</v>
      </c>
      <c r="M38" s="6">
        <f t="shared" si="26"/>
        <v>0</v>
      </c>
      <c r="N38" s="6">
        <f t="shared" si="27"/>
        <v>0</v>
      </c>
      <c r="O38" s="6">
        <f t="shared" si="28"/>
        <v>0</v>
      </c>
      <c r="P38" s="6">
        <f t="shared" si="29"/>
        <v>0</v>
      </c>
      <c r="Q38" s="6">
        <f t="shared" si="30"/>
        <v>0</v>
      </c>
      <c r="R38" s="7">
        <f t="shared" si="31"/>
        <v>4</v>
      </c>
      <c r="S38" s="7">
        <f t="shared" si="32"/>
        <v>2</v>
      </c>
      <c r="T38" s="7">
        <f>$B$38*0.8</f>
        <v>0.8</v>
      </c>
      <c r="U38" s="11"/>
      <c r="V38" s="10"/>
      <c r="W38" s="11"/>
      <c r="X38" s="10"/>
      <c r="Y38" s="7"/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3"/>
        <v>0</v>
      </c>
      <c r="AP38" s="11">
        <f>$B$38*10</f>
        <v>10</v>
      </c>
      <c r="AQ38" s="10" t="s">
        <v>56</v>
      </c>
      <c r="AR38" s="11"/>
      <c r="AS38" s="10"/>
      <c r="AT38" s="7">
        <f>$B$38*2</f>
        <v>2</v>
      </c>
      <c r="AU38" s="11"/>
      <c r="AV38" s="10"/>
      <c r="AW38" s="11">
        <f>$B$38*10</f>
        <v>10</v>
      </c>
      <c r="AX38" s="10" t="s">
        <v>56</v>
      </c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>
        <f>$B$38*2</f>
        <v>2</v>
      </c>
      <c r="BJ38" s="7">
        <f t="shared" si="34"/>
        <v>4</v>
      </c>
      <c r="BK38" s="11"/>
      <c r="BL38" s="10"/>
      <c r="BM38" s="11"/>
      <c r="BN38" s="10"/>
      <c r="BO38" s="7"/>
      <c r="BP38" s="11"/>
      <c r="BQ38" s="10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35"/>
        <v>0</v>
      </c>
      <c r="CF38" s="11"/>
      <c r="CG38" s="10"/>
      <c r="CH38" s="11"/>
      <c r="CI38" s="10"/>
      <c r="CJ38" s="7"/>
      <c r="CK38" s="11"/>
      <c r="CL38" s="10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36"/>
        <v>0</v>
      </c>
    </row>
    <row r="39" spans="1:104" ht="15.95" customHeight="1" x14ac:dyDescent="0.2">
      <c r="A39" s="6"/>
      <c r="B39" s="6"/>
      <c r="C39" s="6"/>
      <c r="D39" s="6"/>
      <c r="E39" s="6" t="s">
        <v>68</v>
      </c>
      <c r="F39" s="6">
        <f t="shared" ref="F39:AK39" si="37">SUM(F26:F38)</f>
        <v>5</v>
      </c>
      <c r="G39" s="6">
        <f t="shared" si="37"/>
        <v>22</v>
      </c>
      <c r="H39" s="6">
        <f t="shared" si="37"/>
        <v>322</v>
      </c>
      <c r="I39" s="6">
        <f t="shared" si="37"/>
        <v>156</v>
      </c>
      <c r="J39" s="6">
        <f t="shared" si="37"/>
        <v>30</v>
      </c>
      <c r="K39" s="6">
        <f t="shared" si="37"/>
        <v>0</v>
      </c>
      <c r="L39" s="6">
        <f t="shared" si="37"/>
        <v>104</v>
      </c>
      <c r="M39" s="6">
        <f t="shared" si="37"/>
        <v>0</v>
      </c>
      <c r="N39" s="6">
        <f t="shared" si="37"/>
        <v>32</v>
      </c>
      <c r="O39" s="6">
        <f t="shared" si="37"/>
        <v>0</v>
      </c>
      <c r="P39" s="6">
        <f t="shared" si="37"/>
        <v>0</v>
      </c>
      <c r="Q39" s="6">
        <f t="shared" si="37"/>
        <v>0</v>
      </c>
      <c r="R39" s="7">
        <f t="shared" si="37"/>
        <v>33</v>
      </c>
      <c r="S39" s="7">
        <f t="shared" si="37"/>
        <v>13.5</v>
      </c>
      <c r="T39" s="7">
        <f t="shared" si="37"/>
        <v>13.200000000000001</v>
      </c>
      <c r="U39" s="11">
        <f t="shared" si="37"/>
        <v>90</v>
      </c>
      <c r="V39" s="10">
        <f t="shared" si="37"/>
        <v>0</v>
      </c>
      <c r="W39" s="11">
        <f t="shared" si="37"/>
        <v>30</v>
      </c>
      <c r="X39" s="10">
        <f t="shared" si="37"/>
        <v>0</v>
      </c>
      <c r="Y39" s="7">
        <f t="shared" si="37"/>
        <v>10.7</v>
      </c>
      <c r="Z39" s="11">
        <f t="shared" si="37"/>
        <v>0</v>
      </c>
      <c r="AA39" s="10">
        <f t="shared" si="37"/>
        <v>0</v>
      </c>
      <c r="AB39" s="11">
        <f t="shared" si="37"/>
        <v>50</v>
      </c>
      <c r="AC39" s="10">
        <f t="shared" si="37"/>
        <v>0</v>
      </c>
      <c r="AD39" s="11">
        <f t="shared" si="37"/>
        <v>0</v>
      </c>
      <c r="AE39" s="10">
        <f t="shared" si="37"/>
        <v>0</v>
      </c>
      <c r="AF39" s="11">
        <f t="shared" si="37"/>
        <v>20</v>
      </c>
      <c r="AG39" s="10">
        <f t="shared" si="37"/>
        <v>0</v>
      </c>
      <c r="AH39" s="11">
        <f t="shared" si="37"/>
        <v>0</v>
      </c>
      <c r="AI39" s="10">
        <f t="shared" si="37"/>
        <v>0</v>
      </c>
      <c r="AJ39" s="11">
        <f t="shared" si="37"/>
        <v>0</v>
      </c>
      <c r="AK39" s="10">
        <f t="shared" si="37"/>
        <v>0</v>
      </c>
      <c r="AL39" s="11">
        <f t="shared" ref="AL39:BQ39" si="38">SUM(AL26:AL38)</f>
        <v>0</v>
      </c>
      <c r="AM39" s="10">
        <f t="shared" si="38"/>
        <v>0</v>
      </c>
      <c r="AN39" s="7">
        <f t="shared" si="38"/>
        <v>6.3000000000000007</v>
      </c>
      <c r="AO39" s="7">
        <f t="shared" si="38"/>
        <v>17</v>
      </c>
      <c r="AP39" s="11">
        <f t="shared" si="38"/>
        <v>22</v>
      </c>
      <c r="AQ39" s="10">
        <f t="shared" si="38"/>
        <v>0</v>
      </c>
      <c r="AR39" s="11">
        <f t="shared" si="38"/>
        <v>0</v>
      </c>
      <c r="AS39" s="10">
        <f t="shared" si="38"/>
        <v>0</v>
      </c>
      <c r="AT39" s="7">
        <f t="shared" si="38"/>
        <v>3.5</v>
      </c>
      <c r="AU39" s="11">
        <f t="shared" si="38"/>
        <v>0</v>
      </c>
      <c r="AV39" s="10">
        <f t="shared" si="38"/>
        <v>0</v>
      </c>
      <c r="AW39" s="11">
        <f t="shared" si="38"/>
        <v>10</v>
      </c>
      <c r="AX39" s="10">
        <f t="shared" si="38"/>
        <v>0</v>
      </c>
      <c r="AY39" s="11">
        <f t="shared" si="38"/>
        <v>0</v>
      </c>
      <c r="AZ39" s="10">
        <f t="shared" si="38"/>
        <v>0</v>
      </c>
      <c r="BA39" s="11">
        <f t="shared" si="38"/>
        <v>12</v>
      </c>
      <c r="BB39" s="10">
        <f t="shared" si="38"/>
        <v>0</v>
      </c>
      <c r="BC39" s="11">
        <f t="shared" si="38"/>
        <v>0</v>
      </c>
      <c r="BD39" s="10">
        <f t="shared" si="38"/>
        <v>0</v>
      </c>
      <c r="BE39" s="11">
        <f t="shared" si="38"/>
        <v>0</v>
      </c>
      <c r="BF39" s="10">
        <f t="shared" si="38"/>
        <v>0</v>
      </c>
      <c r="BG39" s="11">
        <f t="shared" si="38"/>
        <v>0</v>
      </c>
      <c r="BH39" s="10">
        <f t="shared" si="38"/>
        <v>0</v>
      </c>
      <c r="BI39" s="7">
        <f t="shared" si="38"/>
        <v>3.5</v>
      </c>
      <c r="BJ39" s="7">
        <f t="shared" si="38"/>
        <v>7</v>
      </c>
      <c r="BK39" s="11">
        <f t="shared" si="38"/>
        <v>44</v>
      </c>
      <c r="BL39" s="10">
        <f t="shared" si="38"/>
        <v>0</v>
      </c>
      <c r="BM39" s="11">
        <f t="shared" si="38"/>
        <v>0</v>
      </c>
      <c r="BN39" s="10">
        <f t="shared" si="38"/>
        <v>0</v>
      </c>
      <c r="BO39" s="7">
        <f t="shared" si="38"/>
        <v>5.3</v>
      </c>
      <c r="BP39" s="11">
        <f t="shared" si="38"/>
        <v>0</v>
      </c>
      <c r="BQ39" s="10">
        <f t="shared" si="38"/>
        <v>0</v>
      </c>
      <c r="BR39" s="11">
        <f t="shared" ref="BR39:CW39" si="39">SUM(BR26:BR38)</f>
        <v>44</v>
      </c>
      <c r="BS39" s="10">
        <f t="shared" si="39"/>
        <v>0</v>
      </c>
      <c r="BT39" s="11">
        <f t="shared" si="39"/>
        <v>0</v>
      </c>
      <c r="BU39" s="10">
        <f t="shared" si="39"/>
        <v>0</v>
      </c>
      <c r="BV39" s="11">
        <f t="shared" si="39"/>
        <v>0</v>
      </c>
      <c r="BW39" s="10">
        <f t="shared" si="39"/>
        <v>0</v>
      </c>
      <c r="BX39" s="11">
        <f t="shared" si="39"/>
        <v>0</v>
      </c>
      <c r="BY39" s="10">
        <f t="shared" si="39"/>
        <v>0</v>
      </c>
      <c r="BZ39" s="11">
        <f t="shared" si="39"/>
        <v>0</v>
      </c>
      <c r="CA39" s="10">
        <f t="shared" si="39"/>
        <v>0</v>
      </c>
      <c r="CB39" s="11">
        <f t="shared" si="39"/>
        <v>0</v>
      </c>
      <c r="CC39" s="10">
        <f t="shared" si="39"/>
        <v>0</v>
      </c>
      <c r="CD39" s="7">
        <f t="shared" si="39"/>
        <v>3.7</v>
      </c>
      <c r="CE39" s="7">
        <f t="shared" si="39"/>
        <v>9</v>
      </c>
      <c r="CF39" s="11">
        <f t="shared" si="39"/>
        <v>0</v>
      </c>
      <c r="CG39" s="10">
        <f t="shared" si="39"/>
        <v>0</v>
      </c>
      <c r="CH39" s="11">
        <f t="shared" si="39"/>
        <v>0</v>
      </c>
      <c r="CI39" s="10">
        <f t="shared" si="39"/>
        <v>0</v>
      </c>
      <c r="CJ39" s="7">
        <f t="shared" si="39"/>
        <v>0</v>
      </c>
      <c r="CK39" s="11">
        <f t="shared" si="39"/>
        <v>0</v>
      </c>
      <c r="CL39" s="10">
        <f t="shared" si="39"/>
        <v>0</v>
      </c>
      <c r="CM39" s="11">
        <f t="shared" si="39"/>
        <v>0</v>
      </c>
      <c r="CN39" s="10">
        <f t="shared" si="39"/>
        <v>0</v>
      </c>
      <c r="CO39" s="11">
        <f t="shared" si="39"/>
        <v>0</v>
      </c>
      <c r="CP39" s="10">
        <f t="shared" si="39"/>
        <v>0</v>
      </c>
      <c r="CQ39" s="11">
        <f t="shared" si="39"/>
        <v>0</v>
      </c>
      <c r="CR39" s="10">
        <f t="shared" si="39"/>
        <v>0</v>
      </c>
      <c r="CS39" s="11">
        <f t="shared" si="39"/>
        <v>0</v>
      </c>
      <c r="CT39" s="10">
        <f t="shared" si="39"/>
        <v>0</v>
      </c>
      <c r="CU39" s="11">
        <f t="shared" si="39"/>
        <v>0</v>
      </c>
      <c r="CV39" s="10">
        <f t="shared" si="39"/>
        <v>0</v>
      </c>
      <c r="CW39" s="11">
        <f t="shared" si="39"/>
        <v>0</v>
      </c>
      <c r="CX39" s="10">
        <f>SUM(CX26:CX38)</f>
        <v>0</v>
      </c>
      <c r="CY39" s="7">
        <f>SUM(CY26:CY38)</f>
        <v>0</v>
      </c>
      <c r="CZ39" s="7">
        <f>SUM(CZ26:CZ38)</f>
        <v>0</v>
      </c>
    </row>
    <row r="40" spans="1:104" ht="20.100000000000001" customHeight="1" x14ac:dyDescent="0.2">
      <c r="A40" s="19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9"/>
      <c r="CZ40" s="13"/>
    </row>
    <row r="41" spans="1:104" x14ac:dyDescent="0.2">
      <c r="A41" s="6"/>
      <c r="B41" s="6"/>
      <c r="C41" s="6"/>
      <c r="D41" s="6" t="s">
        <v>151</v>
      </c>
      <c r="E41" s="3" t="s">
        <v>152</v>
      </c>
      <c r="F41" s="6">
        <f t="shared" ref="F41:F49" si="40">COUNTIF(U41:CX41,"e")</f>
        <v>1</v>
      </c>
      <c r="G41" s="6">
        <f t="shared" ref="G41:G49" si="41">COUNTIF(U41:CX41,"z")</f>
        <v>2</v>
      </c>
      <c r="H41" s="6">
        <f t="shared" ref="H41:H50" si="42">SUM(I41:Q41)</f>
        <v>30</v>
      </c>
      <c r="I41" s="6">
        <f t="shared" ref="I41:I50" si="43">U41+AP41+BK41+CF41</f>
        <v>10</v>
      </c>
      <c r="J41" s="6">
        <f t="shared" ref="J41:J50" si="44">W41+AR41+BM41+CH41</f>
        <v>10</v>
      </c>
      <c r="K41" s="6">
        <f t="shared" ref="K41:K50" si="45">Z41+AU41+BP41+CK41</f>
        <v>0</v>
      </c>
      <c r="L41" s="6">
        <f t="shared" ref="L41:L50" si="46">AB41+AW41+BR41+CM41</f>
        <v>0</v>
      </c>
      <c r="M41" s="6">
        <f t="shared" ref="M41:M50" si="47">AD41+AY41+BT41+CO41</f>
        <v>0</v>
      </c>
      <c r="N41" s="6">
        <f t="shared" ref="N41:N50" si="48">AF41+BA41+BV41+CQ41</f>
        <v>10</v>
      </c>
      <c r="O41" s="6">
        <f t="shared" ref="O41:O50" si="49">AH41+BC41+BX41+CS41</f>
        <v>0</v>
      </c>
      <c r="P41" s="6">
        <f t="shared" ref="P41:P50" si="50">AJ41+BE41+BZ41+CU41</f>
        <v>0</v>
      </c>
      <c r="Q41" s="6">
        <f t="shared" ref="Q41:Q50" si="51">AL41+BG41+CB41+CW41</f>
        <v>0</v>
      </c>
      <c r="R41" s="7">
        <f t="shared" ref="R41:R50" si="52">AO41+BJ41+CE41+CZ41</f>
        <v>2</v>
      </c>
      <c r="S41" s="7">
        <f t="shared" ref="S41:S50" si="53">AN41+BI41+CD41+CY41</f>
        <v>0.6</v>
      </c>
      <c r="T41" s="7">
        <v>1.2</v>
      </c>
      <c r="U41" s="11"/>
      <c r="V41" s="10"/>
      <c r="W41" s="11"/>
      <c r="X41" s="10"/>
      <c r="Y41" s="7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ref="AO41:AO50" si="54">Y41+AN41</f>
        <v>0</v>
      </c>
      <c r="AP41" s="11">
        <v>10</v>
      </c>
      <c r="AQ41" s="10" t="s">
        <v>55</v>
      </c>
      <c r="AR41" s="11">
        <v>10</v>
      </c>
      <c r="AS41" s="10" t="s">
        <v>56</v>
      </c>
      <c r="AT41" s="7">
        <v>1.4</v>
      </c>
      <c r="AU41" s="11"/>
      <c r="AV41" s="10"/>
      <c r="AW41" s="11"/>
      <c r="AX41" s="10"/>
      <c r="AY41" s="11"/>
      <c r="AZ41" s="10"/>
      <c r="BA41" s="11">
        <v>10</v>
      </c>
      <c r="BB41" s="10" t="s">
        <v>56</v>
      </c>
      <c r="BC41" s="11"/>
      <c r="BD41" s="10"/>
      <c r="BE41" s="11"/>
      <c r="BF41" s="10"/>
      <c r="BG41" s="11"/>
      <c r="BH41" s="10"/>
      <c r="BI41" s="7">
        <v>0.6</v>
      </c>
      <c r="BJ41" s="7">
        <f t="shared" ref="BJ41:BJ50" si="55">AT41+BI41</f>
        <v>2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ref="CE41:CE50" si="56">BO41+CD41</f>
        <v>0</v>
      </c>
      <c r="CF41" s="11"/>
      <c r="CG41" s="10"/>
      <c r="CH41" s="11"/>
      <c r="CI41" s="10"/>
      <c r="CJ41" s="7"/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ref="CZ41:CZ50" si="57">CJ41+CY41</f>
        <v>0</v>
      </c>
    </row>
    <row r="42" spans="1:104" x14ac:dyDescent="0.2">
      <c r="A42" s="6"/>
      <c r="B42" s="6"/>
      <c r="C42" s="6"/>
      <c r="D42" s="6" t="s">
        <v>153</v>
      </c>
      <c r="E42" s="3" t="s">
        <v>154</v>
      </c>
      <c r="F42" s="6">
        <f t="shared" si="40"/>
        <v>1</v>
      </c>
      <c r="G42" s="6">
        <f t="shared" si="41"/>
        <v>2</v>
      </c>
      <c r="H42" s="6">
        <f t="shared" si="42"/>
        <v>34</v>
      </c>
      <c r="I42" s="6">
        <f t="shared" si="43"/>
        <v>14</v>
      </c>
      <c r="J42" s="6">
        <f t="shared" si="44"/>
        <v>0</v>
      </c>
      <c r="K42" s="6">
        <f t="shared" si="45"/>
        <v>0</v>
      </c>
      <c r="L42" s="6">
        <f t="shared" si="46"/>
        <v>10</v>
      </c>
      <c r="M42" s="6">
        <f t="shared" si="47"/>
        <v>0</v>
      </c>
      <c r="N42" s="6">
        <f t="shared" si="48"/>
        <v>10</v>
      </c>
      <c r="O42" s="6">
        <f t="shared" si="49"/>
        <v>0</v>
      </c>
      <c r="P42" s="6">
        <f t="shared" si="50"/>
        <v>0</v>
      </c>
      <c r="Q42" s="6">
        <f t="shared" si="51"/>
        <v>0</v>
      </c>
      <c r="R42" s="7">
        <f t="shared" si="52"/>
        <v>4</v>
      </c>
      <c r="S42" s="7">
        <f t="shared" si="53"/>
        <v>2.2999999999999998</v>
      </c>
      <c r="T42" s="7">
        <v>1.48</v>
      </c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54"/>
        <v>0</v>
      </c>
      <c r="AP42" s="11"/>
      <c r="AQ42" s="10"/>
      <c r="AR42" s="11"/>
      <c r="AS42" s="10"/>
      <c r="AT42" s="7"/>
      <c r="AU42" s="11"/>
      <c r="AV42" s="10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55"/>
        <v>0</v>
      </c>
      <c r="BK42" s="11">
        <v>14</v>
      </c>
      <c r="BL42" s="10" t="s">
        <v>55</v>
      </c>
      <c r="BM42" s="11"/>
      <c r="BN42" s="10"/>
      <c r="BO42" s="7">
        <v>1.7</v>
      </c>
      <c r="BP42" s="11"/>
      <c r="BQ42" s="10"/>
      <c r="BR42" s="11">
        <v>10</v>
      </c>
      <c r="BS42" s="10" t="s">
        <v>56</v>
      </c>
      <c r="BT42" s="11"/>
      <c r="BU42" s="10"/>
      <c r="BV42" s="11">
        <v>10</v>
      </c>
      <c r="BW42" s="10" t="s">
        <v>56</v>
      </c>
      <c r="BX42" s="11"/>
      <c r="BY42" s="10"/>
      <c r="BZ42" s="11"/>
      <c r="CA42" s="10"/>
      <c r="CB42" s="11"/>
      <c r="CC42" s="10"/>
      <c r="CD42" s="7">
        <v>2.2999999999999998</v>
      </c>
      <c r="CE42" s="7">
        <f t="shared" si="56"/>
        <v>4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57"/>
        <v>0</v>
      </c>
    </row>
    <row r="43" spans="1:104" x14ac:dyDescent="0.2">
      <c r="A43" s="6"/>
      <c r="B43" s="6"/>
      <c r="C43" s="6"/>
      <c r="D43" s="6" t="s">
        <v>155</v>
      </c>
      <c r="E43" s="3" t="s">
        <v>156</v>
      </c>
      <c r="F43" s="6">
        <f t="shared" si="40"/>
        <v>0</v>
      </c>
      <c r="G43" s="6">
        <f t="shared" si="41"/>
        <v>2</v>
      </c>
      <c r="H43" s="6">
        <f t="shared" si="42"/>
        <v>20</v>
      </c>
      <c r="I43" s="6">
        <f t="shared" si="43"/>
        <v>10</v>
      </c>
      <c r="J43" s="6">
        <f t="shared" si="44"/>
        <v>10</v>
      </c>
      <c r="K43" s="6">
        <f t="shared" si="45"/>
        <v>0</v>
      </c>
      <c r="L43" s="6">
        <f t="shared" si="46"/>
        <v>0</v>
      </c>
      <c r="M43" s="6">
        <f t="shared" si="47"/>
        <v>0</v>
      </c>
      <c r="N43" s="6">
        <f t="shared" si="48"/>
        <v>0</v>
      </c>
      <c r="O43" s="6">
        <f t="shared" si="49"/>
        <v>0</v>
      </c>
      <c r="P43" s="6">
        <f t="shared" si="50"/>
        <v>0</v>
      </c>
      <c r="Q43" s="6">
        <f t="shared" si="51"/>
        <v>0</v>
      </c>
      <c r="R43" s="7">
        <f t="shared" si="52"/>
        <v>2</v>
      </c>
      <c r="S43" s="7">
        <f t="shared" si="53"/>
        <v>0</v>
      </c>
      <c r="T43" s="7">
        <v>0.8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54"/>
        <v>0</v>
      </c>
      <c r="AP43" s="11"/>
      <c r="AQ43" s="10"/>
      <c r="AR43" s="11"/>
      <c r="AS43" s="10"/>
      <c r="AT43" s="7"/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55"/>
        <v>0</v>
      </c>
      <c r="BK43" s="11">
        <v>10</v>
      </c>
      <c r="BL43" s="10" t="s">
        <v>56</v>
      </c>
      <c r="BM43" s="11">
        <v>10</v>
      </c>
      <c r="BN43" s="10" t="s">
        <v>56</v>
      </c>
      <c r="BO43" s="7">
        <v>2</v>
      </c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56"/>
        <v>2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57"/>
        <v>0</v>
      </c>
    </row>
    <row r="44" spans="1:104" x14ac:dyDescent="0.2">
      <c r="A44" s="6"/>
      <c r="B44" s="6"/>
      <c r="C44" s="6"/>
      <c r="D44" s="6" t="s">
        <v>157</v>
      </c>
      <c r="E44" s="3" t="s">
        <v>158</v>
      </c>
      <c r="F44" s="6">
        <f t="shared" si="40"/>
        <v>1</v>
      </c>
      <c r="G44" s="6">
        <f t="shared" si="41"/>
        <v>1</v>
      </c>
      <c r="H44" s="6">
        <f t="shared" si="42"/>
        <v>22</v>
      </c>
      <c r="I44" s="6">
        <f t="shared" si="43"/>
        <v>12</v>
      </c>
      <c r="J44" s="6">
        <f t="shared" si="44"/>
        <v>10</v>
      </c>
      <c r="K44" s="6">
        <f t="shared" si="45"/>
        <v>0</v>
      </c>
      <c r="L44" s="6">
        <f t="shared" si="46"/>
        <v>0</v>
      </c>
      <c r="M44" s="6">
        <f t="shared" si="47"/>
        <v>0</v>
      </c>
      <c r="N44" s="6">
        <f t="shared" si="48"/>
        <v>0</v>
      </c>
      <c r="O44" s="6">
        <f t="shared" si="49"/>
        <v>0</v>
      </c>
      <c r="P44" s="6">
        <f t="shared" si="50"/>
        <v>0</v>
      </c>
      <c r="Q44" s="6">
        <f t="shared" si="51"/>
        <v>0</v>
      </c>
      <c r="R44" s="7">
        <f t="shared" si="52"/>
        <v>3</v>
      </c>
      <c r="S44" s="7">
        <f t="shared" si="53"/>
        <v>0</v>
      </c>
      <c r="T44" s="7">
        <v>1.1000000000000001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54"/>
        <v>0</v>
      </c>
      <c r="AP44" s="11">
        <v>12</v>
      </c>
      <c r="AQ44" s="10" t="s">
        <v>55</v>
      </c>
      <c r="AR44" s="11">
        <v>10</v>
      </c>
      <c r="AS44" s="10" t="s">
        <v>56</v>
      </c>
      <c r="AT44" s="7">
        <v>3</v>
      </c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55"/>
        <v>3</v>
      </c>
      <c r="BK44" s="11"/>
      <c r="BL44" s="10"/>
      <c r="BM44" s="11"/>
      <c r="BN44" s="10"/>
      <c r="BO44" s="7"/>
      <c r="BP44" s="11"/>
      <c r="BQ44" s="10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56"/>
        <v>0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57"/>
        <v>0</v>
      </c>
    </row>
    <row r="45" spans="1:104" x14ac:dyDescent="0.2">
      <c r="A45" s="6"/>
      <c r="B45" s="6"/>
      <c r="C45" s="6"/>
      <c r="D45" s="6" t="s">
        <v>159</v>
      </c>
      <c r="E45" s="3" t="s">
        <v>160</v>
      </c>
      <c r="F45" s="6">
        <f t="shared" si="40"/>
        <v>0</v>
      </c>
      <c r="G45" s="6">
        <f t="shared" si="41"/>
        <v>3</v>
      </c>
      <c r="H45" s="6">
        <f t="shared" si="42"/>
        <v>34</v>
      </c>
      <c r="I45" s="6">
        <f t="shared" si="43"/>
        <v>12</v>
      </c>
      <c r="J45" s="6">
        <f t="shared" si="44"/>
        <v>12</v>
      </c>
      <c r="K45" s="6">
        <f t="shared" si="45"/>
        <v>0</v>
      </c>
      <c r="L45" s="6">
        <f t="shared" si="46"/>
        <v>0</v>
      </c>
      <c r="M45" s="6">
        <f t="shared" si="47"/>
        <v>0</v>
      </c>
      <c r="N45" s="6">
        <f t="shared" si="48"/>
        <v>10</v>
      </c>
      <c r="O45" s="6">
        <f t="shared" si="49"/>
        <v>0</v>
      </c>
      <c r="P45" s="6">
        <f t="shared" si="50"/>
        <v>0</v>
      </c>
      <c r="Q45" s="6">
        <f t="shared" si="51"/>
        <v>0</v>
      </c>
      <c r="R45" s="7">
        <f t="shared" si="52"/>
        <v>5</v>
      </c>
      <c r="S45" s="7">
        <f t="shared" si="53"/>
        <v>1.5</v>
      </c>
      <c r="T45" s="7">
        <v>1.5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54"/>
        <v>0</v>
      </c>
      <c r="AP45" s="11"/>
      <c r="AQ45" s="10"/>
      <c r="AR45" s="11"/>
      <c r="AS45" s="10"/>
      <c r="AT45" s="7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55"/>
        <v>0</v>
      </c>
      <c r="BK45" s="11">
        <v>12</v>
      </c>
      <c r="BL45" s="10" t="s">
        <v>56</v>
      </c>
      <c r="BM45" s="11">
        <v>12</v>
      </c>
      <c r="BN45" s="10" t="s">
        <v>56</v>
      </c>
      <c r="BO45" s="7">
        <v>3.5</v>
      </c>
      <c r="BP45" s="11"/>
      <c r="BQ45" s="10"/>
      <c r="BR45" s="11"/>
      <c r="BS45" s="10"/>
      <c r="BT45" s="11"/>
      <c r="BU45" s="10"/>
      <c r="BV45" s="11">
        <v>10</v>
      </c>
      <c r="BW45" s="10" t="s">
        <v>56</v>
      </c>
      <c r="BX45" s="11"/>
      <c r="BY45" s="10"/>
      <c r="BZ45" s="11"/>
      <c r="CA45" s="10"/>
      <c r="CB45" s="11"/>
      <c r="CC45" s="10"/>
      <c r="CD45" s="7">
        <v>1.5</v>
      </c>
      <c r="CE45" s="7">
        <f t="shared" si="56"/>
        <v>5</v>
      </c>
      <c r="CF45" s="11"/>
      <c r="CG45" s="10"/>
      <c r="CH45" s="11"/>
      <c r="CI45" s="10"/>
      <c r="CJ45" s="7"/>
      <c r="CK45" s="11"/>
      <c r="CL45" s="10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57"/>
        <v>0</v>
      </c>
    </row>
    <row r="46" spans="1:104" x14ac:dyDescent="0.2">
      <c r="A46" s="6"/>
      <c r="B46" s="6"/>
      <c r="C46" s="6"/>
      <c r="D46" s="6" t="s">
        <v>161</v>
      </c>
      <c r="E46" s="3" t="s">
        <v>162</v>
      </c>
      <c r="F46" s="6">
        <f t="shared" si="40"/>
        <v>0</v>
      </c>
      <c r="G46" s="6">
        <f t="shared" si="41"/>
        <v>2</v>
      </c>
      <c r="H46" s="6">
        <f t="shared" si="42"/>
        <v>20</v>
      </c>
      <c r="I46" s="6">
        <f t="shared" si="43"/>
        <v>10</v>
      </c>
      <c r="J46" s="6">
        <f t="shared" si="44"/>
        <v>0</v>
      </c>
      <c r="K46" s="6">
        <f t="shared" si="45"/>
        <v>0</v>
      </c>
      <c r="L46" s="6">
        <f t="shared" si="46"/>
        <v>10</v>
      </c>
      <c r="M46" s="6">
        <f t="shared" si="47"/>
        <v>0</v>
      </c>
      <c r="N46" s="6">
        <f t="shared" si="48"/>
        <v>0</v>
      </c>
      <c r="O46" s="6">
        <f t="shared" si="49"/>
        <v>0</v>
      </c>
      <c r="P46" s="6">
        <f t="shared" si="50"/>
        <v>0</v>
      </c>
      <c r="Q46" s="6">
        <f t="shared" si="51"/>
        <v>0</v>
      </c>
      <c r="R46" s="7">
        <f t="shared" si="52"/>
        <v>2</v>
      </c>
      <c r="S46" s="7">
        <f t="shared" si="53"/>
        <v>1</v>
      </c>
      <c r="T46" s="7">
        <v>0.88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54"/>
        <v>0</v>
      </c>
      <c r="AP46" s="11">
        <v>10</v>
      </c>
      <c r="AQ46" s="10" t="s">
        <v>56</v>
      </c>
      <c r="AR46" s="11"/>
      <c r="AS46" s="10"/>
      <c r="AT46" s="7">
        <v>1</v>
      </c>
      <c r="AU46" s="11"/>
      <c r="AV46" s="10"/>
      <c r="AW46" s="11">
        <v>10</v>
      </c>
      <c r="AX46" s="10" t="s">
        <v>56</v>
      </c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>
        <v>1</v>
      </c>
      <c r="BJ46" s="7">
        <f t="shared" si="55"/>
        <v>2</v>
      </c>
      <c r="BK46" s="11"/>
      <c r="BL46" s="10"/>
      <c r="BM46" s="11"/>
      <c r="BN46" s="10"/>
      <c r="BO46" s="7"/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56"/>
        <v>0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57"/>
        <v>0</v>
      </c>
    </row>
    <row r="47" spans="1:104" x14ac:dyDescent="0.2">
      <c r="A47" s="6"/>
      <c r="B47" s="6"/>
      <c r="C47" s="6"/>
      <c r="D47" s="6" t="s">
        <v>163</v>
      </c>
      <c r="E47" s="3" t="s">
        <v>111</v>
      </c>
      <c r="F47" s="6">
        <f t="shared" si="40"/>
        <v>0</v>
      </c>
      <c r="G47" s="6">
        <f t="shared" si="41"/>
        <v>1</v>
      </c>
      <c r="H47" s="6">
        <f t="shared" si="42"/>
        <v>12</v>
      </c>
      <c r="I47" s="6">
        <f t="shared" si="43"/>
        <v>0</v>
      </c>
      <c r="J47" s="6">
        <f t="shared" si="44"/>
        <v>0</v>
      </c>
      <c r="K47" s="6">
        <f t="shared" si="45"/>
        <v>0</v>
      </c>
      <c r="L47" s="6">
        <f t="shared" si="46"/>
        <v>0</v>
      </c>
      <c r="M47" s="6">
        <f t="shared" si="47"/>
        <v>0</v>
      </c>
      <c r="N47" s="6">
        <f t="shared" si="48"/>
        <v>0</v>
      </c>
      <c r="O47" s="6">
        <f t="shared" si="49"/>
        <v>0</v>
      </c>
      <c r="P47" s="6">
        <f t="shared" si="50"/>
        <v>0</v>
      </c>
      <c r="Q47" s="6">
        <f t="shared" si="51"/>
        <v>12</v>
      </c>
      <c r="R47" s="7">
        <f t="shared" si="52"/>
        <v>1</v>
      </c>
      <c r="S47" s="7">
        <f t="shared" si="53"/>
        <v>1</v>
      </c>
      <c r="T47" s="7">
        <v>0.5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54"/>
        <v>0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>
        <v>12</v>
      </c>
      <c r="BH47" s="10" t="s">
        <v>56</v>
      </c>
      <c r="BI47" s="7">
        <v>1</v>
      </c>
      <c r="BJ47" s="7">
        <f t="shared" si="55"/>
        <v>1</v>
      </c>
      <c r="BK47" s="11"/>
      <c r="BL47" s="10"/>
      <c r="BM47" s="11"/>
      <c r="BN47" s="10"/>
      <c r="BO47" s="7"/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56"/>
        <v>0</v>
      </c>
      <c r="CF47" s="11"/>
      <c r="CG47" s="10"/>
      <c r="CH47" s="11"/>
      <c r="CI47" s="10"/>
      <c r="CJ47" s="7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57"/>
        <v>0</v>
      </c>
    </row>
    <row r="48" spans="1:104" x14ac:dyDescent="0.2">
      <c r="A48" s="6"/>
      <c r="B48" s="6"/>
      <c r="C48" s="6"/>
      <c r="D48" s="6" t="s">
        <v>164</v>
      </c>
      <c r="E48" s="3" t="s">
        <v>165</v>
      </c>
      <c r="F48" s="6">
        <f t="shared" si="40"/>
        <v>1</v>
      </c>
      <c r="G48" s="6">
        <f t="shared" si="41"/>
        <v>1</v>
      </c>
      <c r="H48" s="6">
        <f t="shared" si="42"/>
        <v>20</v>
      </c>
      <c r="I48" s="6">
        <f t="shared" si="43"/>
        <v>10</v>
      </c>
      <c r="J48" s="6">
        <f t="shared" si="44"/>
        <v>10</v>
      </c>
      <c r="K48" s="6">
        <f t="shared" si="45"/>
        <v>0</v>
      </c>
      <c r="L48" s="6">
        <f t="shared" si="46"/>
        <v>0</v>
      </c>
      <c r="M48" s="6">
        <f t="shared" si="47"/>
        <v>0</v>
      </c>
      <c r="N48" s="6">
        <f t="shared" si="48"/>
        <v>0</v>
      </c>
      <c r="O48" s="6">
        <f t="shared" si="49"/>
        <v>0</v>
      </c>
      <c r="P48" s="6">
        <f t="shared" si="50"/>
        <v>0</v>
      </c>
      <c r="Q48" s="6">
        <f t="shared" si="51"/>
        <v>0</v>
      </c>
      <c r="R48" s="7">
        <f t="shared" si="52"/>
        <v>2</v>
      </c>
      <c r="S48" s="7">
        <f t="shared" si="53"/>
        <v>0</v>
      </c>
      <c r="T48" s="7">
        <v>1.18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54"/>
        <v>0</v>
      </c>
      <c r="AP48" s="11">
        <v>10</v>
      </c>
      <c r="AQ48" s="10" t="s">
        <v>55</v>
      </c>
      <c r="AR48" s="11">
        <v>10</v>
      </c>
      <c r="AS48" s="10" t="s">
        <v>56</v>
      </c>
      <c r="AT48" s="7">
        <v>2</v>
      </c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55"/>
        <v>2</v>
      </c>
      <c r="BK48" s="11"/>
      <c r="BL48" s="10"/>
      <c r="BM48" s="11"/>
      <c r="BN48" s="10"/>
      <c r="BO48" s="7"/>
      <c r="BP48" s="11"/>
      <c r="BQ48" s="10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56"/>
        <v>0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57"/>
        <v>0</v>
      </c>
    </row>
    <row r="49" spans="1:104" x14ac:dyDescent="0.2">
      <c r="A49" s="6"/>
      <c r="B49" s="6"/>
      <c r="C49" s="6"/>
      <c r="D49" s="6" t="s">
        <v>166</v>
      </c>
      <c r="E49" s="3" t="s">
        <v>167</v>
      </c>
      <c r="F49" s="6">
        <f t="shared" si="40"/>
        <v>0</v>
      </c>
      <c r="G49" s="6">
        <f t="shared" si="41"/>
        <v>2</v>
      </c>
      <c r="H49" s="6">
        <f t="shared" si="42"/>
        <v>20</v>
      </c>
      <c r="I49" s="6">
        <f t="shared" si="43"/>
        <v>10</v>
      </c>
      <c r="J49" s="6">
        <f t="shared" si="44"/>
        <v>10</v>
      </c>
      <c r="K49" s="6">
        <f t="shared" si="45"/>
        <v>0</v>
      </c>
      <c r="L49" s="6">
        <f t="shared" si="46"/>
        <v>0</v>
      </c>
      <c r="M49" s="6">
        <f t="shared" si="47"/>
        <v>0</v>
      </c>
      <c r="N49" s="6">
        <f t="shared" si="48"/>
        <v>0</v>
      </c>
      <c r="O49" s="6">
        <f t="shared" si="49"/>
        <v>0</v>
      </c>
      <c r="P49" s="6">
        <f t="shared" si="50"/>
        <v>0</v>
      </c>
      <c r="Q49" s="6">
        <f t="shared" si="51"/>
        <v>0</v>
      </c>
      <c r="R49" s="7">
        <f t="shared" si="52"/>
        <v>2</v>
      </c>
      <c r="S49" s="7">
        <f t="shared" si="53"/>
        <v>0</v>
      </c>
      <c r="T49" s="7">
        <v>0.8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54"/>
        <v>0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55"/>
        <v>0</v>
      </c>
      <c r="BK49" s="11">
        <v>10</v>
      </c>
      <c r="BL49" s="10" t="s">
        <v>56</v>
      </c>
      <c r="BM49" s="11">
        <v>10</v>
      </c>
      <c r="BN49" s="10" t="s">
        <v>56</v>
      </c>
      <c r="BO49" s="7">
        <v>2</v>
      </c>
      <c r="BP49" s="11"/>
      <c r="BQ49" s="10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56"/>
        <v>2</v>
      </c>
      <c r="CF49" s="11"/>
      <c r="CG49" s="10"/>
      <c r="CH49" s="11"/>
      <c r="CI49" s="10"/>
      <c r="CJ49" s="7"/>
      <c r="CK49" s="11"/>
      <c r="CL49" s="10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57"/>
        <v>0</v>
      </c>
    </row>
    <row r="50" spans="1:104" x14ac:dyDescent="0.2">
      <c r="A50" s="6">
        <v>5</v>
      </c>
      <c r="B50" s="6">
        <v>1</v>
      </c>
      <c r="C50" s="6"/>
      <c r="D50" s="6"/>
      <c r="E50" s="3" t="s">
        <v>112</v>
      </c>
      <c r="F50" s="6">
        <f>$B$50*COUNTIF(U50:CX50,"e")</f>
        <v>1</v>
      </c>
      <c r="G50" s="6">
        <f>$B$50*COUNTIF(U50:CX50,"z")</f>
        <v>0</v>
      </c>
      <c r="H50" s="6">
        <f t="shared" si="42"/>
        <v>0</v>
      </c>
      <c r="I50" s="6">
        <f t="shared" si="43"/>
        <v>0</v>
      </c>
      <c r="J50" s="6">
        <f t="shared" si="44"/>
        <v>0</v>
      </c>
      <c r="K50" s="6">
        <f t="shared" si="45"/>
        <v>0</v>
      </c>
      <c r="L50" s="6">
        <f t="shared" si="46"/>
        <v>0</v>
      </c>
      <c r="M50" s="6">
        <f t="shared" si="47"/>
        <v>0</v>
      </c>
      <c r="N50" s="6">
        <f t="shared" si="48"/>
        <v>0</v>
      </c>
      <c r="O50" s="6">
        <f t="shared" si="49"/>
        <v>0</v>
      </c>
      <c r="P50" s="6">
        <f t="shared" si="50"/>
        <v>0</v>
      </c>
      <c r="Q50" s="6">
        <f t="shared" si="51"/>
        <v>0</v>
      </c>
      <c r="R50" s="7">
        <f t="shared" si="52"/>
        <v>20</v>
      </c>
      <c r="S50" s="7">
        <f t="shared" si="53"/>
        <v>20</v>
      </c>
      <c r="T50" s="7">
        <f>$B$50*0.7</f>
        <v>0.7</v>
      </c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54"/>
        <v>0</v>
      </c>
      <c r="AP50" s="11"/>
      <c r="AQ50" s="10"/>
      <c r="AR50" s="11"/>
      <c r="AS50" s="10"/>
      <c r="AT50" s="7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55"/>
        <v>0</v>
      </c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56"/>
        <v>0</v>
      </c>
      <c r="CF50" s="11"/>
      <c r="CG50" s="10"/>
      <c r="CH50" s="11"/>
      <c r="CI50" s="10"/>
      <c r="CJ50" s="7"/>
      <c r="CK50" s="11"/>
      <c r="CL50" s="10"/>
      <c r="CM50" s="11"/>
      <c r="CN50" s="10"/>
      <c r="CO50" s="11"/>
      <c r="CP50" s="10"/>
      <c r="CQ50" s="11"/>
      <c r="CR50" s="10"/>
      <c r="CS50" s="11">
        <f>$B$50*0</f>
        <v>0</v>
      </c>
      <c r="CT50" s="10" t="s">
        <v>55</v>
      </c>
      <c r="CU50" s="11"/>
      <c r="CV50" s="10"/>
      <c r="CW50" s="11"/>
      <c r="CX50" s="10"/>
      <c r="CY50" s="7">
        <f>$B$50*20</f>
        <v>20</v>
      </c>
      <c r="CZ50" s="7">
        <f t="shared" si="57"/>
        <v>20</v>
      </c>
    </row>
    <row r="51" spans="1:104" ht="15.95" customHeight="1" x14ac:dyDescent="0.2">
      <c r="A51" s="6"/>
      <c r="B51" s="6"/>
      <c r="C51" s="6"/>
      <c r="D51" s="6"/>
      <c r="E51" s="6" t="s">
        <v>68</v>
      </c>
      <c r="F51" s="6">
        <f t="shared" ref="F51:AK51" si="58">SUM(F41:F50)</f>
        <v>5</v>
      </c>
      <c r="G51" s="6">
        <f t="shared" si="58"/>
        <v>16</v>
      </c>
      <c r="H51" s="6">
        <f t="shared" si="58"/>
        <v>212</v>
      </c>
      <c r="I51" s="6">
        <f t="shared" si="58"/>
        <v>88</v>
      </c>
      <c r="J51" s="6">
        <f t="shared" si="58"/>
        <v>62</v>
      </c>
      <c r="K51" s="6">
        <f t="shared" si="58"/>
        <v>0</v>
      </c>
      <c r="L51" s="6">
        <f t="shared" si="58"/>
        <v>20</v>
      </c>
      <c r="M51" s="6">
        <f t="shared" si="58"/>
        <v>0</v>
      </c>
      <c r="N51" s="6">
        <f t="shared" si="58"/>
        <v>30</v>
      </c>
      <c r="O51" s="6">
        <f t="shared" si="58"/>
        <v>0</v>
      </c>
      <c r="P51" s="6">
        <f t="shared" si="58"/>
        <v>0</v>
      </c>
      <c r="Q51" s="6">
        <f t="shared" si="58"/>
        <v>12</v>
      </c>
      <c r="R51" s="7">
        <f t="shared" si="58"/>
        <v>43</v>
      </c>
      <c r="S51" s="7">
        <f t="shared" si="58"/>
        <v>26.4</v>
      </c>
      <c r="T51" s="7">
        <f t="shared" si="58"/>
        <v>10.14</v>
      </c>
      <c r="U51" s="11">
        <f t="shared" si="58"/>
        <v>0</v>
      </c>
      <c r="V51" s="10">
        <f t="shared" si="58"/>
        <v>0</v>
      </c>
      <c r="W51" s="11">
        <f t="shared" si="58"/>
        <v>0</v>
      </c>
      <c r="X51" s="10">
        <f t="shared" si="58"/>
        <v>0</v>
      </c>
      <c r="Y51" s="7">
        <f t="shared" si="58"/>
        <v>0</v>
      </c>
      <c r="Z51" s="11">
        <f t="shared" si="58"/>
        <v>0</v>
      </c>
      <c r="AA51" s="10">
        <f t="shared" si="58"/>
        <v>0</v>
      </c>
      <c r="AB51" s="11">
        <f t="shared" si="58"/>
        <v>0</v>
      </c>
      <c r="AC51" s="10">
        <f t="shared" si="58"/>
        <v>0</v>
      </c>
      <c r="AD51" s="11">
        <f t="shared" si="58"/>
        <v>0</v>
      </c>
      <c r="AE51" s="10">
        <f t="shared" si="58"/>
        <v>0</v>
      </c>
      <c r="AF51" s="11">
        <f t="shared" si="58"/>
        <v>0</v>
      </c>
      <c r="AG51" s="10">
        <f t="shared" si="58"/>
        <v>0</v>
      </c>
      <c r="AH51" s="11">
        <f t="shared" si="58"/>
        <v>0</v>
      </c>
      <c r="AI51" s="10">
        <f t="shared" si="58"/>
        <v>0</v>
      </c>
      <c r="AJ51" s="11">
        <f t="shared" si="58"/>
        <v>0</v>
      </c>
      <c r="AK51" s="10">
        <f t="shared" si="58"/>
        <v>0</v>
      </c>
      <c r="AL51" s="11">
        <f t="shared" ref="AL51:BQ51" si="59">SUM(AL41:AL50)</f>
        <v>0</v>
      </c>
      <c r="AM51" s="10">
        <f t="shared" si="59"/>
        <v>0</v>
      </c>
      <c r="AN51" s="7">
        <f t="shared" si="59"/>
        <v>0</v>
      </c>
      <c r="AO51" s="7">
        <f t="shared" si="59"/>
        <v>0</v>
      </c>
      <c r="AP51" s="11">
        <f t="shared" si="59"/>
        <v>42</v>
      </c>
      <c r="AQ51" s="10">
        <f t="shared" si="59"/>
        <v>0</v>
      </c>
      <c r="AR51" s="11">
        <f t="shared" si="59"/>
        <v>30</v>
      </c>
      <c r="AS51" s="10">
        <f t="shared" si="59"/>
        <v>0</v>
      </c>
      <c r="AT51" s="7">
        <f t="shared" si="59"/>
        <v>7.4</v>
      </c>
      <c r="AU51" s="11">
        <f t="shared" si="59"/>
        <v>0</v>
      </c>
      <c r="AV51" s="10">
        <f t="shared" si="59"/>
        <v>0</v>
      </c>
      <c r="AW51" s="11">
        <f t="shared" si="59"/>
        <v>10</v>
      </c>
      <c r="AX51" s="10">
        <f t="shared" si="59"/>
        <v>0</v>
      </c>
      <c r="AY51" s="11">
        <f t="shared" si="59"/>
        <v>0</v>
      </c>
      <c r="AZ51" s="10">
        <f t="shared" si="59"/>
        <v>0</v>
      </c>
      <c r="BA51" s="11">
        <f t="shared" si="59"/>
        <v>10</v>
      </c>
      <c r="BB51" s="10">
        <f t="shared" si="59"/>
        <v>0</v>
      </c>
      <c r="BC51" s="11">
        <f t="shared" si="59"/>
        <v>0</v>
      </c>
      <c r="BD51" s="10">
        <f t="shared" si="59"/>
        <v>0</v>
      </c>
      <c r="BE51" s="11">
        <f t="shared" si="59"/>
        <v>0</v>
      </c>
      <c r="BF51" s="10">
        <f t="shared" si="59"/>
        <v>0</v>
      </c>
      <c r="BG51" s="11">
        <f t="shared" si="59"/>
        <v>12</v>
      </c>
      <c r="BH51" s="10">
        <f t="shared" si="59"/>
        <v>0</v>
      </c>
      <c r="BI51" s="7">
        <f t="shared" si="59"/>
        <v>2.6</v>
      </c>
      <c r="BJ51" s="7">
        <f t="shared" si="59"/>
        <v>10</v>
      </c>
      <c r="BK51" s="11">
        <f t="shared" si="59"/>
        <v>46</v>
      </c>
      <c r="BL51" s="10">
        <f t="shared" si="59"/>
        <v>0</v>
      </c>
      <c r="BM51" s="11">
        <f t="shared" si="59"/>
        <v>32</v>
      </c>
      <c r="BN51" s="10">
        <f t="shared" si="59"/>
        <v>0</v>
      </c>
      <c r="BO51" s="7">
        <f t="shared" si="59"/>
        <v>9.1999999999999993</v>
      </c>
      <c r="BP51" s="11">
        <f t="shared" si="59"/>
        <v>0</v>
      </c>
      <c r="BQ51" s="10">
        <f t="shared" si="59"/>
        <v>0</v>
      </c>
      <c r="BR51" s="11">
        <f t="shared" ref="BR51:CW51" si="60">SUM(BR41:BR50)</f>
        <v>10</v>
      </c>
      <c r="BS51" s="10">
        <f t="shared" si="60"/>
        <v>0</v>
      </c>
      <c r="BT51" s="11">
        <f t="shared" si="60"/>
        <v>0</v>
      </c>
      <c r="BU51" s="10">
        <f t="shared" si="60"/>
        <v>0</v>
      </c>
      <c r="BV51" s="11">
        <f t="shared" si="60"/>
        <v>20</v>
      </c>
      <c r="BW51" s="10">
        <f t="shared" si="60"/>
        <v>0</v>
      </c>
      <c r="BX51" s="11">
        <f t="shared" si="60"/>
        <v>0</v>
      </c>
      <c r="BY51" s="10">
        <f t="shared" si="60"/>
        <v>0</v>
      </c>
      <c r="BZ51" s="11">
        <f t="shared" si="60"/>
        <v>0</v>
      </c>
      <c r="CA51" s="10">
        <f t="shared" si="60"/>
        <v>0</v>
      </c>
      <c r="CB51" s="11">
        <f t="shared" si="60"/>
        <v>0</v>
      </c>
      <c r="CC51" s="10">
        <f t="shared" si="60"/>
        <v>0</v>
      </c>
      <c r="CD51" s="7">
        <f t="shared" si="60"/>
        <v>3.8</v>
      </c>
      <c r="CE51" s="7">
        <f t="shared" si="60"/>
        <v>13</v>
      </c>
      <c r="CF51" s="11">
        <f t="shared" si="60"/>
        <v>0</v>
      </c>
      <c r="CG51" s="10">
        <f t="shared" si="60"/>
        <v>0</v>
      </c>
      <c r="CH51" s="11">
        <f t="shared" si="60"/>
        <v>0</v>
      </c>
      <c r="CI51" s="10">
        <f t="shared" si="60"/>
        <v>0</v>
      </c>
      <c r="CJ51" s="7">
        <f t="shared" si="60"/>
        <v>0</v>
      </c>
      <c r="CK51" s="11">
        <f t="shared" si="60"/>
        <v>0</v>
      </c>
      <c r="CL51" s="10">
        <f t="shared" si="60"/>
        <v>0</v>
      </c>
      <c r="CM51" s="11">
        <f t="shared" si="60"/>
        <v>0</v>
      </c>
      <c r="CN51" s="10">
        <f t="shared" si="60"/>
        <v>0</v>
      </c>
      <c r="CO51" s="11">
        <f t="shared" si="60"/>
        <v>0</v>
      </c>
      <c r="CP51" s="10">
        <f t="shared" si="60"/>
        <v>0</v>
      </c>
      <c r="CQ51" s="11">
        <f t="shared" si="60"/>
        <v>0</v>
      </c>
      <c r="CR51" s="10">
        <f t="shared" si="60"/>
        <v>0</v>
      </c>
      <c r="CS51" s="11">
        <f t="shared" si="60"/>
        <v>0</v>
      </c>
      <c r="CT51" s="10">
        <f t="shared" si="60"/>
        <v>0</v>
      </c>
      <c r="CU51" s="11">
        <f t="shared" si="60"/>
        <v>0</v>
      </c>
      <c r="CV51" s="10">
        <f t="shared" si="60"/>
        <v>0</v>
      </c>
      <c r="CW51" s="11">
        <f t="shared" si="60"/>
        <v>0</v>
      </c>
      <c r="CX51" s="10">
        <f>SUM(CX41:CX50)</f>
        <v>0</v>
      </c>
      <c r="CY51" s="7">
        <f>SUM(CY41:CY50)</f>
        <v>20</v>
      </c>
      <c r="CZ51" s="7">
        <f>SUM(CZ41:CZ50)</f>
        <v>20</v>
      </c>
    </row>
    <row r="52" spans="1:104" ht="20.100000000000001" customHeight="1" x14ac:dyDescent="0.2">
      <c r="A52" s="19" t="s">
        <v>115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9"/>
      <c r="CZ52" s="13"/>
    </row>
    <row r="53" spans="1:104" x14ac:dyDescent="0.2">
      <c r="A53" s="20">
        <v>1</v>
      </c>
      <c r="B53" s="20">
        <v>1</v>
      </c>
      <c r="C53" s="20"/>
      <c r="D53" s="6" t="s">
        <v>116</v>
      </c>
      <c r="E53" s="3" t="s">
        <v>117</v>
      </c>
      <c r="F53" s="6">
        <f t="shared" ref="F53:F61" si="61">COUNTIF(U53:CX53,"e")</f>
        <v>1</v>
      </c>
      <c r="G53" s="6">
        <f t="shared" ref="G53:G61" si="62">COUNTIF(U53:CX53,"z")</f>
        <v>0</v>
      </c>
      <c r="H53" s="6">
        <f t="shared" ref="H53:H61" si="63">SUM(I53:Q53)</f>
        <v>20</v>
      </c>
      <c r="I53" s="6">
        <f t="shared" ref="I53:I61" si="64">U53+AP53+BK53+CF53</f>
        <v>0</v>
      </c>
      <c r="J53" s="6">
        <f t="shared" ref="J53:J61" si="65">W53+AR53+BM53+CH53</f>
        <v>0</v>
      </c>
      <c r="K53" s="6">
        <f t="shared" ref="K53:K61" si="66">Z53+AU53+BP53+CK53</f>
        <v>0</v>
      </c>
      <c r="L53" s="6">
        <f t="shared" ref="L53:L61" si="67">AB53+AW53+BR53+CM53</f>
        <v>0</v>
      </c>
      <c r="M53" s="6">
        <f t="shared" ref="M53:M61" si="68">AD53+AY53+BT53+CO53</f>
        <v>20</v>
      </c>
      <c r="N53" s="6">
        <f t="shared" ref="N53:N61" si="69">AF53+BA53+BV53+CQ53</f>
        <v>0</v>
      </c>
      <c r="O53" s="6">
        <f t="shared" ref="O53:O61" si="70">AH53+BC53+BX53+CS53</f>
        <v>0</v>
      </c>
      <c r="P53" s="6">
        <f t="shared" ref="P53:P61" si="71">AJ53+BE53+BZ53+CU53</f>
        <v>0</v>
      </c>
      <c r="Q53" s="6">
        <f t="shared" ref="Q53:Q61" si="72">AL53+BG53+CB53+CW53</f>
        <v>0</v>
      </c>
      <c r="R53" s="7">
        <f t="shared" ref="R53:R61" si="73">AO53+BJ53+CE53+CZ53</f>
        <v>3</v>
      </c>
      <c r="S53" s="7">
        <f t="shared" ref="S53:S61" si="74">AN53+BI53+CD53+CY53</f>
        <v>3</v>
      </c>
      <c r="T53" s="7">
        <v>1</v>
      </c>
      <c r="U53" s="11"/>
      <c r="V53" s="10"/>
      <c r="W53" s="11"/>
      <c r="X53" s="10"/>
      <c r="Y53" s="7"/>
      <c r="Z53" s="11"/>
      <c r="AA53" s="10"/>
      <c r="AB53" s="11"/>
      <c r="AC53" s="10"/>
      <c r="AD53" s="11">
        <v>20</v>
      </c>
      <c r="AE53" s="10" t="s">
        <v>55</v>
      </c>
      <c r="AF53" s="11"/>
      <c r="AG53" s="10"/>
      <c r="AH53" s="11"/>
      <c r="AI53" s="10"/>
      <c r="AJ53" s="11"/>
      <c r="AK53" s="10"/>
      <c r="AL53" s="11"/>
      <c r="AM53" s="10"/>
      <c r="AN53" s="7">
        <v>3</v>
      </c>
      <c r="AO53" s="7">
        <f t="shared" ref="AO53:AO61" si="75">Y53+AN53</f>
        <v>3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ref="BJ53:BJ61" si="76">AT53+BI53</f>
        <v>0</v>
      </c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ref="CE53:CE61" si="77">BO53+CD53</f>
        <v>0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ref="CZ53:CZ61" si="78">CJ53+CY53</f>
        <v>0</v>
      </c>
    </row>
    <row r="54" spans="1:104" x14ac:dyDescent="0.2">
      <c r="A54" s="20">
        <v>1</v>
      </c>
      <c r="B54" s="20">
        <v>1</v>
      </c>
      <c r="C54" s="20"/>
      <c r="D54" s="6" t="s">
        <v>118</v>
      </c>
      <c r="E54" s="3" t="s">
        <v>119</v>
      </c>
      <c r="F54" s="6">
        <f t="shared" si="61"/>
        <v>1</v>
      </c>
      <c r="G54" s="6">
        <f t="shared" si="62"/>
        <v>0</v>
      </c>
      <c r="H54" s="6">
        <f t="shared" si="63"/>
        <v>20</v>
      </c>
      <c r="I54" s="6">
        <f t="shared" si="64"/>
        <v>0</v>
      </c>
      <c r="J54" s="6">
        <f t="shared" si="65"/>
        <v>0</v>
      </c>
      <c r="K54" s="6">
        <f t="shared" si="66"/>
        <v>0</v>
      </c>
      <c r="L54" s="6">
        <f t="shared" si="67"/>
        <v>0</v>
      </c>
      <c r="M54" s="6">
        <f t="shared" si="68"/>
        <v>20</v>
      </c>
      <c r="N54" s="6">
        <f t="shared" si="69"/>
        <v>0</v>
      </c>
      <c r="O54" s="6">
        <f t="shared" si="70"/>
        <v>0</v>
      </c>
      <c r="P54" s="6">
        <f t="shared" si="71"/>
        <v>0</v>
      </c>
      <c r="Q54" s="6">
        <f t="shared" si="72"/>
        <v>0</v>
      </c>
      <c r="R54" s="7">
        <f t="shared" si="73"/>
        <v>3</v>
      </c>
      <c r="S54" s="7">
        <f t="shared" si="74"/>
        <v>3</v>
      </c>
      <c r="T54" s="7">
        <v>1</v>
      </c>
      <c r="U54" s="11"/>
      <c r="V54" s="10"/>
      <c r="W54" s="11"/>
      <c r="X54" s="10"/>
      <c r="Y54" s="7"/>
      <c r="Z54" s="11"/>
      <c r="AA54" s="10"/>
      <c r="AB54" s="11"/>
      <c r="AC54" s="10"/>
      <c r="AD54" s="11">
        <v>20</v>
      </c>
      <c r="AE54" s="10" t="s">
        <v>55</v>
      </c>
      <c r="AF54" s="11"/>
      <c r="AG54" s="10"/>
      <c r="AH54" s="11"/>
      <c r="AI54" s="10"/>
      <c r="AJ54" s="11"/>
      <c r="AK54" s="10"/>
      <c r="AL54" s="11"/>
      <c r="AM54" s="10"/>
      <c r="AN54" s="7">
        <v>3</v>
      </c>
      <c r="AO54" s="7">
        <f t="shared" si="75"/>
        <v>3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76"/>
        <v>0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7"/>
        <v>0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8"/>
        <v>0</v>
      </c>
    </row>
    <row r="55" spans="1:104" x14ac:dyDescent="0.2">
      <c r="A55" s="20">
        <v>2</v>
      </c>
      <c r="B55" s="20">
        <v>1</v>
      </c>
      <c r="C55" s="20"/>
      <c r="D55" s="6" t="s">
        <v>120</v>
      </c>
      <c r="E55" s="3" t="s">
        <v>121</v>
      </c>
      <c r="F55" s="6">
        <f t="shared" si="61"/>
        <v>0</v>
      </c>
      <c r="G55" s="6">
        <f t="shared" si="62"/>
        <v>1</v>
      </c>
      <c r="H55" s="6">
        <f t="shared" si="63"/>
        <v>9</v>
      </c>
      <c r="I55" s="6">
        <f t="shared" si="64"/>
        <v>9</v>
      </c>
      <c r="J55" s="6">
        <f t="shared" si="65"/>
        <v>0</v>
      </c>
      <c r="K55" s="6">
        <f t="shared" si="66"/>
        <v>0</v>
      </c>
      <c r="L55" s="6">
        <f t="shared" si="67"/>
        <v>0</v>
      </c>
      <c r="M55" s="6">
        <f t="shared" si="68"/>
        <v>0</v>
      </c>
      <c r="N55" s="6">
        <f t="shared" si="69"/>
        <v>0</v>
      </c>
      <c r="O55" s="6">
        <f t="shared" si="70"/>
        <v>0</v>
      </c>
      <c r="P55" s="6">
        <f t="shared" si="71"/>
        <v>0</v>
      </c>
      <c r="Q55" s="6">
        <f t="shared" si="72"/>
        <v>0</v>
      </c>
      <c r="R55" s="7">
        <f t="shared" si="73"/>
        <v>1</v>
      </c>
      <c r="S55" s="7">
        <f t="shared" si="74"/>
        <v>0</v>
      </c>
      <c r="T55" s="7">
        <v>0.7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75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76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7"/>
        <v>0</v>
      </c>
      <c r="CF55" s="11">
        <v>9</v>
      </c>
      <c r="CG55" s="10" t="s">
        <v>56</v>
      </c>
      <c r="CH55" s="11"/>
      <c r="CI55" s="10"/>
      <c r="CJ55" s="7">
        <v>1</v>
      </c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8"/>
        <v>1</v>
      </c>
    </row>
    <row r="56" spans="1:104" x14ac:dyDescent="0.2">
      <c r="A56" s="20">
        <v>2</v>
      </c>
      <c r="B56" s="20">
        <v>1</v>
      </c>
      <c r="C56" s="20"/>
      <c r="D56" s="6" t="s">
        <v>122</v>
      </c>
      <c r="E56" s="3" t="s">
        <v>123</v>
      </c>
      <c r="F56" s="6">
        <f t="shared" si="61"/>
        <v>0</v>
      </c>
      <c r="G56" s="6">
        <f t="shared" si="62"/>
        <v>1</v>
      </c>
      <c r="H56" s="6">
        <f t="shared" si="63"/>
        <v>9</v>
      </c>
      <c r="I56" s="6">
        <f t="shared" si="64"/>
        <v>9</v>
      </c>
      <c r="J56" s="6">
        <f t="shared" si="65"/>
        <v>0</v>
      </c>
      <c r="K56" s="6">
        <f t="shared" si="66"/>
        <v>0</v>
      </c>
      <c r="L56" s="6">
        <f t="shared" si="67"/>
        <v>0</v>
      </c>
      <c r="M56" s="6">
        <f t="shared" si="68"/>
        <v>0</v>
      </c>
      <c r="N56" s="6">
        <f t="shared" si="69"/>
        <v>0</v>
      </c>
      <c r="O56" s="6">
        <f t="shared" si="70"/>
        <v>0</v>
      </c>
      <c r="P56" s="6">
        <f t="shared" si="71"/>
        <v>0</v>
      </c>
      <c r="Q56" s="6">
        <f t="shared" si="72"/>
        <v>0</v>
      </c>
      <c r="R56" s="7">
        <f t="shared" si="73"/>
        <v>1</v>
      </c>
      <c r="S56" s="7">
        <f t="shared" si="74"/>
        <v>0</v>
      </c>
      <c r="T56" s="7">
        <v>0.7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75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76"/>
        <v>0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7"/>
        <v>0</v>
      </c>
      <c r="CF56" s="11">
        <v>9</v>
      </c>
      <c r="CG56" s="10" t="s">
        <v>56</v>
      </c>
      <c r="CH56" s="11"/>
      <c r="CI56" s="10"/>
      <c r="CJ56" s="7">
        <v>1</v>
      </c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8"/>
        <v>1</v>
      </c>
    </row>
    <row r="57" spans="1:104" x14ac:dyDescent="0.2">
      <c r="A57" s="20">
        <v>6</v>
      </c>
      <c r="B57" s="20">
        <v>1</v>
      </c>
      <c r="C57" s="20"/>
      <c r="D57" s="6" t="s">
        <v>124</v>
      </c>
      <c r="E57" s="3" t="s">
        <v>125</v>
      </c>
      <c r="F57" s="6">
        <f t="shared" si="61"/>
        <v>0</v>
      </c>
      <c r="G57" s="6">
        <f t="shared" si="62"/>
        <v>2</v>
      </c>
      <c r="H57" s="6">
        <f t="shared" si="63"/>
        <v>24</v>
      </c>
      <c r="I57" s="6">
        <f t="shared" si="64"/>
        <v>12</v>
      </c>
      <c r="J57" s="6">
        <f t="shared" si="65"/>
        <v>0</v>
      </c>
      <c r="K57" s="6">
        <f t="shared" si="66"/>
        <v>0</v>
      </c>
      <c r="L57" s="6">
        <f t="shared" si="67"/>
        <v>0</v>
      </c>
      <c r="M57" s="6">
        <f t="shared" si="68"/>
        <v>0</v>
      </c>
      <c r="N57" s="6">
        <f t="shared" si="69"/>
        <v>12</v>
      </c>
      <c r="O57" s="6">
        <f t="shared" si="70"/>
        <v>0</v>
      </c>
      <c r="P57" s="6">
        <f t="shared" si="71"/>
        <v>0</v>
      </c>
      <c r="Q57" s="6">
        <f t="shared" si="72"/>
        <v>0</v>
      </c>
      <c r="R57" s="7">
        <f t="shared" si="73"/>
        <v>3</v>
      </c>
      <c r="S57" s="7">
        <f t="shared" si="74"/>
        <v>1.5</v>
      </c>
      <c r="T57" s="7">
        <v>1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75"/>
        <v>0</v>
      </c>
      <c r="AP57" s="11">
        <v>12</v>
      </c>
      <c r="AQ57" s="10" t="s">
        <v>56</v>
      </c>
      <c r="AR57" s="11"/>
      <c r="AS57" s="10"/>
      <c r="AT57" s="7">
        <v>1.5</v>
      </c>
      <c r="AU57" s="11"/>
      <c r="AV57" s="10"/>
      <c r="AW57" s="11"/>
      <c r="AX57" s="10"/>
      <c r="AY57" s="11"/>
      <c r="AZ57" s="10"/>
      <c r="BA57" s="11">
        <v>12</v>
      </c>
      <c r="BB57" s="10" t="s">
        <v>56</v>
      </c>
      <c r="BC57" s="11"/>
      <c r="BD57" s="10"/>
      <c r="BE57" s="11"/>
      <c r="BF57" s="10"/>
      <c r="BG57" s="11"/>
      <c r="BH57" s="10"/>
      <c r="BI57" s="7">
        <v>1.5</v>
      </c>
      <c r="BJ57" s="7">
        <f t="shared" si="76"/>
        <v>3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7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8"/>
        <v>0</v>
      </c>
    </row>
    <row r="58" spans="1:104" x14ac:dyDescent="0.2">
      <c r="A58" s="20">
        <v>6</v>
      </c>
      <c r="B58" s="20">
        <v>1</v>
      </c>
      <c r="C58" s="20"/>
      <c r="D58" s="6" t="s">
        <v>126</v>
      </c>
      <c r="E58" s="3" t="s">
        <v>127</v>
      </c>
      <c r="F58" s="6">
        <f t="shared" si="61"/>
        <v>0</v>
      </c>
      <c r="G58" s="6">
        <f t="shared" si="62"/>
        <v>2</v>
      </c>
      <c r="H58" s="6">
        <f t="shared" si="63"/>
        <v>24</v>
      </c>
      <c r="I58" s="6">
        <f t="shared" si="64"/>
        <v>12</v>
      </c>
      <c r="J58" s="6">
        <f t="shared" si="65"/>
        <v>0</v>
      </c>
      <c r="K58" s="6">
        <f t="shared" si="66"/>
        <v>0</v>
      </c>
      <c r="L58" s="6">
        <f t="shared" si="67"/>
        <v>0</v>
      </c>
      <c r="M58" s="6">
        <f t="shared" si="68"/>
        <v>0</v>
      </c>
      <c r="N58" s="6">
        <f t="shared" si="69"/>
        <v>12</v>
      </c>
      <c r="O58" s="6">
        <f t="shared" si="70"/>
        <v>0</v>
      </c>
      <c r="P58" s="6">
        <f t="shared" si="71"/>
        <v>0</v>
      </c>
      <c r="Q58" s="6">
        <f t="shared" si="72"/>
        <v>0</v>
      </c>
      <c r="R58" s="7">
        <f t="shared" si="73"/>
        <v>3</v>
      </c>
      <c r="S58" s="7">
        <f t="shared" si="74"/>
        <v>1.5</v>
      </c>
      <c r="T58" s="7">
        <v>1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75"/>
        <v>0</v>
      </c>
      <c r="AP58" s="11">
        <v>12</v>
      </c>
      <c r="AQ58" s="10" t="s">
        <v>56</v>
      </c>
      <c r="AR58" s="11"/>
      <c r="AS58" s="10"/>
      <c r="AT58" s="7">
        <v>1.5</v>
      </c>
      <c r="AU58" s="11"/>
      <c r="AV58" s="10"/>
      <c r="AW58" s="11"/>
      <c r="AX58" s="10"/>
      <c r="AY58" s="11"/>
      <c r="AZ58" s="10"/>
      <c r="BA58" s="11">
        <v>12</v>
      </c>
      <c r="BB58" s="10" t="s">
        <v>56</v>
      </c>
      <c r="BC58" s="11"/>
      <c r="BD58" s="10"/>
      <c r="BE58" s="11"/>
      <c r="BF58" s="10"/>
      <c r="BG58" s="11"/>
      <c r="BH58" s="10"/>
      <c r="BI58" s="7">
        <v>1.5</v>
      </c>
      <c r="BJ58" s="7">
        <f t="shared" si="76"/>
        <v>3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7"/>
        <v>0</v>
      </c>
      <c r="CF58" s="11"/>
      <c r="CG58" s="10"/>
      <c r="CH58" s="11"/>
      <c r="CI58" s="10"/>
      <c r="CJ58" s="7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8"/>
        <v>0</v>
      </c>
    </row>
    <row r="59" spans="1:104" x14ac:dyDescent="0.2">
      <c r="A59" s="20">
        <v>4</v>
      </c>
      <c r="B59" s="20">
        <v>1</v>
      </c>
      <c r="C59" s="20"/>
      <c r="D59" s="6" t="s">
        <v>128</v>
      </c>
      <c r="E59" s="3" t="s">
        <v>129</v>
      </c>
      <c r="F59" s="6">
        <f t="shared" si="61"/>
        <v>0</v>
      </c>
      <c r="G59" s="6">
        <f t="shared" si="62"/>
        <v>2</v>
      </c>
      <c r="H59" s="6">
        <f t="shared" si="63"/>
        <v>20</v>
      </c>
      <c r="I59" s="6">
        <f t="shared" si="64"/>
        <v>10</v>
      </c>
      <c r="J59" s="6">
        <f t="shared" si="65"/>
        <v>0</v>
      </c>
      <c r="K59" s="6">
        <f t="shared" si="66"/>
        <v>0</v>
      </c>
      <c r="L59" s="6">
        <f t="shared" si="67"/>
        <v>10</v>
      </c>
      <c r="M59" s="6">
        <f t="shared" si="68"/>
        <v>0</v>
      </c>
      <c r="N59" s="6">
        <f t="shared" si="69"/>
        <v>0</v>
      </c>
      <c r="O59" s="6">
        <f t="shared" si="70"/>
        <v>0</v>
      </c>
      <c r="P59" s="6">
        <f t="shared" si="71"/>
        <v>0</v>
      </c>
      <c r="Q59" s="6">
        <f t="shared" si="72"/>
        <v>0</v>
      </c>
      <c r="R59" s="7">
        <f t="shared" si="73"/>
        <v>4</v>
      </c>
      <c r="S59" s="7">
        <f t="shared" si="74"/>
        <v>2</v>
      </c>
      <c r="T59" s="7">
        <v>0.8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75"/>
        <v>0</v>
      </c>
      <c r="AP59" s="11">
        <v>10</v>
      </c>
      <c r="AQ59" s="10" t="s">
        <v>56</v>
      </c>
      <c r="AR59" s="11"/>
      <c r="AS59" s="10"/>
      <c r="AT59" s="7">
        <v>2</v>
      </c>
      <c r="AU59" s="11"/>
      <c r="AV59" s="10"/>
      <c r="AW59" s="11">
        <v>10</v>
      </c>
      <c r="AX59" s="10" t="s">
        <v>56</v>
      </c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>
        <v>2</v>
      </c>
      <c r="BJ59" s="7">
        <f t="shared" si="76"/>
        <v>4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7"/>
        <v>0</v>
      </c>
      <c r="CF59" s="11"/>
      <c r="CG59" s="10"/>
      <c r="CH59" s="11"/>
      <c r="CI59" s="10"/>
      <c r="CJ59" s="7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8"/>
        <v>0</v>
      </c>
    </row>
    <row r="60" spans="1:104" x14ac:dyDescent="0.2">
      <c r="A60" s="20">
        <v>4</v>
      </c>
      <c r="B60" s="20">
        <v>1</v>
      </c>
      <c r="C60" s="20"/>
      <c r="D60" s="6" t="s">
        <v>130</v>
      </c>
      <c r="E60" s="3" t="s">
        <v>131</v>
      </c>
      <c r="F60" s="6">
        <f t="shared" si="61"/>
        <v>0</v>
      </c>
      <c r="G60" s="6">
        <f t="shared" si="62"/>
        <v>2</v>
      </c>
      <c r="H60" s="6">
        <f t="shared" si="63"/>
        <v>20</v>
      </c>
      <c r="I60" s="6">
        <f t="shared" si="64"/>
        <v>10</v>
      </c>
      <c r="J60" s="6">
        <f t="shared" si="65"/>
        <v>0</v>
      </c>
      <c r="K60" s="6">
        <f t="shared" si="66"/>
        <v>0</v>
      </c>
      <c r="L60" s="6">
        <f t="shared" si="67"/>
        <v>10</v>
      </c>
      <c r="M60" s="6">
        <f t="shared" si="68"/>
        <v>0</v>
      </c>
      <c r="N60" s="6">
        <f t="shared" si="69"/>
        <v>0</v>
      </c>
      <c r="O60" s="6">
        <f t="shared" si="70"/>
        <v>0</v>
      </c>
      <c r="P60" s="6">
        <f t="shared" si="71"/>
        <v>0</v>
      </c>
      <c r="Q60" s="6">
        <f t="shared" si="72"/>
        <v>0</v>
      </c>
      <c r="R60" s="7">
        <f t="shared" si="73"/>
        <v>4</v>
      </c>
      <c r="S60" s="7">
        <f t="shared" si="74"/>
        <v>2</v>
      </c>
      <c r="T60" s="7">
        <v>0.8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75"/>
        <v>0</v>
      </c>
      <c r="AP60" s="11">
        <v>10</v>
      </c>
      <c r="AQ60" s="10" t="s">
        <v>56</v>
      </c>
      <c r="AR60" s="11"/>
      <c r="AS60" s="10"/>
      <c r="AT60" s="7">
        <v>2</v>
      </c>
      <c r="AU60" s="11"/>
      <c r="AV60" s="10"/>
      <c r="AW60" s="11">
        <v>10</v>
      </c>
      <c r="AX60" s="10" t="s">
        <v>56</v>
      </c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>
        <v>2</v>
      </c>
      <c r="BJ60" s="7">
        <f t="shared" si="76"/>
        <v>4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7"/>
        <v>0</v>
      </c>
      <c r="CF60" s="11"/>
      <c r="CG60" s="10"/>
      <c r="CH60" s="11"/>
      <c r="CI60" s="10"/>
      <c r="CJ60" s="7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8"/>
        <v>0</v>
      </c>
    </row>
    <row r="61" spans="1:104" x14ac:dyDescent="0.2">
      <c r="A61" s="6">
        <v>5</v>
      </c>
      <c r="B61" s="6">
        <v>1</v>
      </c>
      <c r="C61" s="6"/>
      <c r="D61" s="6" t="s">
        <v>168</v>
      </c>
      <c r="E61" s="3" t="s">
        <v>133</v>
      </c>
      <c r="F61" s="6">
        <f t="shared" si="61"/>
        <v>1</v>
      </c>
      <c r="G61" s="6">
        <f t="shared" si="62"/>
        <v>0</v>
      </c>
      <c r="H61" s="6">
        <f t="shared" si="63"/>
        <v>0</v>
      </c>
      <c r="I61" s="6">
        <f t="shared" si="64"/>
        <v>0</v>
      </c>
      <c r="J61" s="6">
        <f t="shared" si="65"/>
        <v>0</v>
      </c>
      <c r="K61" s="6">
        <f t="shared" si="66"/>
        <v>0</v>
      </c>
      <c r="L61" s="6">
        <f t="shared" si="67"/>
        <v>0</v>
      </c>
      <c r="M61" s="6">
        <f t="shared" si="68"/>
        <v>0</v>
      </c>
      <c r="N61" s="6">
        <f t="shared" si="69"/>
        <v>0</v>
      </c>
      <c r="O61" s="6">
        <f t="shared" si="70"/>
        <v>0</v>
      </c>
      <c r="P61" s="6">
        <f t="shared" si="71"/>
        <v>0</v>
      </c>
      <c r="Q61" s="6">
        <f t="shared" si="72"/>
        <v>0</v>
      </c>
      <c r="R61" s="7">
        <f t="shared" si="73"/>
        <v>20</v>
      </c>
      <c r="S61" s="7">
        <f t="shared" si="74"/>
        <v>20</v>
      </c>
      <c r="T61" s="7">
        <v>0.7</v>
      </c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75"/>
        <v>0</v>
      </c>
      <c r="AP61" s="11"/>
      <c r="AQ61" s="10"/>
      <c r="AR61" s="11"/>
      <c r="AS61" s="10"/>
      <c r="AT61" s="7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76"/>
        <v>0</v>
      </c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7"/>
        <v>0</v>
      </c>
      <c r="CF61" s="11"/>
      <c r="CG61" s="10"/>
      <c r="CH61" s="11"/>
      <c r="CI61" s="10"/>
      <c r="CJ61" s="7"/>
      <c r="CK61" s="11"/>
      <c r="CL61" s="10"/>
      <c r="CM61" s="11"/>
      <c r="CN61" s="10"/>
      <c r="CO61" s="11"/>
      <c r="CP61" s="10"/>
      <c r="CQ61" s="11"/>
      <c r="CR61" s="10"/>
      <c r="CS61" s="11">
        <v>0</v>
      </c>
      <c r="CT61" s="10" t="s">
        <v>55</v>
      </c>
      <c r="CU61" s="11"/>
      <c r="CV61" s="10"/>
      <c r="CW61" s="11"/>
      <c r="CX61" s="10"/>
      <c r="CY61" s="7">
        <v>20</v>
      </c>
      <c r="CZ61" s="7">
        <f t="shared" si="78"/>
        <v>20</v>
      </c>
    </row>
    <row r="62" spans="1:104" ht="20.100000000000001" customHeight="1" x14ac:dyDescent="0.2">
      <c r="A62" s="19" t="s">
        <v>134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9"/>
      <c r="CZ62" s="13"/>
    </row>
    <row r="63" spans="1:104" x14ac:dyDescent="0.2">
      <c r="A63" s="6"/>
      <c r="B63" s="6"/>
      <c r="C63" s="6"/>
      <c r="D63" s="6" t="s">
        <v>135</v>
      </c>
      <c r="E63" s="3" t="s">
        <v>136</v>
      </c>
      <c r="F63" s="6">
        <f>COUNTIF(U63:CX63,"e")</f>
        <v>0</v>
      </c>
      <c r="G63" s="6">
        <f>COUNTIF(U63:CX63,"z")</f>
        <v>1</v>
      </c>
      <c r="H63" s="6">
        <f>SUM(I63:Q63)</f>
        <v>4</v>
      </c>
      <c r="I63" s="6">
        <f>U63+AP63+BK63+CF63</f>
        <v>0</v>
      </c>
      <c r="J63" s="6">
        <f>W63+AR63+BM63+CH63</f>
        <v>0</v>
      </c>
      <c r="K63" s="6">
        <f>Z63+AU63+BP63+CK63</f>
        <v>0</v>
      </c>
      <c r="L63" s="6">
        <f>AB63+AW63+BR63+CM63</f>
        <v>0</v>
      </c>
      <c r="M63" s="6">
        <f>AD63+AY63+BT63+CO63</f>
        <v>0</v>
      </c>
      <c r="N63" s="6">
        <f>AF63+BA63+BV63+CQ63</f>
        <v>0</v>
      </c>
      <c r="O63" s="6">
        <f>AH63+BC63+BX63+CS63</f>
        <v>0</v>
      </c>
      <c r="P63" s="6">
        <f>AJ63+BE63+BZ63+CU63</f>
        <v>4</v>
      </c>
      <c r="Q63" s="6">
        <f>AL63+BG63+CB63+CW63</f>
        <v>0</v>
      </c>
      <c r="R63" s="7">
        <f>AO63+BJ63+CE63+CZ63</f>
        <v>4</v>
      </c>
      <c r="S63" s="7">
        <f>AN63+BI63+CD63+CY63</f>
        <v>4</v>
      </c>
      <c r="T63" s="7">
        <v>2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>Y63+AN63</f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>
        <v>4</v>
      </c>
      <c r="BF63" s="10" t="s">
        <v>56</v>
      </c>
      <c r="BG63" s="11"/>
      <c r="BH63" s="10"/>
      <c r="BI63" s="7">
        <v>4</v>
      </c>
      <c r="BJ63" s="7">
        <f>AT63+BI63</f>
        <v>4</v>
      </c>
      <c r="BK63" s="11"/>
      <c r="BL63" s="10"/>
      <c r="BM63" s="11"/>
      <c r="BN63" s="10"/>
      <c r="BO63" s="7"/>
      <c r="BP63" s="11"/>
      <c r="BQ63" s="10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>BO63+CD63</f>
        <v>0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>CJ63+CY63</f>
        <v>0</v>
      </c>
    </row>
    <row r="64" spans="1:104" ht="15.95" customHeight="1" x14ac:dyDescent="0.2">
      <c r="A64" s="6"/>
      <c r="B64" s="6"/>
      <c r="C64" s="6"/>
      <c r="D64" s="6"/>
      <c r="E64" s="6" t="s">
        <v>68</v>
      </c>
      <c r="F64" s="6">
        <f t="shared" ref="F64:AK64" si="79">SUM(F63:F63)</f>
        <v>0</v>
      </c>
      <c r="G64" s="6">
        <f t="shared" si="79"/>
        <v>1</v>
      </c>
      <c r="H64" s="6">
        <f t="shared" si="79"/>
        <v>4</v>
      </c>
      <c r="I64" s="6">
        <f t="shared" si="79"/>
        <v>0</v>
      </c>
      <c r="J64" s="6">
        <f t="shared" si="79"/>
        <v>0</v>
      </c>
      <c r="K64" s="6">
        <f t="shared" si="79"/>
        <v>0</v>
      </c>
      <c r="L64" s="6">
        <f t="shared" si="79"/>
        <v>0</v>
      </c>
      <c r="M64" s="6">
        <f t="shared" si="79"/>
        <v>0</v>
      </c>
      <c r="N64" s="6">
        <f t="shared" si="79"/>
        <v>0</v>
      </c>
      <c r="O64" s="6">
        <f t="shared" si="79"/>
        <v>0</v>
      </c>
      <c r="P64" s="6">
        <f t="shared" si="79"/>
        <v>4</v>
      </c>
      <c r="Q64" s="6">
        <f t="shared" si="79"/>
        <v>0</v>
      </c>
      <c r="R64" s="7">
        <f t="shared" si="79"/>
        <v>4</v>
      </c>
      <c r="S64" s="7">
        <f t="shared" si="79"/>
        <v>4</v>
      </c>
      <c r="T64" s="7">
        <f t="shared" si="79"/>
        <v>2</v>
      </c>
      <c r="U64" s="11">
        <f t="shared" si="79"/>
        <v>0</v>
      </c>
      <c r="V64" s="10">
        <f t="shared" si="79"/>
        <v>0</v>
      </c>
      <c r="W64" s="11">
        <f t="shared" si="79"/>
        <v>0</v>
      </c>
      <c r="X64" s="10">
        <f t="shared" si="79"/>
        <v>0</v>
      </c>
      <c r="Y64" s="7">
        <f t="shared" si="79"/>
        <v>0</v>
      </c>
      <c r="Z64" s="11">
        <f t="shared" si="79"/>
        <v>0</v>
      </c>
      <c r="AA64" s="10">
        <f t="shared" si="79"/>
        <v>0</v>
      </c>
      <c r="AB64" s="11">
        <f t="shared" si="79"/>
        <v>0</v>
      </c>
      <c r="AC64" s="10">
        <f t="shared" si="79"/>
        <v>0</v>
      </c>
      <c r="AD64" s="11">
        <f t="shared" si="79"/>
        <v>0</v>
      </c>
      <c r="AE64" s="10">
        <f t="shared" si="79"/>
        <v>0</v>
      </c>
      <c r="AF64" s="11">
        <f t="shared" si="79"/>
        <v>0</v>
      </c>
      <c r="AG64" s="10">
        <f t="shared" si="79"/>
        <v>0</v>
      </c>
      <c r="AH64" s="11">
        <f t="shared" si="79"/>
        <v>0</v>
      </c>
      <c r="AI64" s="10">
        <f t="shared" si="79"/>
        <v>0</v>
      </c>
      <c r="AJ64" s="11">
        <f t="shared" si="79"/>
        <v>0</v>
      </c>
      <c r="AK64" s="10">
        <f t="shared" si="79"/>
        <v>0</v>
      </c>
      <c r="AL64" s="11">
        <f t="shared" ref="AL64:BQ64" si="80">SUM(AL63:AL63)</f>
        <v>0</v>
      </c>
      <c r="AM64" s="10">
        <f t="shared" si="80"/>
        <v>0</v>
      </c>
      <c r="AN64" s="7">
        <f t="shared" si="80"/>
        <v>0</v>
      </c>
      <c r="AO64" s="7">
        <f t="shared" si="80"/>
        <v>0</v>
      </c>
      <c r="AP64" s="11">
        <f t="shared" si="80"/>
        <v>0</v>
      </c>
      <c r="AQ64" s="10">
        <f t="shared" si="80"/>
        <v>0</v>
      </c>
      <c r="AR64" s="11">
        <f t="shared" si="80"/>
        <v>0</v>
      </c>
      <c r="AS64" s="10">
        <f t="shared" si="80"/>
        <v>0</v>
      </c>
      <c r="AT64" s="7">
        <f t="shared" si="80"/>
        <v>0</v>
      </c>
      <c r="AU64" s="11">
        <f t="shared" si="80"/>
        <v>0</v>
      </c>
      <c r="AV64" s="10">
        <f t="shared" si="80"/>
        <v>0</v>
      </c>
      <c r="AW64" s="11">
        <f t="shared" si="80"/>
        <v>0</v>
      </c>
      <c r="AX64" s="10">
        <f t="shared" si="80"/>
        <v>0</v>
      </c>
      <c r="AY64" s="11">
        <f t="shared" si="80"/>
        <v>0</v>
      </c>
      <c r="AZ64" s="10">
        <f t="shared" si="80"/>
        <v>0</v>
      </c>
      <c r="BA64" s="11">
        <f t="shared" si="80"/>
        <v>0</v>
      </c>
      <c r="BB64" s="10">
        <f t="shared" si="80"/>
        <v>0</v>
      </c>
      <c r="BC64" s="11">
        <f t="shared" si="80"/>
        <v>0</v>
      </c>
      <c r="BD64" s="10">
        <f t="shared" si="80"/>
        <v>0</v>
      </c>
      <c r="BE64" s="11">
        <f t="shared" si="80"/>
        <v>4</v>
      </c>
      <c r="BF64" s="10">
        <f t="shared" si="80"/>
        <v>0</v>
      </c>
      <c r="BG64" s="11">
        <f t="shared" si="80"/>
        <v>0</v>
      </c>
      <c r="BH64" s="10">
        <f t="shared" si="80"/>
        <v>0</v>
      </c>
      <c r="BI64" s="7">
        <f t="shared" si="80"/>
        <v>4</v>
      </c>
      <c r="BJ64" s="7">
        <f t="shared" si="80"/>
        <v>4</v>
      </c>
      <c r="BK64" s="11">
        <f t="shared" si="80"/>
        <v>0</v>
      </c>
      <c r="BL64" s="10">
        <f t="shared" si="80"/>
        <v>0</v>
      </c>
      <c r="BM64" s="11">
        <f t="shared" si="80"/>
        <v>0</v>
      </c>
      <c r="BN64" s="10">
        <f t="shared" si="80"/>
        <v>0</v>
      </c>
      <c r="BO64" s="7">
        <f t="shared" si="80"/>
        <v>0</v>
      </c>
      <c r="BP64" s="11">
        <f t="shared" si="80"/>
        <v>0</v>
      </c>
      <c r="BQ64" s="10">
        <f t="shared" si="80"/>
        <v>0</v>
      </c>
      <c r="BR64" s="11">
        <f t="shared" ref="BR64:CW64" si="81">SUM(BR63:BR63)</f>
        <v>0</v>
      </c>
      <c r="BS64" s="10">
        <f t="shared" si="81"/>
        <v>0</v>
      </c>
      <c r="BT64" s="11">
        <f t="shared" si="81"/>
        <v>0</v>
      </c>
      <c r="BU64" s="10">
        <f t="shared" si="81"/>
        <v>0</v>
      </c>
      <c r="BV64" s="11">
        <f t="shared" si="81"/>
        <v>0</v>
      </c>
      <c r="BW64" s="10">
        <f t="shared" si="81"/>
        <v>0</v>
      </c>
      <c r="BX64" s="11">
        <f t="shared" si="81"/>
        <v>0</v>
      </c>
      <c r="BY64" s="10">
        <f t="shared" si="81"/>
        <v>0</v>
      </c>
      <c r="BZ64" s="11">
        <f t="shared" si="81"/>
        <v>0</v>
      </c>
      <c r="CA64" s="10">
        <f t="shared" si="81"/>
        <v>0</v>
      </c>
      <c r="CB64" s="11">
        <f t="shared" si="81"/>
        <v>0</v>
      </c>
      <c r="CC64" s="10">
        <f t="shared" si="81"/>
        <v>0</v>
      </c>
      <c r="CD64" s="7">
        <f t="shared" si="81"/>
        <v>0</v>
      </c>
      <c r="CE64" s="7">
        <f t="shared" si="81"/>
        <v>0</v>
      </c>
      <c r="CF64" s="11">
        <f t="shared" si="81"/>
        <v>0</v>
      </c>
      <c r="CG64" s="10">
        <f t="shared" si="81"/>
        <v>0</v>
      </c>
      <c r="CH64" s="11">
        <f t="shared" si="81"/>
        <v>0</v>
      </c>
      <c r="CI64" s="10">
        <f t="shared" si="81"/>
        <v>0</v>
      </c>
      <c r="CJ64" s="7">
        <f t="shared" si="81"/>
        <v>0</v>
      </c>
      <c r="CK64" s="11">
        <f t="shared" si="81"/>
        <v>0</v>
      </c>
      <c r="CL64" s="10">
        <f t="shared" si="81"/>
        <v>0</v>
      </c>
      <c r="CM64" s="11">
        <f t="shared" si="81"/>
        <v>0</v>
      </c>
      <c r="CN64" s="10">
        <f t="shared" si="81"/>
        <v>0</v>
      </c>
      <c r="CO64" s="11">
        <f t="shared" si="81"/>
        <v>0</v>
      </c>
      <c r="CP64" s="10">
        <f t="shared" si="81"/>
        <v>0</v>
      </c>
      <c r="CQ64" s="11">
        <f t="shared" si="81"/>
        <v>0</v>
      </c>
      <c r="CR64" s="10">
        <f t="shared" si="81"/>
        <v>0</v>
      </c>
      <c r="CS64" s="11">
        <f t="shared" si="81"/>
        <v>0</v>
      </c>
      <c r="CT64" s="10">
        <f t="shared" si="81"/>
        <v>0</v>
      </c>
      <c r="CU64" s="11">
        <f t="shared" si="81"/>
        <v>0</v>
      </c>
      <c r="CV64" s="10">
        <f t="shared" si="81"/>
        <v>0</v>
      </c>
      <c r="CW64" s="11">
        <f t="shared" si="81"/>
        <v>0</v>
      </c>
      <c r="CX64" s="10">
        <f>SUM(CX63:CX63)</f>
        <v>0</v>
      </c>
      <c r="CY64" s="7">
        <f>SUM(CY63:CY63)</f>
        <v>0</v>
      </c>
      <c r="CZ64" s="7">
        <f>SUM(CZ63:CZ63)</f>
        <v>0</v>
      </c>
    </row>
    <row r="65" spans="1:104" ht="20.100000000000001" customHeight="1" x14ac:dyDescent="0.2">
      <c r="A65" s="19" t="s">
        <v>137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9"/>
      <c r="CZ65" s="13"/>
    </row>
    <row r="66" spans="1:104" x14ac:dyDescent="0.2">
      <c r="A66" s="6"/>
      <c r="B66" s="6"/>
      <c r="C66" s="6"/>
      <c r="D66" s="6" t="s">
        <v>138</v>
      </c>
      <c r="E66" s="3" t="s">
        <v>139</v>
      </c>
      <c r="F66" s="6">
        <f>COUNTIF(U66:CX66,"e")</f>
        <v>0</v>
      </c>
      <c r="G66" s="6">
        <f>COUNTIF(U66:CX66,"z")</f>
        <v>1</v>
      </c>
      <c r="H66" s="6">
        <f>SUM(I66:Q66)</f>
        <v>2</v>
      </c>
      <c r="I66" s="6">
        <f>U66+AP66+BK66+CF66</f>
        <v>2</v>
      </c>
      <c r="J66" s="6">
        <f>W66+AR66+BM66+CH66</f>
        <v>0</v>
      </c>
      <c r="K66" s="6">
        <f>Z66+AU66+BP66+CK66</f>
        <v>0</v>
      </c>
      <c r="L66" s="6">
        <f>AB66+AW66+BR66+CM66</f>
        <v>0</v>
      </c>
      <c r="M66" s="6">
        <f>AD66+AY66+BT66+CO66</f>
        <v>0</v>
      </c>
      <c r="N66" s="6">
        <f>AF66+BA66+BV66+CQ66</f>
        <v>0</v>
      </c>
      <c r="O66" s="6">
        <f>AH66+BC66+BX66+CS66</f>
        <v>0</v>
      </c>
      <c r="P66" s="6">
        <f>AJ66+BE66+BZ66+CU66</f>
        <v>0</v>
      </c>
      <c r="Q66" s="6">
        <f>AL66+BG66+CB66+CW66</f>
        <v>0</v>
      </c>
      <c r="R66" s="7">
        <f>AO66+BJ66+CE66+CZ66</f>
        <v>0</v>
      </c>
      <c r="S66" s="7">
        <f>AN66+BI66+CD66+CY66</f>
        <v>0</v>
      </c>
      <c r="T66" s="7">
        <v>0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>Y66+AN66</f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>AT66+BI66</f>
        <v>0</v>
      </c>
      <c r="BK66" s="11">
        <v>2</v>
      </c>
      <c r="BL66" s="10" t="s">
        <v>56</v>
      </c>
      <c r="BM66" s="11"/>
      <c r="BN66" s="10"/>
      <c r="BO66" s="7">
        <v>0</v>
      </c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>BO66+CD66</f>
        <v>0</v>
      </c>
      <c r="CF66" s="11"/>
      <c r="CG66" s="10"/>
      <c r="CH66" s="11"/>
      <c r="CI66" s="10"/>
      <c r="CJ66" s="7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>CJ66+CY66</f>
        <v>0</v>
      </c>
    </row>
    <row r="67" spans="1:104" ht="15.95" customHeight="1" x14ac:dyDescent="0.2">
      <c r="A67" s="6"/>
      <c r="B67" s="6"/>
      <c r="C67" s="6"/>
      <c r="D67" s="6"/>
      <c r="E67" s="6" t="s">
        <v>68</v>
      </c>
      <c r="F67" s="6">
        <f t="shared" ref="F67:AK67" si="82">SUM(F66:F66)</f>
        <v>0</v>
      </c>
      <c r="G67" s="6">
        <f t="shared" si="82"/>
        <v>1</v>
      </c>
      <c r="H67" s="6">
        <f t="shared" si="82"/>
        <v>2</v>
      </c>
      <c r="I67" s="6">
        <f t="shared" si="82"/>
        <v>2</v>
      </c>
      <c r="J67" s="6">
        <f t="shared" si="82"/>
        <v>0</v>
      </c>
      <c r="K67" s="6">
        <f t="shared" si="82"/>
        <v>0</v>
      </c>
      <c r="L67" s="6">
        <f t="shared" si="82"/>
        <v>0</v>
      </c>
      <c r="M67" s="6">
        <f t="shared" si="82"/>
        <v>0</v>
      </c>
      <c r="N67" s="6">
        <f t="shared" si="82"/>
        <v>0</v>
      </c>
      <c r="O67" s="6">
        <f t="shared" si="82"/>
        <v>0</v>
      </c>
      <c r="P67" s="6">
        <f t="shared" si="82"/>
        <v>0</v>
      </c>
      <c r="Q67" s="6">
        <f t="shared" si="82"/>
        <v>0</v>
      </c>
      <c r="R67" s="7">
        <f t="shared" si="82"/>
        <v>0</v>
      </c>
      <c r="S67" s="7">
        <f t="shared" si="82"/>
        <v>0</v>
      </c>
      <c r="T67" s="7">
        <f t="shared" si="82"/>
        <v>0</v>
      </c>
      <c r="U67" s="11">
        <f t="shared" si="82"/>
        <v>0</v>
      </c>
      <c r="V67" s="10">
        <f t="shared" si="82"/>
        <v>0</v>
      </c>
      <c r="W67" s="11">
        <f t="shared" si="82"/>
        <v>0</v>
      </c>
      <c r="X67" s="10">
        <f t="shared" si="82"/>
        <v>0</v>
      </c>
      <c r="Y67" s="7">
        <f t="shared" si="82"/>
        <v>0</v>
      </c>
      <c r="Z67" s="11">
        <f t="shared" si="82"/>
        <v>0</v>
      </c>
      <c r="AA67" s="10">
        <f t="shared" si="82"/>
        <v>0</v>
      </c>
      <c r="AB67" s="11">
        <f t="shared" si="82"/>
        <v>0</v>
      </c>
      <c r="AC67" s="10">
        <f t="shared" si="82"/>
        <v>0</v>
      </c>
      <c r="AD67" s="11">
        <f t="shared" si="82"/>
        <v>0</v>
      </c>
      <c r="AE67" s="10">
        <f t="shared" si="82"/>
        <v>0</v>
      </c>
      <c r="AF67" s="11">
        <f t="shared" si="82"/>
        <v>0</v>
      </c>
      <c r="AG67" s="10">
        <f t="shared" si="82"/>
        <v>0</v>
      </c>
      <c r="AH67" s="11">
        <f t="shared" si="82"/>
        <v>0</v>
      </c>
      <c r="AI67" s="10">
        <f t="shared" si="82"/>
        <v>0</v>
      </c>
      <c r="AJ67" s="11">
        <f t="shared" si="82"/>
        <v>0</v>
      </c>
      <c r="AK67" s="10">
        <f t="shared" si="82"/>
        <v>0</v>
      </c>
      <c r="AL67" s="11">
        <f t="shared" ref="AL67:BQ67" si="83">SUM(AL66:AL66)</f>
        <v>0</v>
      </c>
      <c r="AM67" s="10">
        <f t="shared" si="83"/>
        <v>0</v>
      </c>
      <c r="AN67" s="7">
        <f t="shared" si="83"/>
        <v>0</v>
      </c>
      <c r="AO67" s="7">
        <f t="shared" si="83"/>
        <v>0</v>
      </c>
      <c r="AP67" s="11">
        <f t="shared" si="83"/>
        <v>0</v>
      </c>
      <c r="AQ67" s="10">
        <f t="shared" si="83"/>
        <v>0</v>
      </c>
      <c r="AR67" s="11">
        <f t="shared" si="83"/>
        <v>0</v>
      </c>
      <c r="AS67" s="10">
        <f t="shared" si="83"/>
        <v>0</v>
      </c>
      <c r="AT67" s="7">
        <f t="shared" si="83"/>
        <v>0</v>
      </c>
      <c r="AU67" s="11">
        <f t="shared" si="83"/>
        <v>0</v>
      </c>
      <c r="AV67" s="10">
        <f t="shared" si="83"/>
        <v>0</v>
      </c>
      <c r="AW67" s="11">
        <f t="shared" si="83"/>
        <v>0</v>
      </c>
      <c r="AX67" s="10">
        <f t="shared" si="83"/>
        <v>0</v>
      </c>
      <c r="AY67" s="11">
        <f t="shared" si="83"/>
        <v>0</v>
      </c>
      <c r="AZ67" s="10">
        <f t="shared" si="83"/>
        <v>0</v>
      </c>
      <c r="BA67" s="11">
        <f t="shared" si="83"/>
        <v>0</v>
      </c>
      <c r="BB67" s="10">
        <f t="shared" si="83"/>
        <v>0</v>
      </c>
      <c r="BC67" s="11">
        <f t="shared" si="83"/>
        <v>0</v>
      </c>
      <c r="BD67" s="10">
        <f t="shared" si="83"/>
        <v>0</v>
      </c>
      <c r="BE67" s="11">
        <f t="shared" si="83"/>
        <v>0</v>
      </c>
      <c r="BF67" s="10">
        <f t="shared" si="83"/>
        <v>0</v>
      </c>
      <c r="BG67" s="11">
        <f t="shared" si="83"/>
        <v>0</v>
      </c>
      <c r="BH67" s="10">
        <f t="shared" si="83"/>
        <v>0</v>
      </c>
      <c r="BI67" s="7">
        <f t="shared" si="83"/>
        <v>0</v>
      </c>
      <c r="BJ67" s="7">
        <f t="shared" si="83"/>
        <v>0</v>
      </c>
      <c r="BK67" s="11">
        <f t="shared" si="83"/>
        <v>2</v>
      </c>
      <c r="BL67" s="10">
        <f t="shared" si="83"/>
        <v>0</v>
      </c>
      <c r="BM67" s="11">
        <f t="shared" si="83"/>
        <v>0</v>
      </c>
      <c r="BN67" s="10">
        <f t="shared" si="83"/>
        <v>0</v>
      </c>
      <c r="BO67" s="7">
        <f t="shared" si="83"/>
        <v>0</v>
      </c>
      <c r="BP67" s="11">
        <f t="shared" si="83"/>
        <v>0</v>
      </c>
      <c r="BQ67" s="10">
        <f t="shared" si="83"/>
        <v>0</v>
      </c>
      <c r="BR67" s="11">
        <f t="shared" ref="BR67:CW67" si="84">SUM(BR66:BR66)</f>
        <v>0</v>
      </c>
      <c r="BS67" s="10">
        <f t="shared" si="84"/>
        <v>0</v>
      </c>
      <c r="BT67" s="11">
        <f t="shared" si="84"/>
        <v>0</v>
      </c>
      <c r="BU67" s="10">
        <f t="shared" si="84"/>
        <v>0</v>
      </c>
      <c r="BV67" s="11">
        <f t="shared" si="84"/>
        <v>0</v>
      </c>
      <c r="BW67" s="10">
        <f t="shared" si="84"/>
        <v>0</v>
      </c>
      <c r="BX67" s="11">
        <f t="shared" si="84"/>
        <v>0</v>
      </c>
      <c r="BY67" s="10">
        <f t="shared" si="84"/>
        <v>0</v>
      </c>
      <c r="BZ67" s="11">
        <f t="shared" si="84"/>
        <v>0</v>
      </c>
      <c r="CA67" s="10">
        <f t="shared" si="84"/>
        <v>0</v>
      </c>
      <c r="CB67" s="11">
        <f t="shared" si="84"/>
        <v>0</v>
      </c>
      <c r="CC67" s="10">
        <f t="shared" si="84"/>
        <v>0</v>
      </c>
      <c r="CD67" s="7">
        <f t="shared" si="84"/>
        <v>0</v>
      </c>
      <c r="CE67" s="7">
        <f t="shared" si="84"/>
        <v>0</v>
      </c>
      <c r="CF67" s="11">
        <f t="shared" si="84"/>
        <v>0</v>
      </c>
      <c r="CG67" s="10">
        <f t="shared" si="84"/>
        <v>0</v>
      </c>
      <c r="CH67" s="11">
        <f t="shared" si="84"/>
        <v>0</v>
      </c>
      <c r="CI67" s="10">
        <f t="shared" si="84"/>
        <v>0</v>
      </c>
      <c r="CJ67" s="7">
        <f t="shared" si="84"/>
        <v>0</v>
      </c>
      <c r="CK67" s="11">
        <f t="shared" si="84"/>
        <v>0</v>
      </c>
      <c r="CL67" s="10">
        <f t="shared" si="84"/>
        <v>0</v>
      </c>
      <c r="CM67" s="11">
        <f t="shared" si="84"/>
        <v>0</v>
      </c>
      <c r="CN67" s="10">
        <f t="shared" si="84"/>
        <v>0</v>
      </c>
      <c r="CO67" s="11">
        <f t="shared" si="84"/>
        <v>0</v>
      </c>
      <c r="CP67" s="10">
        <f t="shared" si="84"/>
        <v>0</v>
      </c>
      <c r="CQ67" s="11">
        <f t="shared" si="84"/>
        <v>0</v>
      </c>
      <c r="CR67" s="10">
        <f t="shared" si="84"/>
        <v>0</v>
      </c>
      <c r="CS67" s="11">
        <f t="shared" si="84"/>
        <v>0</v>
      </c>
      <c r="CT67" s="10">
        <f t="shared" si="84"/>
        <v>0</v>
      </c>
      <c r="CU67" s="11">
        <f t="shared" si="84"/>
        <v>0</v>
      </c>
      <c r="CV67" s="10">
        <f t="shared" si="84"/>
        <v>0</v>
      </c>
      <c r="CW67" s="11">
        <f t="shared" si="84"/>
        <v>0</v>
      </c>
      <c r="CX67" s="10">
        <f>SUM(CX66:CX66)</f>
        <v>0</v>
      </c>
      <c r="CY67" s="7">
        <f>SUM(CY66:CY66)</f>
        <v>0</v>
      </c>
      <c r="CZ67" s="7">
        <f>SUM(CZ66:CZ66)</f>
        <v>0</v>
      </c>
    </row>
    <row r="68" spans="1:104" ht="20.100000000000001" customHeight="1" x14ac:dyDescent="0.2">
      <c r="A68" s="6"/>
      <c r="B68" s="6"/>
      <c r="C68" s="6"/>
      <c r="D68" s="6"/>
      <c r="E68" s="8" t="s">
        <v>140</v>
      </c>
      <c r="F68" s="6">
        <f>F24+F39+F51+F64+F67</f>
        <v>11</v>
      </c>
      <c r="G68" s="6">
        <f>G24+G39+G51+G64+G67</f>
        <v>48</v>
      </c>
      <c r="H68" s="6">
        <f t="shared" ref="H68:Q68" si="85">H24+H39+H51+H67</f>
        <v>642</v>
      </c>
      <c r="I68" s="6">
        <f t="shared" si="85"/>
        <v>288</v>
      </c>
      <c r="J68" s="6">
        <f t="shared" si="85"/>
        <v>116</v>
      </c>
      <c r="K68" s="6">
        <f t="shared" si="85"/>
        <v>0</v>
      </c>
      <c r="L68" s="6">
        <f t="shared" si="85"/>
        <v>144</v>
      </c>
      <c r="M68" s="6">
        <f t="shared" si="85"/>
        <v>20</v>
      </c>
      <c r="N68" s="6">
        <f t="shared" si="85"/>
        <v>62</v>
      </c>
      <c r="O68" s="6">
        <f t="shared" si="85"/>
        <v>0</v>
      </c>
      <c r="P68" s="6">
        <f t="shared" si="85"/>
        <v>0</v>
      </c>
      <c r="Q68" s="6">
        <f t="shared" si="85"/>
        <v>12</v>
      </c>
      <c r="R68" s="7">
        <f>R24+R39+R51+R64+R67</f>
        <v>90</v>
      </c>
      <c r="S68" s="7">
        <f>S24+S39+S51+S64+S67</f>
        <v>48.4</v>
      </c>
      <c r="T68" s="7">
        <f>T24+T39+T51+T64+T67</f>
        <v>29.64</v>
      </c>
      <c r="U68" s="11">
        <f>U24+U39+U51+U67</f>
        <v>104</v>
      </c>
      <c r="V68" s="10">
        <f>V24+V39+V51+V67</f>
        <v>0</v>
      </c>
      <c r="W68" s="11">
        <f>W24+W39+W51+W67</f>
        <v>30</v>
      </c>
      <c r="X68" s="10">
        <f>X24+X39+X51+X67</f>
        <v>0</v>
      </c>
      <c r="Y68" s="7">
        <f>Y24+Y39+Y51+Y64+Y67</f>
        <v>11.7</v>
      </c>
      <c r="Z68" s="11">
        <f t="shared" ref="Z68:AM68" si="86">Z24+Z39+Z51+Z67</f>
        <v>0</v>
      </c>
      <c r="AA68" s="10">
        <f t="shared" si="86"/>
        <v>0</v>
      </c>
      <c r="AB68" s="11">
        <f t="shared" si="86"/>
        <v>50</v>
      </c>
      <c r="AC68" s="10">
        <f t="shared" si="86"/>
        <v>0</v>
      </c>
      <c r="AD68" s="11">
        <f t="shared" si="86"/>
        <v>20</v>
      </c>
      <c r="AE68" s="10">
        <f t="shared" si="86"/>
        <v>0</v>
      </c>
      <c r="AF68" s="11">
        <f t="shared" si="86"/>
        <v>20</v>
      </c>
      <c r="AG68" s="10">
        <f t="shared" si="86"/>
        <v>0</v>
      </c>
      <c r="AH68" s="11">
        <f t="shared" si="86"/>
        <v>0</v>
      </c>
      <c r="AI68" s="10">
        <f t="shared" si="86"/>
        <v>0</v>
      </c>
      <c r="AJ68" s="11">
        <f t="shared" si="86"/>
        <v>0</v>
      </c>
      <c r="AK68" s="10">
        <f t="shared" si="86"/>
        <v>0</v>
      </c>
      <c r="AL68" s="11">
        <f t="shared" si="86"/>
        <v>0</v>
      </c>
      <c r="AM68" s="10">
        <f t="shared" si="86"/>
        <v>0</v>
      </c>
      <c r="AN68" s="7">
        <f>AN24+AN39+AN51+AN64+AN67</f>
        <v>9.3000000000000007</v>
      </c>
      <c r="AO68" s="7">
        <f>AO24+AO39+AO51+AO64+AO67</f>
        <v>21</v>
      </c>
      <c r="AP68" s="11">
        <f>AP24+AP39+AP51+AP67</f>
        <v>74</v>
      </c>
      <c r="AQ68" s="10">
        <f>AQ24+AQ39+AQ51+AQ67</f>
        <v>0</v>
      </c>
      <c r="AR68" s="11">
        <f>AR24+AR39+AR51+AR67</f>
        <v>30</v>
      </c>
      <c r="AS68" s="10">
        <f>AS24+AS39+AS51+AS67</f>
        <v>0</v>
      </c>
      <c r="AT68" s="7">
        <f>AT24+AT39+AT51+AT64+AT67</f>
        <v>11.4</v>
      </c>
      <c r="AU68" s="11">
        <f t="shared" ref="AU68:BH68" si="87">AU24+AU39+AU51+AU67</f>
        <v>0</v>
      </c>
      <c r="AV68" s="10">
        <f t="shared" si="87"/>
        <v>0</v>
      </c>
      <c r="AW68" s="11">
        <f t="shared" si="87"/>
        <v>40</v>
      </c>
      <c r="AX68" s="10">
        <f t="shared" si="87"/>
        <v>0</v>
      </c>
      <c r="AY68" s="11">
        <f t="shared" si="87"/>
        <v>0</v>
      </c>
      <c r="AZ68" s="10">
        <f t="shared" si="87"/>
        <v>0</v>
      </c>
      <c r="BA68" s="11">
        <f t="shared" si="87"/>
        <v>22</v>
      </c>
      <c r="BB68" s="10">
        <f t="shared" si="87"/>
        <v>0</v>
      </c>
      <c r="BC68" s="11">
        <f t="shared" si="87"/>
        <v>0</v>
      </c>
      <c r="BD68" s="10">
        <f t="shared" si="87"/>
        <v>0</v>
      </c>
      <c r="BE68" s="11">
        <f t="shared" si="87"/>
        <v>0</v>
      </c>
      <c r="BF68" s="10">
        <f t="shared" si="87"/>
        <v>0</v>
      </c>
      <c r="BG68" s="11">
        <f t="shared" si="87"/>
        <v>12</v>
      </c>
      <c r="BH68" s="10">
        <f t="shared" si="87"/>
        <v>0</v>
      </c>
      <c r="BI68" s="7">
        <f>BI24+BI39+BI51+BI64+BI67</f>
        <v>11.6</v>
      </c>
      <c r="BJ68" s="7">
        <f>BJ24+BJ39+BJ51+BJ64+BJ67</f>
        <v>23</v>
      </c>
      <c r="BK68" s="11">
        <f>BK24+BK39+BK51+BK67</f>
        <v>92</v>
      </c>
      <c r="BL68" s="10">
        <f>BL24+BL39+BL51+BL67</f>
        <v>0</v>
      </c>
      <c r="BM68" s="11">
        <f>BM24+BM39+BM51+BM67</f>
        <v>47</v>
      </c>
      <c r="BN68" s="10">
        <f>BN24+BN39+BN51+BN67</f>
        <v>0</v>
      </c>
      <c r="BO68" s="7">
        <f>BO24+BO39+BO51+BO64+BO67</f>
        <v>15.5</v>
      </c>
      <c r="BP68" s="11">
        <f t="shared" ref="BP68:CC68" si="88">BP24+BP39+BP51+BP67</f>
        <v>0</v>
      </c>
      <c r="BQ68" s="10">
        <f t="shared" si="88"/>
        <v>0</v>
      </c>
      <c r="BR68" s="11">
        <f t="shared" si="88"/>
        <v>54</v>
      </c>
      <c r="BS68" s="10">
        <f t="shared" si="88"/>
        <v>0</v>
      </c>
      <c r="BT68" s="11">
        <f t="shared" si="88"/>
        <v>0</v>
      </c>
      <c r="BU68" s="10">
        <f t="shared" si="88"/>
        <v>0</v>
      </c>
      <c r="BV68" s="11">
        <f t="shared" si="88"/>
        <v>20</v>
      </c>
      <c r="BW68" s="10">
        <f t="shared" si="88"/>
        <v>0</v>
      </c>
      <c r="BX68" s="11">
        <f t="shared" si="88"/>
        <v>0</v>
      </c>
      <c r="BY68" s="10">
        <f t="shared" si="88"/>
        <v>0</v>
      </c>
      <c r="BZ68" s="11">
        <f t="shared" si="88"/>
        <v>0</v>
      </c>
      <c r="CA68" s="10">
        <f t="shared" si="88"/>
        <v>0</v>
      </c>
      <c r="CB68" s="11">
        <f t="shared" si="88"/>
        <v>0</v>
      </c>
      <c r="CC68" s="10">
        <f t="shared" si="88"/>
        <v>0</v>
      </c>
      <c r="CD68" s="7">
        <f>CD24+CD39+CD51+CD64+CD67</f>
        <v>7.5</v>
      </c>
      <c r="CE68" s="7">
        <f>CE24+CE39+CE51+CE64+CE67</f>
        <v>23</v>
      </c>
      <c r="CF68" s="11">
        <f>CF24+CF39+CF51+CF67</f>
        <v>18</v>
      </c>
      <c r="CG68" s="10">
        <f>CG24+CG39+CG51+CG67</f>
        <v>0</v>
      </c>
      <c r="CH68" s="11">
        <f>CH24+CH39+CH51+CH67</f>
        <v>9</v>
      </c>
      <c r="CI68" s="10">
        <f>CI24+CI39+CI51+CI67</f>
        <v>0</v>
      </c>
      <c r="CJ68" s="7">
        <f>CJ24+CJ39+CJ51+CJ64+CJ67</f>
        <v>3</v>
      </c>
      <c r="CK68" s="11">
        <f t="shared" ref="CK68:CX68" si="89">CK24+CK39+CK51+CK67</f>
        <v>0</v>
      </c>
      <c r="CL68" s="10">
        <f t="shared" si="89"/>
        <v>0</v>
      </c>
      <c r="CM68" s="11">
        <f t="shared" si="89"/>
        <v>0</v>
      </c>
      <c r="CN68" s="10">
        <f t="shared" si="89"/>
        <v>0</v>
      </c>
      <c r="CO68" s="11">
        <f t="shared" si="89"/>
        <v>0</v>
      </c>
      <c r="CP68" s="10">
        <f t="shared" si="89"/>
        <v>0</v>
      </c>
      <c r="CQ68" s="11">
        <f t="shared" si="89"/>
        <v>0</v>
      </c>
      <c r="CR68" s="10">
        <f t="shared" si="89"/>
        <v>0</v>
      </c>
      <c r="CS68" s="11">
        <f t="shared" si="89"/>
        <v>0</v>
      </c>
      <c r="CT68" s="10">
        <f t="shared" si="89"/>
        <v>0</v>
      </c>
      <c r="CU68" s="11">
        <f t="shared" si="89"/>
        <v>0</v>
      </c>
      <c r="CV68" s="10">
        <f t="shared" si="89"/>
        <v>0</v>
      </c>
      <c r="CW68" s="11">
        <f t="shared" si="89"/>
        <v>0</v>
      </c>
      <c r="CX68" s="10">
        <f t="shared" si="89"/>
        <v>0</v>
      </c>
      <c r="CY68" s="7">
        <f>CY24+CY39+CY51+CY64+CY67</f>
        <v>20</v>
      </c>
      <c r="CZ68" s="7">
        <f>CZ24+CZ39+CZ51+CZ64+CZ67</f>
        <v>23</v>
      </c>
    </row>
    <row r="70" spans="1:104" x14ac:dyDescent="0.2">
      <c r="D70" s="3" t="s">
        <v>22</v>
      </c>
      <c r="E70" s="3" t="s">
        <v>141</v>
      </c>
    </row>
    <row r="71" spans="1:104" x14ac:dyDescent="0.2">
      <c r="D71" s="3" t="s">
        <v>26</v>
      </c>
      <c r="E71" s="3" t="s">
        <v>142</v>
      </c>
    </row>
    <row r="72" spans="1:104" x14ac:dyDescent="0.2">
      <c r="D72" s="21" t="s">
        <v>32</v>
      </c>
      <c r="E72" s="21"/>
    </row>
    <row r="73" spans="1:104" x14ac:dyDescent="0.2">
      <c r="D73" s="3" t="s">
        <v>34</v>
      </c>
      <c r="E73" s="3" t="s">
        <v>143</v>
      </c>
    </row>
    <row r="74" spans="1:104" x14ac:dyDescent="0.2">
      <c r="D74" s="3" t="s">
        <v>35</v>
      </c>
      <c r="E74" s="3" t="s">
        <v>144</v>
      </c>
    </row>
    <row r="75" spans="1:104" x14ac:dyDescent="0.2">
      <c r="D75" s="21" t="s">
        <v>33</v>
      </c>
      <c r="E75" s="21"/>
    </row>
    <row r="76" spans="1:104" x14ac:dyDescent="0.2">
      <c r="D76" s="3" t="s">
        <v>34</v>
      </c>
      <c r="E76" s="3" t="s">
        <v>143</v>
      </c>
      <c r="M76" s="9"/>
      <c r="U76" s="9"/>
      <c r="AC76" s="9"/>
    </row>
    <row r="77" spans="1:104" x14ac:dyDescent="0.2">
      <c r="D77" s="3" t="s">
        <v>36</v>
      </c>
      <c r="E77" s="3" t="s">
        <v>145</v>
      </c>
    </row>
    <row r="78" spans="1:104" x14ac:dyDescent="0.2">
      <c r="D78" s="3" t="s">
        <v>37</v>
      </c>
      <c r="E78" s="3" t="s">
        <v>146</v>
      </c>
    </row>
    <row r="79" spans="1:104" x14ac:dyDescent="0.2">
      <c r="D79" s="3" t="s">
        <v>38</v>
      </c>
      <c r="E79" s="3" t="s">
        <v>147</v>
      </c>
    </row>
    <row r="80" spans="1:104" x14ac:dyDescent="0.2">
      <c r="D80" s="3" t="s">
        <v>39</v>
      </c>
      <c r="E80" s="3" t="s">
        <v>148</v>
      </c>
    </row>
    <row r="81" spans="4:5" x14ac:dyDescent="0.2">
      <c r="D81" s="3" t="s">
        <v>40</v>
      </c>
      <c r="E81" s="3" t="s">
        <v>149</v>
      </c>
    </row>
    <row r="82" spans="4:5" x14ac:dyDescent="0.2">
      <c r="D82" s="3" t="s">
        <v>41</v>
      </c>
      <c r="E82" s="3" t="s">
        <v>150</v>
      </c>
    </row>
  </sheetData>
  <mergeCells count="97">
    <mergeCell ref="D75:E75"/>
    <mergeCell ref="C59:C60"/>
    <mergeCell ref="A59:A60"/>
    <mergeCell ref="B59:B60"/>
    <mergeCell ref="A62:CZ62"/>
    <mergeCell ref="A65:CZ65"/>
    <mergeCell ref="D72:E72"/>
    <mergeCell ref="C55:C56"/>
    <mergeCell ref="A55:A56"/>
    <mergeCell ref="B55:B56"/>
    <mergeCell ref="C57:C58"/>
    <mergeCell ref="A57:A58"/>
    <mergeCell ref="B57:B58"/>
    <mergeCell ref="A16:CZ16"/>
    <mergeCell ref="A25:CZ25"/>
    <mergeCell ref="A40:CZ40"/>
    <mergeCell ref="A52:CZ52"/>
    <mergeCell ref="C53:C54"/>
    <mergeCell ref="A53:A54"/>
    <mergeCell ref="B53:B54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S14"/>
    <mergeCell ref="AP15:AQ15"/>
    <mergeCell ref="AR15:AS15"/>
    <mergeCell ref="AT14:AT15"/>
    <mergeCell ref="AU14:BH14"/>
    <mergeCell ref="AU15:AV15"/>
    <mergeCell ref="AW15:AX15"/>
    <mergeCell ref="Y14:Y15"/>
    <mergeCell ref="Z14:AM14"/>
    <mergeCell ref="Z15:AA15"/>
    <mergeCell ref="AB15:AC15"/>
    <mergeCell ref="AD15:AE15"/>
    <mergeCell ref="AF15:AG15"/>
    <mergeCell ref="AH15:AI15"/>
    <mergeCell ref="AJ15:AK15"/>
    <mergeCell ref="AL15:AM15"/>
    <mergeCell ref="I14:J14"/>
    <mergeCell ref="K14:Q14"/>
    <mergeCell ref="R12:R15"/>
    <mergeCell ref="S12:S15"/>
    <mergeCell ref="T12:T15"/>
    <mergeCell ref="U12:BJ12"/>
    <mergeCell ref="U13:AO13"/>
    <mergeCell ref="U14:X14"/>
    <mergeCell ref="U15:V15"/>
    <mergeCell ref="W15:X15"/>
    <mergeCell ref="A11:CY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inżynieria jakości</vt:lpstr>
      <vt:lpstr>logistyka przemysłowa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2021-05-13T11:20:41Z</dcterms:created>
  <dcterms:modified xsi:type="dcterms:W3CDTF">2021-06-01T10:09:46Z</dcterms:modified>
</cp:coreProperties>
</file>