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A9916B84-E5E2-4FBF-BBFD-6C554E3223FF}" xr6:coauthVersionLast="45" xr6:coauthVersionMax="45" xr10:uidLastSave="{00000000-0000-0000-0000-000000000000}"/>
  <bookViews>
    <workbookView xWindow="-120" yWindow="-120" windowWidth="38640" windowHeight="15840"/>
  </bookViews>
  <sheets>
    <sheet name="inżynieria jakości" sheetId="1" r:id="rId1"/>
    <sheet name="Lean Management" sheetId="2" r:id="rId2"/>
    <sheet name="logistyka przemysłow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M17" i="1"/>
  <c r="N17" i="1"/>
  <c r="O17" i="1"/>
  <c r="P17" i="1"/>
  <c r="S17" i="1"/>
  <c r="AA17" i="1"/>
  <c r="AK17" i="1"/>
  <c r="R17" i="1"/>
  <c r="R23" i="1"/>
  <c r="BE17" i="1"/>
  <c r="BX17" i="1"/>
  <c r="CQ17" i="1"/>
  <c r="I18" i="1"/>
  <c r="H18" i="1"/>
  <c r="J18" i="1"/>
  <c r="K18" i="1"/>
  <c r="L18" i="1"/>
  <c r="M18" i="1"/>
  <c r="N18" i="1"/>
  <c r="O18" i="1"/>
  <c r="P18" i="1"/>
  <c r="R18" i="1"/>
  <c r="AL18" i="1"/>
  <c r="F18" i="1"/>
  <c r="BE18" i="1"/>
  <c r="BX18" i="1"/>
  <c r="CQ18" i="1"/>
  <c r="I19" i="1"/>
  <c r="J19" i="1"/>
  <c r="K19" i="1"/>
  <c r="L19" i="1"/>
  <c r="M19" i="1"/>
  <c r="N19" i="1"/>
  <c r="O19" i="1"/>
  <c r="P19" i="1"/>
  <c r="R19" i="1"/>
  <c r="AL19" i="1"/>
  <c r="G19" i="1"/>
  <c r="BE19" i="1"/>
  <c r="F19" i="1"/>
  <c r="BX19" i="1"/>
  <c r="CQ19" i="1"/>
  <c r="J20" i="1"/>
  <c r="K20" i="1"/>
  <c r="L20" i="1"/>
  <c r="M20" i="1"/>
  <c r="N20" i="1"/>
  <c r="O20" i="1"/>
  <c r="P20" i="1"/>
  <c r="R20" i="1"/>
  <c r="S20" i="1"/>
  <c r="AL20" i="1"/>
  <c r="F20" i="1"/>
  <c r="AM20" i="1"/>
  <c r="G20" i="1"/>
  <c r="AQ20" i="1"/>
  <c r="BE20" i="1"/>
  <c r="Q20" i="1"/>
  <c r="BX20" i="1"/>
  <c r="CQ20" i="1"/>
  <c r="I21" i="1"/>
  <c r="J21" i="1"/>
  <c r="K21" i="1"/>
  <c r="L21" i="1"/>
  <c r="M21" i="1"/>
  <c r="N21" i="1"/>
  <c r="O21" i="1"/>
  <c r="P21" i="1"/>
  <c r="R21" i="1"/>
  <c r="AL21" i="1"/>
  <c r="BE21" i="1"/>
  <c r="BX21" i="1"/>
  <c r="CQ21" i="1"/>
  <c r="I22" i="1"/>
  <c r="J22" i="1"/>
  <c r="H22" i="1"/>
  <c r="K22" i="1"/>
  <c r="L22" i="1"/>
  <c r="M22" i="1"/>
  <c r="N22" i="1"/>
  <c r="O22" i="1"/>
  <c r="P22" i="1"/>
  <c r="R22" i="1"/>
  <c r="AL22" i="1"/>
  <c r="G22" i="1"/>
  <c r="BE22" i="1"/>
  <c r="F22" i="1"/>
  <c r="BX22" i="1"/>
  <c r="CQ22" i="1"/>
  <c r="K23" i="1"/>
  <c r="M23" i="1"/>
  <c r="O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I25" i="1"/>
  <c r="J25" i="1"/>
  <c r="K25" i="1"/>
  <c r="L25" i="1"/>
  <c r="M25" i="1"/>
  <c r="N25" i="1"/>
  <c r="O25" i="1"/>
  <c r="P25" i="1"/>
  <c r="R25" i="1"/>
  <c r="AL25" i="1"/>
  <c r="BE25" i="1"/>
  <c r="BX25" i="1"/>
  <c r="CQ25" i="1"/>
  <c r="I26" i="1"/>
  <c r="J26" i="1"/>
  <c r="H26" i="1"/>
  <c r="K26" i="1"/>
  <c r="L26" i="1"/>
  <c r="M26" i="1"/>
  <c r="N26" i="1"/>
  <c r="O26" i="1"/>
  <c r="P26" i="1"/>
  <c r="R26" i="1"/>
  <c r="AL26" i="1"/>
  <c r="BE26" i="1"/>
  <c r="BX26" i="1"/>
  <c r="CQ26" i="1"/>
  <c r="I27" i="1"/>
  <c r="J27" i="1"/>
  <c r="K27" i="1"/>
  <c r="L27" i="1"/>
  <c r="M27" i="1"/>
  <c r="N27" i="1"/>
  <c r="O27" i="1"/>
  <c r="P27" i="1"/>
  <c r="R27" i="1"/>
  <c r="AL27" i="1"/>
  <c r="BE27" i="1"/>
  <c r="BX27" i="1"/>
  <c r="CQ27" i="1"/>
  <c r="I28" i="1"/>
  <c r="J28" i="1"/>
  <c r="H28" i="1"/>
  <c r="K28" i="1"/>
  <c r="L28" i="1"/>
  <c r="M28" i="1"/>
  <c r="N28" i="1"/>
  <c r="O28" i="1"/>
  <c r="P28" i="1"/>
  <c r="R28" i="1"/>
  <c r="AL28" i="1"/>
  <c r="BE28" i="1"/>
  <c r="F28" i="1"/>
  <c r="BX28" i="1"/>
  <c r="CQ28" i="1"/>
  <c r="I29" i="1"/>
  <c r="J29" i="1"/>
  <c r="K29" i="1"/>
  <c r="L29" i="1"/>
  <c r="M29" i="1"/>
  <c r="N29" i="1"/>
  <c r="O29" i="1"/>
  <c r="P29" i="1"/>
  <c r="R29" i="1"/>
  <c r="AL29" i="1"/>
  <c r="BE29" i="1"/>
  <c r="BX29" i="1"/>
  <c r="CQ29" i="1"/>
  <c r="I30" i="1"/>
  <c r="J30" i="1"/>
  <c r="H30" i="1"/>
  <c r="K30" i="1"/>
  <c r="L30" i="1"/>
  <c r="M30" i="1"/>
  <c r="N30" i="1"/>
  <c r="O30" i="1"/>
  <c r="P30" i="1"/>
  <c r="R30" i="1"/>
  <c r="AL30" i="1"/>
  <c r="BE30" i="1"/>
  <c r="F30" i="1"/>
  <c r="BX30" i="1"/>
  <c r="CQ30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J32" i="1"/>
  <c r="K32" i="1"/>
  <c r="L32" i="1"/>
  <c r="L38" i="1"/>
  <c r="N32" i="1"/>
  <c r="O32" i="1"/>
  <c r="P32" i="1"/>
  <c r="S32" i="1"/>
  <c r="AL32" i="1"/>
  <c r="AM32" i="1"/>
  <c r="I32" i="1"/>
  <c r="H32" i="1"/>
  <c r="AQ32" i="1"/>
  <c r="AV32" i="1"/>
  <c r="M32" i="1"/>
  <c r="BD32" i="1"/>
  <c r="BD38" i="1"/>
  <c r="BX32" i="1"/>
  <c r="CQ32" i="1"/>
  <c r="I33" i="1"/>
  <c r="J33" i="1"/>
  <c r="H33" i="1"/>
  <c r="K33" i="1"/>
  <c r="L33" i="1"/>
  <c r="M33" i="1"/>
  <c r="N33" i="1"/>
  <c r="O33" i="1"/>
  <c r="P33" i="1"/>
  <c r="P38" i="1"/>
  <c r="R33" i="1"/>
  <c r="AL33" i="1"/>
  <c r="G33" i="1"/>
  <c r="BE33" i="1"/>
  <c r="F33" i="1"/>
  <c r="BX33" i="1"/>
  <c r="CQ33" i="1"/>
  <c r="G34" i="1"/>
  <c r="I34" i="1"/>
  <c r="J34" i="1"/>
  <c r="K34" i="1"/>
  <c r="L34" i="1"/>
  <c r="M34" i="1"/>
  <c r="N34" i="1"/>
  <c r="O34" i="1"/>
  <c r="P34" i="1"/>
  <c r="R34" i="1"/>
  <c r="AL34" i="1"/>
  <c r="BE34" i="1"/>
  <c r="BX34" i="1"/>
  <c r="CQ34" i="1"/>
  <c r="I35" i="1"/>
  <c r="J35" i="1"/>
  <c r="H35" i="1"/>
  <c r="K35" i="1"/>
  <c r="L35" i="1"/>
  <c r="M35" i="1"/>
  <c r="N35" i="1"/>
  <c r="O35" i="1"/>
  <c r="P35" i="1"/>
  <c r="R35" i="1"/>
  <c r="AL35" i="1"/>
  <c r="G35" i="1"/>
  <c r="BE35" i="1"/>
  <c r="F35" i="1"/>
  <c r="BX35" i="1"/>
  <c r="CQ35" i="1"/>
  <c r="G36" i="1"/>
  <c r="I36" i="1"/>
  <c r="J36" i="1"/>
  <c r="K36" i="1"/>
  <c r="L36" i="1"/>
  <c r="M36" i="1"/>
  <c r="N36" i="1"/>
  <c r="O36" i="1"/>
  <c r="P36" i="1"/>
  <c r="R36" i="1"/>
  <c r="AL36" i="1"/>
  <c r="BE36" i="1"/>
  <c r="BX36" i="1"/>
  <c r="CQ36" i="1"/>
  <c r="J37" i="1"/>
  <c r="L37" i="1"/>
  <c r="M37" i="1"/>
  <c r="N37" i="1"/>
  <c r="O37" i="1"/>
  <c r="P37" i="1"/>
  <c r="S37" i="1"/>
  <c r="AL37" i="1"/>
  <c r="AM37" i="1"/>
  <c r="I37" i="1"/>
  <c r="H37" i="1"/>
  <c r="AQ37" i="1"/>
  <c r="AR37" i="1"/>
  <c r="K37" i="1"/>
  <c r="BD37" i="1"/>
  <c r="R37" i="1"/>
  <c r="BX37" i="1"/>
  <c r="CQ37" i="1"/>
  <c r="J38" i="1"/>
  <c r="N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I40" i="1"/>
  <c r="J40" i="1"/>
  <c r="H40" i="1"/>
  <c r="K40" i="1"/>
  <c r="L40" i="1"/>
  <c r="M40" i="1"/>
  <c r="N40" i="1"/>
  <c r="O40" i="1"/>
  <c r="P40" i="1"/>
  <c r="R40" i="1"/>
  <c r="AL40" i="1"/>
  <c r="G40" i="1"/>
  <c r="BE40" i="1"/>
  <c r="F40" i="1"/>
  <c r="BX40" i="1"/>
  <c r="CQ40" i="1"/>
  <c r="G41" i="1"/>
  <c r="I41" i="1"/>
  <c r="J41" i="1"/>
  <c r="K41" i="1"/>
  <c r="L41" i="1"/>
  <c r="M41" i="1"/>
  <c r="N41" i="1"/>
  <c r="O41" i="1"/>
  <c r="P41" i="1"/>
  <c r="R41" i="1"/>
  <c r="AL41" i="1"/>
  <c r="BE41" i="1"/>
  <c r="BX41" i="1"/>
  <c r="CQ41" i="1"/>
  <c r="I42" i="1"/>
  <c r="J42" i="1"/>
  <c r="H42" i="1"/>
  <c r="K42" i="1"/>
  <c r="L42" i="1"/>
  <c r="M42" i="1"/>
  <c r="N42" i="1"/>
  <c r="O42" i="1"/>
  <c r="P42" i="1"/>
  <c r="R42" i="1"/>
  <c r="AL42" i="1"/>
  <c r="G42" i="1"/>
  <c r="BE42" i="1"/>
  <c r="F42" i="1"/>
  <c r="BX42" i="1"/>
  <c r="CQ42" i="1"/>
  <c r="G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I44" i="1"/>
  <c r="J44" i="1"/>
  <c r="H44" i="1"/>
  <c r="K44" i="1"/>
  <c r="L44" i="1"/>
  <c r="M44" i="1"/>
  <c r="N44" i="1"/>
  <c r="O44" i="1"/>
  <c r="P44" i="1"/>
  <c r="R44" i="1"/>
  <c r="AL44" i="1"/>
  <c r="G44" i="1"/>
  <c r="BE44" i="1"/>
  <c r="F44" i="1"/>
  <c r="BX44" i="1"/>
  <c r="CQ44" i="1"/>
  <c r="G45" i="1"/>
  <c r="I45" i="1"/>
  <c r="J45" i="1"/>
  <c r="K45" i="1"/>
  <c r="L45" i="1"/>
  <c r="M45" i="1"/>
  <c r="N45" i="1"/>
  <c r="O45" i="1"/>
  <c r="P45" i="1"/>
  <c r="R45" i="1"/>
  <c r="AL45" i="1"/>
  <c r="BE45" i="1"/>
  <c r="BX45" i="1"/>
  <c r="CQ45" i="1"/>
  <c r="I46" i="1"/>
  <c r="J46" i="1"/>
  <c r="H46" i="1"/>
  <c r="K46" i="1"/>
  <c r="L46" i="1"/>
  <c r="M46" i="1"/>
  <c r="N46" i="1"/>
  <c r="O46" i="1"/>
  <c r="P46" i="1"/>
  <c r="R46" i="1"/>
  <c r="AL46" i="1"/>
  <c r="G46" i="1"/>
  <c r="BE46" i="1"/>
  <c r="F46" i="1"/>
  <c r="BX46" i="1"/>
  <c r="CQ46" i="1"/>
  <c r="G47" i="1"/>
  <c r="I47" i="1"/>
  <c r="J47" i="1"/>
  <c r="K47" i="1"/>
  <c r="L47" i="1"/>
  <c r="M47" i="1"/>
  <c r="N47" i="1"/>
  <c r="O47" i="1"/>
  <c r="P47" i="1"/>
  <c r="R47" i="1"/>
  <c r="AL47" i="1"/>
  <c r="BE47" i="1"/>
  <c r="BX47" i="1"/>
  <c r="CQ47" i="1"/>
  <c r="I48" i="1"/>
  <c r="J48" i="1"/>
  <c r="H48" i="1"/>
  <c r="K48" i="1"/>
  <c r="L48" i="1"/>
  <c r="M48" i="1"/>
  <c r="N48" i="1"/>
  <c r="O48" i="1"/>
  <c r="P48" i="1"/>
  <c r="R48" i="1"/>
  <c r="S48" i="1"/>
  <c r="AL48" i="1"/>
  <c r="BE48" i="1"/>
  <c r="BQ48" i="1"/>
  <c r="BW48" i="1"/>
  <c r="BX48" i="1"/>
  <c r="CQ48" i="1"/>
  <c r="I49" i="1"/>
  <c r="J49" i="1"/>
  <c r="H49" i="1"/>
  <c r="K49" i="1"/>
  <c r="L49" i="1"/>
  <c r="M49" i="1"/>
  <c r="N49" i="1"/>
  <c r="O49" i="1"/>
  <c r="P49" i="1"/>
  <c r="R49" i="1"/>
  <c r="AL49" i="1"/>
  <c r="BE49" i="1"/>
  <c r="BX49" i="1"/>
  <c r="CQ49" i="1"/>
  <c r="I50" i="1"/>
  <c r="J50" i="1"/>
  <c r="K50" i="1"/>
  <c r="L50" i="1"/>
  <c r="M50" i="1"/>
  <c r="N50" i="1"/>
  <c r="O50" i="1"/>
  <c r="P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R69" i="1"/>
  <c r="AS50" i="1"/>
  <c r="AT50" i="1"/>
  <c r="AT69" i="1"/>
  <c r="AU50" i="1"/>
  <c r="AV50" i="1"/>
  <c r="AV69" i="1"/>
  <c r="AW50" i="1"/>
  <c r="AX50" i="1"/>
  <c r="AX69" i="1"/>
  <c r="AY50" i="1"/>
  <c r="AZ50" i="1"/>
  <c r="AZ69" i="1"/>
  <c r="BA50" i="1"/>
  <c r="BB50" i="1"/>
  <c r="BB69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I52" i="1"/>
  <c r="J52" i="1"/>
  <c r="H52" i="1"/>
  <c r="K52" i="1"/>
  <c r="L52" i="1"/>
  <c r="M52" i="1"/>
  <c r="N52" i="1"/>
  <c r="O52" i="1"/>
  <c r="P52" i="1"/>
  <c r="R52" i="1"/>
  <c r="AL52" i="1"/>
  <c r="BE52" i="1"/>
  <c r="F52" i="1"/>
  <c r="BX52" i="1"/>
  <c r="CQ52" i="1"/>
  <c r="I53" i="1"/>
  <c r="J53" i="1"/>
  <c r="K53" i="1"/>
  <c r="L53" i="1"/>
  <c r="M53" i="1"/>
  <c r="N53" i="1"/>
  <c r="O53" i="1"/>
  <c r="P53" i="1"/>
  <c r="R53" i="1"/>
  <c r="AL53" i="1"/>
  <c r="BE53" i="1"/>
  <c r="BX53" i="1"/>
  <c r="CQ53" i="1"/>
  <c r="I54" i="1"/>
  <c r="J54" i="1"/>
  <c r="H54" i="1"/>
  <c r="K54" i="1"/>
  <c r="L54" i="1"/>
  <c r="M54" i="1"/>
  <c r="N54" i="1"/>
  <c r="O54" i="1"/>
  <c r="P54" i="1"/>
  <c r="R54" i="1"/>
  <c r="AL54" i="1"/>
  <c r="BE54" i="1"/>
  <c r="F54" i="1"/>
  <c r="BX54" i="1"/>
  <c r="CQ54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I56" i="1"/>
  <c r="J56" i="1"/>
  <c r="H56" i="1"/>
  <c r="K56" i="1"/>
  <c r="L56" i="1"/>
  <c r="M56" i="1"/>
  <c r="N56" i="1"/>
  <c r="O56" i="1"/>
  <c r="P56" i="1"/>
  <c r="R56" i="1"/>
  <c r="AL56" i="1"/>
  <c r="BE56" i="1"/>
  <c r="F56" i="1"/>
  <c r="BX56" i="1"/>
  <c r="CQ56" i="1"/>
  <c r="I57" i="1"/>
  <c r="J57" i="1"/>
  <c r="K57" i="1"/>
  <c r="L57" i="1"/>
  <c r="M57" i="1"/>
  <c r="N57" i="1"/>
  <c r="O57" i="1"/>
  <c r="P57" i="1"/>
  <c r="R57" i="1"/>
  <c r="AL57" i="1"/>
  <c r="BE57" i="1"/>
  <c r="BX57" i="1"/>
  <c r="CQ57" i="1"/>
  <c r="I58" i="1"/>
  <c r="J58" i="1"/>
  <c r="H58" i="1"/>
  <c r="K58" i="1"/>
  <c r="L58" i="1"/>
  <c r="M58" i="1"/>
  <c r="N58" i="1"/>
  <c r="O58" i="1"/>
  <c r="P58" i="1"/>
  <c r="R58" i="1"/>
  <c r="AL58" i="1"/>
  <c r="BE58" i="1"/>
  <c r="F58" i="1"/>
  <c r="BX58" i="1"/>
  <c r="CQ58" i="1"/>
  <c r="I59" i="1"/>
  <c r="J59" i="1"/>
  <c r="K59" i="1"/>
  <c r="L59" i="1"/>
  <c r="M59" i="1"/>
  <c r="N59" i="1"/>
  <c r="O59" i="1"/>
  <c r="P59" i="1"/>
  <c r="R59" i="1"/>
  <c r="AL59" i="1"/>
  <c r="BE59" i="1"/>
  <c r="BX59" i="1"/>
  <c r="CQ59" i="1"/>
  <c r="I60" i="1"/>
  <c r="J60" i="1"/>
  <c r="H60" i="1"/>
  <c r="K60" i="1"/>
  <c r="L60" i="1"/>
  <c r="M60" i="1"/>
  <c r="N60" i="1"/>
  <c r="O60" i="1"/>
  <c r="P60" i="1"/>
  <c r="R60" i="1"/>
  <c r="AL60" i="1"/>
  <c r="BE60" i="1"/>
  <c r="F60" i="1"/>
  <c r="BX60" i="1"/>
  <c r="CQ60" i="1"/>
  <c r="I61" i="1"/>
  <c r="J61" i="1"/>
  <c r="K61" i="1"/>
  <c r="L61" i="1"/>
  <c r="M61" i="1"/>
  <c r="N61" i="1"/>
  <c r="O61" i="1"/>
  <c r="P61" i="1"/>
  <c r="R61" i="1"/>
  <c r="AL61" i="1"/>
  <c r="BE61" i="1"/>
  <c r="BX61" i="1"/>
  <c r="CQ61" i="1"/>
  <c r="I63" i="1"/>
  <c r="J63" i="1"/>
  <c r="J64" i="1"/>
  <c r="K63" i="1"/>
  <c r="L63" i="1"/>
  <c r="L64" i="1"/>
  <c r="M63" i="1"/>
  <c r="N63" i="1"/>
  <c r="N64" i="1"/>
  <c r="O63" i="1"/>
  <c r="P63" i="1"/>
  <c r="P64" i="1"/>
  <c r="R63" i="1"/>
  <c r="R64" i="1"/>
  <c r="AL63" i="1"/>
  <c r="BE63" i="1"/>
  <c r="BE64" i="1"/>
  <c r="BX63" i="1"/>
  <c r="CQ63" i="1"/>
  <c r="CQ64" i="1"/>
  <c r="I64" i="1"/>
  <c r="K64" i="1"/>
  <c r="M64" i="1"/>
  <c r="O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G66" i="1"/>
  <c r="I66" i="1"/>
  <c r="J66" i="1"/>
  <c r="K66" i="1"/>
  <c r="L66" i="1"/>
  <c r="M66" i="1"/>
  <c r="N66" i="1"/>
  <c r="O66" i="1"/>
  <c r="P66" i="1"/>
  <c r="R66" i="1"/>
  <c r="AL66" i="1"/>
  <c r="BE66" i="1"/>
  <c r="BX66" i="1"/>
  <c r="BX68" i="1"/>
  <c r="CQ66" i="1"/>
  <c r="I67" i="1"/>
  <c r="J67" i="1"/>
  <c r="J68" i="1"/>
  <c r="K67" i="1"/>
  <c r="L67" i="1"/>
  <c r="L68" i="1"/>
  <c r="M67" i="1"/>
  <c r="N67" i="1"/>
  <c r="N68" i="1"/>
  <c r="O67" i="1"/>
  <c r="P67" i="1"/>
  <c r="P68" i="1"/>
  <c r="R67" i="1"/>
  <c r="R68" i="1"/>
  <c r="AL67" i="1"/>
  <c r="G67" i="1"/>
  <c r="BE67" i="1"/>
  <c r="F67" i="1"/>
  <c r="BX67" i="1"/>
  <c r="CQ67" i="1"/>
  <c r="G68" i="1"/>
  <c r="I68" i="1"/>
  <c r="K68" i="1"/>
  <c r="M68" i="1"/>
  <c r="O68" i="1"/>
  <c r="S68" i="1"/>
  <c r="S69" i="1"/>
  <c r="T68" i="1"/>
  <c r="U68" i="1"/>
  <c r="V68" i="1"/>
  <c r="W68" i="1"/>
  <c r="W69" i="1"/>
  <c r="X68" i="1"/>
  <c r="Y68" i="1"/>
  <c r="Z68" i="1"/>
  <c r="AA68" i="1"/>
  <c r="AA69" i="1"/>
  <c r="AB68" i="1"/>
  <c r="AC68" i="1"/>
  <c r="AD68" i="1"/>
  <c r="AE68" i="1"/>
  <c r="AE69" i="1"/>
  <c r="AF68" i="1"/>
  <c r="AG68" i="1"/>
  <c r="AH68" i="1"/>
  <c r="AI68" i="1"/>
  <c r="AI69" i="1"/>
  <c r="AJ68" i="1"/>
  <c r="AK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Y68" i="1"/>
  <c r="BZ68" i="1"/>
  <c r="CA68" i="1"/>
  <c r="CA69" i="1"/>
  <c r="CB68" i="1"/>
  <c r="CC68" i="1"/>
  <c r="CD68" i="1"/>
  <c r="CE68" i="1"/>
  <c r="CE69" i="1"/>
  <c r="CF68" i="1"/>
  <c r="CG68" i="1"/>
  <c r="CH68" i="1"/>
  <c r="CI68" i="1"/>
  <c r="CI69" i="1"/>
  <c r="CJ68" i="1"/>
  <c r="CK68" i="1"/>
  <c r="CL68" i="1"/>
  <c r="CM68" i="1"/>
  <c r="CM69" i="1"/>
  <c r="CN68" i="1"/>
  <c r="CO68" i="1"/>
  <c r="CP68" i="1"/>
  <c r="CQ68" i="1"/>
  <c r="U69" i="1"/>
  <c r="Y69" i="1"/>
  <c r="AC69" i="1"/>
  <c r="AG69" i="1"/>
  <c r="AK69" i="1"/>
  <c r="AM69" i="1"/>
  <c r="AO69" i="1"/>
  <c r="AS69" i="1"/>
  <c r="AU69" i="1"/>
  <c r="AW69" i="1"/>
  <c r="AY69" i="1"/>
  <c r="BA69" i="1"/>
  <c r="BC69" i="1"/>
  <c r="BG69" i="1"/>
  <c r="BI69" i="1"/>
  <c r="BK69" i="1"/>
  <c r="BM69" i="1"/>
  <c r="BO69" i="1"/>
  <c r="BQ69" i="1"/>
  <c r="BS69" i="1"/>
  <c r="BU69" i="1"/>
  <c r="BW69" i="1"/>
  <c r="BY69" i="1"/>
  <c r="CC69" i="1"/>
  <c r="CG69" i="1"/>
  <c r="CK69" i="1"/>
  <c r="CO69" i="1"/>
  <c r="I17" i="2"/>
  <c r="J17" i="2"/>
  <c r="K17" i="2"/>
  <c r="M17" i="2"/>
  <c r="N17" i="2"/>
  <c r="O17" i="2"/>
  <c r="P17" i="2"/>
  <c r="S17" i="2"/>
  <c r="AA17" i="2"/>
  <c r="AK17" i="2"/>
  <c r="BE17" i="2"/>
  <c r="BX17" i="2"/>
  <c r="CQ17" i="2"/>
  <c r="I18" i="2"/>
  <c r="J18" i="2"/>
  <c r="K18" i="2"/>
  <c r="L18" i="2"/>
  <c r="M18" i="2"/>
  <c r="N18" i="2"/>
  <c r="O18" i="2"/>
  <c r="P18" i="2"/>
  <c r="R18" i="2"/>
  <c r="AL18" i="2"/>
  <c r="BE18" i="2"/>
  <c r="BX18" i="2"/>
  <c r="CQ18" i="2"/>
  <c r="I19" i="2"/>
  <c r="J19" i="2"/>
  <c r="K19" i="2"/>
  <c r="L19" i="2"/>
  <c r="M19" i="2"/>
  <c r="N19" i="2"/>
  <c r="O19" i="2"/>
  <c r="P19" i="2"/>
  <c r="R19" i="2"/>
  <c r="AL19" i="2"/>
  <c r="BE19" i="2"/>
  <c r="F19" i="2"/>
  <c r="BX19" i="2"/>
  <c r="CQ19" i="2"/>
  <c r="J20" i="2"/>
  <c r="K20" i="2"/>
  <c r="K23" i="2"/>
  <c r="L20" i="2"/>
  <c r="M20" i="2"/>
  <c r="N20" i="2"/>
  <c r="O20" i="2"/>
  <c r="O23" i="2"/>
  <c r="P20" i="2"/>
  <c r="R20" i="2"/>
  <c r="S20" i="2"/>
  <c r="S23" i="2"/>
  <c r="AL20" i="2"/>
  <c r="AM20" i="2"/>
  <c r="G20" i="2"/>
  <c r="AQ20" i="2"/>
  <c r="BE20" i="2"/>
  <c r="Q20" i="2"/>
  <c r="BX20" i="2"/>
  <c r="CQ20" i="2"/>
  <c r="I21" i="2"/>
  <c r="J21" i="2"/>
  <c r="K21" i="2"/>
  <c r="L21" i="2"/>
  <c r="M21" i="2"/>
  <c r="N21" i="2"/>
  <c r="O21" i="2"/>
  <c r="P21" i="2"/>
  <c r="R21" i="2"/>
  <c r="AL21" i="2"/>
  <c r="BE21" i="2"/>
  <c r="BX21" i="2"/>
  <c r="CQ21" i="2"/>
  <c r="I22" i="2"/>
  <c r="J22" i="2"/>
  <c r="H22" i="2"/>
  <c r="K22" i="2"/>
  <c r="L22" i="2"/>
  <c r="M22" i="2"/>
  <c r="N22" i="2"/>
  <c r="O22" i="2"/>
  <c r="P22" i="2"/>
  <c r="R22" i="2"/>
  <c r="AL22" i="2"/>
  <c r="BE22" i="2"/>
  <c r="F22" i="2"/>
  <c r="BX22" i="2"/>
  <c r="CQ22" i="2"/>
  <c r="CQ23" i="2"/>
  <c r="M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G25" i="2"/>
  <c r="I25" i="2"/>
  <c r="J25" i="2"/>
  <c r="K25" i="2"/>
  <c r="L25" i="2"/>
  <c r="M25" i="2"/>
  <c r="N25" i="2"/>
  <c r="O25" i="2"/>
  <c r="P25" i="2"/>
  <c r="R25" i="2"/>
  <c r="AL25" i="2"/>
  <c r="BE25" i="2"/>
  <c r="BX25" i="2"/>
  <c r="CQ25" i="2"/>
  <c r="I26" i="2"/>
  <c r="J26" i="2"/>
  <c r="H26" i="2"/>
  <c r="K26" i="2"/>
  <c r="L26" i="2"/>
  <c r="M26" i="2"/>
  <c r="N26" i="2"/>
  <c r="O26" i="2"/>
  <c r="P26" i="2"/>
  <c r="R26" i="2"/>
  <c r="AL26" i="2"/>
  <c r="BE26" i="2"/>
  <c r="BX26" i="2"/>
  <c r="CQ26" i="2"/>
  <c r="I27" i="2"/>
  <c r="J27" i="2"/>
  <c r="H27" i="2"/>
  <c r="K27" i="2"/>
  <c r="L27" i="2"/>
  <c r="M27" i="2"/>
  <c r="N27" i="2"/>
  <c r="O27" i="2"/>
  <c r="P27" i="2"/>
  <c r="R27" i="2"/>
  <c r="AL27" i="2"/>
  <c r="G27" i="2"/>
  <c r="BE27" i="2"/>
  <c r="F27" i="2"/>
  <c r="BX27" i="2"/>
  <c r="CQ27" i="2"/>
  <c r="I28" i="2"/>
  <c r="H28" i="2"/>
  <c r="J28" i="2"/>
  <c r="K28" i="2"/>
  <c r="L28" i="2"/>
  <c r="M28" i="2"/>
  <c r="N28" i="2"/>
  <c r="O28" i="2"/>
  <c r="P28" i="2"/>
  <c r="R28" i="2"/>
  <c r="AL28" i="2"/>
  <c r="F28" i="2"/>
  <c r="BE28" i="2"/>
  <c r="BX28" i="2"/>
  <c r="CQ28" i="2"/>
  <c r="I29" i="2"/>
  <c r="J29" i="2"/>
  <c r="H29" i="2"/>
  <c r="K29" i="2"/>
  <c r="L29" i="2"/>
  <c r="M29" i="2"/>
  <c r="N29" i="2"/>
  <c r="O29" i="2"/>
  <c r="P29" i="2"/>
  <c r="R29" i="2"/>
  <c r="AL29" i="2"/>
  <c r="G29" i="2"/>
  <c r="BE29" i="2"/>
  <c r="F29" i="2"/>
  <c r="BX29" i="2"/>
  <c r="CQ29" i="2"/>
  <c r="I30" i="2"/>
  <c r="H30" i="2"/>
  <c r="J30" i="2"/>
  <c r="K30" i="2"/>
  <c r="L30" i="2"/>
  <c r="M30" i="2"/>
  <c r="N30" i="2"/>
  <c r="O30" i="2"/>
  <c r="P30" i="2"/>
  <c r="R30" i="2"/>
  <c r="AL30" i="2"/>
  <c r="F30" i="2"/>
  <c r="BE30" i="2"/>
  <c r="BX30" i="2"/>
  <c r="CQ30" i="2"/>
  <c r="I31" i="2"/>
  <c r="J31" i="2"/>
  <c r="H31" i="2"/>
  <c r="K31" i="2"/>
  <c r="L31" i="2"/>
  <c r="M31" i="2"/>
  <c r="N31" i="2"/>
  <c r="O31" i="2"/>
  <c r="P31" i="2"/>
  <c r="R31" i="2"/>
  <c r="AL31" i="2"/>
  <c r="G31" i="2"/>
  <c r="BE31" i="2"/>
  <c r="F31" i="2"/>
  <c r="BX31" i="2"/>
  <c r="CQ31" i="2"/>
  <c r="J32" i="2"/>
  <c r="K32" i="2"/>
  <c r="L32" i="2"/>
  <c r="N32" i="2"/>
  <c r="O32" i="2"/>
  <c r="P32" i="2"/>
  <c r="S32" i="2"/>
  <c r="AL32" i="2"/>
  <c r="F32" i="2"/>
  <c r="AM32" i="2"/>
  <c r="G32" i="2"/>
  <c r="AQ32" i="2"/>
  <c r="AV32" i="2"/>
  <c r="M32" i="2"/>
  <c r="M38" i="2"/>
  <c r="BD32" i="2"/>
  <c r="R32" i="2"/>
  <c r="BE32" i="2"/>
  <c r="Q32" i="2"/>
  <c r="BX32" i="2"/>
  <c r="CQ32" i="2"/>
  <c r="I33" i="2"/>
  <c r="H33" i="2"/>
  <c r="J33" i="2"/>
  <c r="K33" i="2"/>
  <c r="L33" i="2"/>
  <c r="M33" i="2"/>
  <c r="N33" i="2"/>
  <c r="O33" i="2"/>
  <c r="P33" i="2"/>
  <c r="R33" i="2"/>
  <c r="AL33" i="2"/>
  <c r="F33" i="2"/>
  <c r="BE33" i="2"/>
  <c r="BX33" i="2"/>
  <c r="CQ33" i="2"/>
  <c r="I34" i="2"/>
  <c r="J34" i="2"/>
  <c r="H34" i="2"/>
  <c r="K34" i="2"/>
  <c r="L34" i="2"/>
  <c r="M34" i="2"/>
  <c r="N34" i="2"/>
  <c r="O34" i="2"/>
  <c r="P34" i="2"/>
  <c r="R34" i="2"/>
  <c r="AL34" i="2"/>
  <c r="G34" i="2"/>
  <c r="BE34" i="2"/>
  <c r="F34" i="2"/>
  <c r="BX34" i="2"/>
  <c r="CQ34" i="2"/>
  <c r="I35" i="2"/>
  <c r="J35" i="2"/>
  <c r="K35" i="2"/>
  <c r="L35" i="2"/>
  <c r="M35" i="2"/>
  <c r="N35" i="2"/>
  <c r="O35" i="2"/>
  <c r="P35" i="2"/>
  <c r="R35" i="2"/>
  <c r="AL35" i="2"/>
  <c r="BE35" i="2"/>
  <c r="BX35" i="2"/>
  <c r="CQ35" i="2"/>
  <c r="I36" i="2"/>
  <c r="J36" i="2"/>
  <c r="H36" i="2"/>
  <c r="K36" i="2"/>
  <c r="L36" i="2"/>
  <c r="M36" i="2"/>
  <c r="N36" i="2"/>
  <c r="O36" i="2"/>
  <c r="P36" i="2"/>
  <c r="R36" i="2"/>
  <c r="AL36" i="2"/>
  <c r="G36" i="2"/>
  <c r="BE36" i="2"/>
  <c r="F36" i="2"/>
  <c r="BX36" i="2"/>
  <c r="CQ36" i="2"/>
  <c r="J37" i="2"/>
  <c r="L37" i="2"/>
  <c r="M37" i="2"/>
  <c r="N37" i="2"/>
  <c r="O37" i="2"/>
  <c r="P37" i="2"/>
  <c r="S37" i="2"/>
  <c r="AL37" i="2"/>
  <c r="AM37" i="2"/>
  <c r="I37" i="2"/>
  <c r="AQ37" i="2"/>
  <c r="BE37" i="2"/>
  <c r="BE38" i="2"/>
  <c r="BE68" i="2"/>
  <c r="AR37" i="2"/>
  <c r="K37" i="2"/>
  <c r="K38" i="2"/>
  <c r="BD37" i="2"/>
  <c r="R37" i="2"/>
  <c r="R38" i="2"/>
  <c r="BX37" i="2"/>
  <c r="CQ37" i="2"/>
  <c r="J38" i="2"/>
  <c r="L38" i="2"/>
  <c r="N38" i="2"/>
  <c r="O38" i="2"/>
  <c r="P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I40" i="2"/>
  <c r="J40" i="2"/>
  <c r="H40" i="2"/>
  <c r="K40" i="2"/>
  <c r="L40" i="2"/>
  <c r="M40" i="2"/>
  <c r="N40" i="2"/>
  <c r="O40" i="2"/>
  <c r="P40" i="2"/>
  <c r="R40" i="2"/>
  <c r="AL40" i="2"/>
  <c r="G40" i="2"/>
  <c r="BE40" i="2"/>
  <c r="BE49" i="2"/>
  <c r="BX40" i="2"/>
  <c r="CQ40" i="2"/>
  <c r="CQ49" i="2"/>
  <c r="CQ68" i="2"/>
  <c r="I41" i="2"/>
  <c r="H41" i="2"/>
  <c r="J41" i="2"/>
  <c r="K41" i="2"/>
  <c r="K49" i="2"/>
  <c r="L41" i="2"/>
  <c r="M41" i="2"/>
  <c r="M49" i="2"/>
  <c r="N41" i="2"/>
  <c r="O41" i="2"/>
  <c r="O49" i="2"/>
  <c r="O68" i="2"/>
  <c r="P41" i="2"/>
  <c r="R41" i="2"/>
  <c r="AL41" i="2"/>
  <c r="F41" i="2"/>
  <c r="BE41" i="2"/>
  <c r="BX41" i="2"/>
  <c r="CQ41" i="2"/>
  <c r="I42" i="2"/>
  <c r="J42" i="2"/>
  <c r="H42" i="2"/>
  <c r="K42" i="2"/>
  <c r="L42" i="2"/>
  <c r="M42" i="2"/>
  <c r="N42" i="2"/>
  <c r="O42" i="2"/>
  <c r="P42" i="2"/>
  <c r="R42" i="2"/>
  <c r="AL42" i="2"/>
  <c r="G42" i="2"/>
  <c r="BE42" i="2"/>
  <c r="F42" i="2"/>
  <c r="BX42" i="2"/>
  <c r="CQ42" i="2"/>
  <c r="I43" i="2"/>
  <c r="H43" i="2"/>
  <c r="J43" i="2"/>
  <c r="K43" i="2"/>
  <c r="L43" i="2"/>
  <c r="M43" i="2"/>
  <c r="N43" i="2"/>
  <c r="O43" i="2"/>
  <c r="P43" i="2"/>
  <c r="R43" i="2"/>
  <c r="AL43" i="2"/>
  <c r="F43" i="2"/>
  <c r="BE43" i="2"/>
  <c r="BX43" i="2"/>
  <c r="CQ43" i="2"/>
  <c r="I44" i="2"/>
  <c r="J44" i="2"/>
  <c r="H44" i="2"/>
  <c r="K44" i="2"/>
  <c r="L44" i="2"/>
  <c r="M44" i="2"/>
  <c r="N44" i="2"/>
  <c r="O44" i="2"/>
  <c r="P44" i="2"/>
  <c r="R44" i="2"/>
  <c r="AL44" i="2"/>
  <c r="G44" i="2"/>
  <c r="BE44" i="2"/>
  <c r="F44" i="2"/>
  <c r="BX44" i="2"/>
  <c r="CQ44" i="2"/>
  <c r="I45" i="2"/>
  <c r="H45" i="2"/>
  <c r="J45" i="2"/>
  <c r="K45" i="2"/>
  <c r="L45" i="2"/>
  <c r="M45" i="2"/>
  <c r="N45" i="2"/>
  <c r="O45" i="2"/>
  <c r="P45" i="2"/>
  <c r="R45" i="2"/>
  <c r="AL45" i="2"/>
  <c r="F45" i="2"/>
  <c r="BE45" i="2"/>
  <c r="BX45" i="2"/>
  <c r="CQ45" i="2"/>
  <c r="I46" i="2"/>
  <c r="J46" i="2"/>
  <c r="H46" i="2"/>
  <c r="K46" i="2"/>
  <c r="L46" i="2"/>
  <c r="M46" i="2"/>
  <c r="N46" i="2"/>
  <c r="O46" i="2"/>
  <c r="P46" i="2"/>
  <c r="R46" i="2"/>
  <c r="AL46" i="2"/>
  <c r="G46" i="2"/>
  <c r="BE46" i="2"/>
  <c r="F46" i="2"/>
  <c r="BX46" i="2"/>
  <c r="CQ46" i="2"/>
  <c r="I47" i="2"/>
  <c r="H47" i="2"/>
  <c r="J47" i="2"/>
  <c r="K47" i="2"/>
  <c r="L47" i="2"/>
  <c r="M47" i="2"/>
  <c r="N47" i="2"/>
  <c r="O47" i="2"/>
  <c r="P47" i="2"/>
  <c r="R47" i="2"/>
  <c r="AL47" i="2"/>
  <c r="F47" i="2"/>
  <c r="BE47" i="2"/>
  <c r="BX47" i="2"/>
  <c r="CQ47" i="2"/>
  <c r="I48" i="2"/>
  <c r="J48" i="2"/>
  <c r="K48" i="2"/>
  <c r="L48" i="2"/>
  <c r="M48" i="2"/>
  <c r="O48" i="2"/>
  <c r="P48" i="2"/>
  <c r="R48" i="2"/>
  <c r="S48" i="2"/>
  <c r="AL48" i="2"/>
  <c r="G48" i="2"/>
  <c r="BE48" i="2"/>
  <c r="BQ48" i="2"/>
  <c r="BQ49" i="2"/>
  <c r="BQ68" i="2"/>
  <c r="BW48" i="2"/>
  <c r="BX48" i="2"/>
  <c r="CQ48" i="2"/>
  <c r="J49" i="2"/>
  <c r="L49" i="2"/>
  <c r="P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F49" i="2"/>
  <c r="BG49" i="2"/>
  <c r="BH49" i="2"/>
  <c r="BI49" i="2"/>
  <c r="BJ49" i="2"/>
  <c r="BK49" i="2"/>
  <c r="BL49" i="2"/>
  <c r="BM49" i="2"/>
  <c r="BN49" i="2"/>
  <c r="BO49" i="2"/>
  <c r="BP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I51" i="2"/>
  <c r="J51" i="2"/>
  <c r="H51" i="2"/>
  <c r="K51" i="2"/>
  <c r="L51" i="2"/>
  <c r="M51" i="2"/>
  <c r="N51" i="2"/>
  <c r="O51" i="2"/>
  <c r="P51" i="2"/>
  <c r="R51" i="2"/>
  <c r="AL51" i="2"/>
  <c r="G51" i="2"/>
  <c r="BE51" i="2"/>
  <c r="F51" i="2"/>
  <c r="BX51" i="2"/>
  <c r="CQ51" i="2"/>
  <c r="I52" i="2"/>
  <c r="H52" i="2"/>
  <c r="J52" i="2"/>
  <c r="K52" i="2"/>
  <c r="L52" i="2"/>
  <c r="M52" i="2"/>
  <c r="N52" i="2"/>
  <c r="O52" i="2"/>
  <c r="P52" i="2"/>
  <c r="R52" i="2"/>
  <c r="AL52" i="2"/>
  <c r="F52" i="2"/>
  <c r="BE52" i="2"/>
  <c r="BX52" i="2"/>
  <c r="CQ52" i="2"/>
  <c r="I53" i="2"/>
  <c r="J53" i="2"/>
  <c r="H53" i="2"/>
  <c r="K53" i="2"/>
  <c r="L53" i="2"/>
  <c r="M53" i="2"/>
  <c r="N53" i="2"/>
  <c r="O53" i="2"/>
  <c r="P53" i="2"/>
  <c r="R53" i="2"/>
  <c r="AL53" i="2"/>
  <c r="G53" i="2"/>
  <c r="BE53" i="2"/>
  <c r="F53" i="2"/>
  <c r="BX53" i="2"/>
  <c r="CQ53" i="2"/>
  <c r="I54" i="2"/>
  <c r="H54" i="2"/>
  <c r="J54" i="2"/>
  <c r="K54" i="2"/>
  <c r="L54" i="2"/>
  <c r="M54" i="2"/>
  <c r="N54" i="2"/>
  <c r="O54" i="2"/>
  <c r="P54" i="2"/>
  <c r="R54" i="2"/>
  <c r="AL54" i="2"/>
  <c r="F54" i="2"/>
  <c r="BE54" i="2"/>
  <c r="BX54" i="2"/>
  <c r="CQ54" i="2"/>
  <c r="I55" i="2"/>
  <c r="J55" i="2"/>
  <c r="H55" i="2"/>
  <c r="K55" i="2"/>
  <c r="L55" i="2"/>
  <c r="M55" i="2"/>
  <c r="N55" i="2"/>
  <c r="O55" i="2"/>
  <c r="P55" i="2"/>
  <c r="R55" i="2"/>
  <c r="AL55" i="2"/>
  <c r="G55" i="2"/>
  <c r="BE55" i="2"/>
  <c r="F55" i="2"/>
  <c r="BX55" i="2"/>
  <c r="CQ55" i="2"/>
  <c r="I56" i="2"/>
  <c r="H56" i="2"/>
  <c r="J56" i="2"/>
  <c r="K56" i="2"/>
  <c r="L56" i="2"/>
  <c r="M56" i="2"/>
  <c r="N56" i="2"/>
  <c r="O56" i="2"/>
  <c r="P56" i="2"/>
  <c r="R56" i="2"/>
  <c r="AL56" i="2"/>
  <c r="F56" i="2"/>
  <c r="BE56" i="2"/>
  <c r="BX56" i="2"/>
  <c r="CQ56" i="2"/>
  <c r="I57" i="2"/>
  <c r="J57" i="2"/>
  <c r="H57" i="2"/>
  <c r="K57" i="2"/>
  <c r="L57" i="2"/>
  <c r="M57" i="2"/>
  <c r="N57" i="2"/>
  <c r="O57" i="2"/>
  <c r="P57" i="2"/>
  <c r="R57" i="2"/>
  <c r="AL57" i="2"/>
  <c r="G57" i="2"/>
  <c r="BE57" i="2"/>
  <c r="F57" i="2"/>
  <c r="BX57" i="2"/>
  <c r="CQ57" i="2"/>
  <c r="I58" i="2"/>
  <c r="H58" i="2"/>
  <c r="J58" i="2"/>
  <c r="K58" i="2"/>
  <c r="L58" i="2"/>
  <c r="M58" i="2"/>
  <c r="N58" i="2"/>
  <c r="O58" i="2"/>
  <c r="P58" i="2"/>
  <c r="R58" i="2"/>
  <c r="AL58" i="2"/>
  <c r="F58" i="2"/>
  <c r="BE58" i="2"/>
  <c r="BX58" i="2"/>
  <c r="CQ58" i="2"/>
  <c r="I59" i="2"/>
  <c r="J59" i="2"/>
  <c r="H59" i="2"/>
  <c r="K59" i="2"/>
  <c r="L59" i="2"/>
  <c r="M59" i="2"/>
  <c r="N59" i="2"/>
  <c r="O59" i="2"/>
  <c r="P59" i="2"/>
  <c r="R59" i="2"/>
  <c r="AL59" i="2"/>
  <c r="G59" i="2"/>
  <c r="BE59" i="2"/>
  <c r="F59" i="2"/>
  <c r="BX59" i="2"/>
  <c r="CQ59" i="2"/>
  <c r="I60" i="2"/>
  <c r="H60" i="2"/>
  <c r="J60" i="2"/>
  <c r="K60" i="2"/>
  <c r="L60" i="2"/>
  <c r="M60" i="2"/>
  <c r="N60" i="2"/>
  <c r="O60" i="2"/>
  <c r="P60" i="2"/>
  <c r="R60" i="2"/>
  <c r="AL60" i="2"/>
  <c r="F60" i="2"/>
  <c r="BE60" i="2"/>
  <c r="BX60" i="2"/>
  <c r="CQ60" i="2"/>
  <c r="I62" i="2"/>
  <c r="J62" i="2"/>
  <c r="J63" i="2"/>
  <c r="K62" i="2"/>
  <c r="L62" i="2"/>
  <c r="L63" i="2"/>
  <c r="M62" i="2"/>
  <c r="N62" i="2"/>
  <c r="N63" i="2"/>
  <c r="O62" i="2"/>
  <c r="P62" i="2"/>
  <c r="P63" i="2"/>
  <c r="R62" i="2"/>
  <c r="R63" i="2"/>
  <c r="AL62" i="2"/>
  <c r="G62" i="2"/>
  <c r="G63" i="2"/>
  <c r="BE62" i="2"/>
  <c r="F62" i="2"/>
  <c r="F63" i="2"/>
  <c r="BX62" i="2"/>
  <c r="CQ62" i="2"/>
  <c r="I63" i="2"/>
  <c r="K63" i="2"/>
  <c r="M63" i="2"/>
  <c r="O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I65" i="2"/>
  <c r="H65" i="2"/>
  <c r="J65" i="2"/>
  <c r="K65" i="2"/>
  <c r="L65" i="2"/>
  <c r="M65" i="2"/>
  <c r="N65" i="2"/>
  <c r="O65" i="2"/>
  <c r="P65" i="2"/>
  <c r="R65" i="2"/>
  <c r="AL65" i="2"/>
  <c r="F65" i="2"/>
  <c r="BE65" i="2"/>
  <c r="BX65" i="2"/>
  <c r="BX67" i="2"/>
  <c r="CQ65" i="2"/>
  <c r="I66" i="2"/>
  <c r="J66" i="2"/>
  <c r="J67" i="2"/>
  <c r="K66" i="2"/>
  <c r="L66" i="2"/>
  <c r="L67" i="2"/>
  <c r="M66" i="2"/>
  <c r="N66" i="2"/>
  <c r="N67" i="2"/>
  <c r="O66" i="2"/>
  <c r="P66" i="2"/>
  <c r="P67" i="2"/>
  <c r="R66" i="2"/>
  <c r="R67" i="2"/>
  <c r="AL66" i="2"/>
  <c r="G66" i="2"/>
  <c r="BE66" i="2"/>
  <c r="F66" i="2"/>
  <c r="BX66" i="2"/>
  <c r="CQ66" i="2"/>
  <c r="I67" i="2"/>
  <c r="K67" i="2"/>
  <c r="M67" i="2"/>
  <c r="O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M68" i="2"/>
  <c r="AN68" i="2"/>
  <c r="AO68" i="2"/>
  <c r="AP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F68" i="2"/>
  <c r="BG68" i="2"/>
  <c r="BH68" i="2"/>
  <c r="BI68" i="2"/>
  <c r="BJ68" i="2"/>
  <c r="BK68" i="2"/>
  <c r="BL68" i="2"/>
  <c r="BM68" i="2"/>
  <c r="BN68" i="2"/>
  <c r="BO68" i="2"/>
  <c r="BP68" i="2"/>
  <c r="BR68" i="2"/>
  <c r="BS68" i="2"/>
  <c r="BT68" i="2"/>
  <c r="BU68" i="2"/>
  <c r="BV68" i="2"/>
  <c r="BW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I17" i="3"/>
  <c r="J17" i="3"/>
  <c r="K17" i="3"/>
  <c r="M17" i="3"/>
  <c r="N17" i="3"/>
  <c r="O17" i="3"/>
  <c r="P17" i="3"/>
  <c r="S17" i="3"/>
  <c r="AA17" i="3"/>
  <c r="AK17" i="3"/>
  <c r="R17" i="3"/>
  <c r="R23" i="3"/>
  <c r="BE17" i="3"/>
  <c r="BX17" i="3"/>
  <c r="CQ17" i="3"/>
  <c r="I18" i="3"/>
  <c r="H18" i="3"/>
  <c r="J18" i="3"/>
  <c r="K18" i="3"/>
  <c r="L18" i="3"/>
  <c r="M18" i="3"/>
  <c r="N18" i="3"/>
  <c r="O18" i="3"/>
  <c r="P18" i="3"/>
  <c r="R18" i="3"/>
  <c r="AL18" i="3"/>
  <c r="F18" i="3"/>
  <c r="BE18" i="3"/>
  <c r="BX18" i="3"/>
  <c r="BX23" i="3"/>
  <c r="CQ18" i="3"/>
  <c r="I19" i="3"/>
  <c r="J19" i="3"/>
  <c r="J23" i="3"/>
  <c r="K19" i="3"/>
  <c r="L19" i="3"/>
  <c r="M19" i="3"/>
  <c r="N19" i="3"/>
  <c r="N23" i="3"/>
  <c r="O19" i="3"/>
  <c r="P19" i="3"/>
  <c r="P23" i="3"/>
  <c r="R19" i="3"/>
  <c r="AL19" i="3"/>
  <c r="G19" i="3"/>
  <c r="BE19" i="3"/>
  <c r="F19" i="3"/>
  <c r="BX19" i="3"/>
  <c r="CQ19" i="3"/>
  <c r="J20" i="3"/>
  <c r="K20" i="3"/>
  <c r="L20" i="3"/>
  <c r="M20" i="3"/>
  <c r="N20" i="3"/>
  <c r="O20" i="3"/>
  <c r="P20" i="3"/>
  <c r="R20" i="3"/>
  <c r="S20" i="3"/>
  <c r="AL20" i="3"/>
  <c r="F20" i="3"/>
  <c r="AM20" i="3"/>
  <c r="G20" i="3"/>
  <c r="AQ20" i="3"/>
  <c r="BE20" i="3"/>
  <c r="Q20" i="3"/>
  <c r="BX20" i="3"/>
  <c r="CQ20" i="3"/>
  <c r="I21" i="3"/>
  <c r="H21" i="3"/>
  <c r="J21" i="3"/>
  <c r="K21" i="3"/>
  <c r="L21" i="3"/>
  <c r="M21" i="3"/>
  <c r="N21" i="3"/>
  <c r="O21" i="3"/>
  <c r="P21" i="3"/>
  <c r="R21" i="3"/>
  <c r="AL21" i="3"/>
  <c r="F21" i="3"/>
  <c r="BE21" i="3"/>
  <c r="BX21" i="3"/>
  <c r="CQ21" i="3"/>
  <c r="I22" i="3"/>
  <c r="J22" i="3"/>
  <c r="H22" i="3"/>
  <c r="K22" i="3"/>
  <c r="L22" i="3"/>
  <c r="M22" i="3"/>
  <c r="N22" i="3"/>
  <c r="O22" i="3"/>
  <c r="P22" i="3"/>
  <c r="R22" i="3"/>
  <c r="AL22" i="3"/>
  <c r="G22" i="3"/>
  <c r="BE22" i="3"/>
  <c r="F22" i="3"/>
  <c r="BX22" i="3"/>
  <c r="CQ22" i="3"/>
  <c r="K23" i="3"/>
  <c r="M23" i="3"/>
  <c r="O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I25" i="3"/>
  <c r="H25" i="3"/>
  <c r="J25" i="3"/>
  <c r="K25" i="3"/>
  <c r="L25" i="3"/>
  <c r="M25" i="3"/>
  <c r="N25" i="3"/>
  <c r="O25" i="3"/>
  <c r="O38" i="3"/>
  <c r="P25" i="3"/>
  <c r="R25" i="3"/>
  <c r="AL25" i="3"/>
  <c r="F25" i="3"/>
  <c r="BE25" i="3"/>
  <c r="BX25" i="3"/>
  <c r="CQ25" i="3"/>
  <c r="I26" i="3"/>
  <c r="J26" i="3"/>
  <c r="H26" i="3"/>
  <c r="K26" i="3"/>
  <c r="L26" i="3"/>
  <c r="M26" i="3"/>
  <c r="N26" i="3"/>
  <c r="O26" i="3"/>
  <c r="P26" i="3"/>
  <c r="R26" i="3"/>
  <c r="AL26" i="3"/>
  <c r="G26" i="3"/>
  <c r="BE26" i="3"/>
  <c r="BX26" i="3"/>
  <c r="CQ26" i="3"/>
  <c r="CQ38" i="3"/>
  <c r="I27" i="3"/>
  <c r="H27" i="3"/>
  <c r="J27" i="3"/>
  <c r="K27" i="3"/>
  <c r="L27" i="3"/>
  <c r="M27" i="3"/>
  <c r="N27" i="3"/>
  <c r="O27" i="3"/>
  <c r="P27" i="3"/>
  <c r="R27" i="3"/>
  <c r="AL27" i="3"/>
  <c r="F27" i="3"/>
  <c r="BE27" i="3"/>
  <c r="BX27" i="3"/>
  <c r="CQ27" i="3"/>
  <c r="I28" i="3"/>
  <c r="J28" i="3"/>
  <c r="H28" i="3"/>
  <c r="K28" i="3"/>
  <c r="L28" i="3"/>
  <c r="M28" i="3"/>
  <c r="N28" i="3"/>
  <c r="O28" i="3"/>
  <c r="P28" i="3"/>
  <c r="R28" i="3"/>
  <c r="AL28" i="3"/>
  <c r="G28" i="3"/>
  <c r="BE28" i="3"/>
  <c r="F28" i="3"/>
  <c r="BX28" i="3"/>
  <c r="CQ28" i="3"/>
  <c r="I29" i="3"/>
  <c r="H29" i="3"/>
  <c r="J29" i="3"/>
  <c r="K29" i="3"/>
  <c r="L29" i="3"/>
  <c r="M29" i="3"/>
  <c r="N29" i="3"/>
  <c r="O29" i="3"/>
  <c r="P29" i="3"/>
  <c r="R29" i="3"/>
  <c r="AL29" i="3"/>
  <c r="F29" i="3"/>
  <c r="BE29" i="3"/>
  <c r="BX29" i="3"/>
  <c r="CQ29" i="3"/>
  <c r="I30" i="3"/>
  <c r="J30" i="3"/>
  <c r="H30" i="3"/>
  <c r="K30" i="3"/>
  <c r="L30" i="3"/>
  <c r="M30" i="3"/>
  <c r="N30" i="3"/>
  <c r="O30" i="3"/>
  <c r="P30" i="3"/>
  <c r="R30" i="3"/>
  <c r="AL30" i="3"/>
  <c r="G30" i="3"/>
  <c r="BE30" i="3"/>
  <c r="F30" i="3"/>
  <c r="BX30" i="3"/>
  <c r="CQ30" i="3"/>
  <c r="I31" i="3"/>
  <c r="H31" i="3"/>
  <c r="J31" i="3"/>
  <c r="K31" i="3"/>
  <c r="L31" i="3"/>
  <c r="M31" i="3"/>
  <c r="N31" i="3"/>
  <c r="O31" i="3"/>
  <c r="P31" i="3"/>
  <c r="R31" i="3"/>
  <c r="AL31" i="3"/>
  <c r="F31" i="3"/>
  <c r="BE31" i="3"/>
  <c r="BX31" i="3"/>
  <c r="CQ31" i="3"/>
  <c r="J32" i="3"/>
  <c r="K32" i="3"/>
  <c r="L32" i="3"/>
  <c r="N32" i="3"/>
  <c r="O32" i="3"/>
  <c r="P32" i="3"/>
  <c r="S32" i="3"/>
  <c r="AL32" i="3"/>
  <c r="AM32" i="3"/>
  <c r="I32" i="3"/>
  <c r="AQ32" i="3"/>
  <c r="BE32" i="3"/>
  <c r="AV32" i="3"/>
  <c r="M32" i="3"/>
  <c r="BD32" i="3"/>
  <c r="R32" i="3"/>
  <c r="BX32" i="3"/>
  <c r="CQ32" i="3"/>
  <c r="I33" i="3"/>
  <c r="J33" i="3"/>
  <c r="H33" i="3"/>
  <c r="K33" i="3"/>
  <c r="L33" i="3"/>
  <c r="M33" i="3"/>
  <c r="N33" i="3"/>
  <c r="O33" i="3"/>
  <c r="P33" i="3"/>
  <c r="R33" i="3"/>
  <c r="AL33" i="3"/>
  <c r="G33" i="3"/>
  <c r="BE33" i="3"/>
  <c r="F33" i="3"/>
  <c r="BX33" i="3"/>
  <c r="CQ33" i="3"/>
  <c r="I34" i="3"/>
  <c r="H34" i="3"/>
  <c r="J34" i="3"/>
  <c r="K34" i="3"/>
  <c r="L34" i="3"/>
  <c r="M34" i="3"/>
  <c r="N34" i="3"/>
  <c r="O34" i="3"/>
  <c r="P34" i="3"/>
  <c r="R34" i="3"/>
  <c r="AL34" i="3"/>
  <c r="F34" i="3"/>
  <c r="BE34" i="3"/>
  <c r="BX34" i="3"/>
  <c r="CQ34" i="3"/>
  <c r="I35" i="3"/>
  <c r="J35" i="3"/>
  <c r="H35" i="3"/>
  <c r="K35" i="3"/>
  <c r="L35" i="3"/>
  <c r="M35" i="3"/>
  <c r="N35" i="3"/>
  <c r="O35" i="3"/>
  <c r="P35" i="3"/>
  <c r="R35" i="3"/>
  <c r="AL35" i="3"/>
  <c r="G35" i="3"/>
  <c r="BE35" i="3"/>
  <c r="F35" i="3"/>
  <c r="BX35" i="3"/>
  <c r="CQ35" i="3"/>
  <c r="I36" i="3"/>
  <c r="H36" i="3"/>
  <c r="J36" i="3"/>
  <c r="K36" i="3"/>
  <c r="L36" i="3"/>
  <c r="M36" i="3"/>
  <c r="N36" i="3"/>
  <c r="O36" i="3"/>
  <c r="P36" i="3"/>
  <c r="R36" i="3"/>
  <c r="AL36" i="3"/>
  <c r="F36" i="3"/>
  <c r="BE36" i="3"/>
  <c r="BX36" i="3"/>
  <c r="CQ36" i="3"/>
  <c r="J37" i="3"/>
  <c r="L37" i="3"/>
  <c r="M37" i="3"/>
  <c r="N37" i="3"/>
  <c r="O37" i="3"/>
  <c r="P37" i="3"/>
  <c r="S37" i="3"/>
  <c r="AL37" i="3"/>
  <c r="AM37" i="3"/>
  <c r="I37" i="3"/>
  <c r="AQ37" i="3"/>
  <c r="BE37" i="3"/>
  <c r="AR37" i="3"/>
  <c r="K37" i="3"/>
  <c r="BD37" i="3"/>
  <c r="R37" i="3"/>
  <c r="BX37" i="3"/>
  <c r="CQ37" i="3"/>
  <c r="J38" i="3"/>
  <c r="L38" i="3"/>
  <c r="N38" i="3"/>
  <c r="P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I40" i="3"/>
  <c r="J40" i="3"/>
  <c r="H40" i="3"/>
  <c r="K40" i="3"/>
  <c r="L40" i="3"/>
  <c r="M40" i="3"/>
  <c r="N40" i="3"/>
  <c r="O40" i="3"/>
  <c r="P40" i="3"/>
  <c r="R40" i="3"/>
  <c r="AL40" i="3"/>
  <c r="G40" i="3"/>
  <c r="BE40" i="3"/>
  <c r="F40" i="3"/>
  <c r="BX40" i="3"/>
  <c r="CQ40" i="3"/>
  <c r="I41" i="3"/>
  <c r="H41" i="3"/>
  <c r="J41" i="3"/>
  <c r="K41" i="3"/>
  <c r="L41" i="3"/>
  <c r="M41" i="3"/>
  <c r="N41" i="3"/>
  <c r="O41" i="3"/>
  <c r="P41" i="3"/>
  <c r="R41" i="3"/>
  <c r="AL41" i="3"/>
  <c r="F41" i="3"/>
  <c r="BE41" i="3"/>
  <c r="BX41" i="3"/>
  <c r="CQ41" i="3"/>
  <c r="I42" i="3"/>
  <c r="J42" i="3"/>
  <c r="H42" i="3"/>
  <c r="K42" i="3"/>
  <c r="L42" i="3"/>
  <c r="M42" i="3"/>
  <c r="N42" i="3"/>
  <c r="O42" i="3"/>
  <c r="P42" i="3"/>
  <c r="R42" i="3"/>
  <c r="AL42" i="3"/>
  <c r="G42" i="3"/>
  <c r="BE42" i="3"/>
  <c r="F42" i="3"/>
  <c r="BX42" i="3"/>
  <c r="CQ42" i="3"/>
  <c r="I43" i="3"/>
  <c r="H43" i="3"/>
  <c r="J43" i="3"/>
  <c r="K43" i="3"/>
  <c r="L43" i="3"/>
  <c r="M43" i="3"/>
  <c r="N43" i="3"/>
  <c r="O43" i="3"/>
  <c r="P43" i="3"/>
  <c r="R43" i="3"/>
  <c r="AL43" i="3"/>
  <c r="F43" i="3"/>
  <c r="BE43" i="3"/>
  <c r="BX43" i="3"/>
  <c r="CQ43" i="3"/>
  <c r="I44" i="3"/>
  <c r="J44" i="3"/>
  <c r="J50" i="3"/>
  <c r="K44" i="3"/>
  <c r="L44" i="3"/>
  <c r="L50" i="3"/>
  <c r="M44" i="3"/>
  <c r="N44" i="3"/>
  <c r="O44" i="3"/>
  <c r="P44" i="3"/>
  <c r="P50" i="3"/>
  <c r="R44" i="3"/>
  <c r="AL44" i="3"/>
  <c r="G44" i="3"/>
  <c r="BE44" i="3"/>
  <c r="F44" i="3"/>
  <c r="BX44" i="3"/>
  <c r="CQ44" i="3"/>
  <c r="I45" i="3"/>
  <c r="H45" i="3"/>
  <c r="J45" i="3"/>
  <c r="K45" i="3"/>
  <c r="L45" i="3"/>
  <c r="M45" i="3"/>
  <c r="N45" i="3"/>
  <c r="O45" i="3"/>
  <c r="P45" i="3"/>
  <c r="R45" i="3"/>
  <c r="AL45" i="3"/>
  <c r="F45" i="3"/>
  <c r="BE45" i="3"/>
  <c r="BX45" i="3"/>
  <c r="CQ45" i="3"/>
  <c r="I46" i="3"/>
  <c r="J46" i="3"/>
  <c r="H46" i="3"/>
  <c r="K46" i="3"/>
  <c r="L46" i="3"/>
  <c r="M46" i="3"/>
  <c r="N46" i="3"/>
  <c r="O46" i="3"/>
  <c r="P46" i="3"/>
  <c r="R46" i="3"/>
  <c r="AL46" i="3"/>
  <c r="G46" i="3"/>
  <c r="BE46" i="3"/>
  <c r="F46" i="3"/>
  <c r="BX46" i="3"/>
  <c r="CQ46" i="3"/>
  <c r="I47" i="3"/>
  <c r="H47" i="3"/>
  <c r="J47" i="3"/>
  <c r="K47" i="3"/>
  <c r="L47" i="3"/>
  <c r="M47" i="3"/>
  <c r="N47" i="3"/>
  <c r="O47" i="3"/>
  <c r="P47" i="3"/>
  <c r="R47" i="3"/>
  <c r="AL47" i="3"/>
  <c r="F47" i="3"/>
  <c r="BE47" i="3"/>
  <c r="BX47" i="3"/>
  <c r="CQ47" i="3"/>
  <c r="I48" i="3"/>
  <c r="J48" i="3"/>
  <c r="H48" i="3"/>
  <c r="K48" i="3"/>
  <c r="L48" i="3"/>
  <c r="M48" i="3"/>
  <c r="N48" i="3"/>
  <c r="O48" i="3"/>
  <c r="P48" i="3"/>
  <c r="R48" i="3"/>
  <c r="AL48" i="3"/>
  <c r="G48" i="3"/>
  <c r="BE48" i="3"/>
  <c r="F48" i="3"/>
  <c r="BX48" i="3"/>
  <c r="CQ48" i="3"/>
  <c r="I49" i="3"/>
  <c r="J49" i="3"/>
  <c r="K49" i="3"/>
  <c r="L49" i="3"/>
  <c r="M49" i="3"/>
  <c r="O49" i="3"/>
  <c r="P49" i="3"/>
  <c r="S49" i="3"/>
  <c r="AL49" i="3"/>
  <c r="BE49" i="3"/>
  <c r="BQ49" i="3"/>
  <c r="N49" i="3"/>
  <c r="BW49" i="3"/>
  <c r="R49" i="3"/>
  <c r="CQ49" i="3"/>
  <c r="I50" i="3"/>
  <c r="K50" i="3"/>
  <c r="M50" i="3"/>
  <c r="O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I52" i="3"/>
  <c r="H52" i="3"/>
  <c r="J52" i="3"/>
  <c r="K52" i="3"/>
  <c r="L52" i="3"/>
  <c r="M52" i="3"/>
  <c r="N52" i="3"/>
  <c r="O52" i="3"/>
  <c r="P52" i="3"/>
  <c r="R52" i="3"/>
  <c r="AL52" i="3"/>
  <c r="F52" i="3"/>
  <c r="BE52" i="3"/>
  <c r="BX52" i="3"/>
  <c r="CQ52" i="3"/>
  <c r="I53" i="3"/>
  <c r="J53" i="3"/>
  <c r="H53" i="3"/>
  <c r="K53" i="3"/>
  <c r="L53" i="3"/>
  <c r="M53" i="3"/>
  <c r="N53" i="3"/>
  <c r="O53" i="3"/>
  <c r="P53" i="3"/>
  <c r="R53" i="3"/>
  <c r="AL53" i="3"/>
  <c r="G53" i="3"/>
  <c r="BE53" i="3"/>
  <c r="F53" i="3"/>
  <c r="BX53" i="3"/>
  <c r="CQ53" i="3"/>
  <c r="I54" i="3"/>
  <c r="H54" i="3"/>
  <c r="J54" i="3"/>
  <c r="K54" i="3"/>
  <c r="L54" i="3"/>
  <c r="M54" i="3"/>
  <c r="N54" i="3"/>
  <c r="O54" i="3"/>
  <c r="P54" i="3"/>
  <c r="R54" i="3"/>
  <c r="AL54" i="3"/>
  <c r="F54" i="3"/>
  <c r="BE54" i="3"/>
  <c r="BX54" i="3"/>
  <c r="CQ54" i="3"/>
  <c r="I55" i="3"/>
  <c r="J55" i="3"/>
  <c r="H55" i="3"/>
  <c r="K55" i="3"/>
  <c r="L55" i="3"/>
  <c r="M55" i="3"/>
  <c r="N55" i="3"/>
  <c r="O55" i="3"/>
  <c r="P55" i="3"/>
  <c r="R55" i="3"/>
  <c r="AL55" i="3"/>
  <c r="G55" i="3"/>
  <c r="BE55" i="3"/>
  <c r="F55" i="3"/>
  <c r="BX55" i="3"/>
  <c r="CQ55" i="3"/>
  <c r="I56" i="3"/>
  <c r="H56" i="3"/>
  <c r="J56" i="3"/>
  <c r="K56" i="3"/>
  <c r="L56" i="3"/>
  <c r="M56" i="3"/>
  <c r="N56" i="3"/>
  <c r="O56" i="3"/>
  <c r="P56" i="3"/>
  <c r="R56" i="3"/>
  <c r="AL56" i="3"/>
  <c r="F56" i="3"/>
  <c r="BE56" i="3"/>
  <c r="BX56" i="3"/>
  <c r="CQ56" i="3"/>
  <c r="I57" i="3"/>
  <c r="J57" i="3"/>
  <c r="H57" i="3"/>
  <c r="K57" i="3"/>
  <c r="L57" i="3"/>
  <c r="M57" i="3"/>
  <c r="N57" i="3"/>
  <c r="O57" i="3"/>
  <c r="P57" i="3"/>
  <c r="R57" i="3"/>
  <c r="AL57" i="3"/>
  <c r="G57" i="3"/>
  <c r="BE57" i="3"/>
  <c r="F57" i="3"/>
  <c r="BX57" i="3"/>
  <c r="CQ57" i="3"/>
  <c r="I58" i="3"/>
  <c r="H58" i="3"/>
  <c r="J58" i="3"/>
  <c r="K58" i="3"/>
  <c r="L58" i="3"/>
  <c r="M58" i="3"/>
  <c r="N58" i="3"/>
  <c r="O58" i="3"/>
  <c r="P58" i="3"/>
  <c r="R58" i="3"/>
  <c r="AL58" i="3"/>
  <c r="F58" i="3"/>
  <c r="BE58" i="3"/>
  <c r="BX58" i="3"/>
  <c r="CQ58" i="3"/>
  <c r="I59" i="3"/>
  <c r="J59" i="3"/>
  <c r="H59" i="3"/>
  <c r="K59" i="3"/>
  <c r="L59" i="3"/>
  <c r="M59" i="3"/>
  <c r="N59" i="3"/>
  <c r="O59" i="3"/>
  <c r="P59" i="3"/>
  <c r="R59" i="3"/>
  <c r="AL59" i="3"/>
  <c r="G59" i="3"/>
  <c r="BE59" i="3"/>
  <c r="F59" i="3"/>
  <c r="BX59" i="3"/>
  <c r="CQ59" i="3"/>
  <c r="I60" i="3"/>
  <c r="H60" i="3"/>
  <c r="J60" i="3"/>
  <c r="K60" i="3"/>
  <c r="L60" i="3"/>
  <c r="M60" i="3"/>
  <c r="N60" i="3"/>
  <c r="O60" i="3"/>
  <c r="P60" i="3"/>
  <c r="R60" i="3"/>
  <c r="AL60" i="3"/>
  <c r="F60" i="3"/>
  <c r="BE60" i="3"/>
  <c r="BX60" i="3"/>
  <c r="CQ60" i="3"/>
  <c r="I61" i="3"/>
  <c r="J61" i="3"/>
  <c r="H61" i="3"/>
  <c r="K61" i="3"/>
  <c r="L61" i="3"/>
  <c r="M61" i="3"/>
  <c r="N61" i="3"/>
  <c r="O61" i="3"/>
  <c r="P61" i="3"/>
  <c r="R61" i="3"/>
  <c r="AL61" i="3"/>
  <c r="G61" i="3"/>
  <c r="BE61" i="3"/>
  <c r="F61" i="3"/>
  <c r="BX61" i="3"/>
  <c r="CQ61" i="3"/>
  <c r="I63" i="3"/>
  <c r="H63" i="3"/>
  <c r="H64" i="3"/>
  <c r="J63" i="3"/>
  <c r="K63" i="3"/>
  <c r="K64" i="3"/>
  <c r="L63" i="3"/>
  <c r="M63" i="3"/>
  <c r="M64" i="3"/>
  <c r="N63" i="3"/>
  <c r="O63" i="3"/>
  <c r="O64" i="3"/>
  <c r="P63" i="3"/>
  <c r="R63" i="3"/>
  <c r="AL63" i="3"/>
  <c r="F63" i="3"/>
  <c r="F64" i="3"/>
  <c r="BE63" i="3"/>
  <c r="BX63" i="3"/>
  <c r="CQ63" i="3"/>
  <c r="J64" i="3"/>
  <c r="L64" i="3"/>
  <c r="N64" i="3"/>
  <c r="P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I66" i="3"/>
  <c r="J66" i="3"/>
  <c r="H66" i="3"/>
  <c r="K66" i="3"/>
  <c r="L66" i="3"/>
  <c r="M66" i="3"/>
  <c r="N66" i="3"/>
  <c r="O66" i="3"/>
  <c r="P66" i="3"/>
  <c r="R66" i="3"/>
  <c r="AL66" i="3"/>
  <c r="G66" i="3"/>
  <c r="BE66" i="3"/>
  <c r="BE68" i="3"/>
  <c r="BX66" i="3"/>
  <c r="CQ66" i="3"/>
  <c r="CQ68" i="3"/>
  <c r="I67" i="3"/>
  <c r="H67" i="3"/>
  <c r="J67" i="3"/>
  <c r="K67" i="3"/>
  <c r="K68" i="3"/>
  <c r="L67" i="3"/>
  <c r="M67" i="3"/>
  <c r="M68" i="3"/>
  <c r="N67" i="3"/>
  <c r="O67" i="3"/>
  <c r="O68" i="3"/>
  <c r="P67" i="3"/>
  <c r="R67" i="3"/>
  <c r="AL67" i="3"/>
  <c r="F67" i="3"/>
  <c r="BE67" i="3"/>
  <c r="BX67" i="3"/>
  <c r="CQ67" i="3"/>
  <c r="J68" i="3"/>
  <c r="L68" i="3"/>
  <c r="N68" i="3"/>
  <c r="P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M69" i="3"/>
  <c r="AN69" i="3"/>
  <c r="AO69" i="3"/>
  <c r="AP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H68" i="3"/>
  <c r="H49" i="3"/>
  <c r="N50" i="3"/>
  <c r="G37" i="3"/>
  <c r="R38" i="3"/>
  <c r="G32" i="3"/>
  <c r="O69" i="3"/>
  <c r="M38" i="3"/>
  <c r="M69" i="3"/>
  <c r="K38" i="3"/>
  <c r="K69" i="3"/>
  <c r="M68" i="2"/>
  <c r="R50" i="3"/>
  <c r="H37" i="3"/>
  <c r="H32" i="3"/>
  <c r="H38" i="3"/>
  <c r="CQ69" i="3"/>
  <c r="BE38" i="3"/>
  <c r="BE69" i="3"/>
  <c r="P69" i="3"/>
  <c r="N69" i="3"/>
  <c r="J69" i="3"/>
  <c r="R69" i="3"/>
  <c r="F67" i="2"/>
  <c r="K68" i="2"/>
  <c r="H37" i="2"/>
  <c r="G67" i="3"/>
  <c r="G68" i="3"/>
  <c r="F66" i="3"/>
  <c r="F68" i="3"/>
  <c r="Q63" i="3"/>
  <c r="Q64" i="3"/>
  <c r="G63" i="3"/>
  <c r="G64" i="3"/>
  <c r="Q60" i="3"/>
  <c r="G60" i="3"/>
  <c r="Q58" i="3"/>
  <c r="G58" i="3"/>
  <c r="Q56" i="3"/>
  <c r="G56" i="3"/>
  <c r="Q54" i="3"/>
  <c r="G54" i="3"/>
  <c r="Q52" i="3"/>
  <c r="G52" i="3"/>
  <c r="Q47" i="3"/>
  <c r="G47" i="3"/>
  <c r="Q45" i="3"/>
  <c r="G45" i="3"/>
  <c r="H44" i="3"/>
  <c r="H50" i="3"/>
  <c r="Q43" i="3"/>
  <c r="G43" i="3"/>
  <c r="Q41" i="3"/>
  <c r="G41" i="3"/>
  <c r="F37" i="3"/>
  <c r="Q36" i="3"/>
  <c r="G36" i="3"/>
  <c r="Q34" i="3"/>
  <c r="G34" i="3"/>
  <c r="F32" i="3"/>
  <c r="Q31" i="3"/>
  <c r="G31" i="3"/>
  <c r="Q29" i="3"/>
  <c r="G29" i="3"/>
  <c r="Q27" i="3"/>
  <c r="G27" i="3"/>
  <c r="F26" i="3"/>
  <c r="F38" i="3"/>
  <c r="Q25" i="3"/>
  <c r="G25" i="3"/>
  <c r="Q21" i="3"/>
  <c r="G21" i="3"/>
  <c r="I20" i="3"/>
  <c r="H19" i="3"/>
  <c r="Q18" i="3"/>
  <c r="G18" i="3"/>
  <c r="H66" i="2"/>
  <c r="H67" i="2"/>
  <c r="Q65" i="2"/>
  <c r="G65" i="2"/>
  <c r="G67" i="2"/>
  <c r="H62" i="2"/>
  <c r="H63" i="2"/>
  <c r="Q60" i="2"/>
  <c r="G60" i="2"/>
  <c r="Q58" i="2"/>
  <c r="G58" i="2"/>
  <c r="Q56" i="2"/>
  <c r="G56" i="2"/>
  <c r="Q54" i="2"/>
  <c r="G54" i="2"/>
  <c r="Q52" i="2"/>
  <c r="G52" i="2"/>
  <c r="N48" i="2"/>
  <c r="N49" i="2"/>
  <c r="F48" i="2"/>
  <c r="Q47" i="2"/>
  <c r="G47" i="2"/>
  <c r="Q45" i="2"/>
  <c r="G45" i="2"/>
  <c r="Q43" i="2"/>
  <c r="G43" i="2"/>
  <c r="Q41" i="2"/>
  <c r="G41" i="2"/>
  <c r="G49" i="2"/>
  <c r="F40" i="2"/>
  <c r="F37" i="2"/>
  <c r="G37" i="2"/>
  <c r="Q67" i="3"/>
  <c r="I68" i="3"/>
  <c r="Q66" i="3"/>
  <c r="Q68" i="3"/>
  <c r="I64" i="3"/>
  <c r="Q61" i="3"/>
  <c r="Q59" i="3"/>
  <c r="Q57" i="3"/>
  <c r="Q55" i="3"/>
  <c r="Q53" i="3"/>
  <c r="AL50" i="3"/>
  <c r="BX49" i="3"/>
  <c r="F49" i="3"/>
  <c r="F50" i="3"/>
  <c r="Q48" i="3"/>
  <c r="Q46" i="3"/>
  <c r="Q44" i="3"/>
  <c r="Q42" i="3"/>
  <c r="Q40" i="3"/>
  <c r="AQ38" i="3"/>
  <c r="AQ69" i="3"/>
  <c r="I38" i="3"/>
  <c r="Q37" i="3"/>
  <c r="Q35" i="3"/>
  <c r="Q33" i="3"/>
  <c r="Q32" i="3"/>
  <c r="Q30" i="3"/>
  <c r="Q28" i="3"/>
  <c r="Q26" i="3"/>
  <c r="Q22" i="3"/>
  <c r="Q19" i="3"/>
  <c r="AL17" i="3"/>
  <c r="L17" i="3"/>
  <c r="L23" i="3"/>
  <c r="L69" i="3"/>
  <c r="AL67" i="2"/>
  <c r="Q66" i="2"/>
  <c r="Q62" i="2"/>
  <c r="Q63" i="2"/>
  <c r="Q59" i="2"/>
  <c r="Q57" i="2"/>
  <c r="Q55" i="2"/>
  <c r="Q53" i="2"/>
  <c r="Q51" i="2"/>
  <c r="I49" i="2"/>
  <c r="Q48" i="2"/>
  <c r="Q46" i="2"/>
  <c r="Q44" i="2"/>
  <c r="Q42" i="2"/>
  <c r="Q40" i="2"/>
  <c r="Q49" i="2"/>
  <c r="AQ38" i="2"/>
  <c r="AQ68" i="2"/>
  <c r="Q37" i="2"/>
  <c r="F35" i="2"/>
  <c r="G35" i="2"/>
  <c r="Q35" i="2"/>
  <c r="H35" i="2"/>
  <c r="Q33" i="2"/>
  <c r="G33" i="2"/>
  <c r="I32" i="2"/>
  <c r="Q30" i="2"/>
  <c r="G30" i="2"/>
  <c r="Q28" i="2"/>
  <c r="G28" i="2"/>
  <c r="G26" i="2"/>
  <c r="G38" i="2"/>
  <c r="Q26" i="2"/>
  <c r="F21" i="2"/>
  <c r="Q21" i="2"/>
  <c r="H21" i="2"/>
  <c r="I20" i="2"/>
  <c r="BX23" i="2"/>
  <c r="BX68" i="2"/>
  <c r="F18" i="2"/>
  <c r="Q18" i="2"/>
  <c r="H18" i="2"/>
  <c r="H67" i="1"/>
  <c r="F63" i="1"/>
  <c r="F64" i="1"/>
  <c r="F61" i="1"/>
  <c r="Q61" i="1"/>
  <c r="H61" i="1"/>
  <c r="F59" i="1"/>
  <c r="Q59" i="1"/>
  <c r="H59" i="1"/>
  <c r="F57" i="1"/>
  <c r="Q57" i="1"/>
  <c r="H57" i="1"/>
  <c r="F55" i="1"/>
  <c r="Q55" i="1"/>
  <c r="H55" i="1"/>
  <c r="F53" i="1"/>
  <c r="Q53" i="1"/>
  <c r="H53" i="1"/>
  <c r="G49" i="1"/>
  <c r="Q49" i="1"/>
  <c r="F49" i="1"/>
  <c r="CP69" i="1"/>
  <c r="CN69" i="1"/>
  <c r="CL69" i="1"/>
  <c r="CJ69" i="1"/>
  <c r="CH69" i="1"/>
  <c r="CF69" i="1"/>
  <c r="CD69" i="1"/>
  <c r="CB69" i="1"/>
  <c r="BZ69" i="1"/>
  <c r="BV69" i="1"/>
  <c r="BT69" i="1"/>
  <c r="BR69" i="1"/>
  <c r="BP69" i="1"/>
  <c r="BN69" i="1"/>
  <c r="BL69" i="1"/>
  <c r="BJ69" i="1"/>
  <c r="BH69" i="1"/>
  <c r="BF69" i="1"/>
  <c r="Q36" i="2"/>
  <c r="Q34" i="2"/>
  <c r="Q31" i="2"/>
  <c r="Q29" i="2"/>
  <c r="Q27" i="2"/>
  <c r="F26" i="2"/>
  <c r="F25" i="2"/>
  <c r="F38" i="2"/>
  <c r="Q25" i="2"/>
  <c r="H25" i="2"/>
  <c r="G22" i="2"/>
  <c r="G21" i="2"/>
  <c r="F20" i="2"/>
  <c r="G19" i="2"/>
  <c r="P23" i="2"/>
  <c r="P68" i="2"/>
  <c r="N23" i="2"/>
  <c r="N68" i="2"/>
  <c r="J23" i="2"/>
  <c r="J68" i="2"/>
  <c r="H19" i="2"/>
  <c r="G18" i="2"/>
  <c r="R17" i="2"/>
  <c r="R23" i="2"/>
  <c r="R68" i="2"/>
  <c r="AL17" i="2"/>
  <c r="F66" i="1"/>
  <c r="F68" i="1"/>
  <c r="AL68" i="1"/>
  <c r="Q66" i="1"/>
  <c r="H66" i="1"/>
  <c r="H68" i="1"/>
  <c r="G63" i="1"/>
  <c r="G64" i="1"/>
  <c r="H63" i="1"/>
  <c r="H64" i="1"/>
  <c r="G61" i="1"/>
  <c r="G60" i="1"/>
  <c r="G59" i="1"/>
  <c r="G58" i="1"/>
  <c r="G57" i="1"/>
  <c r="G56" i="1"/>
  <c r="G55" i="1"/>
  <c r="G54" i="1"/>
  <c r="G53" i="1"/>
  <c r="G52" i="1"/>
  <c r="AP69" i="1"/>
  <c r="AN69" i="1"/>
  <c r="AJ69" i="1"/>
  <c r="AH69" i="1"/>
  <c r="AF69" i="1"/>
  <c r="AD69" i="1"/>
  <c r="AB69" i="1"/>
  <c r="Z69" i="1"/>
  <c r="X69" i="1"/>
  <c r="V69" i="1"/>
  <c r="T69" i="1"/>
  <c r="BD69" i="1"/>
  <c r="BE32" i="1"/>
  <c r="AQ38" i="1"/>
  <c r="AQ69" i="1"/>
  <c r="G32" i="1"/>
  <c r="Q32" i="1"/>
  <c r="R32" i="1"/>
  <c r="R38" i="1"/>
  <c r="R69" i="1"/>
  <c r="F32" i="1"/>
  <c r="F31" i="1"/>
  <c r="Q31" i="1"/>
  <c r="H31" i="1"/>
  <c r="F29" i="1"/>
  <c r="Q29" i="1"/>
  <c r="H29" i="1"/>
  <c r="F27" i="1"/>
  <c r="Q27" i="1"/>
  <c r="H27" i="1"/>
  <c r="CQ38" i="1"/>
  <c r="CQ69" i="1"/>
  <c r="F26" i="1"/>
  <c r="F25" i="1"/>
  <c r="Q25" i="1"/>
  <c r="O38" i="1"/>
  <c r="O69" i="1"/>
  <c r="M38" i="1"/>
  <c r="M69" i="1"/>
  <c r="K38" i="1"/>
  <c r="K69" i="1"/>
  <c r="H25" i="1"/>
  <c r="I38" i="1"/>
  <c r="P23" i="1"/>
  <c r="P69" i="1"/>
  <c r="N23" i="1"/>
  <c r="N69" i="1"/>
  <c r="J23" i="1"/>
  <c r="J69" i="1"/>
  <c r="Q22" i="2"/>
  <c r="Q19" i="2"/>
  <c r="L17" i="2"/>
  <c r="L23" i="2"/>
  <c r="L68" i="2"/>
  <c r="Q67" i="1"/>
  <c r="Q63" i="1"/>
  <c r="Q64" i="1"/>
  <c r="Q60" i="1"/>
  <c r="Q58" i="1"/>
  <c r="Q56" i="1"/>
  <c r="Q54" i="1"/>
  <c r="Q52" i="1"/>
  <c r="G48" i="1"/>
  <c r="G50" i="1"/>
  <c r="Q48" i="1"/>
  <c r="F48" i="1"/>
  <c r="F47" i="1"/>
  <c r="Q47" i="1"/>
  <c r="H47" i="1"/>
  <c r="F45" i="1"/>
  <c r="Q45" i="1"/>
  <c r="H45" i="1"/>
  <c r="F43" i="1"/>
  <c r="Q43" i="1"/>
  <c r="H43" i="1"/>
  <c r="F41" i="1"/>
  <c r="Q41" i="1"/>
  <c r="H41" i="1"/>
  <c r="BE37" i="1"/>
  <c r="BE38" i="1"/>
  <c r="BE69" i="1"/>
  <c r="Q37" i="1"/>
  <c r="F36" i="1"/>
  <c r="Q36" i="1"/>
  <c r="H36" i="1"/>
  <c r="F34" i="1"/>
  <c r="Q34" i="1"/>
  <c r="H34" i="1"/>
  <c r="G31" i="1"/>
  <c r="G30" i="1"/>
  <c r="G29" i="1"/>
  <c r="G28" i="1"/>
  <c r="G27" i="1"/>
  <c r="G26" i="1"/>
  <c r="G25" i="1"/>
  <c r="F21" i="1"/>
  <c r="G21" i="1"/>
  <c r="Q21" i="1"/>
  <c r="H21" i="1"/>
  <c r="BX23" i="1"/>
  <c r="BX69" i="1"/>
  <c r="I20" i="1"/>
  <c r="H19" i="1"/>
  <c r="Q18" i="1"/>
  <c r="G18" i="1"/>
  <c r="Q46" i="1"/>
  <c r="Q44" i="1"/>
  <c r="Q42" i="1"/>
  <c r="Q40" i="1"/>
  <c r="Q50" i="1"/>
  <c r="Q35" i="1"/>
  <c r="Q33" i="1"/>
  <c r="Q30" i="1"/>
  <c r="Q28" i="1"/>
  <c r="Q26" i="1"/>
  <c r="Q22" i="1"/>
  <c r="Q19" i="1"/>
  <c r="AL17" i="1"/>
  <c r="F17" i="1"/>
  <c r="F23" i="1"/>
  <c r="L17" i="1"/>
  <c r="L23" i="1"/>
  <c r="L69" i="1"/>
  <c r="G50" i="3"/>
  <c r="G17" i="1"/>
  <c r="G23" i="1"/>
  <c r="H20" i="1"/>
  <c r="I23" i="1"/>
  <c r="I69" i="1"/>
  <c r="H17" i="1"/>
  <c r="H23" i="1"/>
  <c r="H69" i="1"/>
  <c r="F37" i="1"/>
  <c r="G37" i="1"/>
  <c r="H50" i="1"/>
  <c r="F50" i="1"/>
  <c r="F38" i="1"/>
  <c r="F69" i="1"/>
  <c r="Q68" i="1"/>
  <c r="AL23" i="2"/>
  <c r="AL68" i="2"/>
  <c r="G17" i="2"/>
  <c r="G23" i="2"/>
  <c r="G68" i="2"/>
  <c r="Q17" i="2"/>
  <c r="Q23" i="2"/>
  <c r="Q38" i="2"/>
  <c r="H20" i="2"/>
  <c r="I23" i="2"/>
  <c r="H32" i="2"/>
  <c r="I38" i="2"/>
  <c r="AL23" i="3"/>
  <c r="AL69" i="3"/>
  <c r="Q17" i="3"/>
  <c r="Q23" i="3"/>
  <c r="F49" i="2"/>
  <c r="G38" i="3"/>
  <c r="Q49" i="3"/>
  <c r="Q50" i="3"/>
  <c r="G49" i="3"/>
  <c r="H48" i="2"/>
  <c r="H49" i="2"/>
  <c r="H17" i="3"/>
  <c r="AL23" i="1"/>
  <c r="AL69" i="1"/>
  <c r="Q17" i="1"/>
  <c r="Q23" i="1"/>
  <c r="G38" i="1"/>
  <c r="H38" i="1"/>
  <c r="Q38" i="1"/>
  <c r="H17" i="2"/>
  <c r="H23" i="2"/>
  <c r="H38" i="2"/>
  <c r="F17" i="2"/>
  <c r="F23" i="2"/>
  <c r="Q67" i="2"/>
  <c r="G17" i="3"/>
  <c r="G23" i="3"/>
  <c r="H20" i="3"/>
  <c r="I23" i="3"/>
  <c r="I69" i="3"/>
  <c r="Q38" i="3"/>
  <c r="BX50" i="3"/>
  <c r="BX69" i="3"/>
  <c r="F17" i="3"/>
  <c r="F23" i="3"/>
  <c r="F69" i="3"/>
  <c r="Q69" i="3"/>
  <c r="I68" i="2"/>
  <c r="G69" i="3"/>
  <c r="F68" i="2"/>
  <c r="H68" i="2"/>
  <c r="Q69" i="1"/>
  <c r="H23" i="3"/>
  <c r="H69" i="3"/>
  <c r="Q68" i="2"/>
  <c r="G69" i="1"/>
</calcChain>
</file>

<file path=xl/sharedStrings.xml><?xml version="1.0" encoding="utf-8"?>
<sst xmlns="http://schemas.openxmlformats.org/spreadsheetml/2006/main" count="870" uniqueCount="196">
  <si>
    <t>Wydział Inżynierii Mechanicznej i Mechatroniki</t>
  </si>
  <si>
    <t>Nazwa kierunku studiów</t>
  </si>
  <si>
    <t>Zarządzanie i inżynieria produkcji</t>
  </si>
  <si>
    <t>Dziedziny nauki</t>
  </si>
  <si>
    <t>dziedzina nauk inżynieryjno-technicznych, dziedzina nauk społecznych</t>
  </si>
  <si>
    <t>Dyscypliny naukowe</t>
  </si>
  <si>
    <t>inżynieria mechaniczna (85%), nauki o zarządzaniu i jakości (15%)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</si>
  <si>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</si>
  <si>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</si>
  <si>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</si>
  <si>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</si>
  <si>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</si>
  <si>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</si>
  <si>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</si>
  <si>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</si>
  <si>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inżynieria jakości</t>
  </si>
  <si>
    <t>Obowiązuje od 2021-10-01</t>
  </si>
  <si>
    <t>Kod planu studiów</t>
  </si>
  <si>
    <t>ZIIP_2A_S_2021_2022_ZL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</si>
  <si>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</si>
  <si>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</si>
  <si>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</si>
  <si>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</si>
  <si>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</si>
  <si>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</si>
  <si>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</si>
  <si>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</si>
  <si>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</si>
  <si>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</si>
  <si>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</si>
  <si>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</si>
  <si>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</si>
  <si>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</si>
  <si>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</si>
  <si>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</si>
  <si>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</si>
  <si>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</si>
  <si>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</si>
  <si>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</si>
  <si>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</si>
  <si>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</si>
  <si>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</si>
  <si>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</si>
  <si>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</si>
  <si>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</si>
  <si>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</si>
  <si>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</si>
  <si>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</si>
  <si>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</si>
  <si>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</si>
  <si>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</si>
  <si>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</si>
  <si>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</si>
  <si>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</si>
  <si>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</si>
  <si>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</si>
  <si>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</si>
  <si>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</si>
  <si>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</si>
  <si>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A03</t>
  </si>
  <si>
    <t>BHP</t>
  </si>
  <si>
    <t>Blok obieralny 2</t>
  </si>
  <si>
    <t>A05-2</t>
  </si>
  <si>
    <t>Komunikacja społeczna i techniki negocjacji</t>
  </si>
  <si>
    <t>C15</t>
  </si>
  <si>
    <t>Informatyka</t>
  </si>
  <si>
    <t>Razem</t>
  </si>
  <si>
    <t>Moduły/Przedmioty kształcenia kierunkowego</t>
  </si>
  <si>
    <t>C01</t>
  </si>
  <si>
    <t>Zarządzanie strategiczne</t>
  </si>
  <si>
    <t>C02</t>
  </si>
  <si>
    <t>Zintegrowane systemy informatyczne zarządzania</t>
  </si>
  <si>
    <t>C03</t>
  </si>
  <si>
    <t>Prognozowanie i symulacja procesów produkcyjnych</t>
  </si>
  <si>
    <t>C04</t>
  </si>
  <si>
    <t>Podstawy zarządzania projektami i innowacjami</t>
  </si>
  <si>
    <t>C05</t>
  </si>
  <si>
    <t>Analiza danych i procesów</t>
  </si>
  <si>
    <t>C06</t>
  </si>
  <si>
    <t>Systemy wspomagania decyzji</t>
  </si>
  <si>
    <t>C07</t>
  </si>
  <si>
    <t>Zarządzanie wiedzą</t>
  </si>
  <si>
    <t>Blok obieralny 6</t>
  </si>
  <si>
    <t>C09</t>
  </si>
  <si>
    <t>Inwentyka</t>
  </si>
  <si>
    <t>C11</t>
  </si>
  <si>
    <t>Organizacja systemów produkcyjnych</t>
  </si>
  <si>
    <t>C12</t>
  </si>
  <si>
    <t>Zarządzanie kapitałem i inwestycjami</t>
  </si>
  <si>
    <t>C13</t>
  </si>
  <si>
    <t>Metody statystyczne w sterowaniu procesami</t>
  </si>
  <si>
    <t>Blok obieralny 4</t>
  </si>
  <si>
    <t>Moduły/Przedmioty specjalnościowe</t>
  </si>
  <si>
    <t>Lean Management</t>
  </si>
  <si>
    <t>logistyka przemysłowa</t>
  </si>
  <si>
    <t>IJ/01</t>
  </si>
  <si>
    <t>Zarządzanie procesami wytwarzania</t>
  </si>
  <si>
    <t>IJ/02</t>
  </si>
  <si>
    <t>Zaawansowane procesy i techniki wytwarzania</t>
  </si>
  <si>
    <t>IJ/03</t>
  </si>
  <si>
    <t>Metrologia i systemy pomiarowe II</t>
  </si>
  <si>
    <t>IJ/04</t>
  </si>
  <si>
    <t>Systemy oceny zgodności</t>
  </si>
  <si>
    <t>IJ/05</t>
  </si>
  <si>
    <t>Auditowanie i doskonalenie jakości</t>
  </si>
  <si>
    <t>IJ/06</t>
  </si>
  <si>
    <t>Metody i narzędzia sterowania jakością</t>
  </si>
  <si>
    <t>IJ/07</t>
  </si>
  <si>
    <t>Zintegrowane systemy zarządzania</t>
  </si>
  <si>
    <t>IJ/08</t>
  </si>
  <si>
    <t>Seminarium dyplomowe</t>
  </si>
  <si>
    <t>Blok obieralny 5</t>
  </si>
  <si>
    <t>IJ/14</t>
  </si>
  <si>
    <t>Kontrola jakości materiałów</t>
  </si>
  <si>
    <t>Moduły/Przedmioty obieralne</t>
  </si>
  <si>
    <t>A01-A</t>
  </si>
  <si>
    <t>Język angielski I</t>
  </si>
  <si>
    <t>A01-N</t>
  </si>
  <si>
    <t>Język niemiecki I</t>
  </si>
  <si>
    <t>A04-1</t>
  </si>
  <si>
    <t>Socjologiczne aspekty ochrony środowiska</t>
  </si>
  <si>
    <t>A04-2</t>
  </si>
  <si>
    <t>Socjologia społeczeństwa informacyjnego</t>
  </si>
  <si>
    <t>A04-3</t>
  </si>
  <si>
    <t>Instytucje i mechanizmy finansowania Unii Europejskiej</t>
  </si>
  <si>
    <t>C08 -1</t>
  </si>
  <si>
    <t>Metody zarządzania produkcją</t>
  </si>
  <si>
    <t>C08-2</t>
  </si>
  <si>
    <t>Metody szczupłego wytwarzania</t>
  </si>
  <si>
    <t>C14-1</t>
  </si>
  <si>
    <t>Komputerowo wspomagane projektowanie</t>
  </si>
  <si>
    <t>C14-2</t>
  </si>
  <si>
    <t>Modelowanie w projektowaniu wyrobów</t>
  </si>
  <si>
    <t>IJ/09</t>
  </si>
  <si>
    <t>Praca dyplomowa</t>
  </si>
  <si>
    <t>Praktyki zawodowe</t>
  </si>
  <si>
    <t>P01</t>
  </si>
  <si>
    <t>Praktyka programowa</t>
  </si>
  <si>
    <t>Przedmioty jednorazowe</t>
  </si>
  <si>
    <t>E01</t>
  </si>
  <si>
    <t>Podstawy informacji naukowej</t>
  </si>
  <si>
    <t>E02</t>
  </si>
  <si>
    <t>Szkolenie BHP i p.poż.</t>
  </si>
  <si>
    <t>SUMA</t>
  </si>
  <si>
    <t>Sporządził</t>
  </si>
  <si>
    <t>Dziekan</t>
  </si>
  <si>
    <t>Stwierdzenie zgodności</t>
  </si>
  <si>
    <t>Prorektor ds. kształcenia</t>
  </si>
  <si>
    <t>(data, podpis)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</si>
  <si>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</si>
  <si>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</si>
  <si>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</si>
  <si>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</si>
  <si>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</si>
  <si>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</si>
  <si>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</si>
  <si>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</si>
  <si>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</si>
  <si>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</si>
  <si>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LM/01</t>
  </si>
  <si>
    <t>Fundamenty Lean Management</t>
  </si>
  <si>
    <t>LM/02</t>
  </si>
  <si>
    <t>Analiza procesów biznesowych</t>
  </si>
  <si>
    <t>LM/03</t>
  </si>
  <si>
    <t>Modelowanie procesów produkcyjnych</t>
  </si>
  <si>
    <t>LM/04</t>
  </si>
  <si>
    <t>Metody pomiaru procesów biznesowych</t>
  </si>
  <si>
    <t>LM/05</t>
  </si>
  <si>
    <t>Doskonalenie umiejętności przełożonych TWI</t>
  </si>
  <si>
    <t>LM/06</t>
  </si>
  <si>
    <t>Doskonalenie procesów biznesowych - gra symulacyjna</t>
  </si>
  <si>
    <t>LM/07</t>
  </si>
  <si>
    <t>Zarządzanie projektami Lean i Problem solving</t>
  </si>
  <si>
    <t>LM/08</t>
  </si>
  <si>
    <t>LM/09</t>
  </si>
  <si>
    <t>LP/01</t>
  </si>
  <si>
    <t>Zarządzanie logistyczne w produkcji</t>
  </si>
  <si>
    <t>LP/02</t>
  </si>
  <si>
    <t>Modelowanie i symulacja procesów logistycznych</t>
  </si>
  <si>
    <t>LP/03</t>
  </si>
  <si>
    <t>Zarządzanie jakością w logistyce</t>
  </si>
  <si>
    <t>LP/04</t>
  </si>
  <si>
    <t>Zarządzanie łańcuchem dostaw</t>
  </si>
  <si>
    <t>LP/05</t>
  </si>
  <si>
    <t>Gospodarka magazynowa i logistyka odpadów</t>
  </si>
  <si>
    <t>LP/06</t>
  </si>
  <si>
    <t>Sterowanie w systemach zintegrowanych</t>
  </si>
  <si>
    <t>LP/07</t>
  </si>
  <si>
    <t>LP/08</t>
  </si>
  <si>
    <t>Teoria i metody optymalizacji</t>
  </si>
  <si>
    <t>LP/09</t>
  </si>
  <si>
    <t>Controlling w logistyce</t>
  </si>
  <si>
    <t>LP/10</t>
  </si>
  <si>
    <t xml:space="preserve">Załącznik nr 8 do Uchwały nr 105 Senatu ZUT z dnia 31 maja 2021 r.  </t>
  </si>
  <si>
    <t xml:space="preserve">Załacznik nr 8 do Uchwały nr 105 Senatu ZUT z dnia 31 maja 2021 r.  </t>
  </si>
  <si>
    <t>Załącznik nr 8 do Uchwały nr 105 Senatu ZUT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</si>
</sst>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7625E54A-602C-4742-B91E-759BC43B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3080" name="Picture 2">
          <a:extLst>
            <a:ext uri="{FF2B5EF4-FFF2-40B4-BE49-F238E27FC236}">
              <a16:creationId xmlns:a16="http://schemas.microsoft.com/office/drawing/2014/main" id="{6DA44816-5DBF-4DB8-83B6-B9BEDB87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56D3E677-896B-4A07-B43B-D374A377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D9FA254A-DAF1-4FA5-ABE0-77E928AC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F2E52C81-26B3-4A21-A774-A7709F48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9EA9D67A-7172-423E-BD38-1E769706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2"/>
  <sheetViews>
    <sheetView tabSelected="1" workbookViewId="0">
      <selection activeCell="BB9" sqref="BB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195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2" si="0">SUM(I17:P17)</f>
        <v>30</v>
      </c>
      <c r="I17" s="6">
        <f t="shared" ref="I17:I22" si="1">T17+AM17+BF17+BY17</f>
        <v>0</v>
      </c>
      <c r="J17" s="6">
        <f t="shared" ref="J17:J22" si="2">V17+AO17+BH17+CA17</f>
        <v>0</v>
      </c>
      <c r="K17" s="6">
        <f t="shared" ref="K17:K22" si="3">Y17+AR17+BK17+CD17</f>
        <v>0</v>
      </c>
      <c r="L17" s="6">
        <f t="shared" ref="L17:L22" si="4">AA17+AT17+BM17+CF17</f>
        <v>30</v>
      </c>
      <c r="M17" s="6">
        <f t="shared" ref="M17:M22" si="5">AC17+AV17+BO17+CH17</f>
        <v>0</v>
      </c>
      <c r="N17" s="6">
        <f t="shared" ref="N17:N22" si="6">AE17+AX17+BQ17+CJ17</f>
        <v>0</v>
      </c>
      <c r="O17" s="6">
        <f t="shared" ref="O17:O22" si="7">AG17+AZ17+BS17+CL17</f>
        <v>0</v>
      </c>
      <c r="P17" s="6">
        <f t="shared" ref="P17:P22" si="8">AI17+BB17+BU17+CN17</f>
        <v>0</v>
      </c>
      <c r="Q17" s="7">
        <f t="shared" ref="Q17:Q22" si="9">AL17+BE17+BX17+CQ17</f>
        <v>3</v>
      </c>
      <c r="R17" s="7">
        <f t="shared" ref="R17:R22" si="10">AK17+BD17+BW17+CP17</f>
        <v>3</v>
      </c>
      <c r="S17" s="7">
        <f>$B$17*1.5</f>
        <v>1.5</v>
      </c>
      <c r="T17" s="11"/>
      <c r="U17" s="10"/>
      <c r="V17" s="11"/>
      <c r="W17" s="10"/>
      <c r="X17" s="7"/>
      <c r="Y17" s="11"/>
      <c r="Z17" s="10"/>
      <c r="AA17" s="11">
        <f>$B$17*30</f>
        <v>30</v>
      </c>
      <c r="AB17" s="10" t="s">
        <v>55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2" si="11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CC17+CP17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56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0.6</v>
      </c>
      <c r="T19" s="11">
        <v>15</v>
      </c>
      <c r="U19" s="10" t="s">
        <v>56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$B$20*15</f>
        <v>15</v>
      </c>
      <c r="AN20" s="10" t="s">
        <v>56</v>
      </c>
      <c r="AO20" s="11"/>
      <c r="AP20" s="10"/>
      <c r="AQ20" s="7">
        <f>$B$20*1</f>
        <v>1</v>
      </c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1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1.4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56</v>
      </c>
      <c r="AO21" s="11">
        <v>15</v>
      </c>
      <c r="AP21" s="10" t="s">
        <v>56</v>
      </c>
      <c r="AQ21" s="7"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/>
      <c r="B22" s="6"/>
      <c r="C22" s="6"/>
      <c r="D22" s="6" t="s">
        <v>64</v>
      </c>
      <c r="E22" s="3" t="s">
        <v>65</v>
      </c>
      <c r="F22" s="6">
        <f>COUNTIF(T22:CO22,"e")</f>
        <v>0</v>
      </c>
      <c r="G22" s="6">
        <f>COUNTIF(T22:CO22,"z")</f>
        <v>2</v>
      </c>
      <c r="H22" s="6">
        <f t="shared" si="0"/>
        <v>45</v>
      </c>
      <c r="I22" s="6">
        <f t="shared" si="1"/>
        <v>15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1.4</v>
      </c>
      <c r="S22" s="7">
        <v>1.8</v>
      </c>
      <c r="T22" s="11">
        <v>15</v>
      </c>
      <c r="U22" s="10" t="s">
        <v>56</v>
      </c>
      <c r="V22" s="11"/>
      <c r="W22" s="10"/>
      <c r="X22" s="7">
        <v>0.6</v>
      </c>
      <c r="Y22" s="11">
        <v>30</v>
      </c>
      <c r="Z22" s="10" t="s">
        <v>56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>
        <v>1.4</v>
      </c>
      <c r="AL22" s="7">
        <f t="shared" si="11"/>
        <v>2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95" customHeight="1" x14ac:dyDescent="0.2">
      <c r="A23" s="6"/>
      <c r="B23" s="6"/>
      <c r="C23" s="6"/>
      <c r="D23" s="6"/>
      <c r="E23" s="6" t="s">
        <v>66</v>
      </c>
      <c r="F23" s="6">
        <f t="shared" ref="F23:AK23" si="15">SUM(F17:F22)</f>
        <v>1</v>
      </c>
      <c r="G23" s="6">
        <f t="shared" si="15"/>
        <v>7</v>
      </c>
      <c r="H23" s="6">
        <f t="shared" si="15"/>
        <v>150</v>
      </c>
      <c r="I23" s="6">
        <f t="shared" si="15"/>
        <v>60</v>
      </c>
      <c r="J23" s="6">
        <f t="shared" si="15"/>
        <v>30</v>
      </c>
      <c r="K23" s="6">
        <f t="shared" si="15"/>
        <v>30</v>
      </c>
      <c r="L23" s="6">
        <f t="shared" si="15"/>
        <v>30</v>
      </c>
      <c r="M23" s="6">
        <f t="shared" si="15"/>
        <v>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10</v>
      </c>
      <c r="R23" s="7">
        <f t="shared" si="15"/>
        <v>4.4000000000000004</v>
      </c>
      <c r="S23" s="7">
        <f t="shared" si="15"/>
        <v>6.6000000000000005</v>
      </c>
      <c r="T23" s="11">
        <f t="shared" si="15"/>
        <v>30</v>
      </c>
      <c r="U23" s="10">
        <f t="shared" si="15"/>
        <v>0</v>
      </c>
      <c r="V23" s="11">
        <f t="shared" si="15"/>
        <v>0</v>
      </c>
      <c r="W23" s="10">
        <f t="shared" si="15"/>
        <v>0</v>
      </c>
      <c r="X23" s="7">
        <f t="shared" si="15"/>
        <v>1.6</v>
      </c>
      <c r="Y23" s="11">
        <f t="shared" si="15"/>
        <v>30</v>
      </c>
      <c r="Z23" s="10">
        <f t="shared" si="15"/>
        <v>0</v>
      </c>
      <c r="AA23" s="11">
        <f t="shared" si="15"/>
        <v>30</v>
      </c>
      <c r="AB23" s="10">
        <f t="shared" si="15"/>
        <v>0</v>
      </c>
      <c r="AC23" s="11">
        <f t="shared" si="15"/>
        <v>0</v>
      </c>
      <c r="AD23" s="10">
        <f t="shared" si="15"/>
        <v>0</v>
      </c>
      <c r="AE23" s="11">
        <f t="shared" si="15"/>
        <v>0</v>
      </c>
      <c r="AF23" s="10">
        <f t="shared" si="15"/>
        <v>0</v>
      </c>
      <c r="AG23" s="11">
        <f t="shared" si="15"/>
        <v>0</v>
      </c>
      <c r="AH23" s="10">
        <f t="shared" si="15"/>
        <v>0</v>
      </c>
      <c r="AI23" s="11">
        <f t="shared" si="15"/>
        <v>0</v>
      </c>
      <c r="AJ23" s="10">
        <f t="shared" si="15"/>
        <v>0</v>
      </c>
      <c r="AK23" s="7">
        <f t="shared" si="15"/>
        <v>4.4000000000000004</v>
      </c>
      <c r="AL23" s="7">
        <f t="shared" ref="AL23:BQ23" si="16">SUM(AL17:AL22)</f>
        <v>6</v>
      </c>
      <c r="AM23" s="11">
        <f t="shared" si="16"/>
        <v>30</v>
      </c>
      <c r="AN23" s="10">
        <f t="shared" si="16"/>
        <v>0</v>
      </c>
      <c r="AO23" s="11">
        <f t="shared" si="16"/>
        <v>15</v>
      </c>
      <c r="AP23" s="10">
        <f t="shared" si="16"/>
        <v>0</v>
      </c>
      <c r="AQ23" s="7">
        <f t="shared" si="16"/>
        <v>3</v>
      </c>
      <c r="AR23" s="11">
        <f t="shared" si="16"/>
        <v>0</v>
      </c>
      <c r="AS23" s="10">
        <f t="shared" si="16"/>
        <v>0</v>
      </c>
      <c r="AT23" s="11">
        <f t="shared" si="16"/>
        <v>0</v>
      </c>
      <c r="AU23" s="10">
        <f t="shared" si="16"/>
        <v>0</v>
      </c>
      <c r="AV23" s="11">
        <f t="shared" si="16"/>
        <v>0</v>
      </c>
      <c r="AW23" s="10">
        <f t="shared" si="16"/>
        <v>0</v>
      </c>
      <c r="AX23" s="11">
        <f t="shared" si="16"/>
        <v>0</v>
      </c>
      <c r="AY23" s="10">
        <f t="shared" si="16"/>
        <v>0</v>
      </c>
      <c r="AZ23" s="11">
        <f t="shared" si="16"/>
        <v>0</v>
      </c>
      <c r="BA23" s="10">
        <f t="shared" si="16"/>
        <v>0</v>
      </c>
      <c r="BB23" s="11">
        <f t="shared" si="16"/>
        <v>0</v>
      </c>
      <c r="BC23" s="10">
        <f t="shared" si="16"/>
        <v>0</v>
      </c>
      <c r="BD23" s="7">
        <f t="shared" si="16"/>
        <v>0</v>
      </c>
      <c r="BE23" s="7">
        <f t="shared" si="16"/>
        <v>3</v>
      </c>
      <c r="BF23" s="11">
        <f t="shared" si="16"/>
        <v>0</v>
      </c>
      <c r="BG23" s="10">
        <f t="shared" si="16"/>
        <v>0</v>
      </c>
      <c r="BH23" s="11">
        <f t="shared" si="16"/>
        <v>15</v>
      </c>
      <c r="BI23" s="10">
        <f t="shared" si="16"/>
        <v>0</v>
      </c>
      <c r="BJ23" s="7">
        <f t="shared" si="16"/>
        <v>1</v>
      </c>
      <c r="BK23" s="11">
        <f t="shared" si="16"/>
        <v>0</v>
      </c>
      <c r="BL23" s="10">
        <f t="shared" si="16"/>
        <v>0</v>
      </c>
      <c r="BM23" s="11">
        <f t="shared" si="16"/>
        <v>0</v>
      </c>
      <c r="BN23" s="10">
        <f t="shared" si="16"/>
        <v>0</v>
      </c>
      <c r="BO23" s="11">
        <f t="shared" si="16"/>
        <v>0</v>
      </c>
      <c r="BP23" s="10">
        <f t="shared" si="16"/>
        <v>0</v>
      </c>
      <c r="BQ23" s="11">
        <f t="shared" si="16"/>
        <v>0</v>
      </c>
      <c r="BR23" s="10">
        <f t="shared" ref="BR23:CQ23" si="17">SUM(BR17:BR22)</f>
        <v>0</v>
      </c>
      <c r="BS23" s="11">
        <f t="shared" si="17"/>
        <v>0</v>
      </c>
      <c r="BT23" s="10">
        <f t="shared" si="17"/>
        <v>0</v>
      </c>
      <c r="BU23" s="11">
        <f t="shared" si="17"/>
        <v>0</v>
      </c>
      <c r="BV23" s="10">
        <f t="shared" si="17"/>
        <v>0</v>
      </c>
      <c r="BW23" s="7">
        <f t="shared" si="17"/>
        <v>0</v>
      </c>
      <c r="BX23" s="7">
        <f t="shared" si="17"/>
        <v>1</v>
      </c>
      <c r="BY23" s="11">
        <f t="shared" si="17"/>
        <v>0</v>
      </c>
      <c r="BZ23" s="10">
        <f t="shared" si="17"/>
        <v>0</v>
      </c>
      <c r="CA23" s="11">
        <f t="shared" si="17"/>
        <v>0</v>
      </c>
      <c r="CB23" s="10">
        <f t="shared" si="17"/>
        <v>0</v>
      </c>
      <c r="CC23" s="7">
        <f t="shared" si="17"/>
        <v>0</v>
      </c>
      <c r="CD23" s="11">
        <f t="shared" si="17"/>
        <v>0</v>
      </c>
      <c r="CE23" s="10">
        <f t="shared" si="17"/>
        <v>0</v>
      </c>
      <c r="CF23" s="11">
        <f t="shared" si="17"/>
        <v>0</v>
      </c>
      <c r="CG23" s="10">
        <f t="shared" si="17"/>
        <v>0</v>
      </c>
      <c r="CH23" s="11">
        <f t="shared" si="17"/>
        <v>0</v>
      </c>
      <c r="CI23" s="10">
        <f t="shared" si="17"/>
        <v>0</v>
      </c>
      <c r="CJ23" s="11">
        <f t="shared" si="17"/>
        <v>0</v>
      </c>
      <c r="CK23" s="10">
        <f t="shared" si="17"/>
        <v>0</v>
      </c>
      <c r="CL23" s="11">
        <f t="shared" si="17"/>
        <v>0</v>
      </c>
      <c r="CM23" s="10">
        <f t="shared" si="17"/>
        <v>0</v>
      </c>
      <c r="CN23" s="11">
        <f t="shared" si="17"/>
        <v>0</v>
      </c>
      <c r="CO23" s="10">
        <f t="shared" si="17"/>
        <v>0</v>
      </c>
      <c r="CP23" s="7">
        <f t="shared" si="17"/>
        <v>0</v>
      </c>
      <c r="CQ23" s="7">
        <f t="shared" si="17"/>
        <v>0</v>
      </c>
    </row>
    <row r="24" spans="1:95" ht="20.100000000000001" customHeight="1" x14ac:dyDescent="0.2">
      <c r="A24" s="19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9"/>
      <c r="CQ24" s="13"/>
    </row>
    <row r="25" spans="1:95" x14ac:dyDescent="0.2">
      <c r="A25" s="6"/>
      <c r="B25" s="6"/>
      <c r="C25" s="6"/>
      <c r="D25" s="6" t="s">
        <v>68</v>
      </c>
      <c r="E25" s="3" t="s">
        <v>69</v>
      </c>
      <c r="F25" s="6">
        <f t="shared" ref="F25:F31" si="18">COUNTIF(T25:CO25,"e")</f>
        <v>1</v>
      </c>
      <c r="G25" s="6">
        <f t="shared" ref="G25:G31" si="19">COUNTIF(T25:CO25,"z")</f>
        <v>1</v>
      </c>
      <c r="H25" s="6">
        <f t="shared" ref="H25:H37" si="20">SUM(I25:P25)</f>
        <v>30</v>
      </c>
      <c r="I25" s="6">
        <f t="shared" ref="I25:I37" si="21">T25+AM25+BF25+BY25</f>
        <v>15</v>
      </c>
      <c r="J25" s="6">
        <f t="shared" ref="J25:J37" si="22">V25+AO25+BH25+CA25</f>
        <v>15</v>
      </c>
      <c r="K25" s="6">
        <f t="shared" ref="K25:K37" si="23">Y25+AR25+BK25+CD25</f>
        <v>0</v>
      </c>
      <c r="L25" s="6">
        <f t="shared" ref="L25:L37" si="24">AA25+AT25+BM25+CF25</f>
        <v>0</v>
      </c>
      <c r="M25" s="6">
        <f t="shared" ref="M25:M37" si="25">AC25+AV25+BO25+CH25</f>
        <v>0</v>
      </c>
      <c r="N25" s="6">
        <f t="shared" ref="N25:N37" si="26">AE25+AX25+BQ25+CJ25</f>
        <v>0</v>
      </c>
      <c r="O25" s="6">
        <f t="shared" ref="O25:O37" si="27">AG25+AZ25+BS25+CL25</f>
        <v>0</v>
      </c>
      <c r="P25" s="6">
        <f t="shared" ref="P25:P37" si="28">AI25+BB25+BU25+CN25</f>
        <v>0</v>
      </c>
      <c r="Q25" s="7">
        <f t="shared" ref="Q25:Q37" si="29">AL25+BE25+BX25+CQ25</f>
        <v>2</v>
      </c>
      <c r="R25" s="7">
        <f t="shared" ref="R25:R37" si="30">AK25+BD25+BW25+CP25</f>
        <v>0</v>
      </c>
      <c r="S25" s="7">
        <v>1.5</v>
      </c>
      <c r="T25" s="11">
        <v>15</v>
      </c>
      <c r="U25" s="10" t="s">
        <v>55</v>
      </c>
      <c r="V25" s="11">
        <v>15</v>
      </c>
      <c r="W25" s="10" t="s">
        <v>56</v>
      </c>
      <c r="X25" s="7">
        <v>2</v>
      </c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ref="AL25:AL37" si="31">X25+AK25</f>
        <v>2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ref="BE25:BE37" si="32">AQ25+BD25</f>
        <v>0</v>
      </c>
      <c r="BF25" s="11"/>
      <c r="BG25" s="10"/>
      <c r="BH25" s="11"/>
      <c r="BI25" s="10"/>
      <c r="BJ25" s="7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ref="BX25:BX37" si="33">BJ25+BW25</f>
        <v>0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ref="CQ25:CQ37" si="34">CC25+CP25</f>
        <v>0</v>
      </c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 t="shared" si="18"/>
        <v>0</v>
      </c>
      <c r="G26" s="6">
        <f t="shared" si="19"/>
        <v>2</v>
      </c>
      <c r="H26" s="6">
        <f t="shared" si="20"/>
        <v>45</v>
      </c>
      <c r="I26" s="6">
        <f t="shared" si="21"/>
        <v>15</v>
      </c>
      <c r="J26" s="6">
        <f t="shared" si="22"/>
        <v>0</v>
      </c>
      <c r="K26" s="6">
        <f t="shared" si="23"/>
        <v>30</v>
      </c>
      <c r="L26" s="6">
        <f t="shared" si="24"/>
        <v>0</v>
      </c>
      <c r="M26" s="6">
        <f t="shared" si="25"/>
        <v>0</v>
      </c>
      <c r="N26" s="6">
        <f t="shared" si="26"/>
        <v>0</v>
      </c>
      <c r="O26" s="6">
        <f t="shared" si="27"/>
        <v>0</v>
      </c>
      <c r="P26" s="6">
        <f t="shared" si="28"/>
        <v>0</v>
      </c>
      <c r="Q26" s="7">
        <f t="shared" si="29"/>
        <v>2</v>
      </c>
      <c r="R26" s="7">
        <f t="shared" si="30"/>
        <v>1.2</v>
      </c>
      <c r="S26" s="7">
        <v>1.8</v>
      </c>
      <c r="T26" s="11">
        <v>15</v>
      </c>
      <c r="U26" s="10" t="s">
        <v>56</v>
      </c>
      <c r="V26" s="11"/>
      <c r="W26" s="10"/>
      <c r="X26" s="7">
        <v>0.8</v>
      </c>
      <c r="Y26" s="11">
        <v>30</v>
      </c>
      <c r="Z26" s="10" t="s">
        <v>56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>
        <v>1.2</v>
      </c>
      <c r="AL26" s="7">
        <f t="shared" si="31"/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2"/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3"/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4"/>
        <v>0</v>
      </c>
    </row>
    <row r="27" spans="1:95" x14ac:dyDescent="0.2">
      <c r="A27" s="6"/>
      <c r="B27" s="6"/>
      <c r="C27" s="6"/>
      <c r="D27" s="6" t="s">
        <v>72</v>
      </c>
      <c r="E27" s="3" t="s">
        <v>73</v>
      </c>
      <c r="F27" s="6">
        <f t="shared" si="18"/>
        <v>0</v>
      </c>
      <c r="G27" s="6">
        <f t="shared" si="19"/>
        <v>2</v>
      </c>
      <c r="H27" s="6">
        <f t="shared" si="20"/>
        <v>45</v>
      </c>
      <c r="I27" s="6">
        <f t="shared" si="21"/>
        <v>15</v>
      </c>
      <c r="J27" s="6">
        <f t="shared" si="22"/>
        <v>0</v>
      </c>
      <c r="K27" s="6">
        <f t="shared" si="23"/>
        <v>30</v>
      </c>
      <c r="L27" s="6">
        <f t="shared" si="24"/>
        <v>0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2</v>
      </c>
      <c r="R27" s="7">
        <f t="shared" si="30"/>
        <v>1.3</v>
      </c>
      <c r="S27" s="7">
        <v>1.8</v>
      </c>
      <c r="T27" s="11">
        <v>15</v>
      </c>
      <c r="U27" s="10" t="s">
        <v>56</v>
      </c>
      <c r="V27" s="11"/>
      <c r="W27" s="10"/>
      <c r="X27" s="7">
        <v>0.7</v>
      </c>
      <c r="Y27" s="11">
        <v>30</v>
      </c>
      <c r="Z27" s="10" t="s">
        <v>56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>
        <v>1.3</v>
      </c>
      <c r="AL27" s="7">
        <f t="shared" si="31"/>
        <v>2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74</v>
      </c>
      <c r="E28" s="3" t="s">
        <v>75</v>
      </c>
      <c r="F28" s="6">
        <f t="shared" si="18"/>
        <v>0</v>
      </c>
      <c r="G28" s="6">
        <f t="shared" si="19"/>
        <v>2</v>
      </c>
      <c r="H28" s="6">
        <f t="shared" si="20"/>
        <v>30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0</v>
      </c>
      <c r="M28" s="6">
        <f t="shared" si="25"/>
        <v>15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2</v>
      </c>
      <c r="R28" s="7">
        <f t="shared" si="30"/>
        <v>1</v>
      </c>
      <c r="S28" s="7">
        <v>1.5</v>
      </c>
      <c r="T28" s="11">
        <v>15</v>
      </c>
      <c r="U28" s="10" t="s">
        <v>56</v>
      </c>
      <c r="V28" s="11"/>
      <c r="W28" s="10"/>
      <c r="X28" s="7">
        <v>1</v>
      </c>
      <c r="Y28" s="11"/>
      <c r="Z28" s="10"/>
      <c r="AA28" s="11"/>
      <c r="AB28" s="10"/>
      <c r="AC28" s="11">
        <v>15</v>
      </c>
      <c r="AD28" s="10" t="s">
        <v>56</v>
      </c>
      <c r="AE28" s="11"/>
      <c r="AF28" s="10"/>
      <c r="AG28" s="11"/>
      <c r="AH28" s="10"/>
      <c r="AI28" s="11"/>
      <c r="AJ28" s="10"/>
      <c r="AK28" s="7">
        <v>1</v>
      </c>
      <c r="AL28" s="7">
        <f t="shared" si="31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2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76</v>
      </c>
      <c r="E29" s="3" t="s">
        <v>77</v>
      </c>
      <c r="F29" s="6">
        <f t="shared" si="18"/>
        <v>0</v>
      </c>
      <c r="G29" s="6">
        <f t="shared" si="19"/>
        <v>2</v>
      </c>
      <c r="H29" s="6">
        <f t="shared" si="20"/>
        <v>60</v>
      </c>
      <c r="I29" s="6">
        <f t="shared" si="21"/>
        <v>30</v>
      </c>
      <c r="J29" s="6">
        <f t="shared" si="22"/>
        <v>0</v>
      </c>
      <c r="K29" s="6">
        <f t="shared" si="23"/>
        <v>30</v>
      </c>
      <c r="L29" s="6">
        <f t="shared" si="24"/>
        <v>0</v>
      </c>
      <c r="M29" s="6">
        <f t="shared" si="25"/>
        <v>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1.5</v>
      </c>
      <c r="S29" s="7">
        <v>2.8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30</v>
      </c>
      <c r="AN29" s="10" t="s">
        <v>56</v>
      </c>
      <c r="AO29" s="11"/>
      <c r="AP29" s="10"/>
      <c r="AQ29" s="7">
        <v>1.5</v>
      </c>
      <c r="AR29" s="11">
        <v>30</v>
      </c>
      <c r="AS29" s="10" t="s">
        <v>56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v>1.5</v>
      </c>
      <c r="BE29" s="7">
        <f t="shared" si="32"/>
        <v>3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78</v>
      </c>
      <c r="E30" s="3" t="s">
        <v>79</v>
      </c>
      <c r="F30" s="6">
        <f t="shared" si="18"/>
        <v>1</v>
      </c>
      <c r="G30" s="6">
        <f t="shared" si="19"/>
        <v>2</v>
      </c>
      <c r="H30" s="6">
        <f t="shared" si="20"/>
        <v>60</v>
      </c>
      <c r="I30" s="6">
        <f t="shared" si="21"/>
        <v>30</v>
      </c>
      <c r="J30" s="6">
        <f t="shared" si="22"/>
        <v>15</v>
      </c>
      <c r="K30" s="6">
        <f t="shared" si="23"/>
        <v>15</v>
      </c>
      <c r="L30" s="6">
        <f t="shared" si="24"/>
        <v>0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3</v>
      </c>
      <c r="R30" s="7">
        <f t="shared" si="30"/>
        <v>1</v>
      </c>
      <c r="S30" s="7">
        <v>2.6</v>
      </c>
      <c r="T30" s="11">
        <v>30</v>
      </c>
      <c r="U30" s="10" t="s">
        <v>55</v>
      </c>
      <c r="V30" s="11">
        <v>15</v>
      </c>
      <c r="W30" s="10" t="s">
        <v>56</v>
      </c>
      <c r="X30" s="7">
        <v>2</v>
      </c>
      <c r="Y30" s="11">
        <v>15</v>
      </c>
      <c r="Z30" s="10" t="s">
        <v>56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>
        <v>1</v>
      </c>
      <c r="AL30" s="7">
        <f t="shared" si="31"/>
        <v>3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80</v>
      </c>
      <c r="E31" s="3" t="s">
        <v>81</v>
      </c>
      <c r="F31" s="6">
        <f t="shared" si="18"/>
        <v>1</v>
      </c>
      <c r="G31" s="6">
        <f t="shared" si="19"/>
        <v>1</v>
      </c>
      <c r="H31" s="6">
        <f t="shared" si="20"/>
        <v>45</v>
      </c>
      <c r="I31" s="6">
        <f t="shared" si="21"/>
        <v>30</v>
      </c>
      <c r="J31" s="6">
        <f t="shared" si="22"/>
        <v>0</v>
      </c>
      <c r="K31" s="6">
        <f t="shared" si="23"/>
        <v>15</v>
      </c>
      <c r="L31" s="6">
        <f t="shared" si="24"/>
        <v>0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3</v>
      </c>
      <c r="R31" s="7">
        <f t="shared" si="30"/>
        <v>1</v>
      </c>
      <c r="S31" s="7">
        <v>2.1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1"/>
        <v>0</v>
      </c>
      <c r="AM31" s="11">
        <v>30</v>
      </c>
      <c r="AN31" s="10" t="s">
        <v>55</v>
      </c>
      <c r="AO31" s="11"/>
      <c r="AP31" s="10"/>
      <c r="AQ31" s="7">
        <v>2</v>
      </c>
      <c r="AR31" s="11">
        <v>15</v>
      </c>
      <c r="AS31" s="10" t="s">
        <v>56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1</v>
      </c>
      <c r="BE31" s="7">
        <f t="shared" si="32"/>
        <v>3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>
        <v>6</v>
      </c>
      <c r="B32" s="6">
        <v>1</v>
      </c>
      <c r="C32" s="6"/>
      <c r="D32" s="6"/>
      <c r="E32" s="3" t="s">
        <v>82</v>
      </c>
      <c r="F32" s="6">
        <f>$B$32*COUNTIF(T32:CO32,"e")</f>
        <v>0</v>
      </c>
      <c r="G32" s="6">
        <f>$B$32*COUNTIF(T32:CO32,"z")</f>
        <v>2</v>
      </c>
      <c r="H32" s="6">
        <f t="shared" si="20"/>
        <v>60</v>
      </c>
      <c r="I32" s="6">
        <f t="shared" si="21"/>
        <v>30</v>
      </c>
      <c r="J32" s="6">
        <f t="shared" si="22"/>
        <v>0</v>
      </c>
      <c r="K32" s="6">
        <f t="shared" si="23"/>
        <v>0</v>
      </c>
      <c r="L32" s="6">
        <f t="shared" si="24"/>
        <v>0</v>
      </c>
      <c r="M32" s="6">
        <f t="shared" si="25"/>
        <v>30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3</v>
      </c>
      <c r="R32" s="7">
        <f t="shared" si="30"/>
        <v>1.5</v>
      </c>
      <c r="S32" s="7">
        <f>$B$32*2.6</f>
        <v>2.6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1"/>
        <v>0</v>
      </c>
      <c r="AM32" s="11">
        <f>$B$32*30</f>
        <v>30</v>
      </c>
      <c r="AN32" s="10" t="s">
        <v>56</v>
      </c>
      <c r="AO32" s="11"/>
      <c r="AP32" s="10"/>
      <c r="AQ32" s="7">
        <f>$B$32*1.5</f>
        <v>1.5</v>
      </c>
      <c r="AR32" s="11"/>
      <c r="AS32" s="10"/>
      <c r="AT32" s="11"/>
      <c r="AU32" s="10"/>
      <c r="AV32" s="11">
        <f>$B$32*30</f>
        <v>30</v>
      </c>
      <c r="AW32" s="10" t="s">
        <v>56</v>
      </c>
      <c r="AX32" s="11"/>
      <c r="AY32" s="10"/>
      <c r="AZ32" s="11"/>
      <c r="BA32" s="10"/>
      <c r="BB32" s="11"/>
      <c r="BC32" s="10"/>
      <c r="BD32" s="7">
        <f>$B$32*1.5</f>
        <v>1.5</v>
      </c>
      <c r="BE32" s="7">
        <f t="shared" si="32"/>
        <v>3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83</v>
      </c>
      <c r="E33" s="3" t="s">
        <v>84</v>
      </c>
      <c r="F33" s="6">
        <f>COUNTIF(T33:CO33,"e")</f>
        <v>0</v>
      </c>
      <c r="G33" s="6">
        <f>COUNTIF(T33:CO33,"z")</f>
        <v>1</v>
      </c>
      <c r="H33" s="6">
        <f t="shared" si="20"/>
        <v>15</v>
      </c>
      <c r="I33" s="6">
        <f t="shared" si="21"/>
        <v>15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7">
        <f t="shared" si="29"/>
        <v>1</v>
      </c>
      <c r="R33" s="7">
        <f t="shared" si="30"/>
        <v>0</v>
      </c>
      <c r="S33" s="7">
        <v>0.7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15</v>
      </c>
      <c r="BG33" s="10" t="s">
        <v>56</v>
      </c>
      <c r="BH33" s="11"/>
      <c r="BI33" s="10"/>
      <c r="BJ33" s="7">
        <v>1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3"/>
        <v>1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85</v>
      </c>
      <c r="E34" s="3" t="s">
        <v>86</v>
      </c>
      <c r="F34" s="6">
        <f>COUNTIF(T34:CO34,"e")</f>
        <v>1</v>
      </c>
      <c r="G34" s="6">
        <f>COUNTIF(T34:CO34,"z")</f>
        <v>1</v>
      </c>
      <c r="H34" s="6">
        <f t="shared" si="20"/>
        <v>45</v>
      </c>
      <c r="I34" s="6">
        <f t="shared" si="21"/>
        <v>30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15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2</v>
      </c>
      <c r="R34" s="7">
        <f t="shared" si="30"/>
        <v>0.8</v>
      </c>
      <c r="S34" s="7">
        <v>1.7</v>
      </c>
      <c r="T34" s="11">
        <v>30</v>
      </c>
      <c r="U34" s="10" t="s">
        <v>55</v>
      </c>
      <c r="V34" s="11"/>
      <c r="W34" s="10"/>
      <c r="X34" s="7">
        <v>1.2</v>
      </c>
      <c r="Y34" s="11"/>
      <c r="Z34" s="10"/>
      <c r="AA34" s="11"/>
      <c r="AB34" s="10"/>
      <c r="AC34" s="11">
        <v>15</v>
      </c>
      <c r="AD34" s="10" t="s">
        <v>56</v>
      </c>
      <c r="AE34" s="11"/>
      <c r="AF34" s="10"/>
      <c r="AG34" s="11"/>
      <c r="AH34" s="10"/>
      <c r="AI34" s="11"/>
      <c r="AJ34" s="10"/>
      <c r="AK34" s="7">
        <v>0.8</v>
      </c>
      <c r="AL34" s="7">
        <f t="shared" si="31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87</v>
      </c>
      <c r="E35" s="3" t="s">
        <v>88</v>
      </c>
      <c r="F35" s="6">
        <f>COUNTIF(T35:CO35,"e")</f>
        <v>0</v>
      </c>
      <c r="G35" s="6">
        <f>COUNTIF(T35:CO35,"z")</f>
        <v>2</v>
      </c>
      <c r="H35" s="6">
        <f t="shared" si="20"/>
        <v>30</v>
      </c>
      <c r="I35" s="6">
        <f t="shared" si="21"/>
        <v>15</v>
      </c>
      <c r="J35" s="6">
        <f t="shared" si="22"/>
        <v>0</v>
      </c>
      <c r="K35" s="6">
        <f t="shared" si="23"/>
        <v>15</v>
      </c>
      <c r="L35" s="6">
        <f t="shared" si="24"/>
        <v>0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2</v>
      </c>
      <c r="R35" s="7">
        <f t="shared" si="30"/>
        <v>0.9</v>
      </c>
      <c r="S35" s="7">
        <v>1.3</v>
      </c>
      <c r="T35" s="11">
        <v>15</v>
      </c>
      <c r="U35" s="10" t="s">
        <v>56</v>
      </c>
      <c r="V35" s="11"/>
      <c r="W35" s="10"/>
      <c r="X35" s="7">
        <v>1.1000000000000001</v>
      </c>
      <c r="Y35" s="11">
        <v>15</v>
      </c>
      <c r="Z35" s="10" t="s">
        <v>56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>
        <v>0.9</v>
      </c>
      <c r="AL35" s="7">
        <f t="shared" si="31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2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89</v>
      </c>
      <c r="E36" s="3" t="s">
        <v>90</v>
      </c>
      <c r="F36" s="6">
        <f>COUNTIF(T36:CO36,"e")</f>
        <v>1</v>
      </c>
      <c r="G36" s="6">
        <f>COUNTIF(T36:CO36,"z")</f>
        <v>2</v>
      </c>
      <c r="H36" s="6">
        <f t="shared" si="20"/>
        <v>60</v>
      </c>
      <c r="I36" s="6">
        <f t="shared" si="21"/>
        <v>30</v>
      </c>
      <c r="J36" s="6">
        <f t="shared" si="22"/>
        <v>15</v>
      </c>
      <c r="K36" s="6">
        <f t="shared" si="23"/>
        <v>15</v>
      </c>
      <c r="L36" s="6">
        <f t="shared" si="24"/>
        <v>0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4</v>
      </c>
      <c r="R36" s="7">
        <f t="shared" si="30"/>
        <v>1</v>
      </c>
      <c r="S36" s="7">
        <v>2.8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30</v>
      </c>
      <c r="AN36" s="10" t="s">
        <v>55</v>
      </c>
      <c r="AO36" s="11">
        <v>15</v>
      </c>
      <c r="AP36" s="10" t="s">
        <v>56</v>
      </c>
      <c r="AQ36" s="7">
        <v>3</v>
      </c>
      <c r="AR36" s="11">
        <v>15</v>
      </c>
      <c r="AS36" s="10" t="s">
        <v>56</v>
      </c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>
        <v>1</v>
      </c>
      <c r="BE36" s="7">
        <f t="shared" si="32"/>
        <v>4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4</v>
      </c>
      <c r="B37" s="6">
        <v>1</v>
      </c>
      <c r="C37" s="6"/>
      <c r="D37" s="6"/>
      <c r="E37" s="3" t="s">
        <v>91</v>
      </c>
      <c r="F37" s="6">
        <f>$B$37*COUNTIF(T37:CO37,"e")</f>
        <v>0</v>
      </c>
      <c r="G37" s="6">
        <f>$B$37*COUNTIF(T37:CO37,"z")</f>
        <v>2</v>
      </c>
      <c r="H37" s="6">
        <f t="shared" si="20"/>
        <v>30</v>
      </c>
      <c r="I37" s="6">
        <f t="shared" si="21"/>
        <v>15</v>
      </c>
      <c r="J37" s="6">
        <f t="shared" si="22"/>
        <v>0</v>
      </c>
      <c r="K37" s="6">
        <f t="shared" si="23"/>
        <v>15</v>
      </c>
      <c r="L37" s="6">
        <f t="shared" si="24"/>
        <v>0</v>
      </c>
      <c r="M37" s="6">
        <f t="shared" si="25"/>
        <v>0</v>
      </c>
      <c r="N37" s="6">
        <f t="shared" si="26"/>
        <v>0</v>
      </c>
      <c r="O37" s="6">
        <f t="shared" si="27"/>
        <v>0</v>
      </c>
      <c r="P37" s="6">
        <f t="shared" si="28"/>
        <v>0</v>
      </c>
      <c r="Q37" s="7">
        <f t="shared" si="29"/>
        <v>4</v>
      </c>
      <c r="R37" s="7">
        <f t="shared" si="30"/>
        <v>2</v>
      </c>
      <c r="S37" s="7">
        <f>$B$37*1.4</f>
        <v>1.4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56</v>
      </c>
      <c r="AO37" s="11"/>
      <c r="AP37" s="10"/>
      <c r="AQ37" s="7">
        <f>$B$37*2</f>
        <v>2</v>
      </c>
      <c r="AR37" s="11">
        <f>$B$37*15</f>
        <v>15</v>
      </c>
      <c r="AS37" s="10" t="s">
        <v>56</v>
      </c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>
        <f>$B$37*2</f>
        <v>2</v>
      </c>
      <c r="BE37" s="7">
        <f t="shared" si="32"/>
        <v>4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ht="15.95" customHeight="1" x14ac:dyDescent="0.2">
      <c r="A38" s="6"/>
      <c r="B38" s="6"/>
      <c r="C38" s="6"/>
      <c r="D38" s="6"/>
      <c r="E38" s="6" t="s">
        <v>66</v>
      </c>
      <c r="F38" s="6">
        <f t="shared" ref="F38:AK38" si="35">SUM(F25:F37)</f>
        <v>5</v>
      </c>
      <c r="G38" s="6">
        <f t="shared" si="35"/>
        <v>22</v>
      </c>
      <c r="H38" s="6">
        <f t="shared" si="35"/>
        <v>555</v>
      </c>
      <c r="I38" s="6">
        <f t="shared" si="35"/>
        <v>285</v>
      </c>
      <c r="J38" s="6">
        <f t="shared" si="35"/>
        <v>45</v>
      </c>
      <c r="K38" s="6">
        <f t="shared" si="35"/>
        <v>165</v>
      </c>
      <c r="L38" s="6">
        <f t="shared" si="35"/>
        <v>0</v>
      </c>
      <c r="M38" s="6">
        <f t="shared" si="35"/>
        <v>60</v>
      </c>
      <c r="N38" s="6">
        <f t="shared" si="35"/>
        <v>0</v>
      </c>
      <c r="O38" s="6">
        <f t="shared" si="35"/>
        <v>0</v>
      </c>
      <c r="P38" s="6">
        <f t="shared" si="35"/>
        <v>0</v>
      </c>
      <c r="Q38" s="7">
        <f t="shared" si="35"/>
        <v>33</v>
      </c>
      <c r="R38" s="7">
        <f t="shared" si="35"/>
        <v>13.200000000000001</v>
      </c>
      <c r="S38" s="7">
        <f t="shared" si="35"/>
        <v>24.599999999999998</v>
      </c>
      <c r="T38" s="11">
        <f t="shared" si="35"/>
        <v>135</v>
      </c>
      <c r="U38" s="10">
        <f t="shared" si="35"/>
        <v>0</v>
      </c>
      <c r="V38" s="11">
        <f t="shared" si="35"/>
        <v>30</v>
      </c>
      <c r="W38" s="10">
        <f t="shared" si="35"/>
        <v>0</v>
      </c>
      <c r="X38" s="7">
        <f t="shared" si="35"/>
        <v>8.8000000000000007</v>
      </c>
      <c r="Y38" s="11">
        <f t="shared" si="35"/>
        <v>90</v>
      </c>
      <c r="Z38" s="10">
        <f t="shared" si="35"/>
        <v>0</v>
      </c>
      <c r="AA38" s="11">
        <f t="shared" si="35"/>
        <v>0</v>
      </c>
      <c r="AB38" s="10">
        <f t="shared" si="35"/>
        <v>0</v>
      </c>
      <c r="AC38" s="11">
        <f t="shared" si="35"/>
        <v>30</v>
      </c>
      <c r="AD38" s="10">
        <f t="shared" si="35"/>
        <v>0</v>
      </c>
      <c r="AE38" s="11">
        <f t="shared" si="35"/>
        <v>0</v>
      </c>
      <c r="AF38" s="10">
        <f t="shared" si="35"/>
        <v>0</v>
      </c>
      <c r="AG38" s="11">
        <f t="shared" si="35"/>
        <v>0</v>
      </c>
      <c r="AH38" s="10">
        <f t="shared" si="35"/>
        <v>0</v>
      </c>
      <c r="AI38" s="11">
        <f t="shared" si="35"/>
        <v>0</v>
      </c>
      <c r="AJ38" s="10">
        <f t="shared" si="35"/>
        <v>0</v>
      </c>
      <c r="AK38" s="7">
        <f t="shared" si="35"/>
        <v>6.2</v>
      </c>
      <c r="AL38" s="7">
        <f t="shared" ref="AL38:BQ38" si="36">SUM(AL25:AL37)</f>
        <v>15</v>
      </c>
      <c r="AM38" s="11">
        <f t="shared" si="36"/>
        <v>135</v>
      </c>
      <c r="AN38" s="10">
        <f t="shared" si="36"/>
        <v>0</v>
      </c>
      <c r="AO38" s="11">
        <f t="shared" si="36"/>
        <v>15</v>
      </c>
      <c r="AP38" s="10">
        <f t="shared" si="36"/>
        <v>0</v>
      </c>
      <c r="AQ38" s="7">
        <f t="shared" si="36"/>
        <v>10</v>
      </c>
      <c r="AR38" s="11">
        <f t="shared" si="36"/>
        <v>75</v>
      </c>
      <c r="AS38" s="10">
        <f t="shared" si="36"/>
        <v>0</v>
      </c>
      <c r="AT38" s="11">
        <f t="shared" si="36"/>
        <v>0</v>
      </c>
      <c r="AU38" s="10">
        <f t="shared" si="36"/>
        <v>0</v>
      </c>
      <c r="AV38" s="11">
        <f t="shared" si="36"/>
        <v>30</v>
      </c>
      <c r="AW38" s="10">
        <f t="shared" si="36"/>
        <v>0</v>
      </c>
      <c r="AX38" s="11">
        <f t="shared" si="36"/>
        <v>0</v>
      </c>
      <c r="AY38" s="10">
        <f t="shared" si="36"/>
        <v>0</v>
      </c>
      <c r="AZ38" s="11">
        <f t="shared" si="36"/>
        <v>0</v>
      </c>
      <c r="BA38" s="10">
        <f t="shared" si="36"/>
        <v>0</v>
      </c>
      <c r="BB38" s="11">
        <f t="shared" si="36"/>
        <v>0</v>
      </c>
      <c r="BC38" s="10">
        <f t="shared" si="36"/>
        <v>0</v>
      </c>
      <c r="BD38" s="7">
        <f t="shared" si="36"/>
        <v>7</v>
      </c>
      <c r="BE38" s="7">
        <f t="shared" si="36"/>
        <v>17</v>
      </c>
      <c r="BF38" s="11">
        <f t="shared" si="36"/>
        <v>15</v>
      </c>
      <c r="BG38" s="10">
        <f t="shared" si="36"/>
        <v>0</v>
      </c>
      <c r="BH38" s="11">
        <f t="shared" si="36"/>
        <v>0</v>
      </c>
      <c r="BI38" s="10">
        <f t="shared" si="36"/>
        <v>0</v>
      </c>
      <c r="BJ38" s="7">
        <f t="shared" si="36"/>
        <v>1</v>
      </c>
      <c r="BK38" s="11">
        <f t="shared" si="36"/>
        <v>0</v>
      </c>
      <c r="BL38" s="10">
        <f t="shared" si="36"/>
        <v>0</v>
      </c>
      <c r="BM38" s="11">
        <f t="shared" si="36"/>
        <v>0</v>
      </c>
      <c r="BN38" s="10">
        <f t="shared" si="36"/>
        <v>0</v>
      </c>
      <c r="BO38" s="11">
        <f t="shared" si="36"/>
        <v>0</v>
      </c>
      <c r="BP38" s="10">
        <f t="shared" si="36"/>
        <v>0</v>
      </c>
      <c r="BQ38" s="11">
        <f t="shared" si="36"/>
        <v>0</v>
      </c>
      <c r="BR38" s="10">
        <f t="shared" ref="BR38:CQ38" si="37">SUM(BR25:BR37)</f>
        <v>0</v>
      </c>
      <c r="BS38" s="11">
        <f t="shared" si="37"/>
        <v>0</v>
      </c>
      <c r="BT38" s="10">
        <f t="shared" si="37"/>
        <v>0</v>
      </c>
      <c r="BU38" s="11">
        <f t="shared" si="37"/>
        <v>0</v>
      </c>
      <c r="BV38" s="10">
        <f t="shared" si="37"/>
        <v>0</v>
      </c>
      <c r="BW38" s="7">
        <f t="shared" si="37"/>
        <v>0</v>
      </c>
      <c r="BX38" s="7">
        <f t="shared" si="37"/>
        <v>1</v>
      </c>
      <c r="BY38" s="11">
        <f t="shared" si="37"/>
        <v>0</v>
      </c>
      <c r="BZ38" s="10">
        <f t="shared" si="37"/>
        <v>0</v>
      </c>
      <c r="CA38" s="11">
        <f t="shared" si="37"/>
        <v>0</v>
      </c>
      <c r="CB38" s="10">
        <f t="shared" si="37"/>
        <v>0</v>
      </c>
      <c r="CC38" s="7">
        <f t="shared" si="37"/>
        <v>0</v>
      </c>
      <c r="CD38" s="11">
        <f t="shared" si="37"/>
        <v>0</v>
      </c>
      <c r="CE38" s="10">
        <f t="shared" si="37"/>
        <v>0</v>
      </c>
      <c r="CF38" s="11">
        <f t="shared" si="37"/>
        <v>0</v>
      </c>
      <c r="CG38" s="10">
        <f t="shared" si="37"/>
        <v>0</v>
      </c>
      <c r="CH38" s="11">
        <f t="shared" si="37"/>
        <v>0</v>
      </c>
      <c r="CI38" s="10">
        <f t="shared" si="37"/>
        <v>0</v>
      </c>
      <c r="CJ38" s="11">
        <f t="shared" si="37"/>
        <v>0</v>
      </c>
      <c r="CK38" s="10">
        <f t="shared" si="37"/>
        <v>0</v>
      </c>
      <c r="CL38" s="11">
        <f t="shared" si="37"/>
        <v>0</v>
      </c>
      <c r="CM38" s="10">
        <f t="shared" si="37"/>
        <v>0</v>
      </c>
      <c r="CN38" s="11">
        <f t="shared" si="37"/>
        <v>0</v>
      </c>
      <c r="CO38" s="10">
        <f t="shared" si="37"/>
        <v>0</v>
      </c>
      <c r="CP38" s="7">
        <f t="shared" si="37"/>
        <v>0</v>
      </c>
      <c r="CQ38" s="7">
        <f t="shared" si="37"/>
        <v>0</v>
      </c>
    </row>
    <row r="39" spans="1:95" ht="20.100000000000001" customHeight="1" x14ac:dyDescent="0.2">
      <c r="A39" s="19" t="s">
        <v>92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9"/>
      <c r="CQ39" s="13"/>
    </row>
    <row r="40" spans="1:95" x14ac:dyDescent="0.2">
      <c r="A40" s="6"/>
      <c r="B40" s="6"/>
      <c r="C40" s="6"/>
      <c r="D40" s="6" t="s">
        <v>95</v>
      </c>
      <c r="E40" s="3" t="s">
        <v>96</v>
      </c>
      <c r="F40" s="6">
        <f t="shared" ref="F40:F47" si="38">COUNTIF(T40:CO40,"e")</f>
        <v>1</v>
      </c>
      <c r="G40" s="6">
        <f t="shared" ref="G40:G47" si="39">COUNTIF(T40:CO40,"z")</f>
        <v>1</v>
      </c>
      <c r="H40" s="6">
        <f t="shared" ref="H40:H49" si="40">SUM(I40:P40)</f>
        <v>45</v>
      </c>
      <c r="I40" s="6">
        <f t="shared" ref="I40:I49" si="41">T40+AM40+BF40+BY40</f>
        <v>30</v>
      </c>
      <c r="J40" s="6">
        <f t="shared" ref="J40:J49" si="42">V40+AO40+BH40+CA40</f>
        <v>0</v>
      </c>
      <c r="K40" s="6">
        <f t="shared" ref="K40:K49" si="43">Y40+AR40+BK40+CD40</f>
        <v>15</v>
      </c>
      <c r="L40" s="6">
        <f t="shared" ref="L40:L49" si="44">AA40+AT40+BM40+CF40</f>
        <v>0</v>
      </c>
      <c r="M40" s="6">
        <f t="shared" ref="M40:M49" si="45">AC40+AV40+BO40+CH40</f>
        <v>0</v>
      </c>
      <c r="N40" s="6">
        <f t="shared" ref="N40:N49" si="46">AE40+AX40+BQ40+CJ40</f>
        <v>0</v>
      </c>
      <c r="O40" s="6">
        <f t="shared" ref="O40:O49" si="47">AG40+AZ40+BS40+CL40</f>
        <v>0</v>
      </c>
      <c r="P40" s="6">
        <f t="shared" ref="P40:P49" si="48">AI40+BB40+BU40+CN40</f>
        <v>0</v>
      </c>
      <c r="Q40" s="7">
        <f t="shared" ref="Q40:Q49" si="49">AL40+BE40+BX40+CQ40</f>
        <v>2</v>
      </c>
      <c r="R40" s="7">
        <f t="shared" ref="R40:R49" si="50">AK40+BD40+BW40+CP40</f>
        <v>0.7</v>
      </c>
      <c r="S40" s="7">
        <v>1.7</v>
      </c>
      <c r="T40" s="11">
        <v>30</v>
      </c>
      <c r="U40" s="10" t="s">
        <v>55</v>
      </c>
      <c r="V40" s="11"/>
      <c r="W40" s="10"/>
      <c r="X40" s="7">
        <v>1.3</v>
      </c>
      <c r="Y40" s="11">
        <v>15</v>
      </c>
      <c r="Z40" s="10" t="s">
        <v>56</v>
      </c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>
        <v>0.7</v>
      </c>
      <c r="AL40" s="7">
        <f t="shared" ref="AL40:AL49" si="51">X40+AK40</f>
        <v>2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ref="BE40:BE49" si="52">AQ40+BD40</f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ref="BX40:BX49" si="53">BJ40+BW40</f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ref="CQ40:CQ49" si="54">CC40+CP40</f>
        <v>0</v>
      </c>
    </row>
    <row r="41" spans="1:95" x14ac:dyDescent="0.2">
      <c r="A41" s="6"/>
      <c r="B41" s="6"/>
      <c r="C41" s="6"/>
      <c r="D41" s="6" t="s">
        <v>97</v>
      </c>
      <c r="E41" s="3" t="s">
        <v>98</v>
      </c>
      <c r="F41" s="6">
        <f t="shared" si="38"/>
        <v>1</v>
      </c>
      <c r="G41" s="6">
        <f t="shared" si="39"/>
        <v>1</v>
      </c>
      <c r="H41" s="6">
        <f t="shared" si="40"/>
        <v>45</v>
      </c>
      <c r="I41" s="6">
        <f t="shared" si="41"/>
        <v>30</v>
      </c>
      <c r="J41" s="6">
        <f t="shared" si="42"/>
        <v>0</v>
      </c>
      <c r="K41" s="6">
        <f t="shared" si="43"/>
        <v>15</v>
      </c>
      <c r="L41" s="6">
        <f t="shared" si="44"/>
        <v>0</v>
      </c>
      <c r="M41" s="6">
        <f t="shared" si="45"/>
        <v>0</v>
      </c>
      <c r="N41" s="6">
        <f t="shared" si="46"/>
        <v>0</v>
      </c>
      <c r="O41" s="6">
        <f t="shared" si="47"/>
        <v>0</v>
      </c>
      <c r="P41" s="6">
        <f t="shared" si="48"/>
        <v>0</v>
      </c>
      <c r="Q41" s="7">
        <f t="shared" si="49"/>
        <v>3</v>
      </c>
      <c r="R41" s="7">
        <f t="shared" si="50"/>
        <v>1</v>
      </c>
      <c r="S41" s="7">
        <v>1.9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1"/>
        <v>0</v>
      </c>
      <c r="AM41" s="11">
        <v>30</v>
      </c>
      <c r="AN41" s="10" t="s">
        <v>55</v>
      </c>
      <c r="AO41" s="11"/>
      <c r="AP41" s="10"/>
      <c r="AQ41" s="7">
        <v>2</v>
      </c>
      <c r="AR41" s="11">
        <v>15</v>
      </c>
      <c r="AS41" s="10" t="s">
        <v>56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>
        <v>1</v>
      </c>
      <c r="BE41" s="7">
        <f t="shared" si="52"/>
        <v>3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3"/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4"/>
        <v>0</v>
      </c>
    </row>
    <row r="42" spans="1:95" x14ac:dyDescent="0.2">
      <c r="A42" s="6"/>
      <c r="B42" s="6"/>
      <c r="C42" s="6"/>
      <c r="D42" s="6" t="s">
        <v>99</v>
      </c>
      <c r="E42" s="3" t="s">
        <v>100</v>
      </c>
      <c r="F42" s="6">
        <f t="shared" si="38"/>
        <v>1</v>
      </c>
      <c r="G42" s="6">
        <f t="shared" si="39"/>
        <v>2</v>
      </c>
      <c r="H42" s="6">
        <f t="shared" si="40"/>
        <v>60</v>
      </c>
      <c r="I42" s="6">
        <f t="shared" si="41"/>
        <v>30</v>
      </c>
      <c r="J42" s="6">
        <f t="shared" si="42"/>
        <v>15</v>
      </c>
      <c r="K42" s="6">
        <f t="shared" si="43"/>
        <v>15</v>
      </c>
      <c r="L42" s="6">
        <f t="shared" si="44"/>
        <v>0</v>
      </c>
      <c r="M42" s="6">
        <f t="shared" si="45"/>
        <v>0</v>
      </c>
      <c r="N42" s="6">
        <f t="shared" si="46"/>
        <v>0</v>
      </c>
      <c r="O42" s="6">
        <f t="shared" si="47"/>
        <v>0</v>
      </c>
      <c r="P42" s="6">
        <f t="shared" si="48"/>
        <v>0</v>
      </c>
      <c r="Q42" s="7">
        <f t="shared" si="49"/>
        <v>4</v>
      </c>
      <c r="R42" s="7">
        <f t="shared" si="50"/>
        <v>1</v>
      </c>
      <c r="S42" s="7">
        <v>2.5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1"/>
        <v>0</v>
      </c>
      <c r="AM42" s="11">
        <v>30</v>
      </c>
      <c r="AN42" s="10" t="s">
        <v>55</v>
      </c>
      <c r="AO42" s="11">
        <v>15</v>
      </c>
      <c r="AP42" s="10" t="s">
        <v>56</v>
      </c>
      <c r="AQ42" s="7">
        <v>3</v>
      </c>
      <c r="AR42" s="11">
        <v>15</v>
      </c>
      <c r="AS42" s="10" t="s">
        <v>56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>
        <v>1</v>
      </c>
      <c r="BE42" s="7">
        <f t="shared" si="52"/>
        <v>4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3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4"/>
        <v>0</v>
      </c>
    </row>
    <row r="43" spans="1:95" x14ac:dyDescent="0.2">
      <c r="A43" s="6"/>
      <c r="B43" s="6"/>
      <c r="C43" s="6"/>
      <c r="D43" s="6" t="s">
        <v>101</v>
      </c>
      <c r="E43" s="3" t="s">
        <v>102</v>
      </c>
      <c r="F43" s="6">
        <f t="shared" si="38"/>
        <v>0</v>
      </c>
      <c r="G43" s="6">
        <f t="shared" si="39"/>
        <v>3</v>
      </c>
      <c r="H43" s="6">
        <f t="shared" si="40"/>
        <v>60</v>
      </c>
      <c r="I43" s="6">
        <f t="shared" si="41"/>
        <v>30</v>
      </c>
      <c r="J43" s="6">
        <f t="shared" si="42"/>
        <v>15</v>
      </c>
      <c r="K43" s="6">
        <f t="shared" si="43"/>
        <v>0</v>
      </c>
      <c r="L43" s="6">
        <f t="shared" si="44"/>
        <v>0</v>
      </c>
      <c r="M43" s="6">
        <f t="shared" si="45"/>
        <v>15</v>
      </c>
      <c r="N43" s="6">
        <f t="shared" si="46"/>
        <v>0</v>
      </c>
      <c r="O43" s="6">
        <f t="shared" si="47"/>
        <v>0</v>
      </c>
      <c r="P43" s="6">
        <f t="shared" si="48"/>
        <v>0</v>
      </c>
      <c r="Q43" s="7">
        <f t="shared" si="49"/>
        <v>4</v>
      </c>
      <c r="R43" s="7">
        <f t="shared" si="50"/>
        <v>1</v>
      </c>
      <c r="S43" s="7">
        <v>2.8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1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2"/>
        <v>0</v>
      </c>
      <c r="BF43" s="11">
        <v>30</v>
      </c>
      <c r="BG43" s="10" t="s">
        <v>56</v>
      </c>
      <c r="BH43" s="11">
        <v>15</v>
      </c>
      <c r="BI43" s="10" t="s">
        <v>56</v>
      </c>
      <c r="BJ43" s="7">
        <v>3</v>
      </c>
      <c r="BK43" s="11"/>
      <c r="BL43" s="10"/>
      <c r="BM43" s="11"/>
      <c r="BN43" s="10"/>
      <c r="BO43" s="11">
        <v>15</v>
      </c>
      <c r="BP43" s="10" t="s">
        <v>56</v>
      </c>
      <c r="BQ43" s="11"/>
      <c r="BR43" s="10"/>
      <c r="BS43" s="11"/>
      <c r="BT43" s="10"/>
      <c r="BU43" s="11"/>
      <c r="BV43" s="10"/>
      <c r="BW43" s="7">
        <v>1</v>
      </c>
      <c r="BX43" s="7">
        <f t="shared" si="53"/>
        <v>4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4"/>
        <v>0</v>
      </c>
    </row>
    <row r="44" spans="1:95" x14ac:dyDescent="0.2">
      <c r="A44" s="6"/>
      <c r="B44" s="6"/>
      <c r="C44" s="6"/>
      <c r="D44" s="6" t="s">
        <v>103</v>
      </c>
      <c r="E44" s="3" t="s">
        <v>104</v>
      </c>
      <c r="F44" s="6">
        <f t="shared" si="38"/>
        <v>0</v>
      </c>
      <c r="G44" s="6">
        <f t="shared" si="39"/>
        <v>3</v>
      </c>
      <c r="H44" s="6">
        <f t="shared" si="40"/>
        <v>45</v>
      </c>
      <c r="I44" s="6">
        <f t="shared" si="41"/>
        <v>15</v>
      </c>
      <c r="J44" s="6">
        <f t="shared" si="42"/>
        <v>15</v>
      </c>
      <c r="K44" s="6">
        <f t="shared" si="43"/>
        <v>0</v>
      </c>
      <c r="L44" s="6">
        <f t="shared" si="44"/>
        <v>0</v>
      </c>
      <c r="M44" s="6">
        <f t="shared" si="45"/>
        <v>15</v>
      </c>
      <c r="N44" s="6">
        <f t="shared" si="46"/>
        <v>0</v>
      </c>
      <c r="O44" s="6">
        <f t="shared" si="47"/>
        <v>0</v>
      </c>
      <c r="P44" s="6">
        <f t="shared" si="48"/>
        <v>0</v>
      </c>
      <c r="Q44" s="7">
        <f t="shared" si="49"/>
        <v>2</v>
      </c>
      <c r="R44" s="7">
        <f t="shared" si="50"/>
        <v>0.6</v>
      </c>
      <c r="S44" s="7">
        <v>1.9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1"/>
        <v>0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2"/>
        <v>0</v>
      </c>
      <c r="BF44" s="11">
        <v>15</v>
      </c>
      <c r="BG44" s="10" t="s">
        <v>56</v>
      </c>
      <c r="BH44" s="11">
        <v>15</v>
      </c>
      <c r="BI44" s="10" t="s">
        <v>56</v>
      </c>
      <c r="BJ44" s="7">
        <v>1.4</v>
      </c>
      <c r="BK44" s="11"/>
      <c r="BL44" s="10"/>
      <c r="BM44" s="11"/>
      <c r="BN44" s="10"/>
      <c r="BO44" s="11">
        <v>15</v>
      </c>
      <c r="BP44" s="10" t="s">
        <v>56</v>
      </c>
      <c r="BQ44" s="11"/>
      <c r="BR44" s="10"/>
      <c r="BS44" s="11"/>
      <c r="BT44" s="10"/>
      <c r="BU44" s="11"/>
      <c r="BV44" s="10"/>
      <c r="BW44" s="7">
        <v>0.6</v>
      </c>
      <c r="BX44" s="7">
        <f t="shared" si="53"/>
        <v>2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4"/>
        <v>0</v>
      </c>
    </row>
    <row r="45" spans="1:95" x14ac:dyDescent="0.2">
      <c r="A45" s="6"/>
      <c r="B45" s="6"/>
      <c r="C45" s="6"/>
      <c r="D45" s="6" t="s">
        <v>105</v>
      </c>
      <c r="E45" s="3" t="s">
        <v>106</v>
      </c>
      <c r="F45" s="6">
        <f t="shared" si="38"/>
        <v>0</v>
      </c>
      <c r="G45" s="6">
        <f t="shared" si="39"/>
        <v>2</v>
      </c>
      <c r="H45" s="6">
        <f t="shared" si="40"/>
        <v>45</v>
      </c>
      <c r="I45" s="6">
        <f t="shared" si="41"/>
        <v>30</v>
      </c>
      <c r="J45" s="6">
        <f t="shared" si="42"/>
        <v>15</v>
      </c>
      <c r="K45" s="6">
        <f t="shared" si="43"/>
        <v>0</v>
      </c>
      <c r="L45" s="6">
        <f t="shared" si="44"/>
        <v>0</v>
      </c>
      <c r="M45" s="6">
        <f t="shared" si="45"/>
        <v>0</v>
      </c>
      <c r="N45" s="6">
        <f t="shared" si="46"/>
        <v>0</v>
      </c>
      <c r="O45" s="6">
        <f t="shared" si="47"/>
        <v>0</v>
      </c>
      <c r="P45" s="6">
        <f t="shared" si="48"/>
        <v>0</v>
      </c>
      <c r="Q45" s="7">
        <f t="shared" si="49"/>
        <v>3</v>
      </c>
      <c r="R45" s="7">
        <f t="shared" si="50"/>
        <v>0</v>
      </c>
      <c r="S45" s="7">
        <v>2.1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1"/>
        <v>0</v>
      </c>
      <c r="AM45" s="11">
        <v>30</v>
      </c>
      <c r="AN45" s="10" t="s">
        <v>56</v>
      </c>
      <c r="AO45" s="11">
        <v>15</v>
      </c>
      <c r="AP45" s="10" t="s">
        <v>56</v>
      </c>
      <c r="AQ45" s="7">
        <v>3</v>
      </c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2"/>
        <v>3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3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4"/>
        <v>0</v>
      </c>
    </row>
    <row r="46" spans="1:95" x14ac:dyDescent="0.2">
      <c r="A46" s="6"/>
      <c r="B46" s="6"/>
      <c r="C46" s="6"/>
      <c r="D46" s="6" t="s">
        <v>107</v>
      </c>
      <c r="E46" s="3" t="s">
        <v>108</v>
      </c>
      <c r="F46" s="6">
        <f t="shared" si="38"/>
        <v>0</v>
      </c>
      <c r="G46" s="6">
        <f t="shared" si="39"/>
        <v>2</v>
      </c>
      <c r="H46" s="6">
        <f t="shared" si="40"/>
        <v>30</v>
      </c>
      <c r="I46" s="6">
        <f t="shared" si="41"/>
        <v>15</v>
      </c>
      <c r="J46" s="6">
        <f t="shared" si="42"/>
        <v>15</v>
      </c>
      <c r="K46" s="6">
        <f t="shared" si="43"/>
        <v>0</v>
      </c>
      <c r="L46" s="6">
        <f t="shared" si="44"/>
        <v>0</v>
      </c>
      <c r="M46" s="6">
        <f t="shared" si="45"/>
        <v>0</v>
      </c>
      <c r="N46" s="6">
        <f t="shared" si="46"/>
        <v>0</v>
      </c>
      <c r="O46" s="6">
        <f t="shared" si="47"/>
        <v>0</v>
      </c>
      <c r="P46" s="6">
        <f t="shared" si="48"/>
        <v>0</v>
      </c>
      <c r="Q46" s="7">
        <f t="shared" si="49"/>
        <v>2</v>
      </c>
      <c r="R46" s="7">
        <f t="shared" si="50"/>
        <v>0</v>
      </c>
      <c r="S46" s="7">
        <v>1.3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1"/>
        <v>0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2"/>
        <v>0</v>
      </c>
      <c r="BF46" s="11">
        <v>15</v>
      </c>
      <c r="BG46" s="10" t="s">
        <v>56</v>
      </c>
      <c r="BH46" s="11">
        <v>15</v>
      </c>
      <c r="BI46" s="10" t="s">
        <v>56</v>
      </c>
      <c r="BJ46" s="7"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3"/>
        <v>2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4"/>
        <v>0</v>
      </c>
    </row>
    <row r="47" spans="1:95" x14ac:dyDescent="0.2">
      <c r="A47" s="6"/>
      <c r="B47" s="6"/>
      <c r="C47" s="6"/>
      <c r="D47" s="6" t="s">
        <v>109</v>
      </c>
      <c r="E47" s="3" t="s">
        <v>110</v>
      </c>
      <c r="F47" s="6">
        <f t="shared" si="38"/>
        <v>0</v>
      </c>
      <c r="G47" s="6">
        <f t="shared" si="39"/>
        <v>1</v>
      </c>
      <c r="H47" s="6">
        <f t="shared" si="40"/>
        <v>15</v>
      </c>
      <c r="I47" s="6">
        <f t="shared" si="41"/>
        <v>0</v>
      </c>
      <c r="J47" s="6">
        <f t="shared" si="42"/>
        <v>0</v>
      </c>
      <c r="K47" s="6">
        <f t="shared" si="43"/>
        <v>0</v>
      </c>
      <c r="L47" s="6">
        <f t="shared" si="44"/>
        <v>0</v>
      </c>
      <c r="M47" s="6">
        <f t="shared" si="45"/>
        <v>0</v>
      </c>
      <c r="N47" s="6">
        <f t="shared" si="46"/>
        <v>0</v>
      </c>
      <c r="O47" s="6">
        <f t="shared" si="47"/>
        <v>0</v>
      </c>
      <c r="P47" s="6">
        <f t="shared" si="48"/>
        <v>15</v>
      </c>
      <c r="Q47" s="7">
        <f t="shared" si="49"/>
        <v>1</v>
      </c>
      <c r="R47" s="7">
        <f t="shared" si="50"/>
        <v>1</v>
      </c>
      <c r="S47" s="7">
        <v>0.6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>
        <v>15</v>
      </c>
      <c r="AJ47" s="10" t="s">
        <v>56</v>
      </c>
      <c r="AK47" s="7">
        <v>1</v>
      </c>
      <c r="AL47" s="7">
        <f t="shared" si="51"/>
        <v>1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2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3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4"/>
        <v>0</v>
      </c>
    </row>
    <row r="48" spans="1:95" x14ac:dyDescent="0.2">
      <c r="A48" s="6">
        <v>5</v>
      </c>
      <c r="B48" s="6">
        <v>1</v>
      </c>
      <c r="C48" s="6"/>
      <c r="D48" s="6"/>
      <c r="E48" s="3" t="s">
        <v>111</v>
      </c>
      <c r="F48" s="6">
        <f>$B$48*COUNTIF(T48:CO48,"e")</f>
        <v>1</v>
      </c>
      <c r="G48" s="6">
        <f>$B$48*COUNTIF(T48:CO48,"z")</f>
        <v>0</v>
      </c>
      <c r="H48" s="6">
        <f t="shared" si="40"/>
        <v>0</v>
      </c>
      <c r="I48" s="6">
        <f t="shared" si="41"/>
        <v>0</v>
      </c>
      <c r="J48" s="6">
        <f t="shared" si="42"/>
        <v>0</v>
      </c>
      <c r="K48" s="6">
        <f t="shared" si="43"/>
        <v>0</v>
      </c>
      <c r="L48" s="6">
        <f t="shared" si="44"/>
        <v>0</v>
      </c>
      <c r="M48" s="6">
        <f t="shared" si="45"/>
        <v>0</v>
      </c>
      <c r="N48" s="6">
        <f t="shared" si="46"/>
        <v>0</v>
      </c>
      <c r="O48" s="6">
        <f t="shared" si="47"/>
        <v>0</v>
      </c>
      <c r="P48" s="6">
        <f t="shared" si="48"/>
        <v>0</v>
      </c>
      <c r="Q48" s="7">
        <f t="shared" si="49"/>
        <v>20</v>
      </c>
      <c r="R48" s="7">
        <f t="shared" si="50"/>
        <v>20</v>
      </c>
      <c r="S48" s="7">
        <f>$B$48*0.8</f>
        <v>0.8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1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2"/>
        <v>0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>
        <f>$B$48*0</f>
        <v>0</v>
      </c>
      <c r="BR48" s="10" t="s">
        <v>55</v>
      </c>
      <c r="BS48" s="11"/>
      <c r="BT48" s="10"/>
      <c r="BU48" s="11"/>
      <c r="BV48" s="10"/>
      <c r="BW48" s="7">
        <f>$B$48*20</f>
        <v>20</v>
      </c>
      <c r="BX48" s="7">
        <f t="shared" si="53"/>
        <v>20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4"/>
        <v>0</v>
      </c>
    </row>
    <row r="49" spans="1:95" x14ac:dyDescent="0.2">
      <c r="A49" s="6"/>
      <c r="B49" s="6"/>
      <c r="C49" s="6"/>
      <c r="D49" s="6" t="s">
        <v>112</v>
      </c>
      <c r="E49" s="3" t="s">
        <v>113</v>
      </c>
      <c r="F49" s="6">
        <f>COUNTIF(T49:CO49,"e")</f>
        <v>0</v>
      </c>
      <c r="G49" s="6">
        <f>COUNTIF(T49:CO49,"z")</f>
        <v>2</v>
      </c>
      <c r="H49" s="6">
        <f t="shared" si="40"/>
        <v>30</v>
      </c>
      <c r="I49" s="6">
        <f t="shared" si="41"/>
        <v>15</v>
      </c>
      <c r="J49" s="6">
        <f t="shared" si="42"/>
        <v>0</v>
      </c>
      <c r="K49" s="6">
        <f t="shared" si="43"/>
        <v>15</v>
      </c>
      <c r="L49" s="6">
        <f t="shared" si="44"/>
        <v>0</v>
      </c>
      <c r="M49" s="6">
        <f t="shared" si="45"/>
        <v>0</v>
      </c>
      <c r="N49" s="6">
        <f t="shared" si="46"/>
        <v>0</v>
      </c>
      <c r="O49" s="6">
        <f t="shared" si="47"/>
        <v>0</v>
      </c>
      <c r="P49" s="6">
        <f t="shared" si="48"/>
        <v>0</v>
      </c>
      <c r="Q49" s="7">
        <f t="shared" si="49"/>
        <v>2</v>
      </c>
      <c r="R49" s="7">
        <f t="shared" si="50"/>
        <v>1</v>
      </c>
      <c r="S49" s="7">
        <v>1.2</v>
      </c>
      <c r="T49" s="11">
        <v>15</v>
      </c>
      <c r="U49" s="10" t="s">
        <v>56</v>
      </c>
      <c r="V49" s="11"/>
      <c r="W49" s="10"/>
      <c r="X49" s="7">
        <v>1</v>
      </c>
      <c r="Y49" s="11">
        <v>15</v>
      </c>
      <c r="Z49" s="10" t="s">
        <v>56</v>
      </c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>
        <v>1</v>
      </c>
      <c r="AL49" s="7">
        <f t="shared" si="51"/>
        <v>2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2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3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4"/>
        <v>0</v>
      </c>
    </row>
    <row r="50" spans="1:95" ht="15.95" customHeight="1" x14ac:dyDescent="0.2">
      <c r="A50" s="6"/>
      <c r="B50" s="6"/>
      <c r="C50" s="6"/>
      <c r="D50" s="6"/>
      <c r="E50" s="6" t="s">
        <v>66</v>
      </c>
      <c r="F50" s="6">
        <f t="shared" ref="F50:AK50" si="55">SUM(F40:F49)</f>
        <v>4</v>
      </c>
      <c r="G50" s="6">
        <f t="shared" si="55"/>
        <v>17</v>
      </c>
      <c r="H50" s="6">
        <f t="shared" si="55"/>
        <v>375</v>
      </c>
      <c r="I50" s="6">
        <f t="shared" si="55"/>
        <v>195</v>
      </c>
      <c r="J50" s="6">
        <f t="shared" si="55"/>
        <v>75</v>
      </c>
      <c r="K50" s="6">
        <f t="shared" si="55"/>
        <v>60</v>
      </c>
      <c r="L50" s="6">
        <f t="shared" si="55"/>
        <v>0</v>
      </c>
      <c r="M50" s="6">
        <f t="shared" si="55"/>
        <v>30</v>
      </c>
      <c r="N50" s="6">
        <f t="shared" si="55"/>
        <v>0</v>
      </c>
      <c r="O50" s="6">
        <f t="shared" si="55"/>
        <v>0</v>
      </c>
      <c r="P50" s="6">
        <f t="shared" si="55"/>
        <v>15</v>
      </c>
      <c r="Q50" s="7">
        <f t="shared" si="55"/>
        <v>43</v>
      </c>
      <c r="R50" s="7">
        <f t="shared" si="55"/>
        <v>26.3</v>
      </c>
      <c r="S50" s="7">
        <f t="shared" si="55"/>
        <v>16.8</v>
      </c>
      <c r="T50" s="11">
        <f t="shared" si="55"/>
        <v>45</v>
      </c>
      <c r="U50" s="10">
        <f t="shared" si="55"/>
        <v>0</v>
      </c>
      <c r="V50" s="11">
        <f t="shared" si="55"/>
        <v>0</v>
      </c>
      <c r="W50" s="10">
        <f t="shared" si="55"/>
        <v>0</v>
      </c>
      <c r="X50" s="7">
        <f t="shared" si="55"/>
        <v>2.2999999999999998</v>
      </c>
      <c r="Y50" s="11">
        <f t="shared" si="55"/>
        <v>30</v>
      </c>
      <c r="Z50" s="10">
        <f t="shared" si="55"/>
        <v>0</v>
      </c>
      <c r="AA50" s="11">
        <f t="shared" si="55"/>
        <v>0</v>
      </c>
      <c r="AB50" s="10">
        <f t="shared" si="55"/>
        <v>0</v>
      </c>
      <c r="AC50" s="11">
        <f t="shared" si="55"/>
        <v>0</v>
      </c>
      <c r="AD50" s="10">
        <f t="shared" si="55"/>
        <v>0</v>
      </c>
      <c r="AE50" s="11">
        <f t="shared" si="55"/>
        <v>0</v>
      </c>
      <c r="AF50" s="10">
        <f t="shared" si="55"/>
        <v>0</v>
      </c>
      <c r="AG50" s="11">
        <f t="shared" si="55"/>
        <v>0</v>
      </c>
      <c r="AH50" s="10">
        <f t="shared" si="55"/>
        <v>0</v>
      </c>
      <c r="AI50" s="11">
        <f t="shared" si="55"/>
        <v>15</v>
      </c>
      <c r="AJ50" s="10">
        <f t="shared" si="55"/>
        <v>0</v>
      </c>
      <c r="AK50" s="7">
        <f t="shared" si="55"/>
        <v>2.7</v>
      </c>
      <c r="AL50" s="7">
        <f t="shared" ref="AL50:BQ50" si="56">SUM(AL40:AL49)</f>
        <v>5</v>
      </c>
      <c r="AM50" s="11">
        <f t="shared" si="56"/>
        <v>90</v>
      </c>
      <c r="AN50" s="10">
        <f t="shared" si="56"/>
        <v>0</v>
      </c>
      <c r="AO50" s="11">
        <f t="shared" si="56"/>
        <v>30</v>
      </c>
      <c r="AP50" s="10">
        <f t="shared" si="56"/>
        <v>0</v>
      </c>
      <c r="AQ50" s="7">
        <f t="shared" si="56"/>
        <v>8</v>
      </c>
      <c r="AR50" s="11">
        <f t="shared" si="56"/>
        <v>30</v>
      </c>
      <c r="AS50" s="10">
        <f t="shared" si="56"/>
        <v>0</v>
      </c>
      <c r="AT50" s="11">
        <f t="shared" si="56"/>
        <v>0</v>
      </c>
      <c r="AU50" s="10">
        <f t="shared" si="56"/>
        <v>0</v>
      </c>
      <c r="AV50" s="11">
        <f t="shared" si="56"/>
        <v>0</v>
      </c>
      <c r="AW50" s="10">
        <f t="shared" si="56"/>
        <v>0</v>
      </c>
      <c r="AX50" s="11">
        <f t="shared" si="56"/>
        <v>0</v>
      </c>
      <c r="AY50" s="10">
        <f t="shared" si="56"/>
        <v>0</v>
      </c>
      <c r="AZ50" s="11">
        <f t="shared" si="56"/>
        <v>0</v>
      </c>
      <c r="BA50" s="10">
        <f t="shared" si="56"/>
        <v>0</v>
      </c>
      <c r="BB50" s="11">
        <f t="shared" si="56"/>
        <v>0</v>
      </c>
      <c r="BC50" s="10">
        <f t="shared" si="56"/>
        <v>0</v>
      </c>
      <c r="BD50" s="7">
        <f t="shared" si="56"/>
        <v>2</v>
      </c>
      <c r="BE50" s="7">
        <f t="shared" si="56"/>
        <v>10</v>
      </c>
      <c r="BF50" s="11">
        <f t="shared" si="56"/>
        <v>60</v>
      </c>
      <c r="BG50" s="10">
        <f t="shared" si="56"/>
        <v>0</v>
      </c>
      <c r="BH50" s="11">
        <f t="shared" si="56"/>
        <v>45</v>
      </c>
      <c r="BI50" s="10">
        <f t="shared" si="56"/>
        <v>0</v>
      </c>
      <c r="BJ50" s="7">
        <f t="shared" si="56"/>
        <v>6.4</v>
      </c>
      <c r="BK50" s="11">
        <f t="shared" si="56"/>
        <v>0</v>
      </c>
      <c r="BL50" s="10">
        <f t="shared" si="56"/>
        <v>0</v>
      </c>
      <c r="BM50" s="11">
        <f t="shared" si="56"/>
        <v>0</v>
      </c>
      <c r="BN50" s="10">
        <f t="shared" si="56"/>
        <v>0</v>
      </c>
      <c r="BO50" s="11">
        <f t="shared" si="56"/>
        <v>30</v>
      </c>
      <c r="BP50" s="10">
        <f t="shared" si="56"/>
        <v>0</v>
      </c>
      <c r="BQ50" s="11">
        <f t="shared" si="56"/>
        <v>0</v>
      </c>
      <c r="BR50" s="10">
        <f t="shared" ref="BR50:CQ50" si="57">SUM(BR40:BR49)</f>
        <v>0</v>
      </c>
      <c r="BS50" s="11">
        <f t="shared" si="57"/>
        <v>0</v>
      </c>
      <c r="BT50" s="10">
        <f t="shared" si="57"/>
        <v>0</v>
      </c>
      <c r="BU50" s="11">
        <f t="shared" si="57"/>
        <v>0</v>
      </c>
      <c r="BV50" s="10">
        <f t="shared" si="57"/>
        <v>0</v>
      </c>
      <c r="BW50" s="7">
        <f t="shared" si="57"/>
        <v>21.6</v>
      </c>
      <c r="BX50" s="7">
        <f t="shared" si="57"/>
        <v>28</v>
      </c>
      <c r="BY50" s="11">
        <f t="shared" si="57"/>
        <v>0</v>
      </c>
      <c r="BZ50" s="10">
        <f t="shared" si="57"/>
        <v>0</v>
      </c>
      <c r="CA50" s="11">
        <f t="shared" si="57"/>
        <v>0</v>
      </c>
      <c r="CB50" s="10">
        <f t="shared" si="57"/>
        <v>0</v>
      </c>
      <c r="CC50" s="7">
        <f t="shared" si="57"/>
        <v>0</v>
      </c>
      <c r="CD50" s="11">
        <f t="shared" si="57"/>
        <v>0</v>
      </c>
      <c r="CE50" s="10">
        <f t="shared" si="57"/>
        <v>0</v>
      </c>
      <c r="CF50" s="11">
        <f t="shared" si="57"/>
        <v>0</v>
      </c>
      <c r="CG50" s="10">
        <f t="shared" si="57"/>
        <v>0</v>
      </c>
      <c r="CH50" s="11">
        <f t="shared" si="57"/>
        <v>0</v>
      </c>
      <c r="CI50" s="10">
        <f t="shared" si="57"/>
        <v>0</v>
      </c>
      <c r="CJ50" s="11">
        <f t="shared" si="57"/>
        <v>0</v>
      </c>
      <c r="CK50" s="10">
        <f t="shared" si="57"/>
        <v>0</v>
      </c>
      <c r="CL50" s="11">
        <f t="shared" si="57"/>
        <v>0</v>
      </c>
      <c r="CM50" s="10">
        <f t="shared" si="57"/>
        <v>0</v>
      </c>
      <c r="CN50" s="11">
        <f t="shared" si="57"/>
        <v>0</v>
      </c>
      <c r="CO50" s="10">
        <f t="shared" si="57"/>
        <v>0</v>
      </c>
      <c r="CP50" s="7">
        <f t="shared" si="57"/>
        <v>0</v>
      </c>
      <c r="CQ50" s="7">
        <f t="shared" si="57"/>
        <v>0</v>
      </c>
    </row>
    <row r="51" spans="1:95" ht="20.100000000000001" customHeight="1" x14ac:dyDescent="0.2">
      <c r="A51" s="19" t="s">
        <v>114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9"/>
      <c r="CQ51" s="13"/>
    </row>
    <row r="52" spans="1:95" x14ac:dyDescent="0.2">
      <c r="A52" s="20">
        <v>1</v>
      </c>
      <c r="B52" s="20">
        <v>1</v>
      </c>
      <c r="C52" s="20"/>
      <c r="D52" s="6" t="s">
        <v>115</v>
      </c>
      <c r="E52" s="3" t="s">
        <v>116</v>
      </c>
      <c r="F52" s="6">
        <f t="shared" ref="F52:F61" si="58">COUNTIF(T52:CO52,"e")</f>
        <v>1</v>
      </c>
      <c r="G52" s="6">
        <f t="shared" ref="G52:G61" si="59">COUNTIF(T52:CO52,"z")</f>
        <v>0</v>
      </c>
      <c r="H52" s="6">
        <f t="shared" ref="H52:H61" si="60">SUM(I52:P52)</f>
        <v>30</v>
      </c>
      <c r="I52" s="6">
        <f t="shared" ref="I52:I61" si="61">T52+AM52+BF52+BY52</f>
        <v>0</v>
      </c>
      <c r="J52" s="6">
        <f t="shared" ref="J52:J61" si="62">V52+AO52+BH52+CA52</f>
        <v>0</v>
      </c>
      <c r="K52" s="6">
        <f t="shared" ref="K52:K61" si="63">Y52+AR52+BK52+CD52</f>
        <v>0</v>
      </c>
      <c r="L52" s="6">
        <f t="shared" ref="L52:L61" si="64">AA52+AT52+BM52+CF52</f>
        <v>30</v>
      </c>
      <c r="M52" s="6">
        <f t="shared" ref="M52:M61" si="65">AC52+AV52+BO52+CH52</f>
        <v>0</v>
      </c>
      <c r="N52" s="6">
        <f t="shared" ref="N52:N61" si="66">AE52+AX52+BQ52+CJ52</f>
        <v>0</v>
      </c>
      <c r="O52" s="6">
        <f t="shared" ref="O52:O61" si="67">AG52+AZ52+BS52+CL52</f>
        <v>0</v>
      </c>
      <c r="P52" s="6">
        <f t="shared" ref="P52:P61" si="68">AI52+BB52+BU52+CN52</f>
        <v>0</v>
      </c>
      <c r="Q52" s="7">
        <f t="shared" ref="Q52:Q61" si="69">AL52+BE52+BX52+CQ52</f>
        <v>3</v>
      </c>
      <c r="R52" s="7">
        <f t="shared" ref="R52:R61" si="70">AK52+BD52+BW52+CP52</f>
        <v>3</v>
      </c>
      <c r="S52" s="7">
        <v>1.5</v>
      </c>
      <c r="T52" s="11"/>
      <c r="U52" s="10"/>
      <c r="V52" s="11"/>
      <c r="W52" s="10"/>
      <c r="X52" s="7"/>
      <c r="Y52" s="11"/>
      <c r="Z52" s="10"/>
      <c r="AA52" s="11">
        <v>30</v>
      </c>
      <c r="AB52" s="10" t="s">
        <v>55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t="shared" ref="AL52:AL61" si="71">X52+AK52</f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61" si="72">AQ52+BD52</f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61" si="73">BJ52+BW52</f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61" si="74">CC52+CP52</f>
        <v>0</v>
      </c>
    </row>
    <row r="53" spans="1:95" x14ac:dyDescent="0.2">
      <c r="A53" s="20">
        <v>1</v>
      </c>
      <c r="B53" s="20">
        <v>1</v>
      </c>
      <c r="C53" s="20"/>
      <c r="D53" s="6" t="s">
        <v>117</v>
      </c>
      <c r="E53" s="3" t="s">
        <v>118</v>
      </c>
      <c r="F53" s="6">
        <f t="shared" si="58"/>
        <v>1</v>
      </c>
      <c r="G53" s="6">
        <f t="shared" si="59"/>
        <v>0</v>
      </c>
      <c r="H53" s="6">
        <f t="shared" si="60"/>
        <v>30</v>
      </c>
      <c r="I53" s="6">
        <f t="shared" si="61"/>
        <v>0</v>
      </c>
      <c r="J53" s="6">
        <f t="shared" si="62"/>
        <v>0</v>
      </c>
      <c r="K53" s="6">
        <f t="shared" si="63"/>
        <v>0</v>
      </c>
      <c r="L53" s="6">
        <f t="shared" si="64"/>
        <v>30</v>
      </c>
      <c r="M53" s="6">
        <f t="shared" si="65"/>
        <v>0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7">
        <f t="shared" si="69"/>
        <v>3</v>
      </c>
      <c r="R53" s="7">
        <f t="shared" si="70"/>
        <v>3</v>
      </c>
      <c r="S53" s="7">
        <v>1.5</v>
      </c>
      <c r="T53" s="11"/>
      <c r="U53" s="10"/>
      <c r="V53" s="11"/>
      <c r="W53" s="10"/>
      <c r="X53" s="7"/>
      <c r="Y53" s="11"/>
      <c r="Z53" s="10"/>
      <c r="AA53" s="11">
        <v>30</v>
      </c>
      <c r="AB53" s="10" t="s">
        <v>55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t="shared" si="71"/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2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3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4"/>
        <v>0</v>
      </c>
    </row>
    <row r="54" spans="1:95" x14ac:dyDescent="0.2">
      <c r="A54" s="20">
        <v>2</v>
      </c>
      <c r="B54" s="20">
        <v>1</v>
      </c>
      <c r="C54" s="20"/>
      <c r="D54" s="6" t="s">
        <v>119</v>
      </c>
      <c r="E54" s="3" t="s">
        <v>120</v>
      </c>
      <c r="F54" s="6">
        <f t="shared" si="58"/>
        <v>0</v>
      </c>
      <c r="G54" s="6">
        <f t="shared" si="59"/>
        <v>1</v>
      </c>
      <c r="H54" s="6">
        <f t="shared" si="60"/>
        <v>15</v>
      </c>
      <c r="I54" s="6">
        <f t="shared" si="61"/>
        <v>15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7">
        <f t="shared" si="69"/>
        <v>1</v>
      </c>
      <c r="R54" s="7">
        <f t="shared" si="70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1"/>
        <v>0</v>
      </c>
      <c r="AM54" s="11">
        <v>15</v>
      </c>
      <c r="AN54" s="10" t="s">
        <v>56</v>
      </c>
      <c r="AO54" s="11"/>
      <c r="AP54" s="10"/>
      <c r="AQ54" s="7">
        <v>1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2"/>
        <v>1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3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4"/>
        <v>0</v>
      </c>
    </row>
    <row r="55" spans="1:95" x14ac:dyDescent="0.2">
      <c r="A55" s="20">
        <v>2</v>
      </c>
      <c r="B55" s="20">
        <v>1</v>
      </c>
      <c r="C55" s="20"/>
      <c r="D55" s="6" t="s">
        <v>121</v>
      </c>
      <c r="E55" s="3" t="s">
        <v>122</v>
      </c>
      <c r="F55" s="6">
        <f t="shared" si="58"/>
        <v>0</v>
      </c>
      <c r="G55" s="6">
        <f t="shared" si="59"/>
        <v>1</v>
      </c>
      <c r="H55" s="6">
        <f t="shared" si="60"/>
        <v>15</v>
      </c>
      <c r="I55" s="6">
        <f t="shared" si="61"/>
        <v>15</v>
      </c>
      <c r="J55" s="6">
        <f t="shared" si="62"/>
        <v>0</v>
      </c>
      <c r="K55" s="6">
        <f t="shared" si="63"/>
        <v>0</v>
      </c>
      <c r="L55" s="6">
        <f t="shared" si="64"/>
        <v>0</v>
      </c>
      <c r="M55" s="6">
        <f t="shared" si="65"/>
        <v>0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7">
        <f t="shared" si="69"/>
        <v>1</v>
      </c>
      <c r="R55" s="7">
        <f t="shared" si="70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1"/>
        <v>0</v>
      </c>
      <c r="AM55" s="11">
        <v>15</v>
      </c>
      <c r="AN55" s="10" t="s">
        <v>56</v>
      </c>
      <c r="AO55" s="11"/>
      <c r="AP55" s="10"/>
      <c r="AQ55" s="7">
        <v>1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2"/>
        <v>1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3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4"/>
        <v>0</v>
      </c>
    </row>
    <row r="56" spans="1:95" x14ac:dyDescent="0.2">
      <c r="A56" s="20">
        <v>2</v>
      </c>
      <c r="B56" s="20">
        <v>1</v>
      </c>
      <c r="C56" s="20"/>
      <c r="D56" s="6" t="s">
        <v>123</v>
      </c>
      <c r="E56" s="3" t="s">
        <v>124</v>
      </c>
      <c r="F56" s="6">
        <f t="shared" si="58"/>
        <v>0</v>
      </c>
      <c r="G56" s="6">
        <f t="shared" si="59"/>
        <v>1</v>
      </c>
      <c r="H56" s="6">
        <f t="shared" si="60"/>
        <v>15</v>
      </c>
      <c r="I56" s="6">
        <f t="shared" si="61"/>
        <v>15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0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7">
        <f t="shared" si="69"/>
        <v>1</v>
      </c>
      <c r="R56" s="7">
        <f t="shared" si="70"/>
        <v>0</v>
      </c>
      <c r="S56" s="7">
        <v>0.7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1"/>
        <v>0</v>
      </c>
      <c r="AM56" s="11">
        <v>15</v>
      </c>
      <c r="AN56" s="10" t="s">
        <v>56</v>
      </c>
      <c r="AO56" s="11"/>
      <c r="AP56" s="10"/>
      <c r="AQ56" s="7">
        <v>1</v>
      </c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2"/>
        <v>1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3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4"/>
        <v>0</v>
      </c>
    </row>
    <row r="57" spans="1:95" x14ac:dyDescent="0.2">
      <c r="A57" s="20">
        <v>6</v>
      </c>
      <c r="B57" s="20">
        <v>1</v>
      </c>
      <c r="C57" s="20"/>
      <c r="D57" s="6" t="s">
        <v>125</v>
      </c>
      <c r="E57" s="3" t="s">
        <v>126</v>
      </c>
      <c r="F57" s="6">
        <f t="shared" si="58"/>
        <v>0</v>
      </c>
      <c r="G57" s="6">
        <f t="shared" si="59"/>
        <v>2</v>
      </c>
      <c r="H57" s="6">
        <f t="shared" si="60"/>
        <v>60</v>
      </c>
      <c r="I57" s="6">
        <f t="shared" si="61"/>
        <v>30</v>
      </c>
      <c r="J57" s="6">
        <f t="shared" si="62"/>
        <v>0</v>
      </c>
      <c r="K57" s="6">
        <f t="shared" si="63"/>
        <v>0</v>
      </c>
      <c r="L57" s="6">
        <f t="shared" si="64"/>
        <v>0</v>
      </c>
      <c r="M57" s="6">
        <f t="shared" si="65"/>
        <v>30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7">
        <f t="shared" si="69"/>
        <v>3</v>
      </c>
      <c r="R57" s="7">
        <f t="shared" si="70"/>
        <v>1.5</v>
      </c>
      <c r="S57" s="7">
        <v>2.6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1"/>
        <v>0</v>
      </c>
      <c r="AM57" s="11">
        <v>30</v>
      </c>
      <c r="AN57" s="10" t="s">
        <v>56</v>
      </c>
      <c r="AO57" s="11"/>
      <c r="AP57" s="10"/>
      <c r="AQ57" s="7">
        <v>1.5</v>
      </c>
      <c r="AR57" s="11"/>
      <c r="AS57" s="10"/>
      <c r="AT57" s="11"/>
      <c r="AU57" s="10"/>
      <c r="AV57" s="11">
        <v>30</v>
      </c>
      <c r="AW57" s="10" t="s">
        <v>56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72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3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4"/>
        <v>0</v>
      </c>
    </row>
    <row r="58" spans="1:95" x14ac:dyDescent="0.2">
      <c r="A58" s="20">
        <v>6</v>
      </c>
      <c r="B58" s="20">
        <v>1</v>
      </c>
      <c r="C58" s="20"/>
      <c r="D58" s="6" t="s">
        <v>127</v>
      </c>
      <c r="E58" s="3" t="s">
        <v>128</v>
      </c>
      <c r="F58" s="6">
        <f t="shared" si="58"/>
        <v>0</v>
      </c>
      <c r="G58" s="6">
        <f t="shared" si="59"/>
        <v>2</v>
      </c>
      <c r="H58" s="6">
        <f t="shared" si="60"/>
        <v>60</v>
      </c>
      <c r="I58" s="6">
        <f t="shared" si="61"/>
        <v>30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30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7">
        <f t="shared" si="69"/>
        <v>3</v>
      </c>
      <c r="R58" s="7">
        <f t="shared" si="70"/>
        <v>1.5</v>
      </c>
      <c r="S58" s="7">
        <v>2.6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1"/>
        <v>0</v>
      </c>
      <c r="AM58" s="11">
        <v>30</v>
      </c>
      <c r="AN58" s="10" t="s">
        <v>56</v>
      </c>
      <c r="AO58" s="11"/>
      <c r="AP58" s="10"/>
      <c r="AQ58" s="7">
        <v>1.5</v>
      </c>
      <c r="AR58" s="11"/>
      <c r="AS58" s="10"/>
      <c r="AT58" s="11"/>
      <c r="AU58" s="10"/>
      <c r="AV58" s="11">
        <v>30</v>
      </c>
      <c r="AW58" s="10" t="s">
        <v>56</v>
      </c>
      <c r="AX58" s="11"/>
      <c r="AY58" s="10"/>
      <c r="AZ58" s="11"/>
      <c r="BA58" s="10"/>
      <c r="BB58" s="11"/>
      <c r="BC58" s="10"/>
      <c r="BD58" s="7">
        <v>1.5</v>
      </c>
      <c r="BE58" s="7">
        <f t="shared" si="72"/>
        <v>3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3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4"/>
        <v>0</v>
      </c>
    </row>
    <row r="59" spans="1:95" x14ac:dyDescent="0.2">
      <c r="A59" s="20">
        <v>4</v>
      </c>
      <c r="B59" s="20">
        <v>1</v>
      </c>
      <c r="C59" s="20"/>
      <c r="D59" s="6" t="s">
        <v>129</v>
      </c>
      <c r="E59" s="3" t="s">
        <v>130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15</v>
      </c>
      <c r="L59" s="6">
        <f t="shared" si="64"/>
        <v>0</v>
      </c>
      <c r="M59" s="6">
        <f t="shared" si="65"/>
        <v>0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7">
        <f t="shared" si="69"/>
        <v>4</v>
      </c>
      <c r="R59" s="7">
        <f t="shared" si="70"/>
        <v>2</v>
      </c>
      <c r="S59" s="7">
        <v>1.4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1"/>
        <v>0</v>
      </c>
      <c r="AM59" s="11">
        <v>15</v>
      </c>
      <c r="AN59" s="10" t="s">
        <v>56</v>
      </c>
      <c r="AO59" s="11"/>
      <c r="AP59" s="10"/>
      <c r="AQ59" s="7">
        <v>2</v>
      </c>
      <c r="AR59" s="11">
        <v>15</v>
      </c>
      <c r="AS59" s="10" t="s">
        <v>56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72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3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4"/>
        <v>0</v>
      </c>
    </row>
    <row r="60" spans="1:95" x14ac:dyDescent="0.2">
      <c r="A60" s="20">
        <v>4</v>
      </c>
      <c r="B60" s="20">
        <v>1</v>
      </c>
      <c r="C60" s="20"/>
      <c r="D60" s="6" t="s">
        <v>131</v>
      </c>
      <c r="E60" s="3" t="s">
        <v>132</v>
      </c>
      <c r="F60" s="6">
        <f t="shared" si="58"/>
        <v>0</v>
      </c>
      <c r="G60" s="6">
        <f t="shared" si="59"/>
        <v>2</v>
      </c>
      <c r="H60" s="6">
        <f t="shared" si="60"/>
        <v>30</v>
      </c>
      <c r="I60" s="6">
        <f t="shared" si="61"/>
        <v>15</v>
      </c>
      <c r="J60" s="6">
        <f t="shared" si="62"/>
        <v>0</v>
      </c>
      <c r="K60" s="6">
        <f t="shared" si="63"/>
        <v>15</v>
      </c>
      <c r="L60" s="6">
        <f t="shared" si="64"/>
        <v>0</v>
      </c>
      <c r="M60" s="6">
        <f t="shared" si="65"/>
        <v>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7">
        <f t="shared" si="69"/>
        <v>4</v>
      </c>
      <c r="R60" s="7">
        <f t="shared" si="70"/>
        <v>2</v>
      </c>
      <c r="S60" s="7">
        <v>1.4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1"/>
        <v>0</v>
      </c>
      <c r="AM60" s="11">
        <v>15</v>
      </c>
      <c r="AN60" s="10" t="s">
        <v>56</v>
      </c>
      <c r="AO60" s="11"/>
      <c r="AP60" s="10"/>
      <c r="AQ60" s="7">
        <v>2</v>
      </c>
      <c r="AR60" s="11">
        <v>15</v>
      </c>
      <c r="AS60" s="10" t="s">
        <v>56</v>
      </c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72"/>
        <v>4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3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4"/>
        <v>0</v>
      </c>
    </row>
    <row r="61" spans="1:95" x14ac:dyDescent="0.2">
      <c r="A61" s="6">
        <v>5</v>
      </c>
      <c r="B61" s="6">
        <v>1</v>
      </c>
      <c r="C61" s="6"/>
      <c r="D61" s="6" t="s">
        <v>133</v>
      </c>
      <c r="E61" s="3" t="s">
        <v>134</v>
      </c>
      <c r="F61" s="6">
        <f t="shared" si="58"/>
        <v>1</v>
      </c>
      <c r="G61" s="6">
        <f t="shared" si="59"/>
        <v>0</v>
      </c>
      <c r="H61" s="6">
        <f t="shared" si="60"/>
        <v>0</v>
      </c>
      <c r="I61" s="6">
        <f t="shared" si="61"/>
        <v>0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7">
        <f t="shared" si="69"/>
        <v>20</v>
      </c>
      <c r="R61" s="7">
        <f t="shared" si="70"/>
        <v>20</v>
      </c>
      <c r="S61" s="7">
        <v>0.8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>
        <v>0</v>
      </c>
      <c r="BR61" s="10" t="s">
        <v>55</v>
      </c>
      <c r="BS61" s="11"/>
      <c r="BT61" s="10"/>
      <c r="BU61" s="11"/>
      <c r="BV61" s="10"/>
      <c r="BW61" s="7">
        <v>20</v>
      </c>
      <c r="BX61" s="7">
        <f t="shared" si="73"/>
        <v>20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</row>
    <row r="62" spans="1:95" ht="20.100000000000001" customHeight="1" x14ac:dyDescent="0.2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9"/>
      <c r="CQ62" s="13"/>
    </row>
    <row r="63" spans="1:95" x14ac:dyDescent="0.2">
      <c r="A63" s="6"/>
      <c r="B63" s="6"/>
      <c r="C63" s="6"/>
      <c r="D63" s="6" t="s">
        <v>136</v>
      </c>
      <c r="E63" s="3" t="s">
        <v>137</v>
      </c>
      <c r="F63" s="6">
        <f>COUNTIF(T63:CO63,"e")</f>
        <v>0</v>
      </c>
      <c r="G63" s="6">
        <f>COUNTIF(T63:CO63,"z")</f>
        <v>1</v>
      </c>
      <c r="H63" s="6">
        <f>SUM(I63:P63)</f>
        <v>4</v>
      </c>
      <c r="I63" s="6">
        <f>T63+AM63+BF63+BY63</f>
        <v>0</v>
      </c>
      <c r="J63" s="6">
        <f>V63+AO63+BH63+CA63</f>
        <v>0</v>
      </c>
      <c r="K63" s="6">
        <f>Y63+AR63+BK63+CD63</f>
        <v>0</v>
      </c>
      <c r="L63" s="6">
        <f>AA63+AT63+BM63+CF63</f>
        <v>0</v>
      </c>
      <c r="M63" s="6">
        <f>AC63+AV63+BO63+CH63</f>
        <v>0</v>
      </c>
      <c r="N63" s="6">
        <f>AE63+AX63+BQ63+CJ63</f>
        <v>0</v>
      </c>
      <c r="O63" s="6">
        <f>AG63+AZ63+BS63+CL63</f>
        <v>4</v>
      </c>
      <c r="P63" s="6">
        <f>AI63+BB63+BU63+CN63</f>
        <v>0</v>
      </c>
      <c r="Q63" s="7">
        <f>AL63+BE63+BX63+CQ63</f>
        <v>4</v>
      </c>
      <c r="R63" s="7">
        <f>AK63+BD63+BW63+CP63</f>
        <v>4</v>
      </c>
      <c r="S63" s="7">
        <v>0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>
        <v>4</v>
      </c>
      <c r="AH63" s="10" t="s">
        <v>56</v>
      </c>
      <c r="AI63" s="11"/>
      <c r="AJ63" s="10"/>
      <c r="AK63" s="7">
        <v>4</v>
      </c>
      <c r="AL63" s="7">
        <f>X63+AK63</f>
        <v>4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>AQ63+BD63</f>
        <v>0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BJ63+BW63</f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CC63+CP63</f>
        <v>0</v>
      </c>
    </row>
    <row r="64" spans="1:95" ht="15.95" customHeight="1" x14ac:dyDescent="0.2">
      <c r="A64" s="6"/>
      <c r="B64" s="6"/>
      <c r="C64" s="6"/>
      <c r="D64" s="6"/>
      <c r="E64" s="6" t="s">
        <v>66</v>
      </c>
      <c r="F64" s="6">
        <f t="shared" ref="F64:AK64" si="75">SUM(F63:F63)</f>
        <v>0</v>
      </c>
      <c r="G64" s="6">
        <f t="shared" si="75"/>
        <v>1</v>
      </c>
      <c r="H64" s="6">
        <f t="shared" si="75"/>
        <v>4</v>
      </c>
      <c r="I64" s="6">
        <f t="shared" si="75"/>
        <v>0</v>
      </c>
      <c r="J64" s="6">
        <f t="shared" si="75"/>
        <v>0</v>
      </c>
      <c r="K64" s="6">
        <f t="shared" si="75"/>
        <v>0</v>
      </c>
      <c r="L64" s="6">
        <f t="shared" si="75"/>
        <v>0</v>
      </c>
      <c r="M64" s="6">
        <f t="shared" si="75"/>
        <v>0</v>
      </c>
      <c r="N64" s="6">
        <f t="shared" si="75"/>
        <v>0</v>
      </c>
      <c r="O64" s="6">
        <f t="shared" si="75"/>
        <v>4</v>
      </c>
      <c r="P64" s="6">
        <f t="shared" si="75"/>
        <v>0</v>
      </c>
      <c r="Q64" s="7">
        <f t="shared" si="75"/>
        <v>4</v>
      </c>
      <c r="R64" s="7">
        <f t="shared" si="75"/>
        <v>4</v>
      </c>
      <c r="S64" s="7">
        <f t="shared" si="75"/>
        <v>0</v>
      </c>
      <c r="T64" s="11">
        <f t="shared" si="75"/>
        <v>0</v>
      </c>
      <c r="U64" s="10">
        <f t="shared" si="75"/>
        <v>0</v>
      </c>
      <c r="V64" s="11">
        <f t="shared" si="75"/>
        <v>0</v>
      </c>
      <c r="W64" s="10">
        <f t="shared" si="75"/>
        <v>0</v>
      </c>
      <c r="X64" s="7">
        <f t="shared" si="75"/>
        <v>0</v>
      </c>
      <c r="Y64" s="11">
        <f t="shared" si="75"/>
        <v>0</v>
      </c>
      <c r="Z64" s="10">
        <f t="shared" si="75"/>
        <v>0</v>
      </c>
      <c r="AA64" s="11">
        <f t="shared" si="75"/>
        <v>0</v>
      </c>
      <c r="AB64" s="10">
        <f t="shared" si="75"/>
        <v>0</v>
      </c>
      <c r="AC64" s="11">
        <f t="shared" si="75"/>
        <v>0</v>
      </c>
      <c r="AD64" s="10">
        <f t="shared" si="75"/>
        <v>0</v>
      </c>
      <c r="AE64" s="11">
        <f t="shared" si="75"/>
        <v>0</v>
      </c>
      <c r="AF64" s="10">
        <f t="shared" si="75"/>
        <v>0</v>
      </c>
      <c r="AG64" s="11">
        <f t="shared" si="75"/>
        <v>4</v>
      </c>
      <c r="AH64" s="10">
        <f t="shared" si="75"/>
        <v>0</v>
      </c>
      <c r="AI64" s="11">
        <f t="shared" si="75"/>
        <v>0</v>
      </c>
      <c r="AJ64" s="10">
        <f t="shared" si="75"/>
        <v>0</v>
      </c>
      <c r="AK64" s="7">
        <f t="shared" si="75"/>
        <v>4</v>
      </c>
      <c r="AL64" s="7">
        <f t="shared" ref="AL64:BQ64" si="76">SUM(AL63:AL63)</f>
        <v>4</v>
      </c>
      <c r="AM64" s="11">
        <f t="shared" si="76"/>
        <v>0</v>
      </c>
      <c r="AN64" s="10">
        <f t="shared" si="76"/>
        <v>0</v>
      </c>
      <c r="AO64" s="11">
        <f t="shared" si="76"/>
        <v>0</v>
      </c>
      <c r="AP64" s="10">
        <f t="shared" si="76"/>
        <v>0</v>
      </c>
      <c r="AQ64" s="7">
        <f t="shared" si="76"/>
        <v>0</v>
      </c>
      <c r="AR64" s="11">
        <f t="shared" si="76"/>
        <v>0</v>
      </c>
      <c r="AS64" s="10">
        <f t="shared" si="76"/>
        <v>0</v>
      </c>
      <c r="AT64" s="11">
        <f t="shared" si="76"/>
        <v>0</v>
      </c>
      <c r="AU64" s="10">
        <f t="shared" si="76"/>
        <v>0</v>
      </c>
      <c r="AV64" s="11">
        <f t="shared" si="76"/>
        <v>0</v>
      </c>
      <c r="AW64" s="10">
        <f t="shared" si="76"/>
        <v>0</v>
      </c>
      <c r="AX64" s="11">
        <f t="shared" si="76"/>
        <v>0</v>
      </c>
      <c r="AY64" s="10">
        <f t="shared" si="76"/>
        <v>0</v>
      </c>
      <c r="AZ64" s="11">
        <f t="shared" si="76"/>
        <v>0</v>
      </c>
      <c r="BA64" s="10">
        <f t="shared" si="76"/>
        <v>0</v>
      </c>
      <c r="BB64" s="11">
        <f t="shared" si="76"/>
        <v>0</v>
      </c>
      <c r="BC64" s="10">
        <f t="shared" si="76"/>
        <v>0</v>
      </c>
      <c r="BD64" s="7">
        <f t="shared" si="76"/>
        <v>0</v>
      </c>
      <c r="BE64" s="7">
        <f t="shared" si="76"/>
        <v>0</v>
      </c>
      <c r="BF64" s="11">
        <f t="shared" si="76"/>
        <v>0</v>
      </c>
      <c r="BG64" s="10">
        <f t="shared" si="76"/>
        <v>0</v>
      </c>
      <c r="BH64" s="11">
        <f t="shared" si="76"/>
        <v>0</v>
      </c>
      <c r="BI64" s="10">
        <f t="shared" si="76"/>
        <v>0</v>
      </c>
      <c r="BJ64" s="7">
        <f t="shared" si="76"/>
        <v>0</v>
      </c>
      <c r="BK64" s="11">
        <f t="shared" si="76"/>
        <v>0</v>
      </c>
      <c r="BL64" s="10">
        <f t="shared" si="76"/>
        <v>0</v>
      </c>
      <c r="BM64" s="11">
        <f t="shared" si="76"/>
        <v>0</v>
      </c>
      <c r="BN64" s="10">
        <f t="shared" si="76"/>
        <v>0</v>
      </c>
      <c r="BO64" s="11">
        <f t="shared" si="76"/>
        <v>0</v>
      </c>
      <c r="BP64" s="10">
        <f t="shared" si="76"/>
        <v>0</v>
      </c>
      <c r="BQ64" s="11">
        <f t="shared" si="76"/>
        <v>0</v>
      </c>
      <c r="BR64" s="10">
        <f t="shared" ref="BR64:CQ64" si="77">SUM(BR63:BR63)</f>
        <v>0</v>
      </c>
      <c r="BS64" s="11">
        <f t="shared" si="77"/>
        <v>0</v>
      </c>
      <c r="BT64" s="10">
        <f t="shared" si="77"/>
        <v>0</v>
      </c>
      <c r="BU64" s="11">
        <f t="shared" si="77"/>
        <v>0</v>
      </c>
      <c r="BV64" s="10">
        <f t="shared" si="77"/>
        <v>0</v>
      </c>
      <c r="BW64" s="7">
        <f t="shared" si="77"/>
        <v>0</v>
      </c>
      <c r="BX64" s="7">
        <f t="shared" si="77"/>
        <v>0</v>
      </c>
      <c r="BY64" s="11">
        <f t="shared" si="77"/>
        <v>0</v>
      </c>
      <c r="BZ64" s="10">
        <f t="shared" si="77"/>
        <v>0</v>
      </c>
      <c r="CA64" s="11">
        <f t="shared" si="77"/>
        <v>0</v>
      </c>
      <c r="CB64" s="10">
        <f t="shared" si="77"/>
        <v>0</v>
      </c>
      <c r="CC64" s="7">
        <f t="shared" si="77"/>
        <v>0</v>
      </c>
      <c r="CD64" s="11">
        <f t="shared" si="77"/>
        <v>0</v>
      </c>
      <c r="CE64" s="10">
        <f t="shared" si="77"/>
        <v>0</v>
      </c>
      <c r="CF64" s="11">
        <f t="shared" si="77"/>
        <v>0</v>
      </c>
      <c r="CG64" s="10">
        <f t="shared" si="77"/>
        <v>0</v>
      </c>
      <c r="CH64" s="11">
        <f t="shared" si="77"/>
        <v>0</v>
      </c>
      <c r="CI64" s="10">
        <f t="shared" si="77"/>
        <v>0</v>
      </c>
      <c r="CJ64" s="11">
        <f t="shared" si="77"/>
        <v>0</v>
      </c>
      <c r="CK64" s="10">
        <f t="shared" si="77"/>
        <v>0</v>
      </c>
      <c r="CL64" s="11">
        <f t="shared" si="77"/>
        <v>0</v>
      </c>
      <c r="CM64" s="10">
        <f t="shared" si="77"/>
        <v>0</v>
      </c>
      <c r="CN64" s="11">
        <f t="shared" si="77"/>
        <v>0</v>
      </c>
      <c r="CO64" s="10">
        <f t="shared" si="77"/>
        <v>0</v>
      </c>
      <c r="CP64" s="7">
        <f t="shared" si="77"/>
        <v>0</v>
      </c>
      <c r="CQ64" s="7">
        <f t="shared" si="77"/>
        <v>0</v>
      </c>
    </row>
    <row r="65" spans="1:95" ht="20.100000000000001" customHeight="1" x14ac:dyDescent="0.2">
      <c r="A65" s="19" t="s">
        <v>138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9"/>
      <c r="CQ65" s="13"/>
    </row>
    <row r="66" spans="1:95" x14ac:dyDescent="0.2">
      <c r="A66" s="6"/>
      <c r="B66" s="6"/>
      <c r="C66" s="6"/>
      <c r="D66" s="6" t="s">
        <v>139</v>
      </c>
      <c r="E66" s="3" t="s">
        <v>140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>
        <v>2</v>
      </c>
      <c r="AN66" s="10" t="s">
        <v>56</v>
      </c>
      <c r="AO66" s="11"/>
      <c r="AP66" s="10"/>
      <c r="AQ66" s="7">
        <v>0</v>
      </c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x14ac:dyDescent="0.2">
      <c r="A67" s="6"/>
      <c r="B67" s="6"/>
      <c r="C67" s="6"/>
      <c r="D67" s="6" t="s">
        <v>141</v>
      </c>
      <c r="E67" s="3" t="s">
        <v>142</v>
      </c>
      <c r="F67" s="6">
        <f>COUNTIF(T67:CO67,"e")</f>
        <v>0</v>
      </c>
      <c r="G67" s="6">
        <f>COUNTIF(T67:CO67,"z")</f>
        <v>1</v>
      </c>
      <c r="H67" s="6">
        <f>SUM(I67:P67)</f>
        <v>5</v>
      </c>
      <c r="I67" s="6">
        <f>T67+AM67+BF67+BY67</f>
        <v>5</v>
      </c>
      <c r="J67" s="6">
        <f>V67+AO67+BH67+CA67</f>
        <v>0</v>
      </c>
      <c r="K67" s="6">
        <f>Y67+AR67+BK67+CD67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>
        <v>5</v>
      </c>
      <c r="U67" s="10" t="s">
        <v>56</v>
      </c>
      <c r="V67" s="11"/>
      <c r="W67" s="10"/>
      <c r="X67" s="7">
        <v>0</v>
      </c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X67+AK67</f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AQ67+BD67</f>
        <v>0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BJ67+BW67</f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CC67+CP67</f>
        <v>0</v>
      </c>
    </row>
    <row r="68" spans="1:95" ht="15.95" customHeight="1" x14ac:dyDescent="0.2">
      <c r="A68" s="6"/>
      <c r="B68" s="6"/>
      <c r="C68" s="6"/>
      <c r="D68" s="6"/>
      <c r="E68" s="6" t="s">
        <v>66</v>
      </c>
      <c r="F68" s="6">
        <f t="shared" ref="F68:AK68" si="78">SUM(F66:F67)</f>
        <v>0</v>
      </c>
      <c r="G68" s="6">
        <f t="shared" si="78"/>
        <v>2</v>
      </c>
      <c r="H68" s="6">
        <f t="shared" si="78"/>
        <v>7</v>
      </c>
      <c r="I68" s="6">
        <f t="shared" si="78"/>
        <v>7</v>
      </c>
      <c r="J68" s="6">
        <f t="shared" si="78"/>
        <v>0</v>
      </c>
      <c r="K68" s="6">
        <f t="shared" si="78"/>
        <v>0</v>
      </c>
      <c r="L68" s="6">
        <f t="shared" si="78"/>
        <v>0</v>
      </c>
      <c r="M68" s="6">
        <f t="shared" si="78"/>
        <v>0</v>
      </c>
      <c r="N68" s="6">
        <f t="shared" si="78"/>
        <v>0</v>
      </c>
      <c r="O68" s="6">
        <f t="shared" si="78"/>
        <v>0</v>
      </c>
      <c r="P68" s="6">
        <f t="shared" si="78"/>
        <v>0</v>
      </c>
      <c r="Q68" s="7">
        <f t="shared" si="78"/>
        <v>0</v>
      </c>
      <c r="R68" s="7">
        <f t="shared" si="78"/>
        <v>0</v>
      </c>
      <c r="S68" s="7">
        <f t="shared" si="78"/>
        <v>0</v>
      </c>
      <c r="T68" s="11">
        <f t="shared" si="78"/>
        <v>5</v>
      </c>
      <c r="U68" s="10">
        <f t="shared" si="78"/>
        <v>0</v>
      </c>
      <c r="V68" s="11">
        <f t="shared" si="78"/>
        <v>0</v>
      </c>
      <c r="W68" s="10">
        <f t="shared" si="78"/>
        <v>0</v>
      </c>
      <c r="X68" s="7">
        <f t="shared" si="78"/>
        <v>0</v>
      </c>
      <c r="Y68" s="11">
        <f t="shared" si="78"/>
        <v>0</v>
      </c>
      <c r="Z68" s="10">
        <f t="shared" si="78"/>
        <v>0</v>
      </c>
      <c r="AA68" s="11">
        <f t="shared" si="78"/>
        <v>0</v>
      </c>
      <c r="AB68" s="10">
        <f t="shared" si="78"/>
        <v>0</v>
      </c>
      <c r="AC68" s="11">
        <f t="shared" si="78"/>
        <v>0</v>
      </c>
      <c r="AD68" s="10">
        <f t="shared" si="78"/>
        <v>0</v>
      </c>
      <c r="AE68" s="11">
        <f t="shared" si="78"/>
        <v>0</v>
      </c>
      <c r="AF68" s="10">
        <f t="shared" si="78"/>
        <v>0</v>
      </c>
      <c r="AG68" s="11">
        <f t="shared" si="78"/>
        <v>0</v>
      </c>
      <c r="AH68" s="10">
        <f t="shared" si="78"/>
        <v>0</v>
      </c>
      <c r="AI68" s="11">
        <f t="shared" si="78"/>
        <v>0</v>
      </c>
      <c r="AJ68" s="10">
        <f t="shared" si="78"/>
        <v>0</v>
      </c>
      <c r="AK68" s="7">
        <f t="shared" si="78"/>
        <v>0</v>
      </c>
      <c r="AL68" s="7">
        <f t="shared" ref="AL68:BQ68" si="79">SUM(AL66:AL67)</f>
        <v>0</v>
      </c>
      <c r="AM68" s="11">
        <f t="shared" si="79"/>
        <v>2</v>
      </c>
      <c r="AN68" s="10">
        <f t="shared" si="79"/>
        <v>0</v>
      </c>
      <c r="AO68" s="11">
        <f t="shared" si="79"/>
        <v>0</v>
      </c>
      <c r="AP68" s="10">
        <f t="shared" si="79"/>
        <v>0</v>
      </c>
      <c r="AQ68" s="7">
        <f t="shared" si="79"/>
        <v>0</v>
      </c>
      <c r="AR68" s="11">
        <f t="shared" si="79"/>
        <v>0</v>
      </c>
      <c r="AS68" s="10">
        <f t="shared" si="79"/>
        <v>0</v>
      </c>
      <c r="AT68" s="11">
        <f t="shared" si="79"/>
        <v>0</v>
      </c>
      <c r="AU68" s="10">
        <f t="shared" si="79"/>
        <v>0</v>
      </c>
      <c r="AV68" s="11">
        <f t="shared" si="79"/>
        <v>0</v>
      </c>
      <c r="AW68" s="10">
        <f t="shared" si="79"/>
        <v>0</v>
      </c>
      <c r="AX68" s="11">
        <f t="shared" si="79"/>
        <v>0</v>
      </c>
      <c r="AY68" s="10">
        <f t="shared" si="79"/>
        <v>0</v>
      </c>
      <c r="AZ68" s="11">
        <f t="shared" si="79"/>
        <v>0</v>
      </c>
      <c r="BA68" s="10">
        <f t="shared" si="79"/>
        <v>0</v>
      </c>
      <c r="BB68" s="11">
        <f t="shared" si="79"/>
        <v>0</v>
      </c>
      <c r="BC68" s="10">
        <f t="shared" si="79"/>
        <v>0</v>
      </c>
      <c r="BD68" s="7">
        <f t="shared" si="79"/>
        <v>0</v>
      </c>
      <c r="BE68" s="7">
        <f t="shared" si="79"/>
        <v>0</v>
      </c>
      <c r="BF68" s="11">
        <f t="shared" si="79"/>
        <v>0</v>
      </c>
      <c r="BG68" s="10">
        <f t="shared" si="79"/>
        <v>0</v>
      </c>
      <c r="BH68" s="11">
        <f t="shared" si="79"/>
        <v>0</v>
      </c>
      <c r="BI68" s="10">
        <f t="shared" si="79"/>
        <v>0</v>
      </c>
      <c r="BJ68" s="7">
        <f t="shared" si="79"/>
        <v>0</v>
      </c>
      <c r="BK68" s="11">
        <f t="shared" si="79"/>
        <v>0</v>
      </c>
      <c r="BL68" s="10">
        <f t="shared" si="79"/>
        <v>0</v>
      </c>
      <c r="BM68" s="11">
        <f t="shared" si="79"/>
        <v>0</v>
      </c>
      <c r="BN68" s="10">
        <f t="shared" si="79"/>
        <v>0</v>
      </c>
      <c r="BO68" s="11">
        <f t="shared" si="79"/>
        <v>0</v>
      </c>
      <c r="BP68" s="10">
        <f t="shared" si="79"/>
        <v>0</v>
      </c>
      <c r="BQ68" s="11">
        <f t="shared" si="79"/>
        <v>0</v>
      </c>
      <c r="BR68" s="10">
        <f t="shared" ref="BR68:CQ68" si="80">SUM(BR66:BR67)</f>
        <v>0</v>
      </c>
      <c r="BS68" s="11">
        <f t="shared" si="80"/>
        <v>0</v>
      </c>
      <c r="BT68" s="10">
        <f t="shared" si="80"/>
        <v>0</v>
      </c>
      <c r="BU68" s="11">
        <f t="shared" si="80"/>
        <v>0</v>
      </c>
      <c r="BV68" s="10">
        <f t="shared" si="80"/>
        <v>0</v>
      </c>
      <c r="BW68" s="7">
        <f t="shared" si="80"/>
        <v>0</v>
      </c>
      <c r="BX68" s="7">
        <f t="shared" si="80"/>
        <v>0</v>
      </c>
      <c r="BY68" s="11">
        <f t="shared" si="80"/>
        <v>0</v>
      </c>
      <c r="BZ68" s="10">
        <f t="shared" si="80"/>
        <v>0</v>
      </c>
      <c r="CA68" s="11">
        <f t="shared" si="80"/>
        <v>0</v>
      </c>
      <c r="CB68" s="10">
        <f t="shared" si="80"/>
        <v>0</v>
      </c>
      <c r="CC68" s="7">
        <f t="shared" si="80"/>
        <v>0</v>
      </c>
      <c r="CD68" s="11">
        <f t="shared" si="80"/>
        <v>0</v>
      </c>
      <c r="CE68" s="10">
        <f t="shared" si="80"/>
        <v>0</v>
      </c>
      <c r="CF68" s="11">
        <f t="shared" si="80"/>
        <v>0</v>
      </c>
      <c r="CG68" s="10">
        <f t="shared" si="80"/>
        <v>0</v>
      </c>
      <c r="CH68" s="11">
        <f t="shared" si="80"/>
        <v>0</v>
      </c>
      <c r="CI68" s="10">
        <f t="shared" si="80"/>
        <v>0</v>
      </c>
      <c r="CJ68" s="11">
        <f t="shared" si="80"/>
        <v>0</v>
      </c>
      <c r="CK68" s="10">
        <f t="shared" si="80"/>
        <v>0</v>
      </c>
      <c r="CL68" s="11">
        <f t="shared" si="80"/>
        <v>0</v>
      </c>
      <c r="CM68" s="10">
        <f t="shared" si="80"/>
        <v>0</v>
      </c>
      <c r="CN68" s="11">
        <f t="shared" si="80"/>
        <v>0</v>
      </c>
      <c r="CO68" s="10">
        <f t="shared" si="80"/>
        <v>0</v>
      </c>
      <c r="CP68" s="7">
        <f t="shared" si="80"/>
        <v>0</v>
      </c>
      <c r="CQ68" s="7">
        <f t="shared" si="80"/>
        <v>0</v>
      </c>
    </row>
    <row r="69" spans="1:95" ht="20.100000000000001" customHeight="1" x14ac:dyDescent="0.2">
      <c r="A69" s="6"/>
      <c r="B69" s="6"/>
      <c r="C69" s="6"/>
      <c r="D69" s="6"/>
      <c r="E69" s="8" t="s">
        <v>143</v>
      </c>
      <c r="F69" s="6">
        <f>F23+F38+F50+F64+F68</f>
        <v>10</v>
      </c>
      <c r="G69" s="6">
        <f>G23+G38+G50+G64+G68</f>
        <v>49</v>
      </c>
      <c r="H69" s="6">
        <f t="shared" ref="H69:P69" si="81">H23+H38+H50+H68</f>
        <v>1087</v>
      </c>
      <c r="I69" s="6">
        <f t="shared" si="81"/>
        <v>547</v>
      </c>
      <c r="J69" s="6">
        <f t="shared" si="81"/>
        <v>150</v>
      </c>
      <c r="K69" s="6">
        <f t="shared" si="81"/>
        <v>255</v>
      </c>
      <c r="L69" s="6">
        <f t="shared" si="81"/>
        <v>30</v>
      </c>
      <c r="M69" s="6">
        <f t="shared" si="81"/>
        <v>90</v>
      </c>
      <c r="N69" s="6">
        <f t="shared" si="81"/>
        <v>0</v>
      </c>
      <c r="O69" s="6">
        <f t="shared" si="81"/>
        <v>0</v>
      </c>
      <c r="P69" s="6">
        <f t="shared" si="81"/>
        <v>15</v>
      </c>
      <c r="Q69" s="7">
        <f>Q23+Q38+Q50+Q64+Q68</f>
        <v>90</v>
      </c>
      <c r="R69" s="7">
        <f>R23+R38+R50+R64+R68</f>
        <v>47.900000000000006</v>
      </c>
      <c r="S69" s="7">
        <f>S23+S38+S50+S64+S68</f>
        <v>48</v>
      </c>
      <c r="T69" s="11">
        <f>T23+T38+T50+T68</f>
        <v>215</v>
      </c>
      <c r="U69" s="10">
        <f>U23+U38+U50+U68</f>
        <v>0</v>
      </c>
      <c r="V69" s="11">
        <f>V23+V38+V50+V68</f>
        <v>30</v>
      </c>
      <c r="W69" s="10">
        <f>W23+W38+W50+W68</f>
        <v>0</v>
      </c>
      <c r="X69" s="7">
        <f>X23+X38+X50+X64+X68</f>
        <v>12.7</v>
      </c>
      <c r="Y69" s="11">
        <f t="shared" ref="Y69:AJ69" si="82">Y23+Y38+Y50+Y68</f>
        <v>150</v>
      </c>
      <c r="Z69" s="10">
        <f t="shared" si="82"/>
        <v>0</v>
      </c>
      <c r="AA69" s="11">
        <f t="shared" si="82"/>
        <v>30</v>
      </c>
      <c r="AB69" s="10">
        <f t="shared" si="82"/>
        <v>0</v>
      </c>
      <c r="AC69" s="11">
        <f t="shared" si="82"/>
        <v>30</v>
      </c>
      <c r="AD69" s="10">
        <f t="shared" si="82"/>
        <v>0</v>
      </c>
      <c r="AE69" s="11">
        <f t="shared" si="82"/>
        <v>0</v>
      </c>
      <c r="AF69" s="10">
        <f t="shared" si="82"/>
        <v>0</v>
      </c>
      <c r="AG69" s="11">
        <f t="shared" si="82"/>
        <v>0</v>
      </c>
      <c r="AH69" s="10">
        <f t="shared" si="82"/>
        <v>0</v>
      </c>
      <c r="AI69" s="11">
        <f t="shared" si="82"/>
        <v>15</v>
      </c>
      <c r="AJ69" s="10">
        <f t="shared" si="82"/>
        <v>0</v>
      </c>
      <c r="AK69" s="7">
        <f>AK23+AK38+AK50+AK64+AK68</f>
        <v>17.3</v>
      </c>
      <c r="AL69" s="7">
        <f>AL23+AL38+AL50+AL64+AL68</f>
        <v>30</v>
      </c>
      <c r="AM69" s="11">
        <f>AM23+AM38+AM50+AM68</f>
        <v>257</v>
      </c>
      <c r="AN69" s="10">
        <f>AN23+AN38+AN50+AN68</f>
        <v>0</v>
      </c>
      <c r="AO69" s="11">
        <f>AO23+AO38+AO50+AO68</f>
        <v>60</v>
      </c>
      <c r="AP69" s="10">
        <f>AP23+AP38+AP50+AP68</f>
        <v>0</v>
      </c>
      <c r="AQ69" s="7">
        <f>AQ23+AQ38+AQ50+AQ64+AQ68</f>
        <v>21</v>
      </c>
      <c r="AR69" s="11">
        <f t="shared" ref="AR69:BC69" si="83">AR23+AR38+AR50+AR68</f>
        <v>105</v>
      </c>
      <c r="AS69" s="10">
        <f t="shared" si="83"/>
        <v>0</v>
      </c>
      <c r="AT69" s="11">
        <f t="shared" si="83"/>
        <v>0</v>
      </c>
      <c r="AU69" s="10">
        <f t="shared" si="83"/>
        <v>0</v>
      </c>
      <c r="AV69" s="11">
        <f t="shared" si="83"/>
        <v>30</v>
      </c>
      <c r="AW69" s="10">
        <f t="shared" si="83"/>
        <v>0</v>
      </c>
      <c r="AX69" s="11">
        <f t="shared" si="83"/>
        <v>0</v>
      </c>
      <c r="AY69" s="10">
        <f t="shared" si="83"/>
        <v>0</v>
      </c>
      <c r="AZ69" s="11">
        <f t="shared" si="83"/>
        <v>0</v>
      </c>
      <c r="BA69" s="10">
        <f t="shared" si="83"/>
        <v>0</v>
      </c>
      <c r="BB69" s="11">
        <f t="shared" si="83"/>
        <v>0</v>
      </c>
      <c r="BC69" s="10">
        <f t="shared" si="83"/>
        <v>0</v>
      </c>
      <c r="BD69" s="7">
        <f>BD23+BD38+BD50+BD64+BD68</f>
        <v>9</v>
      </c>
      <c r="BE69" s="7">
        <f>BE23+BE38+BE50+BE64+BE68</f>
        <v>30</v>
      </c>
      <c r="BF69" s="11">
        <f>BF23+BF38+BF50+BF68</f>
        <v>75</v>
      </c>
      <c r="BG69" s="10">
        <f>BG23+BG38+BG50+BG68</f>
        <v>0</v>
      </c>
      <c r="BH69" s="11">
        <f>BH23+BH38+BH50+BH68</f>
        <v>60</v>
      </c>
      <c r="BI69" s="10">
        <f>BI23+BI38+BI50+BI68</f>
        <v>0</v>
      </c>
      <c r="BJ69" s="7">
        <f>BJ23+BJ38+BJ50+BJ64+BJ68</f>
        <v>8.4</v>
      </c>
      <c r="BK69" s="11">
        <f t="shared" ref="BK69:BV69" si="84">BK23+BK38+BK50+BK68</f>
        <v>0</v>
      </c>
      <c r="BL69" s="10">
        <f t="shared" si="84"/>
        <v>0</v>
      </c>
      <c r="BM69" s="11">
        <f t="shared" si="84"/>
        <v>0</v>
      </c>
      <c r="BN69" s="10">
        <f t="shared" si="84"/>
        <v>0</v>
      </c>
      <c r="BO69" s="11">
        <f t="shared" si="84"/>
        <v>30</v>
      </c>
      <c r="BP69" s="10">
        <f t="shared" si="84"/>
        <v>0</v>
      </c>
      <c r="BQ69" s="11">
        <f t="shared" si="84"/>
        <v>0</v>
      </c>
      <c r="BR69" s="10">
        <f t="shared" si="84"/>
        <v>0</v>
      </c>
      <c r="BS69" s="11">
        <f t="shared" si="84"/>
        <v>0</v>
      </c>
      <c r="BT69" s="10">
        <f t="shared" si="84"/>
        <v>0</v>
      </c>
      <c r="BU69" s="11">
        <f t="shared" si="84"/>
        <v>0</v>
      </c>
      <c r="BV69" s="10">
        <f t="shared" si="84"/>
        <v>0</v>
      </c>
      <c r="BW69" s="7">
        <f>BW23+BW38+BW50+BW64+BW68</f>
        <v>21.6</v>
      </c>
      <c r="BX69" s="7">
        <f>BX23+BX38+BX50+BX64+BX68</f>
        <v>30</v>
      </c>
      <c r="BY69" s="11">
        <f>BY23+BY38+BY50+BY68</f>
        <v>0</v>
      </c>
      <c r="BZ69" s="10">
        <f>BZ23+BZ38+BZ50+BZ68</f>
        <v>0</v>
      </c>
      <c r="CA69" s="11">
        <f>CA23+CA38+CA50+CA68</f>
        <v>0</v>
      </c>
      <c r="CB69" s="10">
        <f>CB23+CB38+CB50+CB68</f>
        <v>0</v>
      </c>
      <c r="CC69" s="7">
        <f>CC23+CC38+CC50+CC64+CC68</f>
        <v>0</v>
      </c>
      <c r="CD69" s="11">
        <f t="shared" ref="CD69:CO69" si="85">CD23+CD38+CD50+CD68</f>
        <v>0</v>
      </c>
      <c r="CE69" s="10">
        <f t="shared" si="85"/>
        <v>0</v>
      </c>
      <c r="CF69" s="11">
        <f t="shared" si="85"/>
        <v>0</v>
      </c>
      <c r="CG69" s="10">
        <f t="shared" si="85"/>
        <v>0</v>
      </c>
      <c r="CH69" s="11">
        <f t="shared" si="85"/>
        <v>0</v>
      </c>
      <c r="CI69" s="10">
        <f t="shared" si="85"/>
        <v>0</v>
      </c>
      <c r="CJ69" s="11">
        <f t="shared" si="85"/>
        <v>0</v>
      </c>
      <c r="CK69" s="10">
        <f t="shared" si="85"/>
        <v>0</v>
      </c>
      <c r="CL69" s="11">
        <f t="shared" si="85"/>
        <v>0</v>
      </c>
      <c r="CM69" s="10">
        <f t="shared" si="85"/>
        <v>0</v>
      </c>
      <c r="CN69" s="11">
        <f t="shared" si="85"/>
        <v>0</v>
      </c>
      <c r="CO69" s="10">
        <f t="shared" si="85"/>
        <v>0</v>
      </c>
      <c r="CP69" s="7">
        <f>CP23+CP38+CP50+CP64+CP68</f>
        <v>0</v>
      </c>
      <c r="CQ69" s="7">
        <f>CQ23+CQ38+CQ50+CQ64+CQ68</f>
        <v>0</v>
      </c>
    </row>
    <row r="71" spans="1:95" x14ac:dyDescent="0.2">
      <c r="D71" s="3" t="s">
        <v>22</v>
      </c>
      <c r="E71" s="3" t="s">
        <v>149</v>
      </c>
    </row>
    <row r="72" spans="1:95" x14ac:dyDescent="0.2">
      <c r="D72" s="3" t="s">
        <v>26</v>
      </c>
      <c r="E72" s="3" t="s">
        <v>150</v>
      </c>
    </row>
    <row r="73" spans="1:95" x14ac:dyDescent="0.2">
      <c r="D73" s="21" t="s">
        <v>32</v>
      </c>
      <c r="E73" s="21"/>
    </row>
    <row r="74" spans="1:95" x14ac:dyDescent="0.2">
      <c r="D74" s="3" t="s">
        <v>34</v>
      </c>
      <c r="E74" s="3" t="s">
        <v>151</v>
      </c>
    </row>
    <row r="75" spans="1:95" x14ac:dyDescent="0.2">
      <c r="D75" s="3" t="s">
        <v>35</v>
      </c>
      <c r="E75" s="3" t="s">
        <v>152</v>
      </c>
    </row>
    <row r="76" spans="1:95" x14ac:dyDescent="0.2">
      <c r="D76" s="21" t="s">
        <v>33</v>
      </c>
      <c r="E76" s="21"/>
    </row>
    <row r="77" spans="1:95" x14ac:dyDescent="0.2">
      <c r="D77" s="3" t="s">
        <v>36</v>
      </c>
      <c r="E77" s="3" t="s">
        <v>153</v>
      </c>
      <c r="M77" s="9"/>
      <c r="U77" s="9"/>
      <c r="AC77" s="9"/>
    </row>
    <row r="78" spans="1:95" x14ac:dyDescent="0.2">
      <c r="D78" s="3" t="s">
        <v>37</v>
      </c>
      <c r="E78" s="3" t="s">
        <v>154</v>
      </c>
    </row>
    <row r="79" spans="1:95" x14ac:dyDescent="0.2">
      <c r="D79" s="3" t="s">
        <v>38</v>
      </c>
      <c r="E79" s="3" t="s">
        <v>155</v>
      </c>
    </row>
    <row r="80" spans="1:95" x14ac:dyDescent="0.2">
      <c r="D80" s="3" t="s">
        <v>39</v>
      </c>
      <c r="E80" s="3" t="s">
        <v>156</v>
      </c>
    </row>
    <row r="81" spans="4:5" x14ac:dyDescent="0.2">
      <c r="D81" s="3" t="s">
        <v>40</v>
      </c>
      <c r="E81" s="3" t="s">
        <v>157</v>
      </c>
    </row>
    <row r="82" spans="4:5" x14ac:dyDescent="0.2">
      <c r="D82" s="3" t="s">
        <v>41</v>
      </c>
      <c r="E82" s="3" t="s">
        <v>158</v>
      </c>
    </row>
  </sheetData>
  <mergeCells count="93">
    <mergeCell ref="A62:CQ62"/>
    <mergeCell ref="A65:CQ65"/>
    <mergeCell ref="D73:E73"/>
    <mergeCell ref="D76:E76"/>
    <mergeCell ref="C57:C58"/>
    <mergeCell ref="A57:A58"/>
    <mergeCell ref="B57:B58"/>
    <mergeCell ref="C59:C60"/>
    <mergeCell ref="A59:A60"/>
    <mergeCell ref="B59:B60"/>
    <mergeCell ref="C52:C53"/>
    <mergeCell ref="A52:A53"/>
    <mergeCell ref="B52:B53"/>
    <mergeCell ref="C54:C56"/>
    <mergeCell ref="A54:A56"/>
    <mergeCell ref="B54:B56"/>
    <mergeCell ref="CP14:CP15"/>
    <mergeCell ref="CQ14:CQ15"/>
    <mergeCell ref="A16:CQ16"/>
    <mergeCell ref="A24:CQ24"/>
    <mergeCell ref="A39:CQ39"/>
    <mergeCell ref="A51:CQ51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1"/>
  <sheetViews>
    <sheetView workbookViewId="0">
      <selection activeCell="R10" sqref="R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93</v>
      </c>
      <c r="AM8" t="s">
        <v>16</v>
      </c>
    </row>
    <row r="9" spans="1:95" x14ac:dyDescent="0.2">
      <c r="E9" t="s">
        <v>17</v>
      </c>
      <c r="F9" s="1" t="s">
        <v>18</v>
      </c>
      <c r="AM9" t="s">
        <v>194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2" si="0">SUM(I17:P17)</f>
        <v>30</v>
      </c>
      <c r="I17" s="6">
        <f t="shared" ref="I17:I22" si="1">T17+AM17+BF17+BY17</f>
        <v>0</v>
      </c>
      <c r="J17" s="6">
        <f t="shared" ref="J17:J22" si="2">V17+AO17+BH17+CA17</f>
        <v>0</v>
      </c>
      <c r="K17" s="6">
        <f t="shared" ref="K17:K22" si="3">Y17+AR17+BK17+CD17</f>
        <v>0</v>
      </c>
      <c r="L17" s="6">
        <f t="shared" ref="L17:L22" si="4">AA17+AT17+BM17+CF17</f>
        <v>30</v>
      </c>
      <c r="M17" s="6">
        <f t="shared" ref="M17:M22" si="5">AC17+AV17+BO17+CH17</f>
        <v>0</v>
      </c>
      <c r="N17" s="6">
        <f t="shared" ref="N17:N22" si="6">AE17+AX17+BQ17+CJ17</f>
        <v>0</v>
      </c>
      <c r="O17" s="6">
        <f t="shared" ref="O17:O22" si="7">AG17+AZ17+BS17+CL17</f>
        <v>0</v>
      </c>
      <c r="P17" s="6">
        <f t="shared" ref="P17:P22" si="8">AI17+BB17+BU17+CN17</f>
        <v>0</v>
      </c>
      <c r="Q17" s="7">
        <f t="shared" ref="Q17:Q22" si="9">AL17+BE17+BX17+CQ17</f>
        <v>3</v>
      </c>
      <c r="R17" s="7">
        <f t="shared" ref="R17:R22" si="10">AK17+BD17+BW17+CP17</f>
        <v>3</v>
      </c>
      <c r="S17" s="7">
        <f>$B$17*1.5</f>
        <v>1.5</v>
      </c>
      <c r="T17" s="11"/>
      <c r="U17" s="10"/>
      <c r="V17" s="11"/>
      <c r="W17" s="10"/>
      <c r="X17" s="7"/>
      <c r="Y17" s="11"/>
      <c r="Z17" s="10"/>
      <c r="AA17" s="11">
        <f>$B$17*30</f>
        <v>30</v>
      </c>
      <c r="AB17" s="10" t="s">
        <v>55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2" si="11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CC17+CP17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56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0.6</v>
      </c>
      <c r="T19" s="11">
        <v>15</v>
      </c>
      <c r="U19" s="10" t="s">
        <v>56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$B$20*15</f>
        <v>15</v>
      </c>
      <c r="AN20" s="10" t="s">
        <v>56</v>
      </c>
      <c r="AO20" s="11"/>
      <c r="AP20" s="10"/>
      <c r="AQ20" s="7">
        <f>$B$20*1</f>
        <v>1</v>
      </c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1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1.4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56</v>
      </c>
      <c r="AO21" s="11">
        <v>15</v>
      </c>
      <c r="AP21" s="10" t="s">
        <v>56</v>
      </c>
      <c r="AQ21" s="7"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/>
      <c r="B22" s="6"/>
      <c r="C22" s="6"/>
      <c r="D22" s="6" t="s">
        <v>64</v>
      </c>
      <c r="E22" s="3" t="s">
        <v>65</v>
      </c>
      <c r="F22" s="6">
        <f>COUNTIF(T22:CO22,"e")</f>
        <v>0</v>
      </c>
      <c r="G22" s="6">
        <f>COUNTIF(T22:CO22,"z")</f>
        <v>2</v>
      </c>
      <c r="H22" s="6">
        <f t="shared" si="0"/>
        <v>45</v>
      </c>
      <c r="I22" s="6">
        <f t="shared" si="1"/>
        <v>15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1.4</v>
      </c>
      <c r="S22" s="7">
        <v>1.8</v>
      </c>
      <c r="T22" s="11">
        <v>15</v>
      </c>
      <c r="U22" s="10" t="s">
        <v>56</v>
      </c>
      <c r="V22" s="11"/>
      <c r="W22" s="10"/>
      <c r="X22" s="7">
        <v>0.6</v>
      </c>
      <c r="Y22" s="11">
        <v>30</v>
      </c>
      <c r="Z22" s="10" t="s">
        <v>56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>
        <v>1.4</v>
      </c>
      <c r="AL22" s="7">
        <f t="shared" si="11"/>
        <v>2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95" customHeight="1" x14ac:dyDescent="0.2">
      <c r="A23" s="6"/>
      <c r="B23" s="6"/>
      <c r="C23" s="6"/>
      <c r="D23" s="6"/>
      <c r="E23" s="6" t="s">
        <v>66</v>
      </c>
      <c r="F23" s="6">
        <f t="shared" ref="F23:AK23" si="15">SUM(F17:F22)</f>
        <v>1</v>
      </c>
      <c r="G23" s="6">
        <f t="shared" si="15"/>
        <v>7</v>
      </c>
      <c r="H23" s="6">
        <f t="shared" si="15"/>
        <v>150</v>
      </c>
      <c r="I23" s="6">
        <f t="shared" si="15"/>
        <v>60</v>
      </c>
      <c r="J23" s="6">
        <f t="shared" si="15"/>
        <v>30</v>
      </c>
      <c r="K23" s="6">
        <f t="shared" si="15"/>
        <v>30</v>
      </c>
      <c r="L23" s="6">
        <f t="shared" si="15"/>
        <v>30</v>
      </c>
      <c r="M23" s="6">
        <f t="shared" si="15"/>
        <v>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10</v>
      </c>
      <c r="R23" s="7">
        <f t="shared" si="15"/>
        <v>4.4000000000000004</v>
      </c>
      <c r="S23" s="7">
        <f t="shared" si="15"/>
        <v>6.6000000000000005</v>
      </c>
      <c r="T23" s="11">
        <f t="shared" si="15"/>
        <v>30</v>
      </c>
      <c r="U23" s="10">
        <f t="shared" si="15"/>
        <v>0</v>
      </c>
      <c r="V23" s="11">
        <f t="shared" si="15"/>
        <v>0</v>
      </c>
      <c r="W23" s="10">
        <f t="shared" si="15"/>
        <v>0</v>
      </c>
      <c r="X23" s="7">
        <f t="shared" si="15"/>
        <v>1.6</v>
      </c>
      <c r="Y23" s="11">
        <f t="shared" si="15"/>
        <v>30</v>
      </c>
      <c r="Z23" s="10">
        <f t="shared" si="15"/>
        <v>0</v>
      </c>
      <c r="AA23" s="11">
        <f t="shared" si="15"/>
        <v>30</v>
      </c>
      <c r="AB23" s="10">
        <f t="shared" si="15"/>
        <v>0</v>
      </c>
      <c r="AC23" s="11">
        <f t="shared" si="15"/>
        <v>0</v>
      </c>
      <c r="AD23" s="10">
        <f t="shared" si="15"/>
        <v>0</v>
      </c>
      <c r="AE23" s="11">
        <f t="shared" si="15"/>
        <v>0</v>
      </c>
      <c r="AF23" s="10">
        <f t="shared" si="15"/>
        <v>0</v>
      </c>
      <c r="AG23" s="11">
        <f t="shared" si="15"/>
        <v>0</v>
      </c>
      <c r="AH23" s="10">
        <f t="shared" si="15"/>
        <v>0</v>
      </c>
      <c r="AI23" s="11">
        <f t="shared" si="15"/>
        <v>0</v>
      </c>
      <c r="AJ23" s="10">
        <f t="shared" si="15"/>
        <v>0</v>
      </c>
      <c r="AK23" s="7">
        <f t="shared" si="15"/>
        <v>4.4000000000000004</v>
      </c>
      <c r="AL23" s="7">
        <f t="shared" ref="AL23:BQ23" si="16">SUM(AL17:AL22)</f>
        <v>6</v>
      </c>
      <c r="AM23" s="11">
        <f t="shared" si="16"/>
        <v>30</v>
      </c>
      <c r="AN23" s="10">
        <f t="shared" si="16"/>
        <v>0</v>
      </c>
      <c r="AO23" s="11">
        <f t="shared" si="16"/>
        <v>15</v>
      </c>
      <c r="AP23" s="10">
        <f t="shared" si="16"/>
        <v>0</v>
      </c>
      <c r="AQ23" s="7">
        <f t="shared" si="16"/>
        <v>3</v>
      </c>
      <c r="AR23" s="11">
        <f t="shared" si="16"/>
        <v>0</v>
      </c>
      <c r="AS23" s="10">
        <f t="shared" si="16"/>
        <v>0</v>
      </c>
      <c r="AT23" s="11">
        <f t="shared" si="16"/>
        <v>0</v>
      </c>
      <c r="AU23" s="10">
        <f t="shared" si="16"/>
        <v>0</v>
      </c>
      <c r="AV23" s="11">
        <f t="shared" si="16"/>
        <v>0</v>
      </c>
      <c r="AW23" s="10">
        <f t="shared" si="16"/>
        <v>0</v>
      </c>
      <c r="AX23" s="11">
        <f t="shared" si="16"/>
        <v>0</v>
      </c>
      <c r="AY23" s="10">
        <f t="shared" si="16"/>
        <v>0</v>
      </c>
      <c r="AZ23" s="11">
        <f t="shared" si="16"/>
        <v>0</v>
      </c>
      <c r="BA23" s="10">
        <f t="shared" si="16"/>
        <v>0</v>
      </c>
      <c r="BB23" s="11">
        <f t="shared" si="16"/>
        <v>0</v>
      </c>
      <c r="BC23" s="10">
        <f t="shared" si="16"/>
        <v>0</v>
      </c>
      <c r="BD23" s="7">
        <f t="shared" si="16"/>
        <v>0</v>
      </c>
      <c r="BE23" s="7">
        <f t="shared" si="16"/>
        <v>3</v>
      </c>
      <c r="BF23" s="11">
        <f t="shared" si="16"/>
        <v>0</v>
      </c>
      <c r="BG23" s="10">
        <f t="shared" si="16"/>
        <v>0</v>
      </c>
      <c r="BH23" s="11">
        <f t="shared" si="16"/>
        <v>15</v>
      </c>
      <c r="BI23" s="10">
        <f t="shared" si="16"/>
        <v>0</v>
      </c>
      <c r="BJ23" s="7">
        <f t="shared" si="16"/>
        <v>1</v>
      </c>
      <c r="BK23" s="11">
        <f t="shared" si="16"/>
        <v>0</v>
      </c>
      <c r="BL23" s="10">
        <f t="shared" si="16"/>
        <v>0</v>
      </c>
      <c r="BM23" s="11">
        <f t="shared" si="16"/>
        <v>0</v>
      </c>
      <c r="BN23" s="10">
        <f t="shared" si="16"/>
        <v>0</v>
      </c>
      <c r="BO23" s="11">
        <f t="shared" si="16"/>
        <v>0</v>
      </c>
      <c r="BP23" s="10">
        <f t="shared" si="16"/>
        <v>0</v>
      </c>
      <c r="BQ23" s="11">
        <f t="shared" si="16"/>
        <v>0</v>
      </c>
      <c r="BR23" s="10">
        <f t="shared" ref="BR23:CQ23" si="17">SUM(BR17:BR22)</f>
        <v>0</v>
      </c>
      <c r="BS23" s="11">
        <f t="shared" si="17"/>
        <v>0</v>
      </c>
      <c r="BT23" s="10">
        <f t="shared" si="17"/>
        <v>0</v>
      </c>
      <c r="BU23" s="11">
        <f t="shared" si="17"/>
        <v>0</v>
      </c>
      <c r="BV23" s="10">
        <f t="shared" si="17"/>
        <v>0</v>
      </c>
      <c r="BW23" s="7">
        <f t="shared" si="17"/>
        <v>0</v>
      </c>
      <c r="BX23" s="7">
        <f t="shared" si="17"/>
        <v>1</v>
      </c>
      <c r="BY23" s="11">
        <f t="shared" si="17"/>
        <v>0</v>
      </c>
      <c r="BZ23" s="10">
        <f t="shared" si="17"/>
        <v>0</v>
      </c>
      <c r="CA23" s="11">
        <f t="shared" si="17"/>
        <v>0</v>
      </c>
      <c r="CB23" s="10">
        <f t="shared" si="17"/>
        <v>0</v>
      </c>
      <c r="CC23" s="7">
        <f t="shared" si="17"/>
        <v>0</v>
      </c>
      <c r="CD23" s="11">
        <f t="shared" si="17"/>
        <v>0</v>
      </c>
      <c r="CE23" s="10">
        <f t="shared" si="17"/>
        <v>0</v>
      </c>
      <c r="CF23" s="11">
        <f t="shared" si="17"/>
        <v>0</v>
      </c>
      <c r="CG23" s="10">
        <f t="shared" si="17"/>
        <v>0</v>
      </c>
      <c r="CH23" s="11">
        <f t="shared" si="17"/>
        <v>0</v>
      </c>
      <c r="CI23" s="10">
        <f t="shared" si="17"/>
        <v>0</v>
      </c>
      <c r="CJ23" s="11">
        <f t="shared" si="17"/>
        <v>0</v>
      </c>
      <c r="CK23" s="10">
        <f t="shared" si="17"/>
        <v>0</v>
      </c>
      <c r="CL23" s="11">
        <f t="shared" si="17"/>
        <v>0</v>
      </c>
      <c r="CM23" s="10">
        <f t="shared" si="17"/>
        <v>0</v>
      </c>
      <c r="CN23" s="11">
        <f t="shared" si="17"/>
        <v>0</v>
      </c>
      <c r="CO23" s="10">
        <f t="shared" si="17"/>
        <v>0</v>
      </c>
      <c r="CP23" s="7">
        <f t="shared" si="17"/>
        <v>0</v>
      </c>
      <c r="CQ23" s="7">
        <f t="shared" si="17"/>
        <v>0</v>
      </c>
    </row>
    <row r="24" spans="1:95" ht="20.100000000000001" customHeight="1" x14ac:dyDescent="0.2">
      <c r="A24" s="19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9"/>
      <c r="CQ24" s="13"/>
    </row>
    <row r="25" spans="1:95" x14ac:dyDescent="0.2">
      <c r="A25" s="6"/>
      <c r="B25" s="6"/>
      <c r="C25" s="6"/>
      <c r="D25" s="6" t="s">
        <v>68</v>
      </c>
      <c r="E25" s="3" t="s">
        <v>69</v>
      </c>
      <c r="F25" s="6">
        <f t="shared" ref="F25:F31" si="18">COUNTIF(T25:CO25,"e")</f>
        <v>1</v>
      </c>
      <c r="G25" s="6">
        <f t="shared" ref="G25:G31" si="19">COUNTIF(T25:CO25,"z")</f>
        <v>1</v>
      </c>
      <c r="H25" s="6">
        <f t="shared" ref="H25:H37" si="20">SUM(I25:P25)</f>
        <v>30</v>
      </c>
      <c r="I25" s="6">
        <f t="shared" ref="I25:I37" si="21">T25+AM25+BF25+BY25</f>
        <v>15</v>
      </c>
      <c r="J25" s="6">
        <f t="shared" ref="J25:J37" si="22">V25+AO25+BH25+CA25</f>
        <v>15</v>
      </c>
      <c r="K25" s="6">
        <f t="shared" ref="K25:K37" si="23">Y25+AR25+BK25+CD25</f>
        <v>0</v>
      </c>
      <c r="L25" s="6">
        <f t="shared" ref="L25:L37" si="24">AA25+AT25+BM25+CF25</f>
        <v>0</v>
      </c>
      <c r="M25" s="6">
        <f t="shared" ref="M25:M37" si="25">AC25+AV25+BO25+CH25</f>
        <v>0</v>
      </c>
      <c r="N25" s="6">
        <f t="shared" ref="N25:N37" si="26">AE25+AX25+BQ25+CJ25</f>
        <v>0</v>
      </c>
      <c r="O25" s="6">
        <f t="shared" ref="O25:O37" si="27">AG25+AZ25+BS25+CL25</f>
        <v>0</v>
      </c>
      <c r="P25" s="6">
        <f t="shared" ref="P25:P37" si="28">AI25+BB25+BU25+CN25</f>
        <v>0</v>
      </c>
      <c r="Q25" s="7">
        <f t="shared" ref="Q25:Q37" si="29">AL25+BE25+BX25+CQ25</f>
        <v>2</v>
      </c>
      <c r="R25" s="7">
        <f t="shared" ref="R25:R37" si="30">AK25+BD25+BW25+CP25</f>
        <v>0</v>
      </c>
      <c r="S25" s="7">
        <v>1.5</v>
      </c>
      <c r="T25" s="11">
        <v>15</v>
      </c>
      <c r="U25" s="10" t="s">
        <v>55</v>
      </c>
      <c r="V25" s="11">
        <v>15</v>
      </c>
      <c r="W25" s="10" t="s">
        <v>56</v>
      </c>
      <c r="X25" s="7">
        <v>2</v>
      </c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ref="AL25:AL37" si="31">X25+AK25</f>
        <v>2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ref="BE25:BE37" si="32">AQ25+BD25</f>
        <v>0</v>
      </c>
      <c r="BF25" s="11"/>
      <c r="BG25" s="10"/>
      <c r="BH25" s="11"/>
      <c r="BI25" s="10"/>
      <c r="BJ25" s="7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ref="BX25:BX37" si="33">BJ25+BW25</f>
        <v>0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ref="CQ25:CQ37" si="34">CC25+CP25</f>
        <v>0</v>
      </c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 t="shared" si="18"/>
        <v>0</v>
      </c>
      <c r="G26" s="6">
        <f t="shared" si="19"/>
        <v>2</v>
      </c>
      <c r="H26" s="6">
        <f t="shared" si="20"/>
        <v>45</v>
      </c>
      <c r="I26" s="6">
        <f t="shared" si="21"/>
        <v>15</v>
      </c>
      <c r="J26" s="6">
        <f t="shared" si="22"/>
        <v>0</v>
      </c>
      <c r="K26" s="6">
        <f t="shared" si="23"/>
        <v>30</v>
      </c>
      <c r="L26" s="6">
        <f t="shared" si="24"/>
        <v>0</v>
      </c>
      <c r="M26" s="6">
        <f t="shared" si="25"/>
        <v>0</v>
      </c>
      <c r="N26" s="6">
        <f t="shared" si="26"/>
        <v>0</v>
      </c>
      <c r="O26" s="6">
        <f t="shared" si="27"/>
        <v>0</v>
      </c>
      <c r="P26" s="6">
        <f t="shared" si="28"/>
        <v>0</v>
      </c>
      <c r="Q26" s="7">
        <f t="shared" si="29"/>
        <v>2</v>
      </c>
      <c r="R26" s="7">
        <f t="shared" si="30"/>
        <v>1.2</v>
      </c>
      <c r="S26" s="7">
        <v>1.8</v>
      </c>
      <c r="T26" s="11">
        <v>15</v>
      </c>
      <c r="U26" s="10" t="s">
        <v>56</v>
      </c>
      <c r="V26" s="11"/>
      <c r="W26" s="10"/>
      <c r="X26" s="7">
        <v>0.8</v>
      </c>
      <c r="Y26" s="11">
        <v>30</v>
      </c>
      <c r="Z26" s="10" t="s">
        <v>56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>
        <v>1.2</v>
      </c>
      <c r="AL26" s="7">
        <f t="shared" si="31"/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2"/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3"/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4"/>
        <v>0</v>
      </c>
    </row>
    <row r="27" spans="1:95" x14ac:dyDescent="0.2">
      <c r="A27" s="6"/>
      <c r="B27" s="6"/>
      <c r="C27" s="6"/>
      <c r="D27" s="6" t="s">
        <v>72</v>
      </c>
      <c r="E27" s="3" t="s">
        <v>73</v>
      </c>
      <c r="F27" s="6">
        <f t="shared" si="18"/>
        <v>0</v>
      </c>
      <c r="G27" s="6">
        <f t="shared" si="19"/>
        <v>2</v>
      </c>
      <c r="H27" s="6">
        <f t="shared" si="20"/>
        <v>45</v>
      </c>
      <c r="I27" s="6">
        <f t="shared" si="21"/>
        <v>15</v>
      </c>
      <c r="J27" s="6">
        <f t="shared" si="22"/>
        <v>0</v>
      </c>
      <c r="K27" s="6">
        <f t="shared" si="23"/>
        <v>30</v>
      </c>
      <c r="L27" s="6">
        <f t="shared" si="24"/>
        <v>0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2</v>
      </c>
      <c r="R27" s="7">
        <f t="shared" si="30"/>
        <v>1.3</v>
      </c>
      <c r="S27" s="7">
        <v>1.8</v>
      </c>
      <c r="T27" s="11">
        <v>15</v>
      </c>
      <c r="U27" s="10" t="s">
        <v>56</v>
      </c>
      <c r="V27" s="11"/>
      <c r="W27" s="10"/>
      <c r="X27" s="7">
        <v>0.7</v>
      </c>
      <c r="Y27" s="11">
        <v>30</v>
      </c>
      <c r="Z27" s="10" t="s">
        <v>56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>
        <v>1.3</v>
      </c>
      <c r="AL27" s="7">
        <f t="shared" si="31"/>
        <v>2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74</v>
      </c>
      <c r="E28" s="3" t="s">
        <v>75</v>
      </c>
      <c r="F28" s="6">
        <f t="shared" si="18"/>
        <v>0</v>
      </c>
      <c r="G28" s="6">
        <f t="shared" si="19"/>
        <v>2</v>
      </c>
      <c r="H28" s="6">
        <f t="shared" si="20"/>
        <v>30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0</v>
      </c>
      <c r="M28" s="6">
        <f t="shared" si="25"/>
        <v>15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2</v>
      </c>
      <c r="R28" s="7">
        <f t="shared" si="30"/>
        <v>1</v>
      </c>
      <c r="S28" s="7">
        <v>1.5</v>
      </c>
      <c r="T28" s="11">
        <v>15</v>
      </c>
      <c r="U28" s="10" t="s">
        <v>56</v>
      </c>
      <c r="V28" s="11"/>
      <c r="W28" s="10"/>
      <c r="X28" s="7">
        <v>1</v>
      </c>
      <c r="Y28" s="11"/>
      <c r="Z28" s="10"/>
      <c r="AA28" s="11"/>
      <c r="AB28" s="10"/>
      <c r="AC28" s="11">
        <v>15</v>
      </c>
      <c r="AD28" s="10" t="s">
        <v>56</v>
      </c>
      <c r="AE28" s="11"/>
      <c r="AF28" s="10"/>
      <c r="AG28" s="11"/>
      <c r="AH28" s="10"/>
      <c r="AI28" s="11"/>
      <c r="AJ28" s="10"/>
      <c r="AK28" s="7">
        <v>1</v>
      </c>
      <c r="AL28" s="7">
        <f t="shared" si="31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2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76</v>
      </c>
      <c r="E29" s="3" t="s">
        <v>77</v>
      </c>
      <c r="F29" s="6">
        <f t="shared" si="18"/>
        <v>0</v>
      </c>
      <c r="G29" s="6">
        <f t="shared" si="19"/>
        <v>2</v>
      </c>
      <c r="H29" s="6">
        <f t="shared" si="20"/>
        <v>60</v>
      </c>
      <c r="I29" s="6">
        <f t="shared" si="21"/>
        <v>30</v>
      </c>
      <c r="J29" s="6">
        <f t="shared" si="22"/>
        <v>0</v>
      </c>
      <c r="K29" s="6">
        <f t="shared" si="23"/>
        <v>30</v>
      </c>
      <c r="L29" s="6">
        <f t="shared" si="24"/>
        <v>0</v>
      </c>
      <c r="M29" s="6">
        <f t="shared" si="25"/>
        <v>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1.5</v>
      </c>
      <c r="S29" s="7">
        <v>2.8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30</v>
      </c>
      <c r="AN29" s="10" t="s">
        <v>56</v>
      </c>
      <c r="AO29" s="11"/>
      <c r="AP29" s="10"/>
      <c r="AQ29" s="7">
        <v>1.5</v>
      </c>
      <c r="AR29" s="11">
        <v>30</v>
      </c>
      <c r="AS29" s="10" t="s">
        <v>56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v>1.5</v>
      </c>
      <c r="BE29" s="7">
        <f t="shared" si="32"/>
        <v>3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78</v>
      </c>
      <c r="E30" s="3" t="s">
        <v>79</v>
      </c>
      <c r="F30" s="6">
        <f t="shared" si="18"/>
        <v>1</v>
      </c>
      <c r="G30" s="6">
        <f t="shared" si="19"/>
        <v>2</v>
      </c>
      <c r="H30" s="6">
        <f t="shared" si="20"/>
        <v>60</v>
      </c>
      <c r="I30" s="6">
        <f t="shared" si="21"/>
        <v>30</v>
      </c>
      <c r="J30" s="6">
        <f t="shared" si="22"/>
        <v>15</v>
      </c>
      <c r="K30" s="6">
        <f t="shared" si="23"/>
        <v>15</v>
      </c>
      <c r="L30" s="6">
        <f t="shared" si="24"/>
        <v>0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3</v>
      </c>
      <c r="R30" s="7">
        <f t="shared" si="30"/>
        <v>1</v>
      </c>
      <c r="S30" s="7">
        <v>2.6</v>
      </c>
      <c r="T30" s="11">
        <v>30</v>
      </c>
      <c r="U30" s="10" t="s">
        <v>55</v>
      </c>
      <c r="V30" s="11">
        <v>15</v>
      </c>
      <c r="W30" s="10" t="s">
        <v>56</v>
      </c>
      <c r="X30" s="7">
        <v>2</v>
      </c>
      <c r="Y30" s="11">
        <v>15</v>
      </c>
      <c r="Z30" s="10" t="s">
        <v>56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>
        <v>1</v>
      </c>
      <c r="AL30" s="7">
        <f t="shared" si="31"/>
        <v>3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80</v>
      </c>
      <c r="E31" s="3" t="s">
        <v>81</v>
      </c>
      <c r="F31" s="6">
        <f t="shared" si="18"/>
        <v>1</v>
      </c>
      <c r="G31" s="6">
        <f t="shared" si="19"/>
        <v>1</v>
      </c>
      <c r="H31" s="6">
        <f t="shared" si="20"/>
        <v>45</v>
      </c>
      <c r="I31" s="6">
        <f t="shared" si="21"/>
        <v>30</v>
      </c>
      <c r="J31" s="6">
        <f t="shared" si="22"/>
        <v>0</v>
      </c>
      <c r="K31" s="6">
        <f t="shared" si="23"/>
        <v>15</v>
      </c>
      <c r="L31" s="6">
        <f t="shared" si="24"/>
        <v>0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3</v>
      </c>
      <c r="R31" s="7">
        <f t="shared" si="30"/>
        <v>1</v>
      </c>
      <c r="S31" s="7">
        <v>2.1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1"/>
        <v>0</v>
      </c>
      <c r="AM31" s="11">
        <v>30</v>
      </c>
      <c r="AN31" s="10" t="s">
        <v>55</v>
      </c>
      <c r="AO31" s="11"/>
      <c r="AP31" s="10"/>
      <c r="AQ31" s="7">
        <v>2</v>
      </c>
      <c r="AR31" s="11">
        <v>15</v>
      </c>
      <c r="AS31" s="10" t="s">
        <v>56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1</v>
      </c>
      <c r="BE31" s="7">
        <f t="shared" si="32"/>
        <v>3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>
        <v>6</v>
      </c>
      <c r="B32" s="6">
        <v>1</v>
      </c>
      <c r="C32" s="6"/>
      <c r="D32" s="6"/>
      <c r="E32" s="3" t="s">
        <v>82</v>
      </c>
      <c r="F32" s="6">
        <f>$B$32*COUNTIF(T32:CO32,"e")</f>
        <v>0</v>
      </c>
      <c r="G32" s="6">
        <f>$B$32*COUNTIF(T32:CO32,"z")</f>
        <v>2</v>
      </c>
      <c r="H32" s="6">
        <f t="shared" si="20"/>
        <v>60</v>
      </c>
      <c r="I32" s="6">
        <f t="shared" si="21"/>
        <v>30</v>
      </c>
      <c r="J32" s="6">
        <f t="shared" si="22"/>
        <v>0</v>
      </c>
      <c r="K32" s="6">
        <f t="shared" si="23"/>
        <v>0</v>
      </c>
      <c r="L32" s="6">
        <f t="shared" si="24"/>
        <v>0</v>
      </c>
      <c r="M32" s="6">
        <f t="shared" si="25"/>
        <v>30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3</v>
      </c>
      <c r="R32" s="7">
        <f t="shared" si="30"/>
        <v>1.5</v>
      </c>
      <c r="S32" s="7">
        <f>$B$32*2.6</f>
        <v>2.6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1"/>
        <v>0</v>
      </c>
      <c r="AM32" s="11">
        <f>$B$32*30</f>
        <v>30</v>
      </c>
      <c r="AN32" s="10" t="s">
        <v>56</v>
      </c>
      <c r="AO32" s="11"/>
      <c r="AP32" s="10"/>
      <c r="AQ32" s="7">
        <f>$B$32*1.5</f>
        <v>1.5</v>
      </c>
      <c r="AR32" s="11"/>
      <c r="AS32" s="10"/>
      <c r="AT32" s="11"/>
      <c r="AU32" s="10"/>
      <c r="AV32" s="11">
        <f>$B$32*30</f>
        <v>30</v>
      </c>
      <c r="AW32" s="10" t="s">
        <v>56</v>
      </c>
      <c r="AX32" s="11"/>
      <c r="AY32" s="10"/>
      <c r="AZ32" s="11"/>
      <c r="BA32" s="10"/>
      <c r="BB32" s="11"/>
      <c r="BC32" s="10"/>
      <c r="BD32" s="7">
        <f>$B$32*1.5</f>
        <v>1.5</v>
      </c>
      <c r="BE32" s="7">
        <f t="shared" si="32"/>
        <v>3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83</v>
      </c>
      <c r="E33" s="3" t="s">
        <v>84</v>
      </c>
      <c r="F33" s="6">
        <f>COUNTIF(T33:CO33,"e")</f>
        <v>0</v>
      </c>
      <c r="G33" s="6">
        <f>COUNTIF(T33:CO33,"z")</f>
        <v>1</v>
      </c>
      <c r="H33" s="6">
        <f t="shared" si="20"/>
        <v>15</v>
      </c>
      <c r="I33" s="6">
        <f t="shared" si="21"/>
        <v>15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7">
        <f t="shared" si="29"/>
        <v>1</v>
      </c>
      <c r="R33" s="7">
        <f t="shared" si="30"/>
        <v>0</v>
      </c>
      <c r="S33" s="7">
        <v>0.7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15</v>
      </c>
      <c r="BG33" s="10" t="s">
        <v>56</v>
      </c>
      <c r="BH33" s="11"/>
      <c r="BI33" s="10"/>
      <c r="BJ33" s="7">
        <v>1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3"/>
        <v>1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85</v>
      </c>
      <c r="E34" s="3" t="s">
        <v>86</v>
      </c>
      <c r="F34" s="6">
        <f>COUNTIF(T34:CO34,"e")</f>
        <v>1</v>
      </c>
      <c r="G34" s="6">
        <f>COUNTIF(T34:CO34,"z")</f>
        <v>1</v>
      </c>
      <c r="H34" s="6">
        <f t="shared" si="20"/>
        <v>45</v>
      </c>
      <c r="I34" s="6">
        <f t="shared" si="21"/>
        <v>30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15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2</v>
      </c>
      <c r="R34" s="7">
        <f t="shared" si="30"/>
        <v>0.8</v>
      </c>
      <c r="S34" s="7">
        <v>1.7</v>
      </c>
      <c r="T34" s="11">
        <v>30</v>
      </c>
      <c r="U34" s="10" t="s">
        <v>55</v>
      </c>
      <c r="V34" s="11"/>
      <c r="W34" s="10"/>
      <c r="X34" s="7">
        <v>1.2</v>
      </c>
      <c r="Y34" s="11"/>
      <c r="Z34" s="10"/>
      <c r="AA34" s="11"/>
      <c r="AB34" s="10"/>
      <c r="AC34" s="11">
        <v>15</v>
      </c>
      <c r="AD34" s="10" t="s">
        <v>56</v>
      </c>
      <c r="AE34" s="11"/>
      <c r="AF34" s="10"/>
      <c r="AG34" s="11"/>
      <c r="AH34" s="10"/>
      <c r="AI34" s="11"/>
      <c r="AJ34" s="10"/>
      <c r="AK34" s="7">
        <v>0.8</v>
      </c>
      <c r="AL34" s="7">
        <f t="shared" si="31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87</v>
      </c>
      <c r="E35" s="3" t="s">
        <v>88</v>
      </c>
      <c r="F35" s="6">
        <f>COUNTIF(T35:CO35,"e")</f>
        <v>0</v>
      </c>
      <c r="G35" s="6">
        <f>COUNTIF(T35:CO35,"z")</f>
        <v>2</v>
      </c>
      <c r="H35" s="6">
        <f t="shared" si="20"/>
        <v>30</v>
      </c>
      <c r="I35" s="6">
        <f t="shared" si="21"/>
        <v>15</v>
      </c>
      <c r="J35" s="6">
        <f t="shared" si="22"/>
        <v>0</v>
      </c>
      <c r="K35" s="6">
        <f t="shared" si="23"/>
        <v>15</v>
      </c>
      <c r="L35" s="6">
        <f t="shared" si="24"/>
        <v>0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2</v>
      </c>
      <c r="R35" s="7">
        <f t="shared" si="30"/>
        <v>0.9</v>
      </c>
      <c r="S35" s="7">
        <v>1.3</v>
      </c>
      <c r="T35" s="11">
        <v>15</v>
      </c>
      <c r="U35" s="10" t="s">
        <v>56</v>
      </c>
      <c r="V35" s="11"/>
      <c r="W35" s="10"/>
      <c r="X35" s="7">
        <v>1.1000000000000001</v>
      </c>
      <c r="Y35" s="11">
        <v>15</v>
      </c>
      <c r="Z35" s="10" t="s">
        <v>56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>
        <v>0.9</v>
      </c>
      <c r="AL35" s="7">
        <f t="shared" si="31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2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89</v>
      </c>
      <c r="E36" s="3" t="s">
        <v>90</v>
      </c>
      <c r="F36" s="6">
        <f>COUNTIF(T36:CO36,"e")</f>
        <v>1</v>
      </c>
      <c r="G36" s="6">
        <f>COUNTIF(T36:CO36,"z")</f>
        <v>2</v>
      </c>
      <c r="H36" s="6">
        <f t="shared" si="20"/>
        <v>60</v>
      </c>
      <c r="I36" s="6">
        <f t="shared" si="21"/>
        <v>30</v>
      </c>
      <c r="J36" s="6">
        <f t="shared" si="22"/>
        <v>15</v>
      </c>
      <c r="K36" s="6">
        <f t="shared" si="23"/>
        <v>15</v>
      </c>
      <c r="L36" s="6">
        <f t="shared" si="24"/>
        <v>0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4</v>
      </c>
      <c r="R36" s="7">
        <f t="shared" si="30"/>
        <v>1</v>
      </c>
      <c r="S36" s="7">
        <v>2.8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30</v>
      </c>
      <c r="AN36" s="10" t="s">
        <v>55</v>
      </c>
      <c r="AO36" s="11">
        <v>15</v>
      </c>
      <c r="AP36" s="10" t="s">
        <v>56</v>
      </c>
      <c r="AQ36" s="7">
        <v>3</v>
      </c>
      <c r="AR36" s="11">
        <v>15</v>
      </c>
      <c r="AS36" s="10" t="s">
        <v>56</v>
      </c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>
        <v>1</v>
      </c>
      <c r="BE36" s="7">
        <f t="shared" si="32"/>
        <v>4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4</v>
      </c>
      <c r="B37" s="6">
        <v>1</v>
      </c>
      <c r="C37" s="6"/>
      <c r="D37" s="6"/>
      <c r="E37" s="3" t="s">
        <v>91</v>
      </c>
      <c r="F37" s="6">
        <f>$B$37*COUNTIF(T37:CO37,"e")</f>
        <v>0</v>
      </c>
      <c r="G37" s="6">
        <f>$B$37*COUNTIF(T37:CO37,"z")</f>
        <v>2</v>
      </c>
      <c r="H37" s="6">
        <f t="shared" si="20"/>
        <v>30</v>
      </c>
      <c r="I37" s="6">
        <f t="shared" si="21"/>
        <v>15</v>
      </c>
      <c r="J37" s="6">
        <f t="shared" si="22"/>
        <v>0</v>
      </c>
      <c r="K37" s="6">
        <f t="shared" si="23"/>
        <v>15</v>
      </c>
      <c r="L37" s="6">
        <f t="shared" si="24"/>
        <v>0</v>
      </c>
      <c r="M37" s="6">
        <f t="shared" si="25"/>
        <v>0</v>
      </c>
      <c r="N37" s="6">
        <f t="shared" si="26"/>
        <v>0</v>
      </c>
      <c r="O37" s="6">
        <f t="shared" si="27"/>
        <v>0</v>
      </c>
      <c r="P37" s="6">
        <f t="shared" si="28"/>
        <v>0</v>
      </c>
      <c r="Q37" s="7">
        <f t="shared" si="29"/>
        <v>4</v>
      </c>
      <c r="R37" s="7">
        <f t="shared" si="30"/>
        <v>2</v>
      </c>
      <c r="S37" s="7">
        <f>$B$37*1.4</f>
        <v>1.4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56</v>
      </c>
      <c r="AO37" s="11"/>
      <c r="AP37" s="10"/>
      <c r="AQ37" s="7">
        <f>$B$37*2</f>
        <v>2</v>
      </c>
      <c r="AR37" s="11">
        <f>$B$37*15</f>
        <v>15</v>
      </c>
      <c r="AS37" s="10" t="s">
        <v>56</v>
      </c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>
        <f>$B$37*2</f>
        <v>2</v>
      </c>
      <c r="BE37" s="7">
        <f t="shared" si="32"/>
        <v>4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ht="15.95" customHeight="1" x14ac:dyDescent="0.2">
      <c r="A38" s="6"/>
      <c r="B38" s="6"/>
      <c r="C38" s="6"/>
      <c r="D38" s="6"/>
      <c r="E38" s="6" t="s">
        <v>66</v>
      </c>
      <c r="F38" s="6">
        <f t="shared" ref="F38:AK38" si="35">SUM(F25:F37)</f>
        <v>5</v>
      </c>
      <c r="G38" s="6">
        <f t="shared" si="35"/>
        <v>22</v>
      </c>
      <c r="H38" s="6">
        <f t="shared" si="35"/>
        <v>555</v>
      </c>
      <c r="I38" s="6">
        <f t="shared" si="35"/>
        <v>285</v>
      </c>
      <c r="J38" s="6">
        <f t="shared" si="35"/>
        <v>45</v>
      </c>
      <c r="K38" s="6">
        <f t="shared" si="35"/>
        <v>165</v>
      </c>
      <c r="L38" s="6">
        <f t="shared" si="35"/>
        <v>0</v>
      </c>
      <c r="M38" s="6">
        <f t="shared" si="35"/>
        <v>60</v>
      </c>
      <c r="N38" s="6">
        <f t="shared" si="35"/>
        <v>0</v>
      </c>
      <c r="O38" s="6">
        <f t="shared" si="35"/>
        <v>0</v>
      </c>
      <c r="P38" s="6">
        <f t="shared" si="35"/>
        <v>0</v>
      </c>
      <c r="Q38" s="7">
        <f t="shared" si="35"/>
        <v>33</v>
      </c>
      <c r="R38" s="7">
        <f t="shared" si="35"/>
        <v>13.200000000000001</v>
      </c>
      <c r="S38" s="7">
        <f t="shared" si="35"/>
        <v>24.599999999999998</v>
      </c>
      <c r="T38" s="11">
        <f t="shared" si="35"/>
        <v>135</v>
      </c>
      <c r="U38" s="10">
        <f t="shared" si="35"/>
        <v>0</v>
      </c>
      <c r="V38" s="11">
        <f t="shared" si="35"/>
        <v>30</v>
      </c>
      <c r="W38" s="10">
        <f t="shared" si="35"/>
        <v>0</v>
      </c>
      <c r="X38" s="7">
        <f t="shared" si="35"/>
        <v>8.8000000000000007</v>
      </c>
      <c r="Y38" s="11">
        <f t="shared" si="35"/>
        <v>90</v>
      </c>
      <c r="Z38" s="10">
        <f t="shared" si="35"/>
        <v>0</v>
      </c>
      <c r="AA38" s="11">
        <f t="shared" si="35"/>
        <v>0</v>
      </c>
      <c r="AB38" s="10">
        <f t="shared" si="35"/>
        <v>0</v>
      </c>
      <c r="AC38" s="11">
        <f t="shared" si="35"/>
        <v>30</v>
      </c>
      <c r="AD38" s="10">
        <f t="shared" si="35"/>
        <v>0</v>
      </c>
      <c r="AE38" s="11">
        <f t="shared" si="35"/>
        <v>0</v>
      </c>
      <c r="AF38" s="10">
        <f t="shared" si="35"/>
        <v>0</v>
      </c>
      <c r="AG38" s="11">
        <f t="shared" si="35"/>
        <v>0</v>
      </c>
      <c r="AH38" s="10">
        <f t="shared" si="35"/>
        <v>0</v>
      </c>
      <c r="AI38" s="11">
        <f t="shared" si="35"/>
        <v>0</v>
      </c>
      <c r="AJ38" s="10">
        <f t="shared" si="35"/>
        <v>0</v>
      </c>
      <c r="AK38" s="7">
        <f t="shared" si="35"/>
        <v>6.2</v>
      </c>
      <c r="AL38" s="7">
        <f t="shared" ref="AL38:BQ38" si="36">SUM(AL25:AL37)</f>
        <v>15</v>
      </c>
      <c r="AM38" s="11">
        <f t="shared" si="36"/>
        <v>135</v>
      </c>
      <c r="AN38" s="10">
        <f t="shared" si="36"/>
        <v>0</v>
      </c>
      <c r="AO38" s="11">
        <f t="shared" si="36"/>
        <v>15</v>
      </c>
      <c r="AP38" s="10">
        <f t="shared" si="36"/>
        <v>0</v>
      </c>
      <c r="AQ38" s="7">
        <f t="shared" si="36"/>
        <v>10</v>
      </c>
      <c r="AR38" s="11">
        <f t="shared" si="36"/>
        <v>75</v>
      </c>
      <c r="AS38" s="10">
        <f t="shared" si="36"/>
        <v>0</v>
      </c>
      <c r="AT38" s="11">
        <f t="shared" si="36"/>
        <v>0</v>
      </c>
      <c r="AU38" s="10">
        <f t="shared" si="36"/>
        <v>0</v>
      </c>
      <c r="AV38" s="11">
        <f t="shared" si="36"/>
        <v>30</v>
      </c>
      <c r="AW38" s="10">
        <f t="shared" si="36"/>
        <v>0</v>
      </c>
      <c r="AX38" s="11">
        <f t="shared" si="36"/>
        <v>0</v>
      </c>
      <c r="AY38" s="10">
        <f t="shared" si="36"/>
        <v>0</v>
      </c>
      <c r="AZ38" s="11">
        <f t="shared" si="36"/>
        <v>0</v>
      </c>
      <c r="BA38" s="10">
        <f t="shared" si="36"/>
        <v>0</v>
      </c>
      <c r="BB38" s="11">
        <f t="shared" si="36"/>
        <v>0</v>
      </c>
      <c r="BC38" s="10">
        <f t="shared" si="36"/>
        <v>0</v>
      </c>
      <c r="BD38" s="7">
        <f t="shared" si="36"/>
        <v>7</v>
      </c>
      <c r="BE38" s="7">
        <f t="shared" si="36"/>
        <v>17</v>
      </c>
      <c r="BF38" s="11">
        <f t="shared" si="36"/>
        <v>15</v>
      </c>
      <c r="BG38" s="10">
        <f t="shared" si="36"/>
        <v>0</v>
      </c>
      <c r="BH38" s="11">
        <f t="shared" si="36"/>
        <v>0</v>
      </c>
      <c r="BI38" s="10">
        <f t="shared" si="36"/>
        <v>0</v>
      </c>
      <c r="BJ38" s="7">
        <f t="shared" si="36"/>
        <v>1</v>
      </c>
      <c r="BK38" s="11">
        <f t="shared" si="36"/>
        <v>0</v>
      </c>
      <c r="BL38" s="10">
        <f t="shared" si="36"/>
        <v>0</v>
      </c>
      <c r="BM38" s="11">
        <f t="shared" si="36"/>
        <v>0</v>
      </c>
      <c r="BN38" s="10">
        <f t="shared" si="36"/>
        <v>0</v>
      </c>
      <c r="BO38" s="11">
        <f t="shared" si="36"/>
        <v>0</v>
      </c>
      <c r="BP38" s="10">
        <f t="shared" si="36"/>
        <v>0</v>
      </c>
      <c r="BQ38" s="11">
        <f t="shared" si="36"/>
        <v>0</v>
      </c>
      <c r="BR38" s="10">
        <f t="shared" ref="BR38:CQ38" si="37">SUM(BR25:BR37)</f>
        <v>0</v>
      </c>
      <c r="BS38" s="11">
        <f t="shared" si="37"/>
        <v>0</v>
      </c>
      <c r="BT38" s="10">
        <f t="shared" si="37"/>
        <v>0</v>
      </c>
      <c r="BU38" s="11">
        <f t="shared" si="37"/>
        <v>0</v>
      </c>
      <c r="BV38" s="10">
        <f t="shared" si="37"/>
        <v>0</v>
      </c>
      <c r="BW38" s="7">
        <f t="shared" si="37"/>
        <v>0</v>
      </c>
      <c r="BX38" s="7">
        <f t="shared" si="37"/>
        <v>1</v>
      </c>
      <c r="BY38" s="11">
        <f t="shared" si="37"/>
        <v>0</v>
      </c>
      <c r="BZ38" s="10">
        <f t="shared" si="37"/>
        <v>0</v>
      </c>
      <c r="CA38" s="11">
        <f t="shared" si="37"/>
        <v>0</v>
      </c>
      <c r="CB38" s="10">
        <f t="shared" si="37"/>
        <v>0</v>
      </c>
      <c r="CC38" s="7">
        <f t="shared" si="37"/>
        <v>0</v>
      </c>
      <c r="CD38" s="11">
        <f t="shared" si="37"/>
        <v>0</v>
      </c>
      <c r="CE38" s="10">
        <f t="shared" si="37"/>
        <v>0</v>
      </c>
      <c r="CF38" s="11">
        <f t="shared" si="37"/>
        <v>0</v>
      </c>
      <c r="CG38" s="10">
        <f t="shared" si="37"/>
        <v>0</v>
      </c>
      <c r="CH38" s="11">
        <f t="shared" si="37"/>
        <v>0</v>
      </c>
      <c r="CI38" s="10">
        <f t="shared" si="37"/>
        <v>0</v>
      </c>
      <c r="CJ38" s="11">
        <f t="shared" si="37"/>
        <v>0</v>
      </c>
      <c r="CK38" s="10">
        <f t="shared" si="37"/>
        <v>0</v>
      </c>
      <c r="CL38" s="11">
        <f t="shared" si="37"/>
        <v>0</v>
      </c>
      <c r="CM38" s="10">
        <f t="shared" si="37"/>
        <v>0</v>
      </c>
      <c r="CN38" s="11">
        <f t="shared" si="37"/>
        <v>0</v>
      </c>
      <c r="CO38" s="10">
        <f t="shared" si="37"/>
        <v>0</v>
      </c>
      <c r="CP38" s="7">
        <f t="shared" si="37"/>
        <v>0</v>
      </c>
      <c r="CQ38" s="7">
        <f t="shared" si="37"/>
        <v>0</v>
      </c>
    </row>
    <row r="39" spans="1:95" ht="20.100000000000001" customHeight="1" x14ac:dyDescent="0.2">
      <c r="A39" s="19" t="s">
        <v>92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9"/>
      <c r="CQ39" s="13"/>
    </row>
    <row r="40" spans="1:95" x14ac:dyDescent="0.2">
      <c r="A40" s="6"/>
      <c r="B40" s="6"/>
      <c r="C40" s="6"/>
      <c r="D40" s="6" t="s">
        <v>159</v>
      </c>
      <c r="E40" s="3" t="s">
        <v>160</v>
      </c>
      <c r="F40" s="6">
        <f t="shared" ref="F40:F47" si="38">COUNTIF(T40:CO40,"e")</f>
        <v>0</v>
      </c>
      <c r="G40" s="6">
        <f t="shared" ref="G40:G47" si="39">COUNTIF(T40:CO40,"z")</f>
        <v>2</v>
      </c>
      <c r="H40" s="6">
        <f t="shared" ref="H40:H48" si="40">SUM(I40:P40)</f>
        <v>45</v>
      </c>
      <c r="I40" s="6">
        <f t="shared" ref="I40:I48" si="41">T40+AM40+BF40+BY40</f>
        <v>15</v>
      </c>
      <c r="J40" s="6">
        <f t="shared" ref="J40:J48" si="42">V40+AO40+BH40+CA40</f>
        <v>30</v>
      </c>
      <c r="K40" s="6">
        <f t="shared" ref="K40:K48" si="43">Y40+AR40+BK40+CD40</f>
        <v>0</v>
      </c>
      <c r="L40" s="6">
        <f t="shared" ref="L40:L48" si="44">AA40+AT40+BM40+CF40</f>
        <v>0</v>
      </c>
      <c r="M40" s="6">
        <f t="shared" ref="M40:M48" si="45">AC40+AV40+BO40+CH40</f>
        <v>0</v>
      </c>
      <c r="N40" s="6">
        <f t="shared" ref="N40:N48" si="46">AE40+AX40+BQ40+CJ40</f>
        <v>0</v>
      </c>
      <c r="O40" s="6">
        <f t="shared" ref="O40:O48" si="47">AG40+AZ40+BS40+CL40</f>
        <v>0</v>
      </c>
      <c r="P40" s="6">
        <f t="shared" ref="P40:P48" si="48">AI40+BB40+BU40+CN40</f>
        <v>0</v>
      </c>
      <c r="Q40" s="7">
        <f t="shared" ref="Q40:Q48" si="49">AL40+BE40+BX40+CQ40</f>
        <v>4</v>
      </c>
      <c r="R40" s="7">
        <f t="shared" ref="R40:R48" si="50">AK40+BD40+BW40+CP40</f>
        <v>0</v>
      </c>
      <c r="S40" s="7">
        <v>1.8</v>
      </c>
      <c r="T40" s="11">
        <v>15</v>
      </c>
      <c r="U40" s="10" t="s">
        <v>56</v>
      </c>
      <c r="V40" s="11">
        <v>30</v>
      </c>
      <c r="W40" s="10" t="s">
        <v>56</v>
      </c>
      <c r="X40" s="7">
        <v>4</v>
      </c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ref="AL40:AL48" si="51">X40+AK40</f>
        <v>4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ref="BE40:BE48" si="52">AQ40+BD40</f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ref="BX40:BX48" si="53">BJ40+BW40</f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ref="CQ40:CQ48" si="54">CC40+CP40</f>
        <v>0</v>
      </c>
    </row>
    <row r="41" spans="1:95" x14ac:dyDescent="0.2">
      <c r="A41" s="6"/>
      <c r="B41" s="6"/>
      <c r="C41" s="6"/>
      <c r="D41" s="6" t="s">
        <v>161</v>
      </c>
      <c r="E41" s="3" t="s">
        <v>162</v>
      </c>
      <c r="F41" s="6">
        <f t="shared" si="38"/>
        <v>0</v>
      </c>
      <c r="G41" s="6">
        <f t="shared" si="39"/>
        <v>2</v>
      </c>
      <c r="H41" s="6">
        <f t="shared" si="40"/>
        <v>45</v>
      </c>
      <c r="I41" s="6">
        <f t="shared" si="41"/>
        <v>15</v>
      </c>
      <c r="J41" s="6">
        <f t="shared" si="42"/>
        <v>0</v>
      </c>
      <c r="K41" s="6">
        <f t="shared" si="43"/>
        <v>30</v>
      </c>
      <c r="L41" s="6">
        <f t="shared" si="44"/>
        <v>0</v>
      </c>
      <c r="M41" s="6">
        <f t="shared" si="45"/>
        <v>0</v>
      </c>
      <c r="N41" s="6">
        <f t="shared" si="46"/>
        <v>0</v>
      </c>
      <c r="O41" s="6">
        <f t="shared" si="47"/>
        <v>0</v>
      </c>
      <c r="P41" s="6">
        <f t="shared" si="48"/>
        <v>0</v>
      </c>
      <c r="Q41" s="7">
        <f t="shared" si="49"/>
        <v>3</v>
      </c>
      <c r="R41" s="7">
        <f t="shared" si="50"/>
        <v>2</v>
      </c>
      <c r="S41" s="7">
        <v>1.9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1"/>
        <v>0</v>
      </c>
      <c r="AM41" s="11">
        <v>15</v>
      </c>
      <c r="AN41" s="10" t="s">
        <v>56</v>
      </c>
      <c r="AO41" s="11"/>
      <c r="AP41" s="10"/>
      <c r="AQ41" s="7">
        <v>1</v>
      </c>
      <c r="AR41" s="11">
        <v>30</v>
      </c>
      <c r="AS41" s="10" t="s">
        <v>56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>
        <v>2</v>
      </c>
      <c r="BE41" s="7">
        <f t="shared" si="52"/>
        <v>3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3"/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4"/>
        <v>0</v>
      </c>
    </row>
    <row r="42" spans="1:95" x14ac:dyDescent="0.2">
      <c r="A42" s="6"/>
      <c r="B42" s="6"/>
      <c r="C42" s="6"/>
      <c r="D42" s="6" t="s">
        <v>163</v>
      </c>
      <c r="E42" s="3" t="s">
        <v>164</v>
      </c>
      <c r="F42" s="6">
        <f t="shared" si="38"/>
        <v>0</v>
      </c>
      <c r="G42" s="6">
        <f t="shared" si="39"/>
        <v>2</v>
      </c>
      <c r="H42" s="6">
        <f t="shared" si="40"/>
        <v>60</v>
      </c>
      <c r="I42" s="6">
        <f t="shared" si="41"/>
        <v>30</v>
      </c>
      <c r="J42" s="6">
        <f t="shared" si="42"/>
        <v>0</v>
      </c>
      <c r="K42" s="6">
        <f t="shared" si="43"/>
        <v>30</v>
      </c>
      <c r="L42" s="6">
        <f t="shared" si="44"/>
        <v>0</v>
      </c>
      <c r="M42" s="6">
        <f t="shared" si="45"/>
        <v>0</v>
      </c>
      <c r="N42" s="6">
        <f t="shared" si="46"/>
        <v>0</v>
      </c>
      <c r="O42" s="6">
        <f t="shared" si="47"/>
        <v>0</v>
      </c>
      <c r="P42" s="6">
        <f t="shared" si="48"/>
        <v>0</v>
      </c>
      <c r="Q42" s="7">
        <f t="shared" si="49"/>
        <v>4</v>
      </c>
      <c r="R42" s="7">
        <f t="shared" si="50"/>
        <v>2</v>
      </c>
      <c r="S42" s="7">
        <v>2.6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1"/>
        <v>0</v>
      </c>
      <c r="AM42" s="11">
        <v>30</v>
      </c>
      <c r="AN42" s="10" t="s">
        <v>56</v>
      </c>
      <c r="AO42" s="11"/>
      <c r="AP42" s="10"/>
      <c r="AQ42" s="7">
        <v>2</v>
      </c>
      <c r="AR42" s="11">
        <v>30</v>
      </c>
      <c r="AS42" s="10" t="s">
        <v>56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>
        <v>2</v>
      </c>
      <c r="BE42" s="7">
        <f t="shared" si="52"/>
        <v>4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3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4"/>
        <v>0</v>
      </c>
    </row>
    <row r="43" spans="1:95" x14ac:dyDescent="0.2">
      <c r="A43" s="6"/>
      <c r="B43" s="6"/>
      <c r="C43" s="6"/>
      <c r="D43" s="6" t="s">
        <v>165</v>
      </c>
      <c r="E43" s="3" t="s">
        <v>166</v>
      </c>
      <c r="F43" s="6">
        <f t="shared" si="38"/>
        <v>0</v>
      </c>
      <c r="G43" s="6">
        <f t="shared" si="39"/>
        <v>2</v>
      </c>
      <c r="H43" s="6">
        <f t="shared" si="40"/>
        <v>45</v>
      </c>
      <c r="I43" s="6">
        <f t="shared" si="41"/>
        <v>15</v>
      </c>
      <c r="J43" s="6">
        <f t="shared" si="42"/>
        <v>0</v>
      </c>
      <c r="K43" s="6">
        <f t="shared" si="43"/>
        <v>0</v>
      </c>
      <c r="L43" s="6">
        <f t="shared" si="44"/>
        <v>0</v>
      </c>
      <c r="M43" s="6">
        <f t="shared" si="45"/>
        <v>30</v>
      </c>
      <c r="N43" s="6">
        <f t="shared" si="46"/>
        <v>0</v>
      </c>
      <c r="O43" s="6">
        <f t="shared" si="47"/>
        <v>0</v>
      </c>
      <c r="P43" s="6">
        <f t="shared" si="48"/>
        <v>0</v>
      </c>
      <c r="Q43" s="7">
        <f t="shared" si="49"/>
        <v>3</v>
      </c>
      <c r="R43" s="7">
        <f t="shared" si="50"/>
        <v>2</v>
      </c>
      <c r="S43" s="7">
        <v>1.8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1"/>
        <v>0</v>
      </c>
      <c r="AM43" s="11">
        <v>15</v>
      </c>
      <c r="AN43" s="10" t="s">
        <v>56</v>
      </c>
      <c r="AO43" s="11"/>
      <c r="AP43" s="10"/>
      <c r="AQ43" s="7">
        <v>1</v>
      </c>
      <c r="AR43" s="11"/>
      <c r="AS43" s="10"/>
      <c r="AT43" s="11"/>
      <c r="AU43" s="10"/>
      <c r="AV43" s="11">
        <v>30</v>
      </c>
      <c r="AW43" s="10" t="s">
        <v>56</v>
      </c>
      <c r="AX43" s="11"/>
      <c r="AY43" s="10"/>
      <c r="AZ43" s="11"/>
      <c r="BA43" s="10"/>
      <c r="BB43" s="11"/>
      <c r="BC43" s="10"/>
      <c r="BD43" s="7">
        <v>2</v>
      </c>
      <c r="BE43" s="7">
        <f t="shared" si="52"/>
        <v>3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3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4"/>
        <v>0</v>
      </c>
    </row>
    <row r="44" spans="1:95" x14ac:dyDescent="0.2">
      <c r="A44" s="6"/>
      <c r="B44" s="6"/>
      <c r="C44" s="6"/>
      <c r="D44" s="6" t="s">
        <v>167</v>
      </c>
      <c r="E44" s="3" t="s">
        <v>168</v>
      </c>
      <c r="F44" s="6">
        <f t="shared" si="38"/>
        <v>0</v>
      </c>
      <c r="G44" s="6">
        <f t="shared" si="39"/>
        <v>2</v>
      </c>
      <c r="H44" s="6">
        <f t="shared" si="40"/>
        <v>30</v>
      </c>
      <c r="I44" s="6">
        <f t="shared" si="41"/>
        <v>15</v>
      </c>
      <c r="J44" s="6">
        <f t="shared" si="42"/>
        <v>15</v>
      </c>
      <c r="K44" s="6">
        <f t="shared" si="43"/>
        <v>0</v>
      </c>
      <c r="L44" s="6">
        <f t="shared" si="44"/>
        <v>0</v>
      </c>
      <c r="M44" s="6">
        <f t="shared" si="45"/>
        <v>0</v>
      </c>
      <c r="N44" s="6">
        <f t="shared" si="46"/>
        <v>0</v>
      </c>
      <c r="O44" s="6">
        <f t="shared" si="47"/>
        <v>0</v>
      </c>
      <c r="P44" s="6">
        <f t="shared" si="48"/>
        <v>0</v>
      </c>
      <c r="Q44" s="7">
        <f t="shared" si="49"/>
        <v>2</v>
      </c>
      <c r="R44" s="7">
        <f t="shared" si="50"/>
        <v>0</v>
      </c>
      <c r="S44" s="7">
        <v>1.2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1"/>
        <v>0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2"/>
        <v>0</v>
      </c>
      <c r="BF44" s="11">
        <v>15</v>
      </c>
      <c r="BG44" s="10" t="s">
        <v>56</v>
      </c>
      <c r="BH44" s="11">
        <v>15</v>
      </c>
      <c r="BI44" s="10" t="s">
        <v>56</v>
      </c>
      <c r="BJ44" s="7"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3"/>
        <v>2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4"/>
        <v>0</v>
      </c>
    </row>
    <row r="45" spans="1:95" x14ac:dyDescent="0.2">
      <c r="A45" s="6"/>
      <c r="B45" s="6"/>
      <c r="C45" s="6"/>
      <c r="D45" s="6" t="s">
        <v>169</v>
      </c>
      <c r="E45" s="3" t="s">
        <v>170</v>
      </c>
      <c r="F45" s="6">
        <f t="shared" si="38"/>
        <v>0</v>
      </c>
      <c r="G45" s="6">
        <f t="shared" si="39"/>
        <v>2</v>
      </c>
      <c r="H45" s="6">
        <f t="shared" si="40"/>
        <v>45</v>
      </c>
      <c r="I45" s="6">
        <f t="shared" si="41"/>
        <v>15</v>
      </c>
      <c r="J45" s="6">
        <f t="shared" si="42"/>
        <v>0</v>
      </c>
      <c r="K45" s="6">
        <f t="shared" si="43"/>
        <v>30</v>
      </c>
      <c r="L45" s="6">
        <f t="shared" si="44"/>
        <v>0</v>
      </c>
      <c r="M45" s="6">
        <f t="shared" si="45"/>
        <v>0</v>
      </c>
      <c r="N45" s="6">
        <f t="shared" si="46"/>
        <v>0</v>
      </c>
      <c r="O45" s="6">
        <f t="shared" si="47"/>
        <v>0</v>
      </c>
      <c r="P45" s="6">
        <f t="shared" si="48"/>
        <v>0</v>
      </c>
      <c r="Q45" s="7">
        <f t="shared" si="49"/>
        <v>3</v>
      </c>
      <c r="R45" s="7">
        <f t="shared" si="50"/>
        <v>2</v>
      </c>
      <c r="S45" s="7">
        <v>1.84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1"/>
        <v>0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2"/>
        <v>0</v>
      </c>
      <c r="BF45" s="11">
        <v>15</v>
      </c>
      <c r="BG45" s="10" t="s">
        <v>56</v>
      </c>
      <c r="BH45" s="11"/>
      <c r="BI45" s="10"/>
      <c r="BJ45" s="7">
        <v>1</v>
      </c>
      <c r="BK45" s="11">
        <v>30</v>
      </c>
      <c r="BL45" s="10" t="s">
        <v>56</v>
      </c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>
        <v>2</v>
      </c>
      <c r="BX45" s="7">
        <f t="shared" si="53"/>
        <v>3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4"/>
        <v>0</v>
      </c>
    </row>
    <row r="46" spans="1:95" x14ac:dyDescent="0.2">
      <c r="A46" s="6"/>
      <c r="B46" s="6"/>
      <c r="C46" s="6"/>
      <c r="D46" s="6" t="s">
        <v>171</v>
      </c>
      <c r="E46" s="3" t="s">
        <v>172</v>
      </c>
      <c r="F46" s="6">
        <f t="shared" si="38"/>
        <v>0</v>
      </c>
      <c r="G46" s="6">
        <f t="shared" si="39"/>
        <v>2</v>
      </c>
      <c r="H46" s="6">
        <f t="shared" si="40"/>
        <v>45</v>
      </c>
      <c r="I46" s="6">
        <f t="shared" si="41"/>
        <v>15</v>
      </c>
      <c r="J46" s="6">
        <f t="shared" si="42"/>
        <v>0</v>
      </c>
      <c r="K46" s="6">
        <f t="shared" si="43"/>
        <v>0</v>
      </c>
      <c r="L46" s="6">
        <f t="shared" si="44"/>
        <v>0</v>
      </c>
      <c r="M46" s="6">
        <f t="shared" si="45"/>
        <v>30</v>
      </c>
      <c r="N46" s="6">
        <f t="shared" si="46"/>
        <v>0</v>
      </c>
      <c r="O46" s="6">
        <f t="shared" si="47"/>
        <v>0</v>
      </c>
      <c r="P46" s="6">
        <f t="shared" si="48"/>
        <v>0</v>
      </c>
      <c r="Q46" s="7">
        <f t="shared" si="49"/>
        <v>3</v>
      </c>
      <c r="R46" s="7">
        <f t="shared" si="50"/>
        <v>2</v>
      </c>
      <c r="S46" s="7">
        <v>1.94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1"/>
        <v>0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2"/>
        <v>0</v>
      </c>
      <c r="BF46" s="11">
        <v>15</v>
      </c>
      <c r="BG46" s="10" t="s">
        <v>56</v>
      </c>
      <c r="BH46" s="11"/>
      <c r="BI46" s="10"/>
      <c r="BJ46" s="7">
        <v>1</v>
      </c>
      <c r="BK46" s="11"/>
      <c r="BL46" s="10"/>
      <c r="BM46" s="11"/>
      <c r="BN46" s="10"/>
      <c r="BO46" s="11">
        <v>30</v>
      </c>
      <c r="BP46" s="10" t="s">
        <v>56</v>
      </c>
      <c r="BQ46" s="11"/>
      <c r="BR46" s="10"/>
      <c r="BS46" s="11"/>
      <c r="BT46" s="10"/>
      <c r="BU46" s="11"/>
      <c r="BV46" s="10"/>
      <c r="BW46" s="7">
        <v>2</v>
      </c>
      <c r="BX46" s="7">
        <f t="shared" si="53"/>
        <v>3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4"/>
        <v>0</v>
      </c>
    </row>
    <row r="47" spans="1:95" x14ac:dyDescent="0.2">
      <c r="A47" s="6"/>
      <c r="B47" s="6"/>
      <c r="C47" s="6"/>
      <c r="D47" s="6" t="s">
        <v>173</v>
      </c>
      <c r="E47" s="3" t="s">
        <v>110</v>
      </c>
      <c r="F47" s="6">
        <f t="shared" si="38"/>
        <v>0</v>
      </c>
      <c r="G47" s="6">
        <f t="shared" si="39"/>
        <v>1</v>
      </c>
      <c r="H47" s="6">
        <f t="shared" si="40"/>
        <v>15</v>
      </c>
      <c r="I47" s="6">
        <f t="shared" si="41"/>
        <v>0</v>
      </c>
      <c r="J47" s="6">
        <f t="shared" si="42"/>
        <v>0</v>
      </c>
      <c r="K47" s="6">
        <f t="shared" si="43"/>
        <v>0</v>
      </c>
      <c r="L47" s="6">
        <f t="shared" si="44"/>
        <v>0</v>
      </c>
      <c r="M47" s="6">
        <f t="shared" si="45"/>
        <v>0</v>
      </c>
      <c r="N47" s="6">
        <f t="shared" si="46"/>
        <v>0</v>
      </c>
      <c r="O47" s="6">
        <f t="shared" si="47"/>
        <v>0</v>
      </c>
      <c r="P47" s="6">
        <f t="shared" si="48"/>
        <v>15</v>
      </c>
      <c r="Q47" s="7">
        <f t="shared" si="49"/>
        <v>1</v>
      </c>
      <c r="R47" s="7">
        <f t="shared" si="50"/>
        <v>1</v>
      </c>
      <c r="S47" s="7">
        <v>0.6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>
        <v>15</v>
      </c>
      <c r="AJ47" s="10" t="s">
        <v>56</v>
      </c>
      <c r="AK47" s="7">
        <v>1</v>
      </c>
      <c r="AL47" s="7">
        <f t="shared" si="51"/>
        <v>1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2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3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4"/>
        <v>0</v>
      </c>
    </row>
    <row r="48" spans="1:95" x14ac:dyDescent="0.2">
      <c r="A48" s="6">
        <v>5</v>
      </c>
      <c r="B48" s="6">
        <v>1</v>
      </c>
      <c r="C48" s="6"/>
      <c r="D48" s="6"/>
      <c r="E48" s="3" t="s">
        <v>111</v>
      </c>
      <c r="F48" s="6">
        <f>$B$48*COUNTIF(T48:CO48,"e")</f>
        <v>1</v>
      </c>
      <c r="G48" s="6">
        <f>$B$48*COUNTIF(T48:CO48,"z")</f>
        <v>0</v>
      </c>
      <c r="H48" s="6">
        <f t="shared" si="40"/>
        <v>0</v>
      </c>
      <c r="I48" s="6">
        <f t="shared" si="41"/>
        <v>0</v>
      </c>
      <c r="J48" s="6">
        <f t="shared" si="42"/>
        <v>0</v>
      </c>
      <c r="K48" s="6">
        <f t="shared" si="43"/>
        <v>0</v>
      </c>
      <c r="L48" s="6">
        <f t="shared" si="44"/>
        <v>0</v>
      </c>
      <c r="M48" s="6">
        <f t="shared" si="45"/>
        <v>0</v>
      </c>
      <c r="N48" s="6">
        <f t="shared" si="46"/>
        <v>0</v>
      </c>
      <c r="O48" s="6">
        <f t="shared" si="47"/>
        <v>0</v>
      </c>
      <c r="P48" s="6">
        <f t="shared" si="48"/>
        <v>0</v>
      </c>
      <c r="Q48" s="7">
        <f t="shared" si="49"/>
        <v>20</v>
      </c>
      <c r="R48" s="7">
        <f t="shared" si="50"/>
        <v>20</v>
      </c>
      <c r="S48" s="7">
        <f>$B$48*0.8</f>
        <v>0.8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1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2"/>
        <v>0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>
        <f>$B$48*0</f>
        <v>0</v>
      </c>
      <c r="BR48" s="10" t="s">
        <v>55</v>
      </c>
      <c r="BS48" s="11"/>
      <c r="BT48" s="10"/>
      <c r="BU48" s="11"/>
      <c r="BV48" s="10"/>
      <c r="BW48" s="7">
        <f>$B$48*20</f>
        <v>20</v>
      </c>
      <c r="BX48" s="7">
        <f t="shared" si="53"/>
        <v>20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4"/>
        <v>0</v>
      </c>
    </row>
    <row r="49" spans="1:95" ht="15.95" customHeight="1" x14ac:dyDescent="0.2">
      <c r="A49" s="6"/>
      <c r="B49" s="6"/>
      <c r="C49" s="6"/>
      <c r="D49" s="6"/>
      <c r="E49" s="6" t="s">
        <v>66</v>
      </c>
      <c r="F49" s="6">
        <f t="shared" ref="F49:AK49" si="55">SUM(F40:F48)</f>
        <v>1</v>
      </c>
      <c r="G49" s="6">
        <f t="shared" si="55"/>
        <v>15</v>
      </c>
      <c r="H49" s="6">
        <f t="shared" si="55"/>
        <v>330</v>
      </c>
      <c r="I49" s="6">
        <f t="shared" si="55"/>
        <v>120</v>
      </c>
      <c r="J49" s="6">
        <f t="shared" si="55"/>
        <v>45</v>
      </c>
      <c r="K49" s="6">
        <f t="shared" si="55"/>
        <v>90</v>
      </c>
      <c r="L49" s="6">
        <f t="shared" si="55"/>
        <v>0</v>
      </c>
      <c r="M49" s="6">
        <f t="shared" si="55"/>
        <v>60</v>
      </c>
      <c r="N49" s="6">
        <f t="shared" si="55"/>
        <v>0</v>
      </c>
      <c r="O49" s="6">
        <f t="shared" si="55"/>
        <v>0</v>
      </c>
      <c r="P49" s="6">
        <f t="shared" si="55"/>
        <v>15</v>
      </c>
      <c r="Q49" s="7">
        <f t="shared" si="55"/>
        <v>43</v>
      </c>
      <c r="R49" s="7">
        <f t="shared" si="55"/>
        <v>31</v>
      </c>
      <c r="S49" s="7">
        <f t="shared" si="55"/>
        <v>14.48</v>
      </c>
      <c r="T49" s="11">
        <f t="shared" si="55"/>
        <v>15</v>
      </c>
      <c r="U49" s="10">
        <f t="shared" si="55"/>
        <v>0</v>
      </c>
      <c r="V49" s="11">
        <f t="shared" si="55"/>
        <v>30</v>
      </c>
      <c r="W49" s="10">
        <f t="shared" si="55"/>
        <v>0</v>
      </c>
      <c r="X49" s="7">
        <f t="shared" si="55"/>
        <v>4</v>
      </c>
      <c r="Y49" s="11">
        <f t="shared" si="55"/>
        <v>0</v>
      </c>
      <c r="Z49" s="10">
        <f t="shared" si="55"/>
        <v>0</v>
      </c>
      <c r="AA49" s="11">
        <f t="shared" si="55"/>
        <v>0</v>
      </c>
      <c r="AB49" s="10">
        <f t="shared" si="55"/>
        <v>0</v>
      </c>
      <c r="AC49" s="11">
        <f t="shared" si="55"/>
        <v>0</v>
      </c>
      <c r="AD49" s="10">
        <f t="shared" si="55"/>
        <v>0</v>
      </c>
      <c r="AE49" s="11">
        <f t="shared" si="55"/>
        <v>0</v>
      </c>
      <c r="AF49" s="10">
        <f t="shared" si="55"/>
        <v>0</v>
      </c>
      <c r="AG49" s="11">
        <f t="shared" si="55"/>
        <v>0</v>
      </c>
      <c r="AH49" s="10">
        <f t="shared" si="55"/>
        <v>0</v>
      </c>
      <c r="AI49" s="11">
        <f t="shared" si="55"/>
        <v>15</v>
      </c>
      <c r="AJ49" s="10">
        <f t="shared" si="55"/>
        <v>0</v>
      </c>
      <c r="AK49" s="7">
        <f t="shared" si="55"/>
        <v>1</v>
      </c>
      <c r="AL49" s="7">
        <f t="shared" ref="AL49:BQ49" si="56">SUM(AL40:AL48)</f>
        <v>5</v>
      </c>
      <c r="AM49" s="11">
        <f t="shared" si="56"/>
        <v>60</v>
      </c>
      <c r="AN49" s="10">
        <f t="shared" si="56"/>
        <v>0</v>
      </c>
      <c r="AO49" s="11">
        <f t="shared" si="56"/>
        <v>0</v>
      </c>
      <c r="AP49" s="10">
        <f t="shared" si="56"/>
        <v>0</v>
      </c>
      <c r="AQ49" s="7">
        <f t="shared" si="56"/>
        <v>4</v>
      </c>
      <c r="AR49" s="11">
        <f t="shared" si="56"/>
        <v>60</v>
      </c>
      <c r="AS49" s="10">
        <f t="shared" si="56"/>
        <v>0</v>
      </c>
      <c r="AT49" s="11">
        <f t="shared" si="56"/>
        <v>0</v>
      </c>
      <c r="AU49" s="10">
        <f t="shared" si="56"/>
        <v>0</v>
      </c>
      <c r="AV49" s="11">
        <f t="shared" si="56"/>
        <v>30</v>
      </c>
      <c r="AW49" s="10">
        <f t="shared" si="56"/>
        <v>0</v>
      </c>
      <c r="AX49" s="11">
        <f t="shared" si="56"/>
        <v>0</v>
      </c>
      <c r="AY49" s="10">
        <f t="shared" si="56"/>
        <v>0</v>
      </c>
      <c r="AZ49" s="11">
        <f t="shared" si="56"/>
        <v>0</v>
      </c>
      <c r="BA49" s="10">
        <f t="shared" si="56"/>
        <v>0</v>
      </c>
      <c r="BB49" s="11">
        <f t="shared" si="56"/>
        <v>0</v>
      </c>
      <c r="BC49" s="10">
        <f t="shared" si="56"/>
        <v>0</v>
      </c>
      <c r="BD49" s="7">
        <f t="shared" si="56"/>
        <v>6</v>
      </c>
      <c r="BE49" s="7">
        <f t="shared" si="56"/>
        <v>10</v>
      </c>
      <c r="BF49" s="11">
        <f t="shared" si="56"/>
        <v>45</v>
      </c>
      <c r="BG49" s="10">
        <f t="shared" si="56"/>
        <v>0</v>
      </c>
      <c r="BH49" s="11">
        <f t="shared" si="56"/>
        <v>15</v>
      </c>
      <c r="BI49" s="10">
        <f t="shared" si="56"/>
        <v>0</v>
      </c>
      <c r="BJ49" s="7">
        <f t="shared" si="56"/>
        <v>4</v>
      </c>
      <c r="BK49" s="11">
        <f t="shared" si="56"/>
        <v>30</v>
      </c>
      <c r="BL49" s="10">
        <f t="shared" si="56"/>
        <v>0</v>
      </c>
      <c r="BM49" s="11">
        <f t="shared" si="56"/>
        <v>0</v>
      </c>
      <c r="BN49" s="10">
        <f t="shared" si="56"/>
        <v>0</v>
      </c>
      <c r="BO49" s="11">
        <f t="shared" si="56"/>
        <v>30</v>
      </c>
      <c r="BP49" s="10">
        <f t="shared" si="56"/>
        <v>0</v>
      </c>
      <c r="BQ49" s="11">
        <f t="shared" si="56"/>
        <v>0</v>
      </c>
      <c r="BR49" s="10">
        <f t="shared" ref="BR49:CQ49" si="57">SUM(BR40:BR48)</f>
        <v>0</v>
      </c>
      <c r="BS49" s="11">
        <f t="shared" si="57"/>
        <v>0</v>
      </c>
      <c r="BT49" s="10">
        <f t="shared" si="57"/>
        <v>0</v>
      </c>
      <c r="BU49" s="11">
        <f t="shared" si="57"/>
        <v>0</v>
      </c>
      <c r="BV49" s="10">
        <f t="shared" si="57"/>
        <v>0</v>
      </c>
      <c r="BW49" s="7">
        <f t="shared" si="57"/>
        <v>24</v>
      </c>
      <c r="BX49" s="7">
        <f t="shared" si="57"/>
        <v>28</v>
      </c>
      <c r="BY49" s="11">
        <f t="shared" si="57"/>
        <v>0</v>
      </c>
      <c r="BZ49" s="10">
        <f t="shared" si="57"/>
        <v>0</v>
      </c>
      <c r="CA49" s="11">
        <f t="shared" si="57"/>
        <v>0</v>
      </c>
      <c r="CB49" s="10">
        <f t="shared" si="57"/>
        <v>0</v>
      </c>
      <c r="CC49" s="7">
        <f t="shared" si="57"/>
        <v>0</v>
      </c>
      <c r="CD49" s="11">
        <f t="shared" si="57"/>
        <v>0</v>
      </c>
      <c r="CE49" s="10">
        <f t="shared" si="57"/>
        <v>0</v>
      </c>
      <c r="CF49" s="11">
        <f t="shared" si="57"/>
        <v>0</v>
      </c>
      <c r="CG49" s="10">
        <f t="shared" si="57"/>
        <v>0</v>
      </c>
      <c r="CH49" s="11">
        <f t="shared" si="57"/>
        <v>0</v>
      </c>
      <c r="CI49" s="10">
        <f t="shared" si="57"/>
        <v>0</v>
      </c>
      <c r="CJ49" s="11">
        <f t="shared" si="57"/>
        <v>0</v>
      </c>
      <c r="CK49" s="10">
        <f t="shared" si="57"/>
        <v>0</v>
      </c>
      <c r="CL49" s="11">
        <f t="shared" si="57"/>
        <v>0</v>
      </c>
      <c r="CM49" s="10">
        <f t="shared" si="57"/>
        <v>0</v>
      </c>
      <c r="CN49" s="11">
        <f t="shared" si="57"/>
        <v>0</v>
      </c>
      <c r="CO49" s="10">
        <f t="shared" si="57"/>
        <v>0</v>
      </c>
      <c r="CP49" s="7">
        <f t="shared" si="57"/>
        <v>0</v>
      </c>
      <c r="CQ49" s="7">
        <f t="shared" si="57"/>
        <v>0</v>
      </c>
    </row>
    <row r="50" spans="1:95" ht="20.100000000000001" customHeight="1" x14ac:dyDescent="0.2">
      <c r="A50" s="19" t="s">
        <v>114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9"/>
      <c r="CQ50" s="13"/>
    </row>
    <row r="51" spans="1:95" x14ac:dyDescent="0.2">
      <c r="A51" s="20">
        <v>1</v>
      </c>
      <c r="B51" s="20">
        <v>1</v>
      </c>
      <c r="C51" s="20"/>
      <c r="D51" s="6" t="s">
        <v>115</v>
      </c>
      <c r="E51" s="3" t="s">
        <v>116</v>
      </c>
      <c r="F51" s="6">
        <f t="shared" ref="F51:F60" si="58">COUNTIF(T51:CO51,"e")</f>
        <v>1</v>
      </c>
      <c r="G51" s="6">
        <f t="shared" ref="G51:G60" si="59">COUNTIF(T51:CO51,"z")</f>
        <v>0</v>
      </c>
      <c r="H51" s="6">
        <f t="shared" ref="H51:H60" si="60">SUM(I51:P51)</f>
        <v>30</v>
      </c>
      <c r="I51" s="6">
        <f t="shared" ref="I51:I60" si="61">T51+AM51+BF51+BY51</f>
        <v>0</v>
      </c>
      <c r="J51" s="6">
        <f t="shared" ref="J51:J60" si="62">V51+AO51+BH51+CA51</f>
        <v>0</v>
      </c>
      <c r="K51" s="6">
        <f t="shared" ref="K51:K60" si="63">Y51+AR51+BK51+CD51</f>
        <v>0</v>
      </c>
      <c r="L51" s="6">
        <f t="shared" ref="L51:L60" si="64">AA51+AT51+BM51+CF51</f>
        <v>30</v>
      </c>
      <c r="M51" s="6">
        <f t="shared" ref="M51:M60" si="65">AC51+AV51+BO51+CH51</f>
        <v>0</v>
      </c>
      <c r="N51" s="6">
        <f t="shared" ref="N51:N60" si="66">AE51+AX51+BQ51+CJ51</f>
        <v>0</v>
      </c>
      <c r="O51" s="6">
        <f t="shared" ref="O51:O60" si="67">AG51+AZ51+BS51+CL51</f>
        <v>0</v>
      </c>
      <c r="P51" s="6">
        <f t="shared" ref="P51:P60" si="68">AI51+BB51+BU51+CN51</f>
        <v>0</v>
      </c>
      <c r="Q51" s="7">
        <f t="shared" ref="Q51:Q60" si="69">AL51+BE51+BX51+CQ51</f>
        <v>3</v>
      </c>
      <c r="R51" s="7">
        <f t="shared" ref="R51:R60" si="70">AK51+BD51+BW51+CP51</f>
        <v>3</v>
      </c>
      <c r="S51" s="7">
        <v>1.5</v>
      </c>
      <c r="T51" s="11"/>
      <c r="U51" s="10"/>
      <c r="V51" s="11"/>
      <c r="W51" s="10"/>
      <c r="X51" s="7"/>
      <c r="Y51" s="11"/>
      <c r="Z51" s="10"/>
      <c r="AA51" s="11">
        <v>30</v>
      </c>
      <c r="AB51" s="10" t="s">
        <v>55</v>
      </c>
      <c r="AC51" s="11"/>
      <c r="AD51" s="10"/>
      <c r="AE51" s="11"/>
      <c r="AF51" s="10"/>
      <c r="AG51" s="11"/>
      <c r="AH51" s="10"/>
      <c r="AI51" s="11"/>
      <c r="AJ51" s="10"/>
      <c r="AK51" s="7">
        <v>3</v>
      </c>
      <c r="AL51" s="7">
        <f t="shared" ref="AL51:AL60" si="71">X51+AK51</f>
        <v>3</v>
      </c>
      <c r="AM51" s="11"/>
      <c r="AN51" s="10"/>
      <c r="AO51" s="11"/>
      <c r="AP51" s="10"/>
      <c r="AQ51" s="7"/>
      <c r="AR51" s="11"/>
      <c r="AS51" s="10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ref="BE51:BE60" si="72">AQ51+BD51</f>
        <v>0</v>
      </c>
      <c r="BF51" s="11"/>
      <c r="BG51" s="10"/>
      <c r="BH51" s="11"/>
      <c r="BI51" s="10"/>
      <c r="BJ51" s="7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ref="BX51:BX60" si="73">BJ51+BW51</f>
        <v>0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ref="CQ51:CQ60" si="74">CC51+CP51</f>
        <v>0</v>
      </c>
    </row>
    <row r="52" spans="1:95" x14ac:dyDescent="0.2">
      <c r="A52" s="20">
        <v>1</v>
      </c>
      <c r="B52" s="20">
        <v>1</v>
      </c>
      <c r="C52" s="20"/>
      <c r="D52" s="6" t="s">
        <v>117</v>
      </c>
      <c r="E52" s="3" t="s">
        <v>118</v>
      </c>
      <c r="F52" s="6">
        <f t="shared" si="58"/>
        <v>1</v>
      </c>
      <c r="G52" s="6">
        <f t="shared" si="59"/>
        <v>0</v>
      </c>
      <c r="H52" s="6">
        <f t="shared" si="60"/>
        <v>30</v>
      </c>
      <c r="I52" s="6">
        <f t="shared" si="61"/>
        <v>0</v>
      </c>
      <c r="J52" s="6">
        <f t="shared" si="62"/>
        <v>0</v>
      </c>
      <c r="K52" s="6">
        <f t="shared" si="63"/>
        <v>0</v>
      </c>
      <c r="L52" s="6">
        <f t="shared" si="64"/>
        <v>30</v>
      </c>
      <c r="M52" s="6">
        <f t="shared" si="65"/>
        <v>0</v>
      </c>
      <c r="N52" s="6">
        <f t="shared" si="66"/>
        <v>0</v>
      </c>
      <c r="O52" s="6">
        <f t="shared" si="67"/>
        <v>0</v>
      </c>
      <c r="P52" s="6">
        <f t="shared" si="68"/>
        <v>0</v>
      </c>
      <c r="Q52" s="7">
        <f t="shared" si="69"/>
        <v>3</v>
      </c>
      <c r="R52" s="7">
        <f t="shared" si="70"/>
        <v>3</v>
      </c>
      <c r="S52" s="7">
        <v>1.5</v>
      </c>
      <c r="T52" s="11"/>
      <c r="U52" s="10"/>
      <c r="V52" s="11"/>
      <c r="W52" s="10"/>
      <c r="X52" s="7"/>
      <c r="Y52" s="11"/>
      <c r="Z52" s="10"/>
      <c r="AA52" s="11">
        <v>30</v>
      </c>
      <c r="AB52" s="10" t="s">
        <v>55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t="shared" si="71"/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72"/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73"/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74"/>
        <v>0</v>
      </c>
    </row>
    <row r="53" spans="1:95" x14ac:dyDescent="0.2">
      <c r="A53" s="20">
        <v>2</v>
      </c>
      <c r="B53" s="20">
        <v>1</v>
      </c>
      <c r="C53" s="20"/>
      <c r="D53" s="6" t="s">
        <v>119</v>
      </c>
      <c r="E53" s="3" t="s">
        <v>120</v>
      </c>
      <c r="F53" s="6">
        <f t="shared" si="58"/>
        <v>0</v>
      </c>
      <c r="G53" s="6">
        <f t="shared" si="59"/>
        <v>1</v>
      </c>
      <c r="H53" s="6">
        <f t="shared" si="60"/>
        <v>15</v>
      </c>
      <c r="I53" s="6">
        <f t="shared" si="61"/>
        <v>15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0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7">
        <f t="shared" si="69"/>
        <v>1</v>
      </c>
      <c r="R53" s="7">
        <f t="shared" si="70"/>
        <v>0</v>
      </c>
      <c r="S53" s="7">
        <v>0.7</v>
      </c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1"/>
        <v>0</v>
      </c>
      <c r="AM53" s="11">
        <v>15</v>
      </c>
      <c r="AN53" s="10" t="s">
        <v>56</v>
      </c>
      <c r="AO53" s="11"/>
      <c r="AP53" s="10"/>
      <c r="AQ53" s="7">
        <v>1</v>
      </c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2"/>
        <v>1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3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4"/>
        <v>0</v>
      </c>
    </row>
    <row r="54" spans="1:95" x14ac:dyDescent="0.2">
      <c r="A54" s="20">
        <v>2</v>
      </c>
      <c r="B54" s="20">
        <v>1</v>
      </c>
      <c r="C54" s="20"/>
      <c r="D54" s="6" t="s">
        <v>121</v>
      </c>
      <c r="E54" s="3" t="s">
        <v>122</v>
      </c>
      <c r="F54" s="6">
        <f t="shared" si="58"/>
        <v>0</v>
      </c>
      <c r="G54" s="6">
        <f t="shared" si="59"/>
        <v>1</v>
      </c>
      <c r="H54" s="6">
        <f t="shared" si="60"/>
        <v>15</v>
      </c>
      <c r="I54" s="6">
        <f t="shared" si="61"/>
        <v>15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7">
        <f t="shared" si="69"/>
        <v>1</v>
      </c>
      <c r="R54" s="7">
        <f t="shared" si="70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1"/>
        <v>0</v>
      </c>
      <c r="AM54" s="11">
        <v>15</v>
      </c>
      <c r="AN54" s="10" t="s">
        <v>56</v>
      </c>
      <c r="AO54" s="11"/>
      <c r="AP54" s="10"/>
      <c r="AQ54" s="7">
        <v>1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2"/>
        <v>1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3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4"/>
        <v>0</v>
      </c>
    </row>
    <row r="55" spans="1:95" x14ac:dyDescent="0.2">
      <c r="A55" s="20">
        <v>2</v>
      </c>
      <c r="B55" s="20">
        <v>1</v>
      </c>
      <c r="C55" s="20"/>
      <c r="D55" s="6" t="s">
        <v>123</v>
      </c>
      <c r="E55" s="3" t="s">
        <v>124</v>
      </c>
      <c r="F55" s="6">
        <f t="shared" si="58"/>
        <v>0</v>
      </c>
      <c r="G55" s="6">
        <f t="shared" si="59"/>
        <v>1</v>
      </c>
      <c r="H55" s="6">
        <f t="shared" si="60"/>
        <v>15</v>
      </c>
      <c r="I55" s="6">
        <f t="shared" si="61"/>
        <v>15</v>
      </c>
      <c r="J55" s="6">
        <f t="shared" si="62"/>
        <v>0</v>
      </c>
      <c r="K55" s="6">
        <f t="shared" si="63"/>
        <v>0</v>
      </c>
      <c r="L55" s="6">
        <f t="shared" si="64"/>
        <v>0</v>
      </c>
      <c r="M55" s="6">
        <f t="shared" si="65"/>
        <v>0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7">
        <f t="shared" si="69"/>
        <v>1</v>
      </c>
      <c r="R55" s="7">
        <f t="shared" si="70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1"/>
        <v>0</v>
      </c>
      <c r="AM55" s="11">
        <v>15</v>
      </c>
      <c r="AN55" s="10" t="s">
        <v>56</v>
      </c>
      <c r="AO55" s="11"/>
      <c r="AP55" s="10"/>
      <c r="AQ55" s="7">
        <v>1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2"/>
        <v>1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3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4"/>
        <v>0</v>
      </c>
    </row>
    <row r="56" spans="1:95" x14ac:dyDescent="0.2">
      <c r="A56" s="20">
        <v>6</v>
      </c>
      <c r="B56" s="20">
        <v>1</v>
      </c>
      <c r="C56" s="20"/>
      <c r="D56" s="6" t="s">
        <v>125</v>
      </c>
      <c r="E56" s="3" t="s">
        <v>126</v>
      </c>
      <c r="F56" s="6">
        <f t="shared" si="58"/>
        <v>0</v>
      </c>
      <c r="G56" s="6">
        <f t="shared" si="59"/>
        <v>2</v>
      </c>
      <c r="H56" s="6">
        <f t="shared" si="60"/>
        <v>60</v>
      </c>
      <c r="I56" s="6">
        <f t="shared" si="61"/>
        <v>30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30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7">
        <f t="shared" si="69"/>
        <v>3</v>
      </c>
      <c r="R56" s="7">
        <f t="shared" si="70"/>
        <v>1.5</v>
      </c>
      <c r="S56" s="7">
        <v>2.6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1"/>
        <v>0</v>
      </c>
      <c r="AM56" s="11">
        <v>30</v>
      </c>
      <c r="AN56" s="10" t="s">
        <v>56</v>
      </c>
      <c r="AO56" s="11"/>
      <c r="AP56" s="10"/>
      <c r="AQ56" s="7">
        <v>1.5</v>
      </c>
      <c r="AR56" s="11"/>
      <c r="AS56" s="10"/>
      <c r="AT56" s="11"/>
      <c r="AU56" s="10"/>
      <c r="AV56" s="11">
        <v>30</v>
      </c>
      <c r="AW56" s="10" t="s">
        <v>56</v>
      </c>
      <c r="AX56" s="11"/>
      <c r="AY56" s="10"/>
      <c r="AZ56" s="11"/>
      <c r="BA56" s="10"/>
      <c r="BB56" s="11"/>
      <c r="BC56" s="10"/>
      <c r="BD56" s="7">
        <v>1.5</v>
      </c>
      <c r="BE56" s="7">
        <f t="shared" si="72"/>
        <v>3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3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4"/>
        <v>0</v>
      </c>
    </row>
    <row r="57" spans="1:95" x14ac:dyDescent="0.2">
      <c r="A57" s="20">
        <v>6</v>
      </c>
      <c r="B57" s="20">
        <v>1</v>
      </c>
      <c r="C57" s="20"/>
      <c r="D57" s="6" t="s">
        <v>127</v>
      </c>
      <c r="E57" s="3" t="s">
        <v>128</v>
      </c>
      <c r="F57" s="6">
        <f t="shared" si="58"/>
        <v>0</v>
      </c>
      <c r="G57" s="6">
        <f t="shared" si="59"/>
        <v>2</v>
      </c>
      <c r="H57" s="6">
        <f t="shared" si="60"/>
        <v>60</v>
      </c>
      <c r="I57" s="6">
        <f t="shared" si="61"/>
        <v>30</v>
      </c>
      <c r="J57" s="6">
        <f t="shared" si="62"/>
        <v>0</v>
      </c>
      <c r="K57" s="6">
        <f t="shared" si="63"/>
        <v>0</v>
      </c>
      <c r="L57" s="6">
        <f t="shared" si="64"/>
        <v>0</v>
      </c>
      <c r="M57" s="6">
        <f t="shared" si="65"/>
        <v>30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7">
        <f t="shared" si="69"/>
        <v>3</v>
      </c>
      <c r="R57" s="7">
        <f t="shared" si="70"/>
        <v>1.5</v>
      </c>
      <c r="S57" s="7">
        <v>2.6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1"/>
        <v>0</v>
      </c>
      <c r="AM57" s="11">
        <v>30</v>
      </c>
      <c r="AN57" s="10" t="s">
        <v>56</v>
      </c>
      <c r="AO57" s="11"/>
      <c r="AP57" s="10"/>
      <c r="AQ57" s="7">
        <v>1.5</v>
      </c>
      <c r="AR57" s="11"/>
      <c r="AS57" s="10"/>
      <c r="AT57" s="11"/>
      <c r="AU57" s="10"/>
      <c r="AV57" s="11">
        <v>30</v>
      </c>
      <c r="AW57" s="10" t="s">
        <v>56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72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3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4"/>
        <v>0</v>
      </c>
    </row>
    <row r="58" spans="1:95" x14ac:dyDescent="0.2">
      <c r="A58" s="20">
        <v>4</v>
      </c>
      <c r="B58" s="20">
        <v>1</v>
      </c>
      <c r="C58" s="20"/>
      <c r="D58" s="6" t="s">
        <v>129</v>
      </c>
      <c r="E58" s="3" t="s">
        <v>130</v>
      </c>
      <c r="F58" s="6">
        <f t="shared" si="58"/>
        <v>0</v>
      </c>
      <c r="G58" s="6">
        <f t="shared" si="59"/>
        <v>2</v>
      </c>
      <c r="H58" s="6">
        <f t="shared" si="60"/>
        <v>30</v>
      </c>
      <c r="I58" s="6">
        <f t="shared" si="61"/>
        <v>15</v>
      </c>
      <c r="J58" s="6">
        <f t="shared" si="62"/>
        <v>0</v>
      </c>
      <c r="K58" s="6">
        <f t="shared" si="63"/>
        <v>15</v>
      </c>
      <c r="L58" s="6">
        <f t="shared" si="64"/>
        <v>0</v>
      </c>
      <c r="M58" s="6">
        <f t="shared" si="65"/>
        <v>0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7">
        <f t="shared" si="69"/>
        <v>4</v>
      </c>
      <c r="R58" s="7">
        <f t="shared" si="70"/>
        <v>2</v>
      </c>
      <c r="S58" s="7">
        <v>1.4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1"/>
        <v>0</v>
      </c>
      <c r="AM58" s="11">
        <v>15</v>
      </c>
      <c r="AN58" s="10" t="s">
        <v>56</v>
      </c>
      <c r="AO58" s="11"/>
      <c r="AP58" s="10"/>
      <c r="AQ58" s="7">
        <v>2</v>
      </c>
      <c r="AR58" s="11">
        <v>15</v>
      </c>
      <c r="AS58" s="10" t="s">
        <v>56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>
        <v>2</v>
      </c>
      <c r="BE58" s="7">
        <f t="shared" si="72"/>
        <v>4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3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4"/>
        <v>0</v>
      </c>
    </row>
    <row r="59" spans="1:95" x14ac:dyDescent="0.2">
      <c r="A59" s="20">
        <v>4</v>
      </c>
      <c r="B59" s="20">
        <v>1</v>
      </c>
      <c r="C59" s="20"/>
      <c r="D59" s="6" t="s">
        <v>131</v>
      </c>
      <c r="E59" s="3" t="s">
        <v>132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15</v>
      </c>
      <c r="L59" s="6">
        <f t="shared" si="64"/>
        <v>0</v>
      </c>
      <c r="M59" s="6">
        <f t="shared" si="65"/>
        <v>0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7">
        <f t="shared" si="69"/>
        <v>4</v>
      </c>
      <c r="R59" s="7">
        <f t="shared" si="70"/>
        <v>2</v>
      </c>
      <c r="S59" s="7">
        <v>1.4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1"/>
        <v>0</v>
      </c>
      <c r="AM59" s="11">
        <v>15</v>
      </c>
      <c r="AN59" s="10" t="s">
        <v>56</v>
      </c>
      <c r="AO59" s="11"/>
      <c r="AP59" s="10"/>
      <c r="AQ59" s="7">
        <v>2</v>
      </c>
      <c r="AR59" s="11">
        <v>15</v>
      </c>
      <c r="AS59" s="10" t="s">
        <v>56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72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3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4"/>
        <v>0</v>
      </c>
    </row>
    <row r="60" spans="1:95" x14ac:dyDescent="0.2">
      <c r="A60" s="6">
        <v>5</v>
      </c>
      <c r="B60" s="6">
        <v>1</v>
      </c>
      <c r="C60" s="6"/>
      <c r="D60" s="6" t="s">
        <v>174</v>
      </c>
      <c r="E60" s="3" t="s">
        <v>134</v>
      </c>
      <c r="F60" s="6">
        <f t="shared" si="58"/>
        <v>1</v>
      </c>
      <c r="G60" s="6">
        <f t="shared" si="59"/>
        <v>0</v>
      </c>
      <c r="H60" s="6">
        <f t="shared" si="60"/>
        <v>0</v>
      </c>
      <c r="I60" s="6">
        <f t="shared" si="61"/>
        <v>0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7">
        <f t="shared" si="69"/>
        <v>20</v>
      </c>
      <c r="R60" s="7">
        <f t="shared" si="70"/>
        <v>20</v>
      </c>
      <c r="S60" s="7">
        <v>0.8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1"/>
        <v>0</v>
      </c>
      <c r="AM60" s="11"/>
      <c r="AN60" s="10"/>
      <c r="AO60" s="11"/>
      <c r="AP60" s="10"/>
      <c r="AQ60" s="7"/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2"/>
        <v>0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>
        <v>0</v>
      </c>
      <c r="BR60" s="10" t="s">
        <v>55</v>
      </c>
      <c r="BS60" s="11"/>
      <c r="BT60" s="10"/>
      <c r="BU60" s="11"/>
      <c r="BV60" s="10"/>
      <c r="BW60" s="7">
        <v>20</v>
      </c>
      <c r="BX60" s="7">
        <f t="shared" si="73"/>
        <v>20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4"/>
        <v>0</v>
      </c>
    </row>
    <row r="61" spans="1:95" ht="20.100000000000001" customHeight="1" x14ac:dyDescent="0.2">
      <c r="A61" s="19" t="s">
        <v>135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9"/>
      <c r="CQ61" s="13"/>
    </row>
    <row r="62" spans="1:95" x14ac:dyDescent="0.2">
      <c r="A62" s="6"/>
      <c r="B62" s="6"/>
      <c r="C62" s="6"/>
      <c r="D62" s="6" t="s">
        <v>136</v>
      </c>
      <c r="E62" s="3" t="s">
        <v>137</v>
      </c>
      <c r="F62" s="6">
        <f>COUNTIF(T62:CO62,"e")</f>
        <v>0</v>
      </c>
      <c r="G62" s="6">
        <f>COUNTIF(T62:CO62,"z")</f>
        <v>1</v>
      </c>
      <c r="H62" s="6">
        <f>SUM(I62:P62)</f>
        <v>4</v>
      </c>
      <c r="I62" s="6">
        <f>T62+AM62+BF62+BY62</f>
        <v>0</v>
      </c>
      <c r="J62" s="6">
        <f>V62+AO62+BH62+CA62</f>
        <v>0</v>
      </c>
      <c r="K62" s="6">
        <f>Y62+AR62+BK62+CD62</f>
        <v>0</v>
      </c>
      <c r="L62" s="6">
        <f>AA62+AT62+BM62+CF62</f>
        <v>0</v>
      </c>
      <c r="M62" s="6">
        <f>AC62+AV62+BO62+CH62</f>
        <v>0</v>
      </c>
      <c r="N62" s="6">
        <f>AE62+AX62+BQ62+CJ62</f>
        <v>0</v>
      </c>
      <c r="O62" s="6">
        <f>AG62+AZ62+BS62+CL62</f>
        <v>4</v>
      </c>
      <c r="P62" s="6">
        <f>AI62+BB62+BU62+CN62</f>
        <v>0</v>
      </c>
      <c r="Q62" s="7">
        <f>AL62+BE62+BX62+CQ62</f>
        <v>4</v>
      </c>
      <c r="R62" s="7">
        <f>AK62+BD62+BW62+CP62</f>
        <v>4</v>
      </c>
      <c r="S62" s="7">
        <v>0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>
        <v>4</v>
      </c>
      <c r="AH62" s="10" t="s">
        <v>56</v>
      </c>
      <c r="AI62" s="11"/>
      <c r="AJ62" s="10"/>
      <c r="AK62" s="7">
        <v>4</v>
      </c>
      <c r="AL62" s="7">
        <f>X62+AK62</f>
        <v>4</v>
      </c>
      <c r="AM62" s="11"/>
      <c r="AN62" s="10"/>
      <c r="AO62" s="11"/>
      <c r="AP62" s="10"/>
      <c r="AQ62" s="7"/>
      <c r="AR62" s="11"/>
      <c r="AS62" s="10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>AQ62+BD62</f>
        <v>0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>BJ62+BW62</f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>CC62+CP62</f>
        <v>0</v>
      </c>
    </row>
    <row r="63" spans="1:95" ht="15.95" customHeight="1" x14ac:dyDescent="0.2">
      <c r="A63" s="6"/>
      <c r="B63" s="6"/>
      <c r="C63" s="6"/>
      <c r="D63" s="6"/>
      <c r="E63" s="6" t="s">
        <v>66</v>
      </c>
      <c r="F63" s="6">
        <f t="shared" ref="F63:AK63" si="75">SUM(F62:F62)</f>
        <v>0</v>
      </c>
      <c r="G63" s="6">
        <f t="shared" si="75"/>
        <v>1</v>
      </c>
      <c r="H63" s="6">
        <f t="shared" si="75"/>
        <v>4</v>
      </c>
      <c r="I63" s="6">
        <f t="shared" si="75"/>
        <v>0</v>
      </c>
      <c r="J63" s="6">
        <f t="shared" si="75"/>
        <v>0</v>
      </c>
      <c r="K63" s="6">
        <f t="shared" si="75"/>
        <v>0</v>
      </c>
      <c r="L63" s="6">
        <f t="shared" si="75"/>
        <v>0</v>
      </c>
      <c r="M63" s="6">
        <f t="shared" si="75"/>
        <v>0</v>
      </c>
      <c r="N63" s="6">
        <f t="shared" si="75"/>
        <v>0</v>
      </c>
      <c r="O63" s="6">
        <f t="shared" si="75"/>
        <v>4</v>
      </c>
      <c r="P63" s="6">
        <f t="shared" si="75"/>
        <v>0</v>
      </c>
      <c r="Q63" s="7">
        <f t="shared" si="75"/>
        <v>4</v>
      </c>
      <c r="R63" s="7">
        <f t="shared" si="75"/>
        <v>4</v>
      </c>
      <c r="S63" s="7">
        <f t="shared" si="75"/>
        <v>0</v>
      </c>
      <c r="T63" s="11">
        <f t="shared" si="75"/>
        <v>0</v>
      </c>
      <c r="U63" s="10">
        <f t="shared" si="75"/>
        <v>0</v>
      </c>
      <c r="V63" s="11">
        <f t="shared" si="75"/>
        <v>0</v>
      </c>
      <c r="W63" s="10">
        <f t="shared" si="75"/>
        <v>0</v>
      </c>
      <c r="X63" s="7">
        <f t="shared" si="75"/>
        <v>0</v>
      </c>
      <c r="Y63" s="11">
        <f t="shared" si="75"/>
        <v>0</v>
      </c>
      <c r="Z63" s="10">
        <f t="shared" si="75"/>
        <v>0</v>
      </c>
      <c r="AA63" s="11">
        <f t="shared" si="75"/>
        <v>0</v>
      </c>
      <c r="AB63" s="10">
        <f t="shared" si="75"/>
        <v>0</v>
      </c>
      <c r="AC63" s="11">
        <f t="shared" si="75"/>
        <v>0</v>
      </c>
      <c r="AD63" s="10">
        <f t="shared" si="75"/>
        <v>0</v>
      </c>
      <c r="AE63" s="11">
        <f t="shared" si="75"/>
        <v>0</v>
      </c>
      <c r="AF63" s="10">
        <f t="shared" si="75"/>
        <v>0</v>
      </c>
      <c r="AG63" s="11">
        <f t="shared" si="75"/>
        <v>4</v>
      </c>
      <c r="AH63" s="10">
        <f t="shared" si="75"/>
        <v>0</v>
      </c>
      <c r="AI63" s="11">
        <f t="shared" si="75"/>
        <v>0</v>
      </c>
      <c r="AJ63" s="10">
        <f t="shared" si="75"/>
        <v>0</v>
      </c>
      <c r="AK63" s="7">
        <f t="shared" si="75"/>
        <v>4</v>
      </c>
      <c r="AL63" s="7">
        <f t="shared" ref="AL63:BQ63" si="76">SUM(AL62:AL62)</f>
        <v>4</v>
      </c>
      <c r="AM63" s="11">
        <f t="shared" si="76"/>
        <v>0</v>
      </c>
      <c r="AN63" s="10">
        <f t="shared" si="76"/>
        <v>0</v>
      </c>
      <c r="AO63" s="11">
        <f t="shared" si="76"/>
        <v>0</v>
      </c>
      <c r="AP63" s="10">
        <f t="shared" si="76"/>
        <v>0</v>
      </c>
      <c r="AQ63" s="7">
        <f t="shared" si="76"/>
        <v>0</v>
      </c>
      <c r="AR63" s="11">
        <f t="shared" si="76"/>
        <v>0</v>
      </c>
      <c r="AS63" s="10">
        <f t="shared" si="76"/>
        <v>0</v>
      </c>
      <c r="AT63" s="11">
        <f t="shared" si="76"/>
        <v>0</v>
      </c>
      <c r="AU63" s="10">
        <f t="shared" si="76"/>
        <v>0</v>
      </c>
      <c r="AV63" s="11">
        <f t="shared" si="76"/>
        <v>0</v>
      </c>
      <c r="AW63" s="10">
        <f t="shared" si="76"/>
        <v>0</v>
      </c>
      <c r="AX63" s="11">
        <f t="shared" si="76"/>
        <v>0</v>
      </c>
      <c r="AY63" s="10">
        <f t="shared" si="76"/>
        <v>0</v>
      </c>
      <c r="AZ63" s="11">
        <f t="shared" si="76"/>
        <v>0</v>
      </c>
      <c r="BA63" s="10">
        <f t="shared" si="76"/>
        <v>0</v>
      </c>
      <c r="BB63" s="11">
        <f t="shared" si="76"/>
        <v>0</v>
      </c>
      <c r="BC63" s="10">
        <f t="shared" si="76"/>
        <v>0</v>
      </c>
      <c r="BD63" s="7">
        <f t="shared" si="76"/>
        <v>0</v>
      </c>
      <c r="BE63" s="7">
        <f t="shared" si="76"/>
        <v>0</v>
      </c>
      <c r="BF63" s="11">
        <f t="shared" si="76"/>
        <v>0</v>
      </c>
      <c r="BG63" s="10">
        <f t="shared" si="76"/>
        <v>0</v>
      </c>
      <c r="BH63" s="11">
        <f t="shared" si="76"/>
        <v>0</v>
      </c>
      <c r="BI63" s="10">
        <f t="shared" si="76"/>
        <v>0</v>
      </c>
      <c r="BJ63" s="7">
        <f t="shared" si="76"/>
        <v>0</v>
      </c>
      <c r="BK63" s="11">
        <f t="shared" si="76"/>
        <v>0</v>
      </c>
      <c r="BL63" s="10">
        <f t="shared" si="76"/>
        <v>0</v>
      </c>
      <c r="BM63" s="11">
        <f t="shared" si="76"/>
        <v>0</v>
      </c>
      <c r="BN63" s="10">
        <f t="shared" si="76"/>
        <v>0</v>
      </c>
      <c r="BO63" s="11">
        <f t="shared" si="76"/>
        <v>0</v>
      </c>
      <c r="BP63" s="10">
        <f t="shared" si="76"/>
        <v>0</v>
      </c>
      <c r="BQ63" s="11">
        <f t="shared" si="76"/>
        <v>0</v>
      </c>
      <c r="BR63" s="10">
        <f t="shared" ref="BR63:CQ63" si="77">SUM(BR62:BR62)</f>
        <v>0</v>
      </c>
      <c r="BS63" s="11">
        <f t="shared" si="77"/>
        <v>0</v>
      </c>
      <c r="BT63" s="10">
        <f t="shared" si="77"/>
        <v>0</v>
      </c>
      <c r="BU63" s="11">
        <f t="shared" si="77"/>
        <v>0</v>
      </c>
      <c r="BV63" s="10">
        <f t="shared" si="77"/>
        <v>0</v>
      </c>
      <c r="BW63" s="7">
        <f t="shared" si="77"/>
        <v>0</v>
      </c>
      <c r="BX63" s="7">
        <f t="shared" si="77"/>
        <v>0</v>
      </c>
      <c r="BY63" s="11">
        <f t="shared" si="77"/>
        <v>0</v>
      </c>
      <c r="BZ63" s="10">
        <f t="shared" si="77"/>
        <v>0</v>
      </c>
      <c r="CA63" s="11">
        <f t="shared" si="77"/>
        <v>0</v>
      </c>
      <c r="CB63" s="10">
        <f t="shared" si="77"/>
        <v>0</v>
      </c>
      <c r="CC63" s="7">
        <f t="shared" si="77"/>
        <v>0</v>
      </c>
      <c r="CD63" s="11">
        <f t="shared" si="77"/>
        <v>0</v>
      </c>
      <c r="CE63" s="10">
        <f t="shared" si="77"/>
        <v>0</v>
      </c>
      <c r="CF63" s="11">
        <f t="shared" si="77"/>
        <v>0</v>
      </c>
      <c r="CG63" s="10">
        <f t="shared" si="77"/>
        <v>0</v>
      </c>
      <c r="CH63" s="11">
        <f t="shared" si="77"/>
        <v>0</v>
      </c>
      <c r="CI63" s="10">
        <f t="shared" si="77"/>
        <v>0</v>
      </c>
      <c r="CJ63" s="11">
        <f t="shared" si="77"/>
        <v>0</v>
      </c>
      <c r="CK63" s="10">
        <f t="shared" si="77"/>
        <v>0</v>
      </c>
      <c r="CL63" s="11">
        <f t="shared" si="77"/>
        <v>0</v>
      </c>
      <c r="CM63" s="10">
        <f t="shared" si="77"/>
        <v>0</v>
      </c>
      <c r="CN63" s="11">
        <f t="shared" si="77"/>
        <v>0</v>
      </c>
      <c r="CO63" s="10">
        <f t="shared" si="77"/>
        <v>0</v>
      </c>
      <c r="CP63" s="7">
        <f t="shared" si="77"/>
        <v>0</v>
      </c>
      <c r="CQ63" s="7">
        <f t="shared" si="77"/>
        <v>0</v>
      </c>
    </row>
    <row r="64" spans="1:95" ht="20.100000000000001" customHeight="1" x14ac:dyDescent="0.2">
      <c r="A64" s="19" t="s">
        <v>138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9"/>
      <c r="CQ64" s="13"/>
    </row>
    <row r="65" spans="1:95" x14ac:dyDescent="0.2">
      <c r="A65" s="6"/>
      <c r="B65" s="6"/>
      <c r="C65" s="6"/>
      <c r="D65" s="6" t="s">
        <v>139</v>
      </c>
      <c r="E65" s="3" t="s">
        <v>140</v>
      </c>
      <c r="F65" s="6">
        <f>COUNTIF(T65:CO65,"e")</f>
        <v>0</v>
      </c>
      <c r="G65" s="6">
        <f>COUNTIF(T65:CO65,"z")</f>
        <v>1</v>
      </c>
      <c r="H65" s="6">
        <f>SUM(I65:P65)</f>
        <v>2</v>
      </c>
      <c r="I65" s="6">
        <f>T65+AM65+BF65+BY65</f>
        <v>2</v>
      </c>
      <c r="J65" s="6">
        <f>V65+AO65+BH65+CA65</f>
        <v>0</v>
      </c>
      <c r="K65" s="6">
        <f>Y65+AR65+BK65+CD65</f>
        <v>0</v>
      </c>
      <c r="L65" s="6">
        <f>AA65+AT65+BM65+CF65</f>
        <v>0</v>
      </c>
      <c r="M65" s="6">
        <f>AC65+AV65+BO65+CH65</f>
        <v>0</v>
      </c>
      <c r="N65" s="6">
        <f>AE65+AX65+BQ65+CJ65</f>
        <v>0</v>
      </c>
      <c r="O65" s="6">
        <f>AG65+AZ65+BS65+CL65</f>
        <v>0</v>
      </c>
      <c r="P65" s="6">
        <f>AI65+BB65+BU65+CN65</f>
        <v>0</v>
      </c>
      <c r="Q65" s="7">
        <f>AL65+BE65+BX65+CQ65</f>
        <v>0</v>
      </c>
      <c r="R65" s="7">
        <f>AK65+BD65+BW65+CP65</f>
        <v>0</v>
      </c>
      <c r="S65" s="7">
        <v>0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>X65+AK65</f>
        <v>0</v>
      </c>
      <c r="AM65" s="11">
        <v>2</v>
      </c>
      <c r="AN65" s="10" t="s">
        <v>56</v>
      </c>
      <c r="AO65" s="11"/>
      <c r="AP65" s="10"/>
      <c r="AQ65" s="7">
        <v>0</v>
      </c>
      <c r="AR65" s="11"/>
      <c r="AS65" s="10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>AQ65+BD65</f>
        <v>0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>BJ65+BW65</f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>CC65+CP65</f>
        <v>0</v>
      </c>
    </row>
    <row r="66" spans="1:95" x14ac:dyDescent="0.2">
      <c r="A66" s="6"/>
      <c r="B66" s="6"/>
      <c r="C66" s="6"/>
      <c r="D66" s="6" t="s">
        <v>141</v>
      </c>
      <c r="E66" s="3" t="s">
        <v>142</v>
      </c>
      <c r="F66" s="6">
        <f>COUNTIF(T66:CO66,"e")</f>
        <v>0</v>
      </c>
      <c r="G66" s="6">
        <f>COUNTIF(T66:CO66,"z")</f>
        <v>1</v>
      </c>
      <c r="H66" s="6">
        <f>SUM(I66:P66)</f>
        <v>5</v>
      </c>
      <c r="I66" s="6">
        <f>T66+AM66+BF66+BY66</f>
        <v>5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>
        <v>5</v>
      </c>
      <c r="U66" s="10" t="s">
        <v>56</v>
      </c>
      <c r="V66" s="11"/>
      <c r="W66" s="10"/>
      <c r="X66" s="7">
        <v>0</v>
      </c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ht="15.95" customHeight="1" x14ac:dyDescent="0.2">
      <c r="A67" s="6"/>
      <c r="B67" s="6"/>
      <c r="C67" s="6"/>
      <c r="D67" s="6"/>
      <c r="E67" s="6" t="s">
        <v>66</v>
      </c>
      <c r="F67" s="6">
        <f t="shared" ref="F67:AK67" si="78">SUM(F65:F66)</f>
        <v>0</v>
      </c>
      <c r="G67" s="6">
        <f t="shared" si="78"/>
        <v>2</v>
      </c>
      <c r="H67" s="6">
        <f t="shared" si="78"/>
        <v>7</v>
      </c>
      <c r="I67" s="6">
        <f t="shared" si="78"/>
        <v>7</v>
      </c>
      <c r="J67" s="6">
        <f t="shared" si="78"/>
        <v>0</v>
      </c>
      <c r="K67" s="6">
        <f t="shared" si="78"/>
        <v>0</v>
      </c>
      <c r="L67" s="6">
        <f t="shared" si="78"/>
        <v>0</v>
      </c>
      <c r="M67" s="6">
        <f t="shared" si="78"/>
        <v>0</v>
      </c>
      <c r="N67" s="6">
        <f t="shared" si="78"/>
        <v>0</v>
      </c>
      <c r="O67" s="6">
        <f t="shared" si="78"/>
        <v>0</v>
      </c>
      <c r="P67" s="6">
        <f t="shared" si="78"/>
        <v>0</v>
      </c>
      <c r="Q67" s="7">
        <f t="shared" si="78"/>
        <v>0</v>
      </c>
      <c r="R67" s="7">
        <f t="shared" si="78"/>
        <v>0</v>
      </c>
      <c r="S67" s="7">
        <f t="shared" si="78"/>
        <v>0</v>
      </c>
      <c r="T67" s="11">
        <f t="shared" si="78"/>
        <v>5</v>
      </c>
      <c r="U67" s="10">
        <f t="shared" si="78"/>
        <v>0</v>
      </c>
      <c r="V67" s="11">
        <f t="shared" si="78"/>
        <v>0</v>
      </c>
      <c r="W67" s="10">
        <f t="shared" si="78"/>
        <v>0</v>
      </c>
      <c r="X67" s="7">
        <f t="shared" si="78"/>
        <v>0</v>
      </c>
      <c r="Y67" s="11">
        <f t="shared" si="78"/>
        <v>0</v>
      </c>
      <c r="Z67" s="10">
        <f t="shared" si="78"/>
        <v>0</v>
      </c>
      <c r="AA67" s="11">
        <f t="shared" si="78"/>
        <v>0</v>
      </c>
      <c r="AB67" s="10">
        <f t="shared" si="78"/>
        <v>0</v>
      </c>
      <c r="AC67" s="11">
        <f t="shared" si="78"/>
        <v>0</v>
      </c>
      <c r="AD67" s="10">
        <f t="shared" si="78"/>
        <v>0</v>
      </c>
      <c r="AE67" s="11">
        <f t="shared" si="78"/>
        <v>0</v>
      </c>
      <c r="AF67" s="10">
        <f t="shared" si="78"/>
        <v>0</v>
      </c>
      <c r="AG67" s="11">
        <f t="shared" si="78"/>
        <v>0</v>
      </c>
      <c r="AH67" s="10">
        <f t="shared" si="78"/>
        <v>0</v>
      </c>
      <c r="AI67" s="11">
        <f t="shared" si="78"/>
        <v>0</v>
      </c>
      <c r="AJ67" s="10">
        <f t="shared" si="78"/>
        <v>0</v>
      </c>
      <c r="AK67" s="7">
        <f t="shared" si="78"/>
        <v>0</v>
      </c>
      <c r="AL67" s="7">
        <f t="shared" ref="AL67:BQ67" si="79">SUM(AL65:AL66)</f>
        <v>0</v>
      </c>
      <c r="AM67" s="11">
        <f t="shared" si="79"/>
        <v>2</v>
      </c>
      <c r="AN67" s="10">
        <f t="shared" si="79"/>
        <v>0</v>
      </c>
      <c r="AO67" s="11">
        <f t="shared" si="79"/>
        <v>0</v>
      </c>
      <c r="AP67" s="10">
        <f t="shared" si="79"/>
        <v>0</v>
      </c>
      <c r="AQ67" s="7">
        <f t="shared" si="79"/>
        <v>0</v>
      </c>
      <c r="AR67" s="11">
        <f t="shared" si="79"/>
        <v>0</v>
      </c>
      <c r="AS67" s="10">
        <f t="shared" si="79"/>
        <v>0</v>
      </c>
      <c r="AT67" s="11">
        <f t="shared" si="79"/>
        <v>0</v>
      </c>
      <c r="AU67" s="10">
        <f t="shared" si="79"/>
        <v>0</v>
      </c>
      <c r="AV67" s="11">
        <f t="shared" si="79"/>
        <v>0</v>
      </c>
      <c r="AW67" s="10">
        <f t="shared" si="79"/>
        <v>0</v>
      </c>
      <c r="AX67" s="11">
        <f t="shared" si="79"/>
        <v>0</v>
      </c>
      <c r="AY67" s="10">
        <f t="shared" si="79"/>
        <v>0</v>
      </c>
      <c r="AZ67" s="11">
        <f t="shared" si="79"/>
        <v>0</v>
      </c>
      <c r="BA67" s="10">
        <f t="shared" si="79"/>
        <v>0</v>
      </c>
      <c r="BB67" s="11">
        <f t="shared" si="79"/>
        <v>0</v>
      </c>
      <c r="BC67" s="10">
        <f t="shared" si="79"/>
        <v>0</v>
      </c>
      <c r="BD67" s="7">
        <f t="shared" si="79"/>
        <v>0</v>
      </c>
      <c r="BE67" s="7">
        <f t="shared" si="79"/>
        <v>0</v>
      </c>
      <c r="BF67" s="11">
        <f t="shared" si="79"/>
        <v>0</v>
      </c>
      <c r="BG67" s="10">
        <f t="shared" si="79"/>
        <v>0</v>
      </c>
      <c r="BH67" s="11">
        <f t="shared" si="79"/>
        <v>0</v>
      </c>
      <c r="BI67" s="10">
        <f t="shared" si="79"/>
        <v>0</v>
      </c>
      <c r="BJ67" s="7">
        <f t="shared" si="79"/>
        <v>0</v>
      </c>
      <c r="BK67" s="11">
        <f t="shared" si="79"/>
        <v>0</v>
      </c>
      <c r="BL67" s="10">
        <f t="shared" si="79"/>
        <v>0</v>
      </c>
      <c r="BM67" s="11">
        <f t="shared" si="79"/>
        <v>0</v>
      </c>
      <c r="BN67" s="10">
        <f t="shared" si="79"/>
        <v>0</v>
      </c>
      <c r="BO67" s="11">
        <f t="shared" si="79"/>
        <v>0</v>
      </c>
      <c r="BP67" s="10">
        <f t="shared" si="79"/>
        <v>0</v>
      </c>
      <c r="BQ67" s="11">
        <f t="shared" si="79"/>
        <v>0</v>
      </c>
      <c r="BR67" s="10">
        <f t="shared" ref="BR67:CQ67" si="80">SUM(BR65:BR66)</f>
        <v>0</v>
      </c>
      <c r="BS67" s="11">
        <f t="shared" si="80"/>
        <v>0</v>
      </c>
      <c r="BT67" s="10">
        <f t="shared" si="80"/>
        <v>0</v>
      </c>
      <c r="BU67" s="11">
        <f t="shared" si="80"/>
        <v>0</v>
      </c>
      <c r="BV67" s="10">
        <f t="shared" si="80"/>
        <v>0</v>
      </c>
      <c r="BW67" s="7">
        <f t="shared" si="80"/>
        <v>0</v>
      </c>
      <c r="BX67" s="7">
        <f t="shared" si="80"/>
        <v>0</v>
      </c>
      <c r="BY67" s="11">
        <f t="shared" si="80"/>
        <v>0</v>
      </c>
      <c r="BZ67" s="10">
        <f t="shared" si="80"/>
        <v>0</v>
      </c>
      <c r="CA67" s="11">
        <f t="shared" si="80"/>
        <v>0</v>
      </c>
      <c r="CB67" s="10">
        <f t="shared" si="80"/>
        <v>0</v>
      </c>
      <c r="CC67" s="7">
        <f t="shared" si="80"/>
        <v>0</v>
      </c>
      <c r="CD67" s="11">
        <f t="shared" si="80"/>
        <v>0</v>
      </c>
      <c r="CE67" s="10">
        <f t="shared" si="80"/>
        <v>0</v>
      </c>
      <c r="CF67" s="11">
        <f t="shared" si="80"/>
        <v>0</v>
      </c>
      <c r="CG67" s="10">
        <f t="shared" si="80"/>
        <v>0</v>
      </c>
      <c r="CH67" s="11">
        <f t="shared" si="80"/>
        <v>0</v>
      </c>
      <c r="CI67" s="10">
        <f t="shared" si="80"/>
        <v>0</v>
      </c>
      <c r="CJ67" s="11">
        <f t="shared" si="80"/>
        <v>0</v>
      </c>
      <c r="CK67" s="10">
        <f t="shared" si="80"/>
        <v>0</v>
      </c>
      <c r="CL67" s="11">
        <f t="shared" si="80"/>
        <v>0</v>
      </c>
      <c r="CM67" s="10">
        <f t="shared" si="80"/>
        <v>0</v>
      </c>
      <c r="CN67" s="11">
        <f t="shared" si="80"/>
        <v>0</v>
      </c>
      <c r="CO67" s="10">
        <f t="shared" si="80"/>
        <v>0</v>
      </c>
      <c r="CP67" s="7">
        <f t="shared" si="80"/>
        <v>0</v>
      </c>
      <c r="CQ67" s="7">
        <f t="shared" si="80"/>
        <v>0</v>
      </c>
    </row>
    <row r="68" spans="1:95" ht="20.100000000000001" customHeight="1" x14ac:dyDescent="0.2">
      <c r="A68" s="6"/>
      <c r="B68" s="6"/>
      <c r="C68" s="6"/>
      <c r="D68" s="6"/>
      <c r="E68" s="8" t="s">
        <v>143</v>
      </c>
      <c r="F68" s="6">
        <f>F23+F38+F49+F63+F67</f>
        <v>7</v>
      </c>
      <c r="G68" s="6">
        <f>G23+G38+G49+G63+G67</f>
        <v>47</v>
      </c>
      <c r="H68" s="6">
        <f t="shared" ref="H68:P68" si="81">H23+H38+H49+H67</f>
        <v>1042</v>
      </c>
      <c r="I68" s="6">
        <f t="shared" si="81"/>
        <v>472</v>
      </c>
      <c r="J68" s="6">
        <f t="shared" si="81"/>
        <v>120</v>
      </c>
      <c r="K68" s="6">
        <f t="shared" si="81"/>
        <v>285</v>
      </c>
      <c r="L68" s="6">
        <f t="shared" si="81"/>
        <v>30</v>
      </c>
      <c r="M68" s="6">
        <f t="shared" si="81"/>
        <v>120</v>
      </c>
      <c r="N68" s="6">
        <f t="shared" si="81"/>
        <v>0</v>
      </c>
      <c r="O68" s="6">
        <f t="shared" si="81"/>
        <v>0</v>
      </c>
      <c r="P68" s="6">
        <f t="shared" si="81"/>
        <v>15</v>
      </c>
      <c r="Q68" s="7">
        <f>Q23+Q38+Q49+Q63+Q67</f>
        <v>90</v>
      </c>
      <c r="R68" s="7">
        <f>R23+R38+R49+R63+R67</f>
        <v>52.6</v>
      </c>
      <c r="S68" s="7">
        <f>S23+S38+S49+S63+S67</f>
        <v>45.68</v>
      </c>
      <c r="T68" s="11">
        <f>T23+T38+T49+T67</f>
        <v>185</v>
      </c>
      <c r="U68" s="10">
        <f>U23+U38+U49+U67</f>
        <v>0</v>
      </c>
      <c r="V68" s="11">
        <f>V23+V38+V49+V67</f>
        <v>60</v>
      </c>
      <c r="W68" s="10">
        <f>W23+W38+W49+W67</f>
        <v>0</v>
      </c>
      <c r="X68" s="7">
        <f>X23+X38+X49+X63+X67</f>
        <v>14.4</v>
      </c>
      <c r="Y68" s="11">
        <f t="shared" ref="Y68:AJ68" si="82">Y23+Y38+Y49+Y67</f>
        <v>120</v>
      </c>
      <c r="Z68" s="10">
        <f t="shared" si="82"/>
        <v>0</v>
      </c>
      <c r="AA68" s="11">
        <f t="shared" si="82"/>
        <v>30</v>
      </c>
      <c r="AB68" s="10">
        <f t="shared" si="82"/>
        <v>0</v>
      </c>
      <c r="AC68" s="11">
        <f t="shared" si="82"/>
        <v>30</v>
      </c>
      <c r="AD68" s="10">
        <f t="shared" si="82"/>
        <v>0</v>
      </c>
      <c r="AE68" s="11">
        <f t="shared" si="82"/>
        <v>0</v>
      </c>
      <c r="AF68" s="10">
        <f t="shared" si="82"/>
        <v>0</v>
      </c>
      <c r="AG68" s="11">
        <f t="shared" si="82"/>
        <v>0</v>
      </c>
      <c r="AH68" s="10">
        <f t="shared" si="82"/>
        <v>0</v>
      </c>
      <c r="AI68" s="11">
        <f t="shared" si="82"/>
        <v>15</v>
      </c>
      <c r="AJ68" s="10">
        <f t="shared" si="82"/>
        <v>0</v>
      </c>
      <c r="AK68" s="7">
        <f>AK23+AK38+AK49+AK63+AK67</f>
        <v>15.600000000000001</v>
      </c>
      <c r="AL68" s="7">
        <f>AL23+AL38+AL49+AL63+AL67</f>
        <v>30</v>
      </c>
      <c r="AM68" s="11">
        <f>AM23+AM38+AM49+AM67</f>
        <v>227</v>
      </c>
      <c r="AN68" s="10">
        <f>AN23+AN38+AN49+AN67</f>
        <v>0</v>
      </c>
      <c r="AO68" s="11">
        <f>AO23+AO38+AO49+AO67</f>
        <v>30</v>
      </c>
      <c r="AP68" s="10">
        <f>AP23+AP38+AP49+AP67</f>
        <v>0</v>
      </c>
      <c r="AQ68" s="7">
        <f>AQ23+AQ38+AQ49+AQ63+AQ67</f>
        <v>17</v>
      </c>
      <c r="AR68" s="11">
        <f t="shared" ref="AR68:BC68" si="83">AR23+AR38+AR49+AR67</f>
        <v>135</v>
      </c>
      <c r="AS68" s="10">
        <f t="shared" si="83"/>
        <v>0</v>
      </c>
      <c r="AT68" s="11">
        <f t="shared" si="83"/>
        <v>0</v>
      </c>
      <c r="AU68" s="10">
        <f t="shared" si="83"/>
        <v>0</v>
      </c>
      <c r="AV68" s="11">
        <f t="shared" si="83"/>
        <v>60</v>
      </c>
      <c r="AW68" s="10">
        <f t="shared" si="83"/>
        <v>0</v>
      </c>
      <c r="AX68" s="11">
        <f t="shared" si="83"/>
        <v>0</v>
      </c>
      <c r="AY68" s="10">
        <f t="shared" si="83"/>
        <v>0</v>
      </c>
      <c r="AZ68" s="11">
        <f t="shared" si="83"/>
        <v>0</v>
      </c>
      <c r="BA68" s="10">
        <f t="shared" si="83"/>
        <v>0</v>
      </c>
      <c r="BB68" s="11">
        <f t="shared" si="83"/>
        <v>0</v>
      </c>
      <c r="BC68" s="10">
        <f t="shared" si="83"/>
        <v>0</v>
      </c>
      <c r="BD68" s="7">
        <f>BD23+BD38+BD49+BD63+BD67</f>
        <v>13</v>
      </c>
      <c r="BE68" s="7">
        <f>BE23+BE38+BE49+BE63+BE67</f>
        <v>30</v>
      </c>
      <c r="BF68" s="11">
        <f>BF23+BF38+BF49+BF67</f>
        <v>60</v>
      </c>
      <c r="BG68" s="10">
        <f>BG23+BG38+BG49+BG67</f>
        <v>0</v>
      </c>
      <c r="BH68" s="11">
        <f>BH23+BH38+BH49+BH67</f>
        <v>30</v>
      </c>
      <c r="BI68" s="10">
        <f>BI23+BI38+BI49+BI67</f>
        <v>0</v>
      </c>
      <c r="BJ68" s="7">
        <f>BJ23+BJ38+BJ49+BJ63+BJ67</f>
        <v>6</v>
      </c>
      <c r="BK68" s="11">
        <f t="shared" ref="BK68:BV68" si="84">BK23+BK38+BK49+BK67</f>
        <v>30</v>
      </c>
      <c r="BL68" s="10">
        <f t="shared" si="84"/>
        <v>0</v>
      </c>
      <c r="BM68" s="11">
        <f t="shared" si="84"/>
        <v>0</v>
      </c>
      <c r="BN68" s="10">
        <f t="shared" si="84"/>
        <v>0</v>
      </c>
      <c r="BO68" s="11">
        <f t="shared" si="84"/>
        <v>30</v>
      </c>
      <c r="BP68" s="10">
        <f t="shared" si="84"/>
        <v>0</v>
      </c>
      <c r="BQ68" s="11">
        <f t="shared" si="84"/>
        <v>0</v>
      </c>
      <c r="BR68" s="10">
        <f t="shared" si="84"/>
        <v>0</v>
      </c>
      <c r="BS68" s="11">
        <f t="shared" si="84"/>
        <v>0</v>
      </c>
      <c r="BT68" s="10">
        <f t="shared" si="84"/>
        <v>0</v>
      </c>
      <c r="BU68" s="11">
        <f t="shared" si="84"/>
        <v>0</v>
      </c>
      <c r="BV68" s="10">
        <f t="shared" si="84"/>
        <v>0</v>
      </c>
      <c r="BW68" s="7">
        <f>BW23+BW38+BW49+BW63+BW67</f>
        <v>24</v>
      </c>
      <c r="BX68" s="7">
        <f>BX23+BX38+BX49+BX63+BX67</f>
        <v>30</v>
      </c>
      <c r="BY68" s="11">
        <f>BY23+BY38+BY49+BY67</f>
        <v>0</v>
      </c>
      <c r="BZ68" s="10">
        <f>BZ23+BZ38+BZ49+BZ67</f>
        <v>0</v>
      </c>
      <c r="CA68" s="11">
        <f>CA23+CA38+CA49+CA67</f>
        <v>0</v>
      </c>
      <c r="CB68" s="10">
        <f>CB23+CB38+CB49+CB67</f>
        <v>0</v>
      </c>
      <c r="CC68" s="7">
        <f>CC23+CC38+CC49+CC63+CC67</f>
        <v>0</v>
      </c>
      <c r="CD68" s="11">
        <f t="shared" ref="CD68:CO68" si="85">CD23+CD38+CD49+CD67</f>
        <v>0</v>
      </c>
      <c r="CE68" s="10">
        <f t="shared" si="85"/>
        <v>0</v>
      </c>
      <c r="CF68" s="11">
        <f t="shared" si="85"/>
        <v>0</v>
      </c>
      <c r="CG68" s="10">
        <f t="shared" si="85"/>
        <v>0</v>
      </c>
      <c r="CH68" s="11">
        <f t="shared" si="85"/>
        <v>0</v>
      </c>
      <c r="CI68" s="10">
        <f t="shared" si="85"/>
        <v>0</v>
      </c>
      <c r="CJ68" s="11">
        <f t="shared" si="85"/>
        <v>0</v>
      </c>
      <c r="CK68" s="10">
        <f t="shared" si="85"/>
        <v>0</v>
      </c>
      <c r="CL68" s="11">
        <f t="shared" si="85"/>
        <v>0</v>
      </c>
      <c r="CM68" s="10">
        <f t="shared" si="85"/>
        <v>0</v>
      </c>
      <c r="CN68" s="11">
        <f t="shared" si="85"/>
        <v>0</v>
      </c>
      <c r="CO68" s="10">
        <f t="shared" si="85"/>
        <v>0</v>
      </c>
      <c r="CP68" s="7">
        <f>CP23+CP38+CP49+CP63+CP67</f>
        <v>0</v>
      </c>
      <c r="CQ68" s="7">
        <f>CQ23+CQ38+CQ49+CQ63+CQ67</f>
        <v>0</v>
      </c>
    </row>
    <row r="70" spans="1:95" x14ac:dyDescent="0.2">
      <c r="D70" s="3" t="s">
        <v>22</v>
      </c>
      <c r="E70" s="3" t="s">
        <v>149</v>
      </c>
    </row>
    <row r="71" spans="1:95" x14ac:dyDescent="0.2">
      <c r="D71" s="3" t="s">
        <v>26</v>
      </c>
      <c r="E71" s="3" t="s">
        <v>150</v>
      </c>
    </row>
    <row r="72" spans="1:95" x14ac:dyDescent="0.2">
      <c r="D72" s="21" t="s">
        <v>32</v>
      </c>
      <c r="E72" s="21"/>
    </row>
    <row r="73" spans="1:95" x14ac:dyDescent="0.2">
      <c r="D73" s="3" t="s">
        <v>34</v>
      </c>
      <c r="E73" s="3" t="s">
        <v>151</v>
      </c>
    </row>
    <row r="74" spans="1:95" x14ac:dyDescent="0.2">
      <c r="D74" s="3" t="s">
        <v>35</v>
      </c>
      <c r="E74" s="3" t="s">
        <v>152</v>
      </c>
    </row>
    <row r="75" spans="1:95" x14ac:dyDescent="0.2">
      <c r="D75" s="21" t="s">
        <v>33</v>
      </c>
      <c r="E75" s="21"/>
    </row>
    <row r="76" spans="1:95" x14ac:dyDescent="0.2">
      <c r="D76" s="3" t="s">
        <v>36</v>
      </c>
      <c r="E76" s="3" t="s">
        <v>153</v>
      </c>
      <c r="M76" s="9"/>
      <c r="U76" s="9"/>
      <c r="AC76" s="9"/>
    </row>
    <row r="77" spans="1:95" x14ac:dyDescent="0.2">
      <c r="D77" s="3" t="s">
        <v>37</v>
      </c>
      <c r="E77" s="3" t="s">
        <v>154</v>
      </c>
    </row>
    <row r="78" spans="1:95" x14ac:dyDescent="0.2">
      <c r="D78" s="3" t="s">
        <v>38</v>
      </c>
      <c r="E78" s="3" t="s">
        <v>155</v>
      </c>
    </row>
    <row r="79" spans="1:95" x14ac:dyDescent="0.2">
      <c r="D79" s="3" t="s">
        <v>39</v>
      </c>
      <c r="E79" s="3" t="s">
        <v>156</v>
      </c>
    </row>
    <row r="80" spans="1:95" x14ac:dyDescent="0.2">
      <c r="D80" s="3" t="s">
        <v>40</v>
      </c>
      <c r="E80" s="3" t="s">
        <v>157</v>
      </c>
    </row>
    <row r="81" spans="4:5" x14ac:dyDescent="0.2">
      <c r="D81" s="3" t="s">
        <v>41</v>
      </c>
      <c r="E81" s="3" t="s">
        <v>158</v>
      </c>
    </row>
  </sheetData>
  <mergeCells count="93">
    <mergeCell ref="A61:CQ61"/>
    <mergeCell ref="A64:CQ64"/>
    <mergeCell ref="D72:E72"/>
    <mergeCell ref="D75:E75"/>
    <mergeCell ref="C56:C57"/>
    <mergeCell ref="A56:A57"/>
    <mergeCell ref="B56:B57"/>
    <mergeCell ref="C58:C59"/>
    <mergeCell ref="A58:A59"/>
    <mergeCell ref="B58:B59"/>
    <mergeCell ref="C51:C52"/>
    <mergeCell ref="A51:A52"/>
    <mergeCell ref="B51:B52"/>
    <mergeCell ref="C53:C55"/>
    <mergeCell ref="A53:A55"/>
    <mergeCell ref="B53:B55"/>
    <mergeCell ref="CP14:CP15"/>
    <mergeCell ref="CQ14:CQ15"/>
    <mergeCell ref="A16:CQ16"/>
    <mergeCell ref="A24:CQ24"/>
    <mergeCell ref="A39:CQ39"/>
    <mergeCell ref="A50:CQ50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2"/>
  <sheetViews>
    <sheetView workbookViewId="0">
      <selection activeCell="AM9" sqref="AM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94</v>
      </c>
      <c r="AM8" t="s">
        <v>16</v>
      </c>
    </row>
    <row r="9" spans="1:95" x14ac:dyDescent="0.2">
      <c r="E9" t="s">
        <v>17</v>
      </c>
      <c r="F9" s="1" t="s">
        <v>18</v>
      </c>
      <c r="AM9" t="s">
        <v>193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2" si="0">SUM(I17:P17)</f>
        <v>30</v>
      </c>
      <c r="I17" s="6">
        <f t="shared" ref="I17:I22" si="1">T17+AM17+BF17+BY17</f>
        <v>0</v>
      </c>
      <c r="J17" s="6">
        <f t="shared" ref="J17:J22" si="2">V17+AO17+BH17+CA17</f>
        <v>0</v>
      </c>
      <c r="K17" s="6">
        <f t="shared" ref="K17:K22" si="3">Y17+AR17+BK17+CD17</f>
        <v>0</v>
      </c>
      <c r="L17" s="6">
        <f t="shared" ref="L17:L22" si="4">AA17+AT17+BM17+CF17</f>
        <v>30</v>
      </c>
      <c r="M17" s="6">
        <f t="shared" ref="M17:M22" si="5">AC17+AV17+BO17+CH17</f>
        <v>0</v>
      </c>
      <c r="N17" s="6">
        <f t="shared" ref="N17:N22" si="6">AE17+AX17+BQ17+CJ17</f>
        <v>0</v>
      </c>
      <c r="O17" s="6">
        <f t="shared" ref="O17:O22" si="7">AG17+AZ17+BS17+CL17</f>
        <v>0</v>
      </c>
      <c r="P17" s="6">
        <f t="shared" ref="P17:P22" si="8">AI17+BB17+BU17+CN17</f>
        <v>0</v>
      </c>
      <c r="Q17" s="7">
        <f t="shared" ref="Q17:Q22" si="9">AL17+BE17+BX17+CQ17</f>
        <v>3</v>
      </c>
      <c r="R17" s="7">
        <f t="shared" ref="R17:R22" si="10">AK17+BD17+BW17+CP17</f>
        <v>3</v>
      </c>
      <c r="S17" s="7">
        <f>$B$17*1.5</f>
        <v>1.5</v>
      </c>
      <c r="T17" s="11"/>
      <c r="U17" s="10"/>
      <c r="V17" s="11"/>
      <c r="W17" s="10"/>
      <c r="X17" s="7"/>
      <c r="Y17" s="11"/>
      <c r="Z17" s="10"/>
      <c r="AA17" s="11">
        <f>$B$17*30</f>
        <v>30</v>
      </c>
      <c r="AB17" s="10" t="s">
        <v>55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2" si="11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2" si="12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2" si="1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2" si="14">CC17+CP17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56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0.6</v>
      </c>
      <c r="T19" s="11">
        <v>15</v>
      </c>
      <c r="U19" s="10" t="s">
        <v>56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>
        <f>$B$20*15</f>
        <v>15</v>
      </c>
      <c r="AN20" s="10" t="s">
        <v>56</v>
      </c>
      <c r="AO20" s="11"/>
      <c r="AP20" s="10"/>
      <c r="AQ20" s="7">
        <f>$B$20*1</f>
        <v>1</v>
      </c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1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1.4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56</v>
      </c>
      <c r="AO21" s="11">
        <v>15</v>
      </c>
      <c r="AP21" s="10" t="s">
        <v>56</v>
      </c>
      <c r="AQ21" s="7">
        <v>2</v>
      </c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2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/>
      <c r="B22" s="6"/>
      <c r="C22" s="6"/>
      <c r="D22" s="6" t="s">
        <v>64</v>
      </c>
      <c r="E22" s="3" t="s">
        <v>65</v>
      </c>
      <c r="F22" s="6">
        <f>COUNTIF(T22:CO22,"e")</f>
        <v>0</v>
      </c>
      <c r="G22" s="6">
        <f>COUNTIF(T22:CO22,"z")</f>
        <v>2</v>
      </c>
      <c r="H22" s="6">
        <f t="shared" si="0"/>
        <v>45</v>
      </c>
      <c r="I22" s="6">
        <f t="shared" si="1"/>
        <v>15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1.4</v>
      </c>
      <c r="S22" s="7">
        <v>1.8</v>
      </c>
      <c r="T22" s="11">
        <v>15</v>
      </c>
      <c r="U22" s="10" t="s">
        <v>56</v>
      </c>
      <c r="V22" s="11"/>
      <c r="W22" s="10"/>
      <c r="X22" s="7">
        <v>0.6</v>
      </c>
      <c r="Y22" s="11">
        <v>30</v>
      </c>
      <c r="Z22" s="10" t="s">
        <v>56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>
        <v>1.4</v>
      </c>
      <c r="AL22" s="7">
        <f t="shared" si="11"/>
        <v>2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5.95" customHeight="1" x14ac:dyDescent="0.2">
      <c r="A23" s="6"/>
      <c r="B23" s="6"/>
      <c r="C23" s="6"/>
      <c r="D23" s="6"/>
      <c r="E23" s="6" t="s">
        <v>66</v>
      </c>
      <c r="F23" s="6">
        <f t="shared" ref="F23:AK23" si="15">SUM(F17:F22)</f>
        <v>1</v>
      </c>
      <c r="G23" s="6">
        <f t="shared" si="15"/>
        <v>7</v>
      </c>
      <c r="H23" s="6">
        <f t="shared" si="15"/>
        <v>150</v>
      </c>
      <c r="I23" s="6">
        <f t="shared" si="15"/>
        <v>60</v>
      </c>
      <c r="J23" s="6">
        <f t="shared" si="15"/>
        <v>30</v>
      </c>
      <c r="K23" s="6">
        <f t="shared" si="15"/>
        <v>30</v>
      </c>
      <c r="L23" s="6">
        <f t="shared" si="15"/>
        <v>30</v>
      </c>
      <c r="M23" s="6">
        <f t="shared" si="15"/>
        <v>0</v>
      </c>
      <c r="N23" s="6">
        <f t="shared" si="15"/>
        <v>0</v>
      </c>
      <c r="O23" s="6">
        <f t="shared" si="15"/>
        <v>0</v>
      </c>
      <c r="P23" s="6">
        <f t="shared" si="15"/>
        <v>0</v>
      </c>
      <c r="Q23" s="7">
        <f t="shared" si="15"/>
        <v>10</v>
      </c>
      <c r="R23" s="7">
        <f t="shared" si="15"/>
        <v>4.4000000000000004</v>
      </c>
      <c r="S23" s="7">
        <f t="shared" si="15"/>
        <v>6.6000000000000005</v>
      </c>
      <c r="T23" s="11">
        <f t="shared" si="15"/>
        <v>30</v>
      </c>
      <c r="U23" s="10">
        <f t="shared" si="15"/>
        <v>0</v>
      </c>
      <c r="V23" s="11">
        <f t="shared" si="15"/>
        <v>0</v>
      </c>
      <c r="W23" s="10">
        <f t="shared" si="15"/>
        <v>0</v>
      </c>
      <c r="X23" s="7">
        <f t="shared" si="15"/>
        <v>1.6</v>
      </c>
      <c r="Y23" s="11">
        <f t="shared" si="15"/>
        <v>30</v>
      </c>
      <c r="Z23" s="10">
        <f t="shared" si="15"/>
        <v>0</v>
      </c>
      <c r="AA23" s="11">
        <f t="shared" si="15"/>
        <v>30</v>
      </c>
      <c r="AB23" s="10">
        <f t="shared" si="15"/>
        <v>0</v>
      </c>
      <c r="AC23" s="11">
        <f t="shared" si="15"/>
        <v>0</v>
      </c>
      <c r="AD23" s="10">
        <f t="shared" si="15"/>
        <v>0</v>
      </c>
      <c r="AE23" s="11">
        <f t="shared" si="15"/>
        <v>0</v>
      </c>
      <c r="AF23" s="10">
        <f t="shared" si="15"/>
        <v>0</v>
      </c>
      <c r="AG23" s="11">
        <f t="shared" si="15"/>
        <v>0</v>
      </c>
      <c r="AH23" s="10">
        <f t="shared" si="15"/>
        <v>0</v>
      </c>
      <c r="AI23" s="11">
        <f t="shared" si="15"/>
        <v>0</v>
      </c>
      <c r="AJ23" s="10">
        <f t="shared" si="15"/>
        <v>0</v>
      </c>
      <c r="AK23" s="7">
        <f t="shared" si="15"/>
        <v>4.4000000000000004</v>
      </c>
      <c r="AL23" s="7">
        <f t="shared" ref="AL23:BQ23" si="16">SUM(AL17:AL22)</f>
        <v>6</v>
      </c>
      <c r="AM23" s="11">
        <f t="shared" si="16"/>
        <v>30</v>
      </c>
      <c r="AN23" s="10">
        <f t="shared" si="16"/>
        <v>0</v>
      </c>
      <c r="AO23" s="11">
        <f t="shared" si="16"/>
        <v>15</v>
      </c>
      <c r="AP23" s="10">
        <f t="shared" si="16"/>
        <v>0</v>
      </c>
      <c r="AQ23" s="7">
        <f t="shared" si="16"/>
        <v>3</v>
      </c>
      <c r="AR23" s="11">
        <f t="shared" si="16"/>
        <v>0</v>
      </c>
      <c r="AS23" s="10">
        <f t="shared" si="16"/>
        <v>0</v>
      </c>
      <c r="AT23" s="11">
        <f t="shared" si="16"/>
        <v>0</v>
      </c>
      <c r="AU23" s="10">
        <f t="shared" si="16"/>
        <v>0</v>
      </c>
      <c r="AV23" s="11">
        <f t="shared" si="16"/>
        <v>0</v>
      </c>
      <c r="AW23" s="10">
        <f t="shared" si="16"/>
        <v>0</v>
      </c>
      <c r="AX23" s="11">
        <f t="shared" si="16"/>
        <v>0</v>
      </c>
      <c r="AY23" s="10">
        <f t="shared" si="16"/>
        <v>0</v>
      </c>
      <c r="AZ23" s="11">
        <f t="shared" si="16"/>
        <v>0</v>
      </c>
      <c r="BA23" s="10">
        <f t="shared" si="16"/>
        <v>0</v>
      </c>
      <c r="BB23" s="11">
        <f t="shared" si="16"/>
        <v>0</v>
      </c>
      <c r="BC23" s="10">
        <f t="shared" si="16"/>
        <v>0</v>
      </c>
      <c r="BD23" s="7">
        <f t="shared" si="16"/>
        <v>0</v>
      </c>
      <c r="BE23" s="7">
        <f t="shared" si="16"/>
        <v>3</v>
      </c>
      <c r="BF23" s="11">
        <f t="shared" si="16"/>
        <v>0</v>
      </c>
      <c r="BG23" s="10">
        <f t="shared" si="16"/>
        <v>0</v>
      </c>
      <c r="BH23" s="11">
        <f t="shared" si="16"/>
        <v>15</v>
      </c>
      <c r="BI23" s="10">
        <f t="shared" si="16"/>
        <v>0</v>
      </c>
      <c r="BJ23" s="7">
        <f t="shared" si="16"/>
        <v>1</v>
      </c>
      <c r="BK23" s="11">
        <f t="shared" si="16"/>
        <v>0</v>
      </c>
      <c r="BL23" s="10">
        <f t="shared" si="16"/>
        <v>0</v>
      </c>
      <c r="BM23" s="11">
        <f t="shared" si="16"/>
        <v>0</v>
      </c>
      <c r="BN23" s="10">
        <f t="shared" si="16"/>
        <v>0</v>
      </c>
      <c r="BO23" s="11">
        <f t="shared" si="16"/>
        <v>0</v>
      </c>
      <c r="BP23" s="10">
        <f t="shared" si="16"/>
        <v>0</v>
      </c>
      <c r="BQ23" s="11">
        <f t="shared" si="16"/>
        <v>0</v>
      </c>
      <c r="BR23" s="10">
        <f t="shared" ref="BR23:CQ23" si="17">SUM(BR17:BR22)</f>
        <v>0</v>
      </c>
      <c r="BS23" s="11">
        <f t="shared" si="17"/>
        <v>0</v>
      </c>
      <c r="BT23" s="10">
        <f t="shared" si="17"/>
        <v>0</v>
      </c>
      <c r="BU23" s="11">
        <f t="shared" si="17"/>
        <v>0</v>
      </c>
      <c r="BV23" s="10">
        <f t="shared" si="17"/>
        <v>0</v>
      </c>
      <c r="BW23" s="7">
        <f t="shared" si="17"/>
        <v>0</v>
      </c>
      <c r="BX23" s="7">
        <f t="shared" si="17"/>
        <v>1</v>
      </c>
      <c r="BY23" s="11">
        <f t="shared" si="17"/>
        <v>0</v>
      </c>
      <c r="BZ23" s="10">
        <f t="shared" si="17"/>
        <v>0</v>
      </c>
      <c r="CA23" s="11">
        <f t="shared" si="17"/>
        <v>0</v>
      </c>
      <c r="CB23" s="10">
        <f t="shared" si="17"/>
        <v>0</v>
      </c>
      <c r="CC23" s="7">
        <f t="shared" si="17"/>
        <v>0</v>
      </c>
      <c r="CD23" s="11">
        <f t="shared" si="17"/>
        <v>0</v>
      </c>
      <c r="CE23" s="10">
        <f t="shared" si="17"/>
        <v>0</v>
      </c>
      <c r="CF23" s="11">
        <f t="shared" si="17"/>
        <v>0</v>
      </c>
      <c r="CG23" s="10">
        <f t="shared" si="17"/>
        <v>0</v>
      </c>
      <c r="CH23" s="11">
        <f t="shared" si="17"/>
        <v>0</v>
      </c>
      <c r="CI23" s="10">
        <f t="shared" si="17"/>
        <v>0</v>
      </c>
      <c r="CJ23" s="11">
        <f t="shared" si="17"/>
        <v>0</v>
      </c>
      <c r="CK23" s="10">
        <f t="shared" si="17"/>
        <v>0</v>
      </c>
      <c r="CL23" s="11">
        <f t="shared" si="17"/>
        <v>0</v>
      </c>
      <c r="CM23" s="10">
        <f t="shared" si="17"/>
        <v>0</v>
      </c>
      <c r="CN23" s="11">
        <f t="shared" si="17"/>
        <v>0</v>
      </c>
      <c r="CO23" s="10">
        <f t="shared" si="17"/>
        <v>0</v>
      </c>
      <c r="CP23" s="7">
        <f t="shared" si="17"/>
        <v>0</v>
      </c>
      <c r="CQ23" s="7">
        <f t="shared" si="17"/>
        <v>0</v>
      </c>
    </row>
    <row r="24" spans="1:95" ht="20.100000000000001" customHeight="1" x14ac:dyDescent="0.2">
      <c r="A24" s="19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9"/>
      <c r="CQ24" s="13"/>
    </row>
    <row r="25" spans="1:95" x14ac:dyDescent="0.2">
      <c r="A25" s="6"/>
      <c r="B25" s="6"/>
      <c r="C25" s="6"/>
      <c r="D25" s="6" t="s">
        <v>68</v>
      </c>
      <c r="E25" s="3" t="s">
        <v>69</v>
      </c>
      <c r="F25" s="6">
        <f t="shared" ref="F25:F31" si="18">COUNTIF(T25:CO25,"e")</f>
        <v>1</v>
      </c>
      <c r="G25" s="6">
        <f t="shared" ref="G25:G31" si="19">COUNTIF(T25:CO25,"z")</f>
        <v>1</v>
      </c>
      <c r="H25" s="6">
        <f t="shared" ref="H25:H37" si="20">SUM(I25:P25)</f>
        <v>30</v>
      </c>
      <c r="I25" s="6">
        <f t="shared" ref="I25:I37" si="21">T25+AM25+BF25+BY25</f>
        <v>15</v>
      </c>
      <c r="J25" s="6">
        <f t="shared" ref="J25:J37" si="22">V25+AO25+BH25+CA25</f>
        <v>15</v>
      </c>
      <c r="K25" s="6">
        <f t="shared" ref="K25:K37" si="23">Y25+AR25+BK25+CD25</f>
        <v>0</v>
      </c>
      <c r="L25" s="6">
        <f t="shared" ref="L25:L37" si="24">AA25+AT25+BM25+CF25</f>
        <v>0</v>
      </c>
      <c r="M25" s="6">
        <f t="shared" ref="M25:M37" si="25">AC25+AV25+BO25+CH25</f>
        <v>0</v>
      </c>
      <c r="N25" s="6">
        <f t="shared" ref="N25:N37" si="26">AE25+AX25+BQ25+CJ25</f>
        <v>0</v>
      </c>
      <c r="O25" s="6">
        <f t="shared" ref="O25:O37" si="27">AG25+AZ25+BS25+CL25</f>
        <v>0</v>
      </c>
      <c r="P25" s="6">
        <f t="shared" ref="P25:P37" si="28">AI25+BB25+BU25+CN25</f>
        <v>0</v>
      </c>
      <c r="Q25" s="7">
        <f t="shared" ref="Q25:Q37" si="29">AL25+BE25+BX25+CQ25</f>
        <v>2</v>
      </c>
      <c r="R25" s="7">
        <f t="shared" ref="R25:R37" si="30">AK25+BD25+BW25+CP25</f>
        <v>0</v>
      </c>
      <c r="S25" s="7">
        <v>1.5</v>
      </c>
      <c r="T25" s="11">
        <v>15</v>
      </c>
      <c r="U25" s="10" t="s">
        <v>55</v>
      </c>
      <c r="V25" s="11">
        <v>15</v>
      </c>
      <c r="W25" s="10" t="s">
        <v>56</v>
      </c>
      <c r="X25" s="7">
        <v>2</v>
      </c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ref="AL25:AL37" si="31">X25+AK25</f>
        <v>2</v>
      </c>
      <c r="AM25" s="11"/>
      <c r="AN25" s="10"/>
      <c r="AO25" s="11"/>
      <c r="AP25" s="10"/>
      <c r="AQ25" s="7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ref="BE25:BE37" si="32">AQ25+BD25</f>
        <v>0</v>
      </c>
      <c r="BF25" s="11"/>
      <c r="BG25" s="10"/>
      <c r="BH25" s="11"/>
      <c r="BI25" s="10"/>
      <c r="BJ25" s="7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ref="BX25:BX37" si="33">BJ25+BW25</f>
        <v>0</v>
      </c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ref="CQ25:CQ37" si="34">CC25+CP25</f>
        <v>0</v>
      </c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 t="shared" si="18"/>
        <v>0</v>
      </c>
      <c r="G26" s="6">
        <f t="shared" si="19"/>
        <v>2</v>
      </c>
      <c r="H26" s="6">
        <f t="shared" si="20"/>
        <v>45</v>
      </c>
      <c r="I26" s="6">
        <f t="shared" si="21"/>
        <v>15</v>
      </c>
      <c r="J26" s="6">
        <f t="shared" si="22"/>
        <v>0</v>
      </c>
      <c r="K26" s="6">
        <f t="shared" si="23"/>
        <v>30</v>
      </c>
      <c r="L26" s="6">
        <f t="shared" si="24"/>
        <v>0</v>
      </c>
      <c r="M26" s="6">
        <f t="shared" si="25"/>
        <v>0</v>
      </c>
      <c r="N26" s="6">
        <f t="shared" si="26"/>
        <v>0</v>
      </c>
      <c r="O26" s="6">
        <f t="shared" si="27"/>
        <v>0</v>
      </c>
      <c r="P26" s="6">
        <f t="shared" si="28"/>
        <v>0</v>
      </c>
      <c r="Q26" s="7">
        <f t="shared" si="29"/>
        <v>2</v>
      </c>
      <c r="R26" s="7">
        <f t="shared" si="30"/>
        <v>1.2</v>
      </c>
      <c r="S26" s="7">
        <v>1.8</v>
      </c>
      <c r="T26" s="11">
        <v>15</v>
      </c>
      <c r="U26" s="10" t="s">
        <v>56</v>
      </c>
      <c r="V26" s="11"/>
      <c r="W26" s="10"/>
      <c r="X26" s="7">
        <v>0.8</v>
      </c>
      <c r="Y26" s="11">
        <v>30</v>
      </c>
      <c r="Z26" s="10" t="s">
        <v>56</v>
      </c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>
        <v>1.2</v>
      </c>
      <c r="AL26" s="7">
        <f t="shared" si="31"/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32"/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33"/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34"/>
        <v>0</v>
      </c>
    </row>
    <row r="27" spans="1:95" x14ac:dyDescent="0.2">
      <c r="A27" s="6"/>
      <c r="B27" s="6"/>
      <c r="C27" s="6"/>
      <c r="D27" s="6" t="s">
        <v>72</v>
      </c>
      <c r="E27" s="3" t="s">
        <v>73</v>
      </c>
      <c r="F27" s="6">
        <f t="shared" si="18"/>
        <v>0</v>
      </c>
      <c r="G27" s="6">
        <f t="shared" si="19"/>
        <v>2</v>
      </c>
      <c r="H27" s="6">
        <f t="shared" si="20"/>
        <v>45</v>
      </c>
      <c r="I27" s="6">
        <f t="shared" si="21"/>
        <v>15</v>
      </c>
      <c r="J27" s="6">
        <f t="shared" si="22"/>
        <v>0</v>
      </c>
      <c r="K27" s="6">
        <f t="shared" si="23"/>
        <v>30</v>
      </c>
      <c r="L27" s="6">
        <f t="shared" si="24"/>
        <v>0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2</v>
      </c>
      <c r="R27" s="7">
        <f t="shared" si="30"/>
        <v>1.3</v>
      </c>
      <c r="S27" s="7">
        <v>1.8</v>
      </c>
      <c r="T27" s="11">
        <v>15</v>
      </c>
      <c r="U27" s="10" t="s">
        <v>56</v>
      </c>
      <c r="V27" s="11"/>
      <c r="W27" s="10"/>
      <c r="X27" s="7">
        <v>0.7</v>
      </c>
      <c r="Y27" s="11">
        <v>30</v>
      </c>
      <c r="Z27" s="10" t="s">
        <v>56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>
        <v>1.3</v>
      </c>
      <c r="AL27" s="7">
        <f t="shared" si="31"/>
        <v>2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74</v>
      </c>
      <c r="E28" s="3" t="s">
        <v>75</v>
      </c>
      <c r="F28" s="6">
        <f t="shared" si="18"/>
        <v>0</v>
      </c>
      <c r="G28" s="6">
        <f t="shared" si="19"/>
        <v>2</v>
      </c>
      <c r="H28" s="6">
        <f t="shared" si="20"/>
        <v>30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0</v>
      </c>
      <c r="M28" s="6">
        <f t="shared" si="25"/>
        <v>15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2</v>
      </c>
      <c r="R28" s="7">
        <f t="shared" si="30"/>
        <v>1</v>
      </c>
      <c r="S28" s="7">
        <v>1.5</v>
      </c>
      <c r="T28" s="11">
        <v>15</v>
      </c>
      <c r="U28" s="10" t="s">
        <v>56</v>
      </c>
      <c r="V28" s="11"/>
      <c r="W28" s="10"/>
      <c r="X28" s="7">
        <v>1</v>
      </c>
      <c r="Y28" s="11"/>
      <c r="Z28" s="10"/>
      <c r="AA28" s="11"/>
      <c r="AB28" s="10"/>
      <c r="AC28" s="11">
        <v>15</v>
      </c>
      <c r="AD28" s="10" t="s">
        <v>56</v>
      </c>
      <c r="AE28" s="11"/>
      <c r="AF28" s="10"/>
      <c r="AG28" s="11"/>
      <c r="AH28" s="10"/>
      <c r="AI28" s="11"/>
      <c r="AJ28" s="10"/>
      <c r="AK28" s="7">
        <v>1</v>
      </c>
      <c r="AL28" s="7">
        <f t="shared" si="31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2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76</v>
      </c>
      <c r="E29" s="3" t="s">
        <v>77</v>
      </c>
      <c r="F29" s="6">
        <f t="shared" si="18"/>
        <v>0</v>
      </c>
      <c r="G29" s="6">
        <f t="shared" si="19"/>
        <v>2</v>
      </c>
      <c r="H29" s="6">
        <f t="shared" si="20"/>
        <v>60</v>
      </c>
      <c r="I29" s="6">
        <f t="shared" si="21"/>
        <v>30</v>
      </c>
      <c r="J29" s="6">
        <f t="shared" si="22"/>
        <v>0</v>
      </c>
      <c r="K29" s="6">
        <f t="shared" si="23"/>
        <v>30</v>
      </c>
      <c r="L29" s="6">
        <f t="shared" si="24"/>
        <v>0</v>
      </c>
      <c r="M29" s="6">
        <f t="shared" si="25"/>
        <v>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1.5</v>
      </c>
      <c r="S29" s="7">
        <v>2.8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30</v>
      </c>
      <c r="AN29" s="10" t="s">
        <v>56</v>
      </c>
      <c r="AO29" s="11"/>
      <c r="AP29" s="10"/>
      <c r="AQ29" s="7">
        <v>1.5</v>
      </c>
      <c r="AR29" s="11">
        <v>30</v>
      </c>
      <c r="AS29" s="10" t="s">
        <v>56</v>
      </c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>
        <v>1.5</v>
      </c>
      <c r="BE29" s="7">
        <f t="shared" si="32"/>
        <v>3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78</v>
      </c>
      <c r="E30" s="3" t="s">
        <v>79</v>
      </c>
      <c r="F30" s="6">
        <f t="shared" si="18"/>
        <v>1</v>
      </c>
      <c r="G30" s="6">
        <f t="shared" si="19"/>
        <v>2</v>
      </c>
      <c r="H30" s="6">
        <f t="shared" si="20"/>
        <v>60</v>
      </c>
      <c r="I30" s="6">
        <f t="shared" si="21"/>
        <v>30</v>
      </c>
      <c r="J30" s="6">
        <f t="shared" si="22"/>
        <v>15</v>
      </c>
      <c r="K30" s="6">
        <f t="shared" si="23"/>
        <v>15</v>
      </c>
      <c r="L30" s="6">
        <f t="shared" si="24"/>
        <v>0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3</v>
      </c>
      <c r="R30" s="7">
        <f t="shared" si="30"/>
        <v>1</v>
      </c>
      <c r="S30" s="7">
        <v>2.6</v>
      </c>
      <c r="T30" s="11">
        <v>30</v>
      </c>
      <c r="U30" s="10" t="s">
        <v>55</v>
      </c>
      <c r="V30" s="11">
        <v>15</v>
      </c>
      <c r="W30" s="10" t="s">
        <v>56</v>
      </c>
      <c r="X30" s="7">
        <v>2</v>
      </c>
      <c r="Y30" s="11">
        <v>15</v>
      </c>
      <c r="Z30" s="10" t="s">
        <v>56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>
        <v>1</v>
      </c>
      <c r="AL30" s="7">
        <f t="shared" si="31"/>
        <v>3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80</v>
      </c>
      <c r="E31" s="3" t="s">
        <v>81</v>
      </c>
      <c r="F31" s="6">
        <f t="shared" si="18"/>
        <v>1</v>
      </c>
      <c r="G31" s="6">
        <f t="shared" si="19"/>
        <v>1</v>
      </c>
      <c r="H31" s="6">
        <f t="shared" si="20"/>
        <v>45</v>
      </c>
      <c r="I31" s="6">
        <f t="shared" si="21"/>
        <v>30</v>
      </c>
      <c r="J31" s="6">
        <f t="shared" si="22"/>
        <v>0</v>
      </c>
      <c r="K31" s="6">
        <f t="shared" si="23"/>
        <v>15</v>
      </c>
      <c r="L31" s="6">
        <f t="shared" si="24"/>
        <v>0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3</v>
      </c>
      <c r="R31" s="7">
        <f t="shared" si="30"/>
        <v>1</v>
      </c>
      <c r="S31" s="7">
        <v>2.1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1"/>
        <v>0</v>
      </c>
      <c r="AM31" s="11">
        <v>30</v>
      </c>
      <c r="AN31" s="10" t="s">
        <v>55</v>
      </c>
      <c r="AO31" s="11"/>
      <c r="AP31" s="10"/>
      <c r="AQ31" s="7">
        <v>2</v>
      </c>
      <c r="AR31" s="11">
        <v>15</v>
      </c>
      <c r="AS31" s="10" t="s">
        <v>56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1</v>
      </c>
      <c r="BE31" s="7">
        <f t="shared" si="32"/>
        <v>3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>
        <v>6</v>
      </c>
      <c r="B32" s="6">
        <v>1</v>
      </c>
      <c r="C32" s="6"/>
      <c r="D32" s="6"/>
      <c r="E32" s="3" t="s">
        <v>82</v>
      </c>
      <c r="F32" s="6">
        <f>$B$32*COUNTIF(T32:CO32,"e")</f>
        <v>0</v>
      </c>
      <c r="G32" s="6">
        <f>$B$32*COUNTIF(T32:CO32,"z")</f>
        <v>2</v>
      </c>
      <c r="H32" s="6">
        <f t="shared" si="20"/>
        <v>60</v>
      </c>
      <c r="I32" s="6">
        <f t="shared" si="21"/>
        <v>30</v>
      </c>
      <c r="J32" s="6">
        <f t="shared" si="22"/>
        <v>0</v>
      </c>
      <c r="K32" s="6">
        <f t="shared" si="23"/>
        <v>0</v>
      </c>
      <c r="L32" s="6">
        <f t="shared" si="24"/>
        <v>0</v>
      </c>
      <c r="M32" s="6">
        <f t="shared" si="25"/>
        <v>30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3</v>
      </c>
      <c r="R32" s="7">
        <f t="shared" si="30"/>
        <v>1.5</v>
      </c>
      <c r="S32" s="7">
        <f>$B$32*2.6</f>
        <v>2.6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1"/>
        <v>0</v>
      </c>
      <c r="AM32" s="11">
        <f>$B$32*30</f>
        <v>30</v>
      </c>
      <c r="AN32" s="10" t="s">
        <v>56</v>
      </c>
      <c r="AO32" s="11"/>
      <c r="AP32" s="10"/>
      <c r="AQ32" s="7">
        <f>$B$32*1.5</f>
        <v>1.5</v>
      </c>
      <c r="AR32" s="11"/>
      <c r="AS32" s="10"/>
      <c r="AT32" s="11"/>
      <c r="AU32" s="10"/>
      <c r="AV32" s="11">
        <f>$B$32*30</f>
        <v>30</v>
      </c>
      <c r="AW32" s="10" t="s">
        <v>56</v>
      </c>
      <c r="AX32" s="11"/>
      <c r="AY32" s="10"/>
      <c r="AZ32" s="11"/>
      <c r="BA32" s="10"/>
      <c r="BB32" s="11"/>
      <c r="BC32" s="10"/>
      <c r="BD32" s="7">
        <f>$B$32*1.5</f>
        <v>1.5</v>
      </c>
      <c r="BE32" s="7">
        <f t="shared" si="32"/>
        <v>3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83</v>
      </c>
      <c r="E33" s="3" t="s">
        <v>84</v>
      </c>
      <c r="F33" s="6">
        <f>COUNTIF(T33:CO33,"e")</f>
        <v>0</v>
      </c>
      <c r="G33" s="6">
        <f>COUNTIF(T33:CO33,"z")</f>
        <v>1</v>
      </c>
      <c r="H33" s="6">
        <f t="shared" si="20"/>
        <v>15</v>
      </c>
      <c r="I33" s="6">
        <f t="shared" si="21"/>
        <v>15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7">
        <f t="shared" si="29"/>
        <v>1</v>
      </c>
      <c r="R33" s="7">
        <f t="shared" si="30"/>
        <v>0</v>
      </c>
      <c r="S33" s="7">
        <v>0.7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15</v>
      </c>
      <c r="BG33" s="10" t="s">
        <v>56</v>
      </c>
      <c r="BH33" s="11"/>
      <c r="BI33" s="10"/>
      <c r="BJ33" s="7">
        <v>1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3"/>
        <v>1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85</v>
      </c>
      <c r="E34" s="3" t="s">
        <v>86</v>
      </c>
      <c r="F34" s="6">
        <f>COUNTIF(T34:CO34,"e")</f>
        <v>1</v>
      </c>
      <c r="G34" s="6">
        <f>COUNTIF(T34:CO34,"z")</f>
        <v>1</v>
      </c>
      <c r="H34" s="6">
        <f t="shared" si="20"/>
        <v>45</v>
      </c>
      <c r="I34" s="6">
        <f t="shared" si="21"/>
        <v>30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15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2</v>
      </c>
      <c r="R34" s="7">
        <f t="shared" si="30"/>
        <v>0.8</v>
      </c>
      <c r="S34" s="7">
        <v>1.7</v>
      </c>
      <c r="T34" s="11">
        <v>30</v>
      </c>
      <c r="U34" s="10" t="s">
        <v>55</v>
      </c>
      <c r="V34" s="11"/>
      <c r="W34" s="10"/>
      <c r="X34" s="7">
        <v>1.2</v>
      </c>
      <c r="Y34" s="11"/>
      <c r="Z34" s="10"/>
      <c r="AA34" s="11"/>
      <c r="AB34" s="10"/>
      <c r="AC34" s="11">
        <v>15</v>
      </c>
      <c r="AD34" s="10" t="s">
        <v>56</v>
      </c>
      <c r="AE34" s="11"/>
      <c r="AF34" s="10"/>
      <c r="AG34" s="11"/>
      <c r="AH34" s="10"/>
      <c r="AI34" s="11"/>
      <c r="AJ34" s="10"/>
      <c r="AK34" s="7">
        <v>0.8</v>
      </c>
      <c r="AL34" s="7">
        <f t="shared" si="31"/>
        <v>2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87</v>
      </c>
      <c r="E35" s="3" t="s">
        <v>88</v>
      </c>
      <c r="F35" s="6">
        <f>COUNTIF(T35:CO35,"e")</f>
        <v>0</v>
      </c>
      <c r="G35" s="6">
        <f>COUNTIF(T35:CO35,"z")</f>
        <v>2</v>
      </c>
      <c r="H35" s="6">
        <f t="shared" si="20"/>
        <v>30</v>
      </c>
      <c r="I35" s="6">
        <f t="shared" si="21"/>
        <v>15</v>
      </c>
      <c r="J35" s="6">
        <f t="shared" si="22"/>
        <v>0</v>
      </c>
      <c r="K35" s="6">
        <f t="shared" si="23"/>
        <v>15</v>
      </c>
      <c r="L35" s="6">
        <f t="shared" si="24"/>
        <v>0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2</v>
      </c>
      <c r="R35" s="7">
        <f t="shared" si="30"/>
        <v>0.9</v>
      </c>
      <c r="S35" s="7">
        <v>1.3</v>
      </c>
      <c r="T35" s="11">
        <v>15</v>
      </c>
      <c r="U35" s="10" t="s">
        <v>56</v>
      </c>
      <c r="V35" s="11"/>
      <c r="W35" s="10"/>
      <c r="X35" s="7">
        <v>1.1000000000000001</v>
      </c>
      <c r="Y35" s="11">
        <v>15</v>
      </c>
      <c r="Z35" s="10" t="s">
        <v>56</v>
      </c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>
        <v>0.9</v>
      </c>
      <c r="AL35" s="7">
        <f t="shared" si="31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2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89</v>
      </c>
      <c r="E36" s="3" t="s">
        <v>90</v>
      </c>
      <c r="F36" s="6">
        <f>COUNTIF(T36:CO36,"e")</f>
        <v>1</v>
      </c>
      <c r="G36" s="6">
        <f>COUNTIF(T36:CO36,"z")</f>
        <v>2</v>
      </c>
      <c r="H36" s="6">
        <f t="shared" si="20"/>
        <v>60</v>
      </c>
      <c r="I36" s="6">
        <f t="shared" si="21"/>
        <v>30</v>
      </c>
      <c r="J36" s="6">
        <f t="shared" si="22"/>
        <v>15</v>
      </c>
      <c r="K36" s="6">
        <f t="shared" si="23"/>
        <v>15</v>
      </c>
      <c r="L36" s="6">
        <f t="shared" si="24"/>
        <v>0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4</v>
      </c>
      <c r="R36" s="7">
        <f t="shared" si="30"/>
        <v>1</v>
      </c>
      <c r="S36" s="7">
        <v>2.8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30</v>
      </c>
      <c r="AN36" s="10" t="s">
        <v>55</v>
      </c>
      <c r="AO36" s="11">
        <v>15</v>
      </c>
      <c r="AP36" s="10" t="s">
        <v>56</v>
      </c>
      <c r="AQ36" s="7">
        <v>3</v>
      </c>
      <c r="AR36" s="11">
        <v>15</v>
      </c>
      <c r="AS36" s="10" t="s">
        <v>56</v>
      </c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>
        <v>1</v>
      </c>
      <c r="BE36" s="7">
        <f t="shared" si="32"/>
        <v>4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4</v>
      </c>
      <c r="B37" s="6">
        <v>1</v>
      </c>
      <c r="C37" s="6"/>
      <c r="D37" s="6"/>
      <c r="E37" s="3" t="s">
        <v>91</v>
      </c>
      <c r="F37" s="6">
        <f>$B$37*COUNTIF(T37:CO37,"e")</f>
        <v>0</v>
      </c>
      <c r="G37" s="6">
        <f>$B$37*COUNTIF(T37:CO37,"z")</f>
        <v>2</v>
      </c>
      <c r="H37" s="6">
        <f t="shared" si="20"/>
        <v>30</v>
      </c>
      <c r="I37" s="6">
        <f t="shared" si="21"/>
        <v>15</v>
      </c>
      <c r="J37" s="6">
        <f t="shared" si="22"/>
        <v>0</v>
      </c>
      <c r="K37" s="6">
        <f t="shared" si="23"/>
        <v>15</v>
      </c>
      <c r="L37" s="6">
        <f t="shared" si="24"/>
        <v>0</v>
      </c>
      <c r="M37" s="6">
        <f t="shared" si="25"/>
        <v>0</v>
      </c>
      <c r="N37" s="6">
        <f t="shared" si="26"/>
        <v>0</v>
      </c>
      <c r="O37" s="6">
        <f t="shared" si="27"/>
        <v>0</v>
      </c>
      <c r="P37" s="6">
        <f t="shared" si="28"/>
        <v>0</v>
      </c>
      <c r="Q37" s="7">
        <f t="shared" si="29"/>
        <v>4</v>
      </c>
      <c r="R37" s="7">
        <f t="shared" si="30"/>
        <v>2</v>
      </c>
      <c r="S37" s="7">
        <f>$B$37*1.4</f>
        <v>1.4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56</v>
      </c>
      <c r="AO37" s="11"/>
      <c r="AP37" s="10"/>
      <c r="AQ37" s="7">
        <f>$B$37*2</f>
        <v>2</v>
      </c>
      <c r="AR37" s="11">
        <f>$B$37*15</f>
        <v>15</v>
      </c>
      <c r="AS37" s="10" t="s">
        <v>56</v>
      </c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>
        <f>$B$37*2</f>
        <v>2</v>
      </c>
      <c r="BE37" s="7">
        <f t="shared" si="32"/>
        <v>4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ht="15.95" customHeight="1" x14ac:dyDescent="0.2">
      <c r="A38" s="6"/>
      <c r="B38" s="6"/>
      <c r="C38" s="6"/>
      <c r="D38" s="6"/>
      <c r="E38" s="6" t="s">
        <v>66</v>
      </c>
      <c r="F38" s="6">
        <f t="shared" ref="F38:AK38" si="35">SUM(F25:F37)</f>
        <v>5</v>
      </c>
      <c r="G38" s="6">
        <f t="shared" si="35"/>
        <v>22</v>
      </c>
      <c r="H38" s="6">
        <f t="shared" si="35"/>
        <v>555</v>
      </c>
      <c r="I38" s="6">
        <f t="shared" si="35"/>
        <v>285</v>
      </c>
      <c r="J38" s="6">
        <f t="shared" si="35"/>
        <v>45</v>
      </c>
      <c r="K38" s="6">
        <f t="shared" si="35"/>
        <v>165</v>
      </c>
      <c r="L38" s="6">
        <f t="shared" si="35"/>
        <v>0</v>
      </c>
      <c r="M38" s="6">
        <f t="shared" si="35"/>
        <v>60</v>
      </c>
      <c r="N38" s="6">
        <f t="shared" si="35"/>
        <v>0</v>
      </c>
      <c r="O38" s="6">
        <f t="shared" si="35"/>
        <v>0</v>
      </c>
      <c r="P38" s="6">
        <f t="shared" si="35"/>
        <v>0</v>
      </c>
      <c r="Q38" s="7">
        <f t="shared" si="35"/>
        <v>33</v>
      </c>
      <c r="R38" s="7">
        <f t="shared" si="35"/>
        <v>13.200000000000001</v>
      </c>
      <c r="S38" s="7">
        <f t="shared" si="35"/>
        <v>24.599999999999998</v>
      </c>
      <c r="T38" s="11">
        <f t="shared" si="35"/>
        <v>135</v>
      </c>
      <c r="U38" s="10">
        <f t="shared" si="35"/>
        <v>0</v>
      </c>
      <c r="V38" s="11">
        <f t="shared" si="35"/>
        <v>30</v>
      </c>
      <c r="W38" s="10">
        <f t="shared" si="35"/>
        <v>0</v>
      </c>
      <c r="X38" s="7">
        <f t="shared" si="35"/>
        <v>8.8000000000000007</v>
      </c>
      <c r="Y38" s="11">
        <f t="shared" si="35"/>
        <v>90</v>
      </c>
      <c r="Z38" s="10">
        <f t="shared" si="35"/>
        <v>0</v>
      </c>
      <c r="AA38" s="11">
        <f t="shared" si="35"/>
        <v>0</v>
      </c>
      <c r="AB38" s="10">
        <f t="shared" si="35"/>
        <v>0</v>
      </c>
      <c r="AC38" s="11">
        <f t="shared" si="35"/>
        <v>30</v>
      </c>
      <c r="AD38" s="10">
        <f t="shared" si="35"/>
        <v>0</v>
      </c>
      <c r="AE38" s="11">
        <f t="shared" si="35"/>
        <v>0</v>
      </c>
      <c r="AF38" s="10">
        <f t="shared" si="35"/>
        <v>0</v>
      </c>
      <c r="AG38" s="11">
        <f t="shared" si="35"/>
        <v>0</v>
      </c>
      <c r="AH38" s="10">
        <f t="shared" si="35"/>
        <v>0</v>
      </c>
      <c r="AI38" s="11">
        <f t="shared" si="35"/>
        <v>0</v>
      </c>
      <c r="AJ38" s="10">
        <f t="shared" si="35"/>
        <v>0</v>
      </c>
      <c r="AK38" s="7">
        <f t="shared" si="35"/>
        <v>6.2</v>
      </c>
      <c r="AL38" s="7">
        <f t="shared" ref="AL38:BQ38" si="36">SUM(AL25:AL37)</f>
        <v>15</v>
      </c>
      <c r="AM38" s="11">
        <f t="shared" si="36"/>
        <v>135</v>
      </c>
      <c r="AN38" s="10">
        <f t="shared" si="36"/>
        <v>0</v>
      </c>
      <c r="AO38" s="11">
        <f t="shared" si="36"/>
        <v>15</v>
      </c>
      <c r="AP38" s="10">
        <f t="shared" si="36"/>
        <v>0</v>
      </c>
      <c r="AQ38" s="7">
        <f t="shared" si="36"/>
        <v>10</v>
      </c>
      <c r="AR38" s="11">
        <f t="shared" si="36"/>
        <v>75</v>
      </c>
      <c r="AS38" s="10">
        <f t="shared" si="36"/>
        <v>0</v>
      </c>
      <c r="AT38" s="11">
        <f t="shared" si="36"/>
        <v>0</v>
      </c>
      <c r="AU38" s="10">
        <f t="shared" si="36"/>
        <v>0</v>
      </c>
      <c r="AV38" s="11">
        <f t="shared" si="36"/>
        <v>30</v>
      </c>
      <c r="AW38" s="10">
        <f t="shared" si="36"/>
        <v>0</v>
      </c>
      <c r="AX38" s="11">
        <f t="shared" si="36"/>
        <v>0</v>
      </c>
      <c r="AY38" s="10">
        <f t="shared" si="36"/>
        <v>0</v>
      </c>
      <c r="AZ38" s="11">
        <f t="shared" si="36"/>
        <v>0</v>
      </c>
      <c r="BA38" s="10">
        <f t="shared" si="36"/>
        <v>0</v>
      </c>
      <c r="BB38" s="11">
        <f t="shared" si="36"/>
        <v>0</v>
      </c>
      <c r="BC38" s="10">
        <f t="shared" si="36"/>
        <v>0</v>
      </c>
      <c r="BD38" s="7">
        <f t="shared" si="36"/>
        <v>7</v>
      </c>
      <c r="BE38" s="7">
        <f t="shared" si="36"/>
        <v>17</v>
      </c>
      <c r="BF38" s="11">
        <f t="shared" si="36"/>
        <v>15</v>
      </c>
      <c r="BG38" s="10">
        <f t="shared" si="36"/>
        <v>0</v>
      </c>
      <c r="BH38" s="11">
        <f t="shared" si="36"/>
        <v>0</v>
      </c>
      <c r="BI38" s="10">
        <f t="shared" si="36"/>
        <v>0</v>
      </c>
      <c r="BJ38" s="7">
        <f t="shared" si="36"/>
        <v>1</v>
      </c>
      <c r="BK38" s="11">
        <f t="shared" si="36"/>
        <v>0</v>
      </c>
      <c r="BL38" s="10">
        <f t="shared" si="36"/>
        <v>0</v>
      </c>
      <c r="BM38" s="11">
        <f t="shared" si="36"/>
        <v>0</v>
      </c>
      <c r="BN38" s="10">
        <f t="shared" si="36"/>
        <v>0</v>
      </c>
      <c r="BO38" s="11">
        <f t="shared" si="36"/>
        <v>0</v>
      </c>
      <c r="BP38" s="10">
        <f t="shared" si="36"/>
        <v>0</v>
      </c>
      <c r="BQ38" s="11">
        <f t="shared" si="36"/>
        <v>0</v>
      </c>
      <c r="BR38" s="10">
        <f t="shared" ref="BR38:CQ38" si="37">SUM(BR25:BR37)</f>
        <v>0</v>
      </c>
      <c r="BS38" s="11">
        <f t="shared" si="37"/>
        <v>0</v>
      </c>
      <c r="BT38" s="10">
        <f t="shared" si="37"/>
        <v>0</v>
      </c>
      <c r="BU38" s="11">
        <f t="shared" si="37"/>
        <v>0</v>
      </c>
      <c r="BV38" s="10">
        <f t="shared" si="37"/>
        <v>0</v>
      </c>
      <c r="BW38" s="7">
        <f t="shared" si="37"/>
        <v>0</v>
      </c>
      <c r="BX38" s="7">
        <f t="shared" si="37"/>
        <v>1</v>
      </c>
      <c r="BY38" s="11">
        <f t="shared" si="37"/>
        <v>0</v>
      </c>
      <c r="BZ38" s="10">
        <f t="shared" si="37"/>
        <v>0</v>
      </c>
      <c r="CA38" s="11">
        <f t="shared" si="37"/>
        <v>0</v>
      </c>
      <c r="CB38" s="10">
        <f t="shared" si="37"/>
        <v>0</v>
      </c>
      <c r="CC38" s="7">
        <f t="shared" si="37"/>
        <v>0</v>
      </c>
      <c r="CD38" s="11">
        <f t="shared" si="37"/>
        <v>0</v>
      </c>
      <c r="CE38" s="10">
        <f t="shared" si="37"/>
        <v>0</v>
      </c>
      <c r="CF38" s="11">
        <f t="shared" si="37"/>
        <v>0</v>
      </c>
      <c r="CG38" s="10">
        <f t="shared" si="37"/>
        <v>0</v>
      </c>
      <c r="CH38" s="11">
        <f t="shared" si="37"/>
        <v>0</v>
      </c>
      <c r="CI38" s="10">
        <f t="shared" si="37"/>
        <v>0</v>
      </c>
      <c r="CJ38" s="11">
        <f t="shared" si="37"/>
        <v>0</v>
      </c>
      <c r="CK38" s="10">
        <f t="shared" si="37"/>
        <v>0</v>
      </c>
      <c r="CL38" s="11">
        <f t="shared" si="37"/>
        <v>0</v>
      </c>
      <c r="CM38" s="10">
        <f t="shared" si="37"/>
        <v>0</v>
      </c>
      <c r="CN38" s="11">
        <f t="shared" si="37"/>
        <v>0</v>
      </c>
      <c r="CO38" s="10">
        <f t="shared" si="37"/>
        <v>0</v>
      </c>
      <c r="CP38" s="7">
        <f t="shared" si="37"/>
        <v>0</v>
      </c>
      <c r="CQ38" s="7">
        <f t="shared" si="37"/>
        <v>0</v>
      </c>
    </row>
    <row r="39" spans="1:95" ht="20.100000000000001" customHeight="1" x14ac:dyDescent="0.2">
      <c r="A39" s="19" t="s">
        <v>92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9"/>
      <c r="CQ39" s="13"/>
    </row>
    <row r="40" spans="1:95" x14ac:dyDescent="0.2">
      <c r="A40" s="6"/>
      <c r="B40" s="6"/>
      <c r="C40" s="6"/>
      <c r="D40" s="6" t="s">
        <v>175</v>
      </c>
      <c r="E40" s="3" t="s">
        <v>176</v>
      </c>
      <c r="F40" s="6">
        <f t="shared" ref="F40:F48" si="38">COUNTIF(T40:CO40,"e")</f>
        <v>1</v>
      </c>
      <c r="G40" s="6">
        <f t="shared" ref="G40:G48" si="39">COUNTIF(T40:CO40,"z")</f>
        <v>2</v>
      </c>
      <c r="H40" s="6">
        <f t="shared" ref="H40:H49" si="40">SUM(I40:P40)</f>
        <v>45</v>
      </c>
      <c r="I40" s="6">
        <f t="shared" ref="I40:I49" si="41">T40+AM40+BF40+BY40</f>
        <v>15</v>
      </c>
      <c r="J40" s="6">
        <f t="shared" ref="J40:J49" si="42">V40+AO40+BH40+CA40</f>
        <v>15</v>
      </c>
      <c r="K40" s="6">
        <f t="shared" ref="K40:K49" si="43">Y40+AR40+BK40+CD40</f>
        <v>0</v>
      </c>
      <c r="L40" s="6">
        <f t="shared" ref="L40:L49" si="44">AA40+AT40+BM40+CF40</f>
        <v>0</v>
      </c>
      <c r="M40" s="6">
        <f t="shared" ref="M40:M49" si="45">AC40+AV40+BO40+CH40</f>
        <v>15</v>
      </c>
      <c r="N40" s="6">
        <f t="shared" ref="N40:N49" si="46">AE40+AX40+BQ40+CJ40</f>
        <v>0</v>
      </c>
      <c r="O40" s="6">
        <f t="shared" ref="O40:O49" si="47">AG40+AZ40+BS40+CL40</f>
        <v>0</v>
      </c>
      <c r="P40" s="6">
        <f t="shared" ref="P40:P49" si="48">AI40+BB40+BU40+CN40</f>
        <v>0</v>
      </c>
      <c r="Q40" s="7">
        <f t="shared" ref="Q40:Q49" si="49">AL40+BE40+BX40+CQ40</f>
        <v>2</v>
      </c>
      <c r="R40" s="7">
        <f t="shared" ref="R40:R49" si="50">AK40+BD40+BW40+CP40</f>
        <v>0.6</v>
      </c>
      <c r="S40" s="7">
        <v>1.9</v>
      </c>
      <c r="T40" s="11">
        <v>15</v>
      </c>
      <c r="U40" s="10" t="s">
        <v>55</v>
      </c>
      <c r="V40" s="11">
        <v>15</v>
      </c>
      <c r="W40" s="10" t="s">
        <v>56</v>
      </c>
      <c r="X40" s="7">
        <v>1.4</v>
      </c>
      <c r="Y40" s="11"/>
      <c r="Z40" s="10"/>
      <c r="AA40" s="11"/>
      <c r="AB40" s="10"/>
      <c r="AC40" s="11">
        <v>15</v>
      </c>
      <c r="AD40" s="10" t="s">
        <v>56</v>
      </c>
      <c r="AE40" s="11"/>
      <c r="AF40" s="10"/>
      <c r="AG40" s="11"/>
      <c r="AH40" s="10"/>
      <c r="AI40" s="11"/>
      <c r="AJ40" s="10"/>
      <c r="AK40" s="7">
        <v>0.6</v>
      </c>
      <c r="AL40" s="7">
        <f t="shared" ref="AL40:AL49" si="51">X40+AK40</f>
        <v>2</v>
      </c>
      <c r="AM40" s="11"/>
      <c r="AN40" s="10"/>
      <c r="AO40" s="11"/>
      <c r="AP40" s="10"/>
      <c r="AQ40" s="7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ref="BE40:BE49" si="52">AQ40+BD40</f>
        <v>0</v>
      </c>
      <c r="BF40" s="11"/>
      <c r="BG40" s="10"/>
      <c r="BH40" s="11"/>
      <c r="BI40" s="10"/>
      <c r="BJ40" s="7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ref="BX40:BX49" si="53">BJ40+BW40</f>
        <v>0</v>
      </c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ref="CQ40:CQ49" si="54">CC40+CP40</f>
        <v>0</v>
      </c>
    </row>
    <row r="41" spans="1:95" x14ac:dyDescent="0.2">
      <c r="A41" s="6"/>
      <c r="B41" s="6"/>
      <c r="C41" s="6"/>
      <c r="D41" s="6" t="s">
        <v>177</v>
      </c>
      <c r="E41" s="3" t="s">
        <v>178</v>
      </c>
      <c r="F41" s="6">
        <f t="shared" si="38"/>
        <v>1</v>
      </c>
      <c r="G41" s="6">
        <f t="shared" si="39"/>
        <v>2</v>
      </c>
      <c r="H41" s="6">
        <f t="shared" si="40"/>
        <v>60</v>
      </c>
      <c r="I41" s="6">
        <f t="shared" si="41"/>
        <v>30</v>
      </c>
      <c r="J41" s="6">
        <f t="shared" si="42"/>
        <v>0</v>
      </c>
      <c r="K41" s="6">
        <f t="shared" si="43"/>
        <v>15</v>
      </c>
      <c r="L41" s="6">
        <f t="shared" si="44"/>
        <v>0</v>
      </c>
      <c r="M41" s="6">
        <f t="shared" si="45"/>
        <v>15</v>
      </c>
      <c r="N41" s="6">
        <f t="shared" si="46"/>
        <v>0</v>
      </c>
      <c r="O41" s="6">
        <f t="shared" si="47"/>
        <v>0</v>
      </c>
      <c r="P41" s="6">
        <f t="shared" si="48"/>
        <v>0</v>
      </c>
      <c r="Q41" s="7">
        <f t="shared" si="49"/>
        <v>4</v>
      </c>
      <c r="R41" s="7">
        <f t="shared" si="50"/>
        <v>2.2999999999999998</v>
      </c>
      <c r="S41" s="7">
        <v>2.6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1"/>
        <v>0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2"/>
        <v>0</v>
      </c>
      <c r="BF41" s="11">
        <v>30</v>
      </c>
      <c r="BG41" s="10" t="s">
        <v>55</v>
      </c>
      <c r="BH41" s="11"/>
      <c r="BI41" s="10"/>
      <c r="BJ41" s="7">
        <v>1.7</v>
      </c>
      <c r="BK41" s="11">
        <v>15</v>
      </c>
      <c r="BL41" s="10" t="s">
        <v>56</v>
      </c>
      <c r="BM41" s="11"/>
      <c r="BN41" s="10"/>
      <c r="BO41" s="11">
        <v>15</v>
      </c>
      <c r="BP41" s="10" t="s">
        <v>56</v>
      </c>
      <c r="BQ41" s="11"/>
      <c r="BR41" s="10"/>
      <c r="BS41" s="11"/>
      <c r="BT41" s="10"/>
      <c r="BU41" s="11"/>
      <c r="BV41" s="10"/>
      <c r="BW41" s="7">
        <v>2.2999999999999998</v>
      </c>
      <c r="BX41" s="7">
        <f t="shared" si="53"/>
        <v>4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4"/>
        <v>0</v>
      </c>
    </row>
    <row r="42" spans="1:95" x14ac:dyDescent="0.2">
      <c r="A42" s="6"/>
      <c r="B42" s="6"/>
      <c r="C42" s="6"/>
      <c r="D42" s="6" t="s">
        <v>179</v>
      </c>
      <c r="E42" s="3" t="s">
        <v>180</v>
      </c>
      <c r="F42" s="6">
        <f t="shared" si="38"/>
        <v>0</v>
      </c>
      <c r="G42" s="6">
        <f t="shared" si="39"/>
        <v>2</v>
      </c>
      <c r="H42" s="6">
        <f t="shared" si="40"/>
        <v>30</v>
      </c>
      <c r="I42" s="6">
        <f t="shared" si="41"/>
        <v>15</v>
      </c>
      <c r="J42" s="6">
        <f t="shared" si="42"/>
        <v>15</v>
      </c>
      <c r="K42" s="6">
        <f t="shared" si="43"/>
        <v>0</v>
      </c>
      <c r="L42" s="6">
        <f t="shared" si="44"/>
        <v>0</v>
      </c>
      <c r="M42" s="6">
        <f t="shared" si="45"/>
        <v>0</v>
      </c>
      <c r="N42" s="6">
        <f t="shared" si="46"/>
        <v>0</v>
      </c>
      <c r="O42" s="6">
        <f t="shared" si="47"/>
        <v>0</v>
      </c>
      <c r="P42" s="6">
        <f t="shared" si="48"/>
        <v>0</v>
      </c>
      <c r="Q42" s="7">
        <f t="shared" si="49"/>
        <v>2</v>
      </c>
      <c r="R42" s="7">
        <f t="shared" si="50"/>
        <v>0</v>
      </c>
      <c r="S42" s="7">
        <v>1.2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1"/>
        <v>0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2"/>
        <v>0</v>
      </c>
      <c r="BF42" s="11">
        <v>15</v>
      </c>
      <c r="BG42" s="10" t="s">
        <v>56</v>
      </c>
      <c r="BH42" s="11">
        <v>15</v>
      </c>
      <c r="BI42" s="10" t="s">
        <v>56</v>
      </c>
      <c r="BJ42" s="7">
        <v>2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3"/>
        <v>2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4"/>
        <v>0</v>
      </c>
    </row>
    <row r="43" spans="1:95" x14ac:dyDescent="0.2">
      <c r="A43" s="6"/>
      <c r="B43" s="6"/>
      <c r="C43" s="6"/>
      <c r="D43" s="6" t="s">
        <v>181</v>
      </c>
      <c r="E43" s="3" t="s">
        <v>182</v>
      </c>
      <c r="F43" s="6">
        <f t="shared" si="38"/>
        <v>1</v>
      </c>
      <c r="G43" s="6">
        <f t="shared" si="39"/>
        <v>1</v>
      </c>
      <c r="H43" s="6">
        <f t="shared" si="40"/>
        <v>45</v>
      </c>
      <c r="I43" s="6">
        <f t="shared" si="41"/>
        <v>30</v>
      </c>
      <c r="J43" s="6">
        <f t="shared" si="42"/>
        <v>15</v>
      </c>
      <c r="K43" s="6">
        <f t="shared" si="43"/>
        <v>0</v>
      </c>
      <c r="L43" s="6">
        <f t="shared" si="44"/>
        <v>0</v>
      </c>
      <c r="M43" s="6">
        <f t="shared" si="45"/>
        <v>0</v>
      </c>
      <c r="N43" s="6">
        <f t="shared" si="46"/>
        <v>0</v>
      </c>
      <c r="O43" s="6">
        <f t="shared" si="47"/>
        <v>0</v>
      </c>
      <c r="P43" s="6">
        <f t="shared" si="48"/>
        <v>0</v>
      </c>
      <c r="Q43" s="7">
        <f t="shared" si="49"/>
        <v>3</v>
      </c>
      <c r="R43" s="7">
        <f t="shared" si="50"/>
        <v>0</v>
      </c>
      <c r="S43" s="7">
        <v>2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1"/>
        <v>0</v>
      </c>
      <c r="AM43" s="11">
        <v>30</v>
      </c>
      <c r="AN43" s="10" t="s">
        <v>55</v>
      </c>
      <c r="AO43" s="11">
        <v>15</v>
      </c>
      <c r="AP43" s="10" t="s">
        <v>56</v>
      </c>
      <c r="AQ43" s="7">
        <v>3</v>
      </c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2"/>
        <v>3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3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4"/>
        <v>0</v>
      </c>
    </row>
    <row r="44" spans="1:95" x14ac:dyDescent="0.2">
      <c r="A44" s="6"/>
      <c r="B44" s="6"/>
      <c r="C44" s="6"/>
      <c r="D44" s="6" t="s">
        <v>183</v>
      </c>
      <c r="E44" s="3" t="s">
        <v>184</v>
      </c>
      <c r="F44" s="6">
        <f t="shared" si="38"/>
        <v>0</v>
      </c>
      <c r="G44" s="6">
        <f t="shared" si="39"/>
        <v>3</v>
      </c>
      <c r="H44" s="6">
        <f t="shared" si="40"/>
        <v>60</v>
      </c>
      <c r="I44" s="6">
        <f t="shared" si="41"/>
        <v>30</v>
      </c>
      <c r="J44" s="6">
        <f t="shared" si="42"/>
        <v>15</v>
      </c>
      <c r="K44" s="6">
        <f t="shared" si="43"/>
        <v>0</v>
      </c>
      <c r="L44" s="6">
        <f t="shared" si="44"/>
        <v>0</v>
      </c>
      <c r="M44" s="6">
        <f t="shared" si="45"/>
        <v>15</v>
      </c>
      <c r="N44" s="6">
        <f t="shared" si="46"/>
        <v>0</v>
      </c>
      <c r="O44" s="6">
        <f t="shared" si="47"/>
        <v>0</v>
      </c>
      <c r="P44" s="6">
        <f t="shared" si="48"/>
        <v>0</v>
      </c>
      <c r="Q44" s="7">
        <f t="shared" si="49"/>
        <v>5</v>
      </c>
      <c r="R44" s="7">
        <f t="shared" si="50"/>
        <v>1.5</v>
      </c>
      <c r="S44" s="7">
        <v>2.7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1"/>
        <v>0</v>
      </c>
      <c r="AM44" s="11">
        <v>30</v>
      </c>
      <c r="AN44" s="10" t="s">
        <v>56</v>
      </c>
      <c r="AO44" s="11">
        <v>15</v>
      </c>
      <c r="AP44" s="10" t="s">
        <v>56</v>
      </c>
      <c r="AQ44" s="7">
        <v>3.5</v>
      </c>
      <c r="AR44" s="11"/>
      <c r="AS44" s="10"/>
      <c r="AT44" s="11"/>
      <c r="AU44" s="10"/>
      <c r="AV44" s="11">
        <v>15</v>
      </c>
      <c r="AW44" s="10" t="s">
        <v>56</v>
      </c>
      <c r="AX44" s="11"/>
      <c r="AY44" s="10"/>
      <c r="AZ44" s="11"/>
      <c r="BA44" s="10"/>
      <c r="BB44" s="11"/>
      <c r="BC44" s="10"/>
      <c r="BD44" s="7">
        <v>1.5</v>
      </c>
      <c r="BE44" s="7">
        <f t="shared" si="52"/>
        <v>5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3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4"/>
        <v>0</v>
      </c>
    </row>
    <row r="45" spans="1:95" x14ac:dyDescent="0.2">
      <c r="A45" s="6"/>
      <c r="B45" s="6"/>
      <c r="C45" s="6"/>
      <c r="D45" s="6" t="s">
        <v>185</v>
      </c>
      <c r="E45" s="3" t="s">
        <v>186</v>
      </c>
      <c r="F45" s="6">
        <f t="shared" si="38"/>
        <v>0</v>
      </c>
      <c r="G45" s="6">
        <f t="shared" si="39"/>
        <v>2</v>
      </c>
      <c r="H45" s="6">
        <f t="shared" si="40"/>
        <v>30</v>
      </c>
      <c r="I45" s="6">
        <f t="shared" si="41"/>
        <v>15</v>
      </c>
      <c r="J45" s="6">
        <f t="shared" si="42"/>
        <v>0</v>
      </c>
      <c r="K45" s="6">
        <f t="shared" si="43"/>
        <v>15</v>
      </c>
      <c r="L45" s="6">
        <f t="shared" si="44"/>
        <v>0</v>
      </c>
      <c r="M45" s="6">
        <f t="shared" si="45"/>
        <v>0</v>
      </c>
      <c r="N45" s="6">
        <f t="shared" si="46"/>
        <v>0</v>
      </c>
      <c r="O45" s="6">
        <f t="shared" si="47"/>
        <v>0</v>
      </c>
      <c r="P45" s="6">
        <f t="shared" si="48"/>
        <v>0</v>
      </c>
      <c r="Q45" s="7">
        <f t="shared" si="49"/>
        <v>2</v>
      </c>
      <c r="R45" s="7">
        <f t="shared" si="50"/>
        <v>1</v>
      </c>
      <c r="S45" s="7">
        <v>1.2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1"/>
        <v>0</v>
      </c>
      <c r="AM45" s="11">
        <v>15</v>
      </c>
      <c r="AN45" s="10" t="s">
        <v>56</v>
      </c>
      <c r="AO45" s="11"/>
      <c r="AP45" s="10"/>
      <c r="AQ45" s="7">
        <v>1</v>
      </c>
      <c r="AR45" s="11">
        <v>15</v>
      </c>
      <c r="AS45" s="10" t="s">
        <v>56</v>
      </c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>
        <v>1</v>
      </c>
      <c r="BE45" s="7">
        <f t="shared" si="52"/>
        <v>2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3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4"/>
        <v>0</v>
      </c>
    </row>
    <row r="46" spans="1:95" x14ac:dyDescent="0.2">
      <c r="A46" s="6"/>
      <c r="B46" s="6"/>
      <c r="C46" s="6"/>
      <c r="D46" s="6" t="s">
        <v>187</v>
      </c>
      <c r="E46" s="3" t="s">
        <v>110</v>
      </c>
      <c r="F46" s="6">
        <f t="shared" si="38"/>
        <v>0</v>
      </c>
      <c r="G46" s="6">
        <f t="shared" si="39"/>
        <v>1</v>
      </c>
      <c r="H46" s="6">
        <f t="shared" si="40"/>
        <v>15</v>
      </c>
      <c r="I46" s="6">
        <f t="shared" si="41"/>
        <v>0</v>
      </c>
      <c r="J46" s="6">
        <f t="shared" si="42"/>
        <v>0</v>
      </c>
      <c r="K46" s="6">
        <f t="shared" si="43"/>
        <v>0</v>
      </c>
      <c r="L46" s="6">
        <f t="shared" si="44"/>
        <v>0</v>
      </c>
      <c r="M46" s="6">
        <f t="shared" si="45"/>
        <v>0</v>
      </c>
      <c r="N46" s="6">
        <f t="shared" si="46"/>
        <v>0</v>
      </c>
      <c r="O46" s="6">
        <f t="shared" si="47"/>
        <v>0</v>
      </c>
      <c r="P46" s="6">
        <f t="shared" si="48"/>
        <v>15</v>
      </c>
      <c r="Q46" s="7">
        <f t="shared" si="49"/>
        <v>1</v>
      </c>
      <c r="R46" s="7">
        <f t="shared" si="50"/>
        <v>1</v>
      </c>
      <c r="S46" s="7">
        <v>0.6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>
        <v>15</v>
      </c>
      <c r="AJ46" s="10" t="s">
        <v>56</v>
      </c>
      <c r="AK46" s="7">
        <v>1</v>
      </c>
      <c r="AL46" s="7">
        <f t="shared" si="51"/>
        <v>1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2"/>
        <v>0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3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4"/>
        <v>0</v>
      </c>
    </row>
    <row r="47" spans="1:95" x14ac:dyDescent="0.2">
      <c r="A47" s="6"/>
      <c r="B47" s="6"/>
      <c r="C47" s="6"/>
      <c r="D47" s="6" t="s">
        <v>188</v>
      </c>
      <c r="E47" s="3" t="s">
        <v>189</v>
      </c>
      <c r="F47" s="6">
        <f t="shared" si="38"/>
        <v>1</v>
      </c>
      <c r="G47" s="6">
        <f t="shared" si="39"/>
        <v>1</v>
      </c>
      <c r="H47" s="6">
        <f t="shared" si="40"/>
        <v>30</v>
      </c>
      <c r="I47" s="6">
        <f t="shared" si="41"/>
        <v>15</v>
      </c>
      <c r="J47" s="6">
        <f t="shared" si="42"/>
        <v>15</v>
      </c>
      <c r="K47" s="6">
        <f t="shared" si="43"/>
        <v>0</v>
      </c>
      <c r="L47" s="6">
        <f t="shared" si="44"/>
        <v>0</v>
      </c>
      <c r="M47" s="6">
        <f t="shared" si="45"/>
        <v>0</v>
      </c>
      <c r="N47" s="6">
        <f t="shared" si="46"/>
        <v>0</v>
      </c>
      <c r="O47" s="6">
        <f t="shared" si="47"/>
        <v>0</v>
      </c>
      <c r="P47" s="6">
        <f t="shared" si="48"/>
        <v>0</v>
      </c>
      <c r="Q47" s="7">
        <f t="shared" si="49"/>
        <v>2</v>
      </c>
      <c r="R47" s="7">
        <f t="shared" si="50"/>
        <v>0</v>
      </c>
      <c r="S47" s="7">
        <v>1.4</v>
      </c>
      <c r="T47" s="11">
        <v>15</v>
      </c>
      <c r="U47" s="10" t="s">
        <v>55</v>
      </c>
      <c r="V47" s="11">
        <v>15</v>
      </c>
      <c r="W47" s="10" t="s">
        <v>56</v>
      </c>
      <c r="X47" s="7">
        <v>2</v>
      </c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1"/>
        <v>2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2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3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4"/>
        <v>0</v>
      </c>
    </row>
    <row r="48" spans="1:95" x14ac:dyDescent="0.2">
      <c r="A48" s="6"/>
      <c r="B48" s="6"/>
      <c r="C48" s="6"/>
      <c r="D48" s="6" t="s">
        <v>190</v>
      </c>
      <c r="E48" s="3" t="s">
        <v>191</v>
      </c>
      <c r="F48" s="6">
        <f t="shared" si="38"/>
        <v>0</v>
      </c>
      <c r="G48" s="6">
        <f t="shared" si="39"/>
        <v>2</v>
      </c>
      <c r="H48" s="6">
        <f t="shared" si="40"/>
        <v>30</v>
      </c>
      <c r="I48" s="6">
        <f t="shared" si="41"/>
        <v>15</v>
      </c>
      <c r="J48" s="6">
        <f t="shared" si="42"/>
        <v>15</v>
      </c>
      <c r="K48" s="6">
        <f t="shared" si="43"/>
        <v>0</v>
      </c>
      <c r="L48" s="6">
        <f t="shared" si="44"/>
        <v>0</v>
      </c>
      <c r="M48" s="6">
        <f t="shared" si="45"/>
        <v>0</v>
      </c>
      <c r="N48" s="6">
        <f t="shared" si="46"/>
        <v>0</v>
      </c>
      <c r="O48" s="6">
        <f t="shared" si="47"/>
        <v>0</v>
      </c>
      <c r="P48" s="6">
        <f t="shared" si="48"/>
        <v>0</v>
      </c>
      <c r="Q48" s="7">
        <f t="shared" si="49"/>
        <v>2</v>
      </c>
      <c r="R48" s="7">
        <f t="shared" si="50"/>
        <v>0</v>
      </c>
      <c r="S48" s="7">
        <v>1.2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1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2"/>
        <v>0</v>
      </c>
      <c r="BF48" s="11">
        <v>15</v>
      </c>
      <c r="BG48" s="10" t="s">
        <v>56</v>
      </c>
      <c r="BH48" s="11">
        <v>15</v>
      </c>
      <c r="BI48" s="10" t="s">
        <v>56</v>
      </c>
      <c r="BJ48" s="7">
        <v>2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3"/>
        <v>2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4"/>
        <v>0</v>
      </c>
    </row>
    <row r="49" spans="1:95" x14ac:dyDescent="0.2">
      <c r="A49" s="6">
        <v>5</v>
      </c>
      <c r="B49" s="6">
        <v>1</v>
      </c>
      <c r="C49" s="6"/>
      <c r="D49" s="6"/>
      <c r="E49" s="3" t="s">
        <v>111</v>
      </c>
      <c r="F49" s="6">
        <f>$B$49*COUNTIF(T49:CO49,"e")</f>
        <v>1</v>
      </c>
      <c r="G49" s="6">
        <f>$B$49*COUNTIF(T49:CO49,"z")</f>
        <v>0</v>
      </c>
      <c r="H49" s="6">
        <f t="shared" si="40"/>
        <v>0</v>
      </c>
      <c r="I49" s="6">
        <f t="shared" si="41"/>
        <v>0</v>
      </c>
      <c r="J49" s="6">
        <f t="shared" si="42"/>
        <v>0</v>
      </c>
      <c r="K49" s="6">
        <f t="shared" si="43"/>
        <v>0</v>
      </c>
      <c r="L49" s="6">
        <f t="shared" si="44"/>
        <v>0</v>
      </c>
      <c r="M49" s="6">
        <f t="shared" si="45"/>
        <v>0</v>
      </c>
      <c r="N49" s="6">
        <f t="shared" si="46"/>
        <v>0</v>
      </c>
      <c r="O49" s="6">
        <f t="shared" si="47"/>
        <v>0</v>
      </c>
      <c r="P49" s="6">
        <f t="shared" si="48"/>
        <v>0</v>
      </c>
      <c r="Q49" s="7">
        <f t="shared" si="49"/>
        <v>20</v>
      </c>
      <c r="R49" s="7">
        <f t="shared" si="50"/>
        <v>20</v>
      </c>
      <c r="S49" s="7">
        <f>$B$49*0.8</f>
        <v>0.8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1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2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>
        <f>$B$49*0</f>
        <v>0</v>
      </c>
      <c r="BR49" s="10" t="s">
        <v>55</v>
      </c>
      <c r="BS49" s="11"/>
      <c r="BT49" s="10"/>
      <c r="BU49" s="11"/>
      <c r="BV49" s="10"/>
      <c r="BW49" s="7">
        <f>$B$49*20</f>
        <v>20</v>
      </c>
      <c r="BX49" s="7">
        <f t="shared" si="53"/>
        <v>20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4"/>
        <v>0</v>
      </c>
    </row>
    <row r="50" spans="1:95" ht="15.95" customHeight="1" x14ac:dyDescent="0.2">
      <c r="A50" s="6"/>
      <c r="B50" s="6"/>
      <c r="C50" s="6"/>
      <c r="D50" s="6"/>
      <c r="E50" s="6" t="s">
        <v>66</v>
      </c>
      <c r="F50" s="6">
        <f t="shared" ref="F50:AK50" si="55">SUM(F40:F49)</f>
        <v>5</v>
      </c>
      <c r="G50" s="6">
        <f t="shared" si="55"/>
        <v>16</v>
      </c>
      <c r="H50" s="6">
        <f t="shared" si="55"/>
        <v>345</v>
      </c>
      <c r="I50" s="6">
        <f t="shared" si="55"/>
        <v>165</v>
      </c>
      <c r="J50" s="6">
        <f t="shared" si="55"/>
        <v>90</v>
      </c>
      <c r="K50" s="6">
        <f t="shared" si="55"/>
        <v>30</v>
      </c>
      <c r="L50" s="6">
        <f t="shared" si="55"/>
        <v>0</v>
      </c>
      <c r="M50" s="6">
        <f t="shared" si="55"/>
        <v>45</v>
      </c>
      <c r="N50" s="6">
        <f t="shared" si="55"/>
        <v>0</v>
      </c>
      <c r="O50" s="6">
        <f t="shared" si="55"/>
        <v>0</v>
      </c>
      <c r="P50" s="6">
        <f t="shared" si="55"/>
        <v>15</v>
      </c>
      <c r="Q50" s="7">
        <f t="shared" si="55"/>
        <v>43</v>
      </c>
      <c r="R50" s="7">
        <f t="shared" si="55"/>
        <v>26.4</v>
      </c>
      <c r="S50" s="7">
        <f t="shared" si="55"/>
        <v>15.6</v>
      </c>
      <c r="T50" s="11">
        <f t="shared" si="55"/>
        <v>30</v>
      </c>
      <c r="U50" s="10">
        <f t="shared" si="55"/>
        <v>0</v>
      </c>
      <c r="V50" s="11">
        <f t="shared" si="55"/>
        <v>30</v>
      </c>
      <c r="W50" s="10">
        <f t="shared" si="55"/>
        <v>0</v>
      </c>
      <c r="X50" s="7">
        <f t="shared" si="55"/>
        <v>3.4</v>
      </c>
      <c r="Y50" s="11">
        <f t="shared" si="55"/>
        <v>0</v>
      </c>
      <c r="Z50" s="10">
        <f t="shared" si="55"/>
        <v>0</v>
      </c>
      <c r="AA50" s="11">
        <f t="shared" si="55"/>
        <v>0</v>
      </c>
      <c r="AB50" s="10">
        <f t="shared" si="55"/>
        <v>0</v>
      </c>
      <c r="AC50" s="11">
        <f t="shared" si="55"/>
        <v>15</v>
      </c>
      <c r="AD50" s="10">
        <f t="shared" si="55"/>
        <v>0</v>
      </c>
      <c r="AE50" s="11">
        <f t="shared" si="55"/>
        <v>0</v>
      </c>
      <c r="AF50" s="10">
        <f t="shared" si="55"/>
        <v>0</v>
      </c>
      <c r="AG50" s="11">
        <f t="shared" si="55"/>
        <v>0</v>
      </c>
      <c r="AH50" s="10">
        <f t="shared" si="55"/>
        <v>0</v>
      </c>
      <c r="AI50" s="11">
        <f t="shared" si="55"/>
        <v>15</v>
      </c>
      <c r="AJ50" s="10">
        <f t="shared" si="55"/>
        <v>0</v>
      </c>
      <c r="AK50" s="7">
        <f t="shared" si="55"/>
        <v>1.6</v>
      </c>
      <c r="AL50" s="7">
        <f t="shared" ref="AL50:BQ50" si="56">SUM(AL40:AL49)</f>
        <v>5</v>
      </c>
      <c r="AM50" s="11">
        <f t="shared" si="56"/>
        <v>75</v>
      </c>
      <c r="AN50" s="10">
        <f t="shared" si="56"/>
        <v>0</v>
      </c>
      <c r="AO50" s="11">
        <f t="shared" si="56"/>
        <v>30</v>
      </c>
      <c r="AP50" s="10">
        <f t="shared" si="56"/>
        <v>0</v>
      </c>
      <c r="AQ50" s="7">
        <f t="shared" si="56"/>
        <v>7.5</v>
      </c>
      <c r="AR50" s="11">
        <f t="shared" si="56"/>
        <v>15</v>
      </c>
      <c r="AS50" s="10">
        <f t="shared" si="56"/>
        <v>0</v>
      </c>
      <c r="AT50" s="11">
        <f t="shared" si="56"/>
        <v>0</v>
      </c>
      <c r="AU50" s="10">
        <f t="shared" si="56"/>
        <v>0</v>
      </c>
      <c r="AV50" s="11">
        <f t="shared" si="56"/>
        <v>15</v>
      </c>
      <c r="AW50" s="10">
        <f t="shared" si="56"/>
        <v>0</v>
      </c>
      <c r="AX50" s="11">
        <f t="shared" si="56"/>
        <v>0</v>
      </c>
      <c r="AY50" s="10">
        <f t="shared" si="56"/>
        <v>0</v>
      </c>
      <c r="AZ50" s="11">
        <f t="shared" si="56"/>
        <v>0</v>
      </c>
      <c r="BA50" s="10">
        <f t="shared" si="56"/>
        <v>0</v>
      </c>
      <c r="BB50" s="11">
        <f t="shared" si="56"/>
        <v>0</v>
      </c>
      <c r="BC50" s="10">
        <f t="shared" si="56"/>
        <v>0</v>
      </c>
      <c r="BD50" s="7">
        <f t="shared" si="56"/>
        <v>2.5</v>
      </c>
      <c r="BE50" s="7">
        <f t="shared" si="56"/>
        <v>10</v>
      </c>
      <c r="BF50" s="11">
        <f t="shared" si="56"/>
        <v>60</v>
      </c>
      <c r="BG50" s="10">
        <f t="shared" si="56"/>
        <v>0</v>
      </c>
      <c r="BH50" s="11">
        <f t="shared" si="56"/>
        <v>30</v>
      </c>
      <c r="BI50" s="10">
        <f t="shared" si="56"/>
        <v>0</v>
      </c>
      <c r="BJ50" s="7">
        <f t="shared" si="56"/>
        <v>5.7</v>
      </c>
      <c r="BK50" s="11">
        <f t="shared" si="56"/>
        <v>15</v>
      </c>
      <c r="BL50" s="10">
        <f t="shared" si="56"/>
        <v>0</v>
      </c>
      <c r="BM50" s="11">
        <f t="shared" si="56"/>
        <v>0</v>
      </c>
      <c r="BN50" s="10">
        <f t="shared" si="56"/>
        <v>0</v>
      </c>
      <c r="BO50" s="11">
        <f t="shared" si="56"/>
        <v>15</v>
      </c>
      <c r="BP50" s="10">
        <f t="shared" si="56"/>
        <v>0</v>
      </c>
      <c r="BQ50" s="11">
        <f t="shared" si="56"/>
        <v>0</v>
      </c>
      <c r="BR50" s="10">
        <f t="shared" ref="BR50:CQ50" si="57">SUM(BR40:BR49)</f>
        <v>0</v>
      </c>
      <c r="BS50" s="11">
        <f t="shared" si="57"/>
        <v>0</v>
      </c>
      <c r="BT50" s="10">
        <f t="shared" si="57"/>
        <v>0</v>
      </c>
      <c r="BU50" s="11">
        <f t="shared" si="57"/>
        <v>0</v>
      </c>
      <c r="BV50" s="10">
        <f t="shared" si="57"/>
        <v>0</v>
      </c>
      <c r="BW50" s="7">
        <f t="shared" si="57"/>
        <v>22.3</v>
      </c>
      <c r="BX50" s="7">
        <f t="shared" si="57"/>
        <v>28</v>
      </c>
      <c r="BY50" s="11">
        <f t="shared" si="57"/>
        <v>0</v>
      </c>
      <c r="BZ50" s="10">
        <f t="shared" si="57"/>
        <v>0</v>
      </c>
      <c r="CA50" s="11">
        <f t="shared" si="57"/>
        <v>0</v>
      </c>
      <c r="CB50" s="10">
        <f t="shared" si="57"/>
        <v>0</v>
      </c>
      <c r="CC50" s="7">
        <f t="shared" si="57"/>
        <v>0</v>
      </c>
      <c r="CD50" s="11">
        <f t="shared" si="57"/>
        <v>0</v>
      </c>
      <c r="CE50" s="10">
        <f t="shared" si="57"/>
        <v>0</v>
      </c>
      <c r="CF50" s="11">
        <f t="shared" si="57"/>
        <v>0</v>
      </c>
      <c r="CG50" s="10">
        <f t="shared" si="57"/>
        <v>0</v>
      </c>
      <c r="CH50" s="11">
        <f t="shared" si="57"/>
        <v>0</v>
      </c>
      <c r="CI50" s="10">
        <f t="shared" si="57"/>
        <v>0</v>
      </c>
      <c r="CJ50" s="11">
        <f t="shared" si="57"/>
        <v>0</v>
      </c>
      <c r="CK50" s="10">
        <f t="shared" si="57"/>
        <v>0</v>
      </c>
      <c r="CL50" s="11">
        <f t="shared" si="57"/>
        <v>0</v>
      </c>
      <c r="CM50" s="10">
        <f t="shared" si="57"/>
        <v>0</v>
      </c>
      <c r="CN50" s="11">
        <f t="shared" si="57"/>
        <v>0</v>
      </c>
      <c r="CO50" s="10">
        <f t="shared" si="57"/>
        <v>0</v>
      </c>
      <c r="CP50" s="7">
        <f t="shared" si="57"/>
        <v>0</v>
      </c>
      <c r="CQ50" s="7">
        <f t="shared" si="57"/>
        <v>0</v>
      </c>
    </row>
    <row r="51" spans="1:95" ht="20.100000000000001" customHeight="1" x14ac:dyDescent="0.2">
      <c r="A51" s="19" t="s">
        <v>114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9"/>
      <c r="CQ51" s="13"/>
    </row>
    <row r="52" spans="1:95" x14ac:dyDescent="0.2">
      <c r="A52" s="20">
        <v>1</v>
      </c>
      <c r="B52" s="20">
        <v>1</v>
      </c>
      <c r="C52" s="20"/>
      <c r="D52" s="6" t="s">
        <v>115</v>
      </c>
      <c r="E52" s="3" t="s">
        <v>116</v>
      </c>
      <c r="F52" s="6">
        <f t="shared" ref="F52:F61" si="58">COUNTIF(T52:CO52,"e")</f>
        <v>1</v>
      </c>
      <c r="G52" s="6">
        <f t="shared" ref="G52:G61" si="59">COUNTIF(T52:CO52,"z")</f>
        <v>0</v>
      </c>
      <c r="H52" s="6">
        <f t="shared" ref="H52:H61" si="60">SUM(I52:P52)</f>
        <v>30</v>
      </c>
      <c r="I52" s="6">
        <f t="shared" ref="I52:I61" si="61">T52+AM52+BF52+BY52</f>
        <v>0</v>
      </c>
      <c r="J52" s="6">
        <f t="shared" ref="J52:J61" si="62">V52+AO52+BH52+CA52</f>
        <v>0</v>
      </c>
      <c r="K52" s="6">
        <f t="shared" ref="K52:K61" si="63">Y52+AR52+BK52+CD52</f>
        <v>0</v>
      </c>
      <c r="L52" s="6">
        <f t="shared" ref="L52:L61" si="64">AA52+AT52+BM52+CF52</f>
        <v>30</v>
      </c>
      <c r="M52" s="6">
        <f t="shared" ref="M52:M61" si="65">AC52+AV52+BO52+CH52</f>
        <v>0</v>
      </c>
      <c r="N52" s="6">
        <f t="shared" ref="N52:N61" si="66">AE52+AX52+BQ52+CJ52</f>
        <v>0</v>
      </c>
      <c r="O52" s="6">
        <f t="shared" ref="O52:O61" si="67">AG52+AZ52+BS52+CL52</f>
        <v>0</v>
      </c>
      <c r="P52" s="6">
        <f t="shared" ref="P52:P61" si="68">AI52+BB52+BU52+CN52</f>
        <v>0</v>
      </c>
      <c r="Q52" s="7">
        <f t="shared" ref="Q52:Q61" si="69">AL52+BE52+BX52+CQ52</f>
        <v>3</v>
      </c>
      <c r="R52" s="7">
        <f t="shared" ref="R52:R61" si="70">AK52+BD52+BW52+CP52</f>
        <v>3</v>
      </c>
      <c r="S52" s="7">
        <v>1.5</v>
      </c>
      <c r="T52" s="11"/>
      <c r="U52" s="10"/>
      <c r="V52" s="11"/>
      <c r="W52" s="10"/>
      <c r="X52" s="7"/>
      <c r="Y52" s="11"/>
      <c r="Z52" s="10"/>
      <c r="AA52" s="11">
        <v>30</v>
      </c>
      <c r="AB52" s="10" t="s">
        <v>55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t="shared" ref="AL52:AL61" si="71">X52+AK52</f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61" si="72">AQ52+BD52</f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61" si="73">BJ52+BW52</f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61" si="74">CC52+CP52</f>
        <v>0</v>
      </c>
    </row>
    <row r="53" spans="1:95" x14ac:dyDescent="0.2">
      <c r="A53" s="20">
        <v>1</v>
      </c>
      <c r="B53" s="20">
        <v>1</v>
      </c>
      <c r="C53" s="20"/>
      <c r="D53" s="6" t="s">
        <v>117</v>
      </c>
      <c r="E53" s="3" t="s">
        <v>118</v>
      </c>
      <c r="F53" s="6">
        <f t="shared" si="58"/>
        <v>1</v>
      </c>
      <c r="G53" s="6">
        <f t="shared" si="59"/>
        <v>0</v>
      </c>
      <c r="H53" s="6">
        <f t="shared" si="60"/>
        <v>30</v>
      </c>
      <c r="I53" s="6">
        <f t="shared" si="61"/>
        <v>0</v>
      </c>
      <c r="J53" s="6">
        <f t="shared" si="62"/>
        <v>0</v>
      </c>
      <c r="K53" s="6">
        <f t="shared" si="63"/>
        <v>0</v>
      </c>
      <c r="L53" s="6">
        <f t="shared" si="64"/>
        <v>30</v>
      </c>
      <c r="M53" s="6">
        <f t="shared" si="65"/>
        <v>0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7">
        <f t="shared" si="69"/>
        <v>3</v>
      </c>
      <c r="R53" s="7">
        <f t="shared" si="70"/>
        <v>3</v>
      </c>
      <c r="S53" s="7">
        <v>1.5</v>
      </c>
      <c r="T53" s="11"/>
      <c r="U53" s="10"/>
      <c r="V53" s="11"/>
      <c r="W53" s="10"/>
      <c r="X53" s="7"/>
      <c r="Y53" s="11"/>
      <c r="Z53" s="10"/>
      <c r="AA53" s="11">
        <v>30</v>
      </c>
      <c r="AB53" s="10" t="s">
        <v>55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t="shared" si="71"/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2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3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4"/>
        <v>0</v>
      </c>
    </row>
    <row r="54" spans="1:95" x14ac:dyDescent="0.2">
      <c r="A54" s="20">
        <v>2</v>
      </c>
      <c r="B54" s="20">
        <v>1</v>
      </c>
      <c r="C54" s="20"/>
      <c r="D54" s="6" t="s">
        <v>119</v>
      </c>
      <c r="E54" s="3" t="s">
        <v>120</v>
      </c>
      <c r="F54" s="6">
        <f t="shared" si="58"/>
        <v>0</v>
      </c>
      <c r="G54" s="6">
        <f t="shared" si="59"/>
        <v>1</v>
      </c>
      <c r="H54" s="6">
        <f t="shared" si="60"/>
        <v>15</v>
      </c>
      <c r="I54" s="6">
        <f t="shared" si="61"/>
        <v>15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7">
        <f t="shared" si="69"/>
        <v>1</v>
      </c>
      <c r="R54" s="7">
        <f t="shared" si="70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1"/>
        <v>0</v>
      </c>
      <c r="AM54" s="11">
        <v>15</v>
      </c>
      <c r="AN54" s="10" t="s">
        <v>56</v>
      </c>
      <c r="AO54" s="11"/>
      <c r="AP54" s="10"/>
      <c r="AQ54" s="7">
        <v>1</v>
      </c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2"/>
        <v>1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3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4"/>
        <v>0</v>
      </c>
    </row>
    <row r="55" spans="1:95" x14ac:dyDescent="0.2">
      <c r="A55" s="20">
        <v>2</v>
      </c>
      <c r="B55" s="20">
        <v>1</v>
      </c>
      <c r="C55" s="20"/>
      <c r="D55" s="6" t="s">
        <v>121</v>
      </c>
      <c r="E55" s="3" t="s">
        <v>122</v>
      </c>
      <c r="F55" s="6">
        <f t="shared" si="58"/>
        <v>0</v>
      </c>
      <c r="G55" s="6">
        <f t="shared" si="59"/>
        <v>1</v>
      </c>
      <c r="H55" s="6">
        <f t="shared" si="60"/>
        <v>15</v>
      </c>
      <c r="I55" s="6">
        <f t="shared" si="61"/>
        <v>15</v>
      </c>
      <c r="J55" s="6">
        <f t="shared" si="62"/>
        <v>0</v>
      </c>
      <c r="K55" s="6">
        <f t="shared" si="63"/>
        <v>0</v>
      </c>
      <c r="L55" s="6">
        <f t="shared" si="64"/>
        <v>0</v>
      </c>
      <c r="M55" s="6">
        <f t="shared" si="65"/>
        <v>0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7">
        <f t="shared" si="69"/>
        <v>1</v>
      </c>
      <c r="R55" s="7">
        <f t="shared" si="70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1"/>
        <v>0</v>
      </c>
      <c r="AM55" s="11">
        <v>15</v>
      </c>
      <c r="AN55" s="10" t="s">
        <v>56</v>
      </c>
      <c r="AO55" s="11"/>
      <c r="AP55" s="10"/>
      <c r="AQ55" s="7">
        <v>1</v>
      </c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2"/>
        <v>1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3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4"/>
        <v>0</v>
      </c>
    </row>
    <row r="56" spans="1:95" x14ac:dyDescent="0.2">
      <c r="A56" s="20">
        <v>2</v>
      </c>
      <c r="B56" s="20">
        <v>1</v>
      </c>
      <c r="C56" s="20"/>
      <c r="D56" s="6" t="s">
        <v>123</v>
      </c>
      <c r="E56" s="3" t="s">
        <v>124</v>
      </c>
      <c r="F56" s="6">
        <f t="shared" si="58"/>
        <v>0</v>
      </c>
      <c r="G56" s="6">
        <f t="shared" si="59"/>
        <v>1</v>
      </c>
      <c r="H56" s="6">
        <f t="shared" si="60"/>
        <v>15</v>
      </c>
      <c r="I56" s="6">
        <f t="shared" si="61"/>
        <v>15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0</v>
      </c>
      <c r="N56" s="6">
        <f t="shared" si="66"/>
        <v>0</v>
      </c>
      <c r="O56" s="6">
        <f t="shared" si="67"/>
        <v>0</v>
      </c>
      <c r="P56" s="6">
        <f t="shared" si="68"/>
        <v>0</v>
      </c>
      <c r="Q56" s="7">
        <f t="shared" si="69"/>
        <v>1</v>
      </c>
      <c r="R56" s="7">
        <f t="shared" si="70"/>
        <v>0</v>
      </c>
      <c r="S56" s="7">
        <v>0.7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1"/>
        <v>0</v>
      </c>
      <c r="AM56" s="11">
        <v>15</v>
      </c>
      <c r="AN56" s="10" t="s">
        <v>56</v>
      </c>
      <c r="AO56" s="11"/>
      <c r="AP56" s="10"/>
      <c r="AQ56" s="7">
        <v>1</v>
      </c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2"/>
        <v>1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3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4"/>
        <v>0</v>
      </c>
    </row>
    <row r="57" spans="1:95" x14ac:dyDescent="0.2">
      <c r="A57" s="20">
        <v>6</v>
      </c>
      <c r="B57" s="20">
        <v>1</v>
      </c>
      <c r="C57" s="20"/>
      <c r="D57" s="6" t="s">
        <v>125</v>
      </c>
      <c r="E57" s="3" t="s">
        <v>126</v>
      </c>
      <c r="F57" s="6">
        <f t="shared" si="58"/>
        <v>0</v>
      </c>
      <c r="G57" s="6">
        <f t="shared" si="59"/>
        <v>2</v>
      </c>
      <c r="H57" s="6">
        <f t="shared" si="60"/>
        <v>60</v>
      </c>
      <c r="I57" s="6">
        <f t="shared" si="61"/>
        <v>30</v>
      </c>
      <c r="J57" s="6">
        <f t="shared" si="62"/>
        <v>0</v>
      </c>
      <c r="K57" s="6">
        <f t="shared" si="63"/>
        <v>0</v>
      </c>
      <c r="L57" s="6">
        <f t="shared" si="64"/>
        <v>0</v>
      </c>
      <c r="M57" s="6">
        <f t="shared" si="65"/>
        <v>30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7">
        <f t="shared" si="69"/>
        <v>3</v>
      </c>
      <c r="R57" s="7">
        <f t="shared" si="70"/>
        <v>1.5</v>
      </c>
      <c r="S57" s="7">
        <v>2.6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1"/>
        <v>0</v>
      </c>
      <c r="AM57" s="11">
        <v>30</v>
      </c>
      <c r="AN57" s="10" t="s">
        <v>56</v>
      </c>
      <c r="AO57" s="11"/>
      <c r="AP57" s="10"/>
      <c r="AQ57" s="7">
        <v>1.5</v>
      </c>
      <c r="AR57" s="11"/>
      <c r="AS57" s="10"/>
      <c r="AT57" s="11"/>
      <c r="AU57" s="10"/>
      <c r="AV57" s="11">
        <v>30</v>
      </c>
      <c r="AW57" s="10" t="s">
        <v>56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72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3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4"/>
        <v>0</v>
      </c>
    </row>
    <row r="58" spans="1:95" x14ac:dyDescent="0.2">
      <c r="A58" s="20">
        <v>6</v>
      </c>
      <c r="B58" s="20">
        <v>1</v>
      </c>
      <c r="C58" s="20"/>
      <c r="D58" s="6" t="s">
        <v>127</v>
      </c>
      <c r="E58" s="3" t="s">
        <v>128</v>
      </c>
      <c r="F58" s="6">
        <f t="shared" si="58"/>
        <v>0</v>
      </c>
      <c r="G58" s="6">
        <f t="shared" si="59"/>
        <v>2</v>
      </c>
      <c r="H58" s="6">
        <f t="shared" si="60"/>
        <v>60</v>
      </c>
      <c r="I58" s="6">
        <f t="shared" si="61"/>
        <v>30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30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7">
        <f t="shared" si="69"/>
        <v>3</v>
      </c>
      <c r="R58" s="7">
        <f t="shared" si="70"/>
        <v>1.5</v>
      </c>
      <c r="S58" s="7">
        <v>2.6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1"/>
        <v>0</v>
      </c>
      <c r="AM58" s="11">
        <v>30</v>
      </c>
      <c r="AN58" s="10" t="s">
        <v>56</v>
      </c>
      <c r="AO58" s="11"/>
      <c r="AP58" s="10"/>
      <c r="AQ58" s="7">
        <v>1.5</v>
      </c>
      <c r="AR58" s="11"/>
      <c r="AS58" s="10"/>
      <c r="AT58" s="11"/>
      <c r="AU58" s="10"/>
      <c r="AV58" s="11">
        <v>30</v>
      </c>
      <c r="AW58" s="10" t="s">
        <v>56</v>
      </c>
      <c r="AX58" s="11"/>
      <c r="AY58" s="10"/>
      <c r="AZ58" s="11"/>
      <c r="BA58" s="10"/>
      <c r="BB58" s="11"/>
      <c r="BC58" s="10"/>
      <c r="BD58" s="7">
        <v>1.5</v>
      </c>
      <c r="BE58" s="7">
        <f t="shared" si="72"/>
        <v>3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3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4"/>
        <v>0</v>
      </c>
    </row>
    <row r="59" spans="1:95" x14ac:dyDescent="0.2">
      <c r="A59" s="20">
        <v>4</v>
      </c>
      <c r="B59" s="20">
        <v>1</v>
      </c>
      <c r="C59" s="20"/>
      <c r="D59" s="6" t="s">
        <v>129</v>
      </c>
      <c r="E59" s="3" t="s">
        <v>130</v>
      </c>
      <c r="F59" s="6">
        <f t="shared" si="58"/>
        <v>0</v>
      </c>
      <c r="G59" s="6">
        <f t="shared" si="59"/>
        <v>2</v>
      </c>
      <c r="H59" s="6">
        <f t="shared" si="60"/>
        <v>30</v>
      </c>
      <c r="I59" s="6">
        <f t="shared" si="61"/>
        <v>15</v>
      </c>
      <c r="J59" s="6">
        <f t="shared" si="62"/>
        <v>0</v>
      </c>
      <c r="K59" s="6">
        <f t="shared" si="63"/>
        <v>15</v>
      </c>
      <c r="L59" s="6">
        <f t="shared" si="64"/>
        <v>0</v>
      </c>
      <c r="M59" s="6">
        <f t="shared" si="65"/>
        <v>0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7">
        <f t="shared" si="69"/>
        <v>4</v>
      </c>
      <c r="R59" s="7">
        <f t="shared" si="70"/>
        <v>2</v>
      </c>
      <c r="S59" s="7">
        <v>1.4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1"/>
        <v>0</v>
      </c>
      <c r="AM59" s="11">
        <v>15</v>
      </c>
      <c r="AN59" s="10" t="s">
        <v>56</v>
      </c>
      <c r="AO59" s="11"/>
      <c r="AP59" s="10"/>
      <c r="AQ59" s="7">
        <v>2</v>
      </c>
      <c r="AR59" s="11">
        <v>15</v>
      </c>
      <c r="AS59" s="10" t="s">
        <v>56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72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3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4"/>
        <v>0</v>
      </c>
    </row>
    <row r="60" spans="1:95" x14ac:dyDescent="0.2">
      <c r="A60" s="20">
        <v>4</v>
      </c>
      <c r="B60" s="20">
        <v>1</v>
      </c>
      <c r="C60" s="20"/>
      <c r="D60" s="6" t="s">
        <v>131</v>
      </c>
      <c r="E60" s="3" t="s">
        <v>132</v>
      </c>
      <c r="F60" s="6">
        <f t="shared" si="58"/>
        <v>0</v>
      </c>
      <c r="G60" s="6">
        <f t="shared" si="59"/>
        <v>2</v>
      </c>
      <c r="H60" s="6">
        <f t="shared" si="60"/>
        <v>30</v>
      </c>
      <c r="I60" s="6">
        <f t="shared" si="61"/>
        <v>15</v>
      </c>
      <c r="J60" s="6">
        <f t="shared" si="62"/>
        <v>0</v>
      </c>
      <c r="K60" s="6">
        <f t="shared" si="63"/>
        <v>15</v>
      </c>
      <c r="L60" s="6">
        <f t="shared" si="64"/>
        <v>0</v>
      </c>
      <c r="M60" s="6">
        <f t="shared" si="65"/>
        <v>0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7">
        <f t="shared" si="69"/>
        <v>4</v>
      </c>
      <c r="R60" s="7">
        <f t="shared" si="70"/>
        <v>2</v>
      </c>
      <c r="S60" s="7">
        <v>1.4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1"/>
        <v>0</v>
      </c>
      <c r="AM60" s="11">
        <v>15</v>
      </c>
      <c r="AN60" s="10" t="s">
        <v>56</v>
      </c>
      <c r="AO60" s="11"/>
      <c r="AP60" s="10"/>
      <c r="AQ60" s="7">
        <v>2</v>
      </c>
      <c r="AR60" s="11">
        <v>15</v>
      </c>
      <c r="AS60" s="10" t="s">
        <v>56</v>
      </c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72"/>
        <v>4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3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4"/>
        <v>0</v>
      </c>
    </row>
    <row r="61" spans="1:95" x14ac:dyDescent="0.2">
      <c r="A61" s="6">
        <v>5</v>
      </c>
      <c r="B61" s="6">
        <v>1</v>
      </c>
      <c r="C61" s="6"/>
      <c r="D61" s="6" t="s">
        <v>192</v>
      </c>
      <c r="E61" s="3" t="s">
        <v>134</v>
      </c>
      <c r="F61" s="6">
        <f t="shared" si="58"/>
        <v>1</v>
      </c>
      <c r="G61" s="6">
        <f t="shared" si="59"/>
        <v>0</v>
      </c>
      <c r="H61" s="6">
        <f t="shared" si="60"/>
        <v>0</v>
      </c>
      <c r="I61" s="6">
        <f t="shared" si="61"/>
        <v>0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7">
        <f t="shared" si="69"/>
        <v>20</v>
      </c>
      <c r="R61" s="7">
        <f t="shared" si="70"/>
        <v>20</v>
      </c>
      <c r="S61" s="7">
        <v>0.8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>
        <v>0</v>
      </c>
      <c r="BR61" s="10" t="s">
        <v>55</v>
      </c>
      <c r="BS61" s="11"/>
      <c r="BT61" s="10"/>
      <c r="BU61" s="11"/>
      <c r="BV61" s="10"/>
      <c r="BW61" s="7">
        <v>20</v>
      </c>
      <c r="BX61" s="7">
        <f t="shared" si="73"/>
        <v>20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</row>
    <row r="62" spans="1:95" ht="20.100000000000001" customHeight="1" x14ac:dyDescent="0.2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9"/>
      <c r="CQ62" s="13"/>
    </row>
    <row r="63" spans="1:95" x14ac:dyDescent="0.2">
      <c r="A63" s="6"/>
      <c r="B63" s="6"/>
      <c r="C63" s="6"/>
      <c r="D63" s="6" t="s">
        <v>136</v>
      </c>
      <c r="E63" s="3" t="s">
        <v>137</v>
      </c>
      <c r="F63" s="6">
        <f>COUNTIF(T63:CO63,"e")</f>
        <v>0</v>
      </c>
      <c r="G63" s="6">
        <f>COUNTIF(T63:CO63,"z")</f>
        <v>1</v>
      </c>
      <c r="H63" s="6">
        <f>SUM(I63:P63)</f>
        <v>4</v>
      </c>
      <c r="I63" s="6">
        <f>T63+AM63+BF63+BY63</f>
        <v>0</v>
      </c>
      <c r="J63" s="6">
        <f>V63+AO63+BH63+CA63</f>
        <v>0</v>
      </c>
      <c r="K63" s="6">
        <f>Y63+AR63+BK63+CD63</f>
        <v>0</v>
      </c>
      <c r="L63" s="6">
        <f>AA63+AT63+BM63+CF63</f>
        <v>0</v>
      </c>
      <c r="M63" s="6">
        <f>AC63+AV63+BO63+CH63</f>
        <v>0</v>
      </c>
      <c r="N63" s="6">
        <f>AE63+AX63+BQ63+CJ63</f>
        <v>0</v>
      </c>
      <c r="O63" s="6">
        <f>AG63+AZ63+BS63+CL63</f>
        <v>4</v>
      </c>
      <c r="P63" s="6">
        <f>AI63+BB63+BU63+CN63</f>
        <v>0</v>
      </c>
      <c r="Q63" s="7">
        <f>AL63+BE63+BX63+CQ63</f>
        <v>4</v>
      </c>
      <c r="R63" s="7">
        <f>AK63+BD63+BW63+CP63</f>
        <v>4</v>
      </c>
      <c r="S63" s="7">
        <v>0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>
        <v>4</v>
      </c>
      <c r="AH63" s="10" t="s">
        <v>56</v>
      </c>
      <c r="AI63" s="11"/>
      <c r="AJ63" s="10"/>
      <c r="AK63" s="7">
        <v>4</v>
      </c>
      <c r="AL63" s="7">
        <f>X63+AK63</f>
        <v>4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>AQ63+BD63</f>
        <v>0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BJ63+BW63</f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CC63+CP63</f>
        <v>0</v>
      </c>
    </row>
    <row r="64" spans="1:95" ht="15.95" customHeight="1" x14ac:dyDescent="0.2">
      <c r="A64" s="6"/>
      <c r="B64" s="6"/>
      <c r="C64" s="6"/>
      <c r="D64" s="6"/>
      <c r="E64" s="6" t="s">
        <v>66</v>
      </c>
      <c r="F64" s="6">
        <f t="shared" ref="F64:AK64" si="75">SUM(F63:F63)</f>
        <v>0</v>
      </c>
      <c r="G64" s="6">
        <f t="shared" si="75"/>
        <v>1</v>
      </c>
      <c r="H64" s="6">
        <f t="shared" si="75"/>
        <v>4</v>
      </c>
      <c r="I64" s="6">
        <f t="shared" si="75"/>
        <v>0</v>
      </c>
      <c r="J64" s="6">
        <f t="shared" si="75"/>
        <v>0</v>
      </c>
      <c r="K64" s="6">
        <f t="shared" si="75"/>
        <v>0</v>
      </c>
      <c r="L64" s="6">
        <f t="shared" si="75"/>
        <v>0</v>
      </c>
      <c r="M64" s="6">
        <f t="shared" si="75"/>
        <v>0</v>
      </c>
      <c r="N64" s="6">
        <f t="shared" si="75"/>
        <v>0</v>
      </c>
      <c r="O64" s="6">
        <f t="shared" si="75"/>
        <v>4</v>
      </c>
      <c r="P64" s="6">
        <f t="shared" si="75"/>
        <v>0</v>
      </c>
      <c r="Q64" s="7">
        <f t="shared" si="75"/>
        <v>4</v>
      </c>
      <c r="R64" s="7">
        <f t="shared" si="75"/>
        <v>4</v>
      </c>
      <c r="S64" s="7">
        <f t="shared" si="75"/>
        <v>0</v>
      </c>
      <c r="T64" s="11">
        <f t="shared" si="75"/>
        <v>0</v>
      </c>
      <c r="U64" s="10">
        <f t="shared" si="75"/>
        <v>0</v>
      </c>
      <c r="V64" s="11">
        <f t="shared" si="75"/>
        <v>0</v>
      </c>
      <c r="W64" s="10">
        <f t="shared" si="75"/>
        <v>0</v>
      </c>
      <c r="X64" s="7">
        <f t="shared" si="75"/>
        <v>0</v>
      </c>
      <c r="Y64" s="11">
        <f t="shared" si="75"/>
        <v>0</v>
      </c>
      <c r="Z64" s="10">
        <f t="shared" si="75"/>
        <v>0</v>
      </c>
      <c r="AA64" s="11">
        <f t="shared" si="75"/>
        <v>0</v>
      </c>
      <c r="AB64" s="10">
        <f t="shared" si="75"/>
        <v>0</v>
      </c>
      <c r="AC64" s="11">
        <f t="shared" si="75"/>
        <v>0</v>
      </c>
      <c r="AD64" s="10">
        <f t="shared" si="75"/>
        <v>0</v>
      </c>
      <c r="AE64" s="11">
        <f t="shared" si="75"/>
        <v>0</v>
      </c>
      <c r="AF64" s="10">
        <f t="shared" si="75"/>
        <v>0</v>
      </c>
      <c r="AG64" s="11">
        <f t="shared" si="75"/>
        <v>4</v>
      </c>
      <c r="AH64" s="10">
        <f t="shared" si="75"/>
        <v>0</v>
      </c>
      <c r="AI64" s="11">
        <f t="shared" si="75"/>
        <v>0</v>
      </c>
      <c r="AJ64" s="10">
        <f t="shared" si="75"/>
        <v>0</v>
      </c>
      <c r="AK64" s="7">
        <f t="shared" si="75"/>
        <v>4</v>
      </c>
      <c r="AL64" s="7">
        <f t="shared" ref="AL64:BQ64" si="76">SUM(AL63:AL63)</f>
        <v>4</v>
      </c>
      <c r="AM64" s="11">
        <f t="shared" si="76"/>
        <v>0</v>
      </c>
      <c r="AN64" s="10">
        <f t="shared" si="76"/>
        <v>0</v>
      </c>
      <c r="AO64" s="11">
        <f t="shared" si="76"/>
        <v>0</v>
      </c>
      <c r="AP64" s="10">
        <f t="shared" si="76"/>
        <v>0</v>
      </c>
      <c r="AQ64" s="7">
        <f t="shared" si="76"/>
        <v>0</v>
      </c>
      <c r="AR64" s="11">
        <f t="shared" si="76"/>
        <v>0</v>
      </c>
      <c r="AS64" s="10">
        <f t="shared" si="76"/>
        <v>0</v>
      </c>
      <c r="AT64" s="11">
        <f t="shared" si="76"/>
        <v>0</v>
      </c>
      <c r="AU64" s="10">
        <f t="shared" si="76"/>
        <v>0</v>
      </c>
      <c r="AV64" s="11">
        <f t="shared" si="76"/>
        <v>0</v>
      </c>
      <c r="AW64" s="10">
        <f t="shared" si="76"/>
        <v>0</v>
      </c>
      <c r="AX64" s="11">
        <f t="shared" si="76"/>
        <v>0</v>
      </c>
      <c r="AY64" s="10">
        <f t="shared" si="76"/>
        <v>0</v>
      </c>
      <c r="AZ64" s="11">
        <f t="shared" si="76"/>
        <v>0</v>
      </c>
      <c r="BA64" s="10">
        <f t="shared" si="76"/>
        <v>0</v>
      </c>
      <c r="BB64" s="11">
        <f t="shared" si="76"/>
        <v>0</v>
      </c>
      <c r="BC64" s="10">
        <f t="shared" si="76"/>
        <v>0</v>
      </c>
      <c r="BD64" s="7">
        <f t="shared" si="76"/>
        <v>0</v>
      </c>
      <c r="BE64" s="7">
        <f t="shared" si="76"/>
        <v>0</v>
      </c>
      <c r="BF64" s="11">
        <f t="shared" si="76"/>
        <v>0</v>
      </c>
      <c r="BG64" s="10">
        <f t="shared" si="76"/>
        <v>0</v>
      </c>
      <c r="BH64" s="11">
        <f t="shared" si="76"/>
        <v>0</v>
      </c>
      <c r="BI64" s="10">
        <f t="shared" si="76"/>
        <v>0</v>
      </c>
      <c r="BJ64" s="7">
        <f t="shared" si="76"/>
        <v>0</v>
      </c>
      <c r="BK64" s="11">
        <f t="shared" si="76"/>
        <v>0</v>
      </c>
      <c r="BL64" s="10">
        <f t="shared" si="76"/>
        <v>0</v>
      </c>
      <c r="BM64" s="11">
        <f t="shared" si="76"/>
        <v>0</v>
      </c>
      <c r="BN64" s="10">
        <f t="shared" si="76"/>
        <v>0</v>
      </c>
      <c r="BO64" s="11">
        <f t="shared" si="76"/>
        <v>0</v>
      </c>
      <c r="BP64" s="10">
        <f t="shared" si="76"/>
        <v>0</v>
      </c>
      <c r="BQ64" s="11">
        <f t="shared" si="76"/>
        <v>0</v>
      </c>
      <c r="BR64" s="10">
        <f t="shared" ref="BR64:CQ64" si="77">SUM(BR63:BR63)</f>
        <v>0</v>
      </c>
      <c r="BS64" s="11">
        <f t="shared" si="77"/>
        <v>0</v>
      </c>
      <c r="BT64" s="10">
        <f t="shared" si="77"/>
        <v>0</v>
      </c>
      <c r="BU64" s="11">
        <f t="shared" si="77"/>
        <v>0</v>
      </c>
      <c r="BV64" s="10">
        <f t="shared" si="77"/>
        <v>0</v>
      </c>
      <c r="BW64" s="7">
        <f t="shared" si="77"/>
        <v>0</v>
      </c>
      <c r="BX64" s="7">
        <f t="shared" si="77"/>
        <v>0</v>
      </c>
      <c r="BY64" s="11">
        <f t="shared" si="77"/>
        <v>0</v>
      </c>
      <c r="BZ64" s="10">
        <f t="shared" si="77"/>
        <v>0</v>
      </c>
      <c r="CA64" s="11">
        <f t="shared" si="77"/>
        <v>0</v>
      </c>
      <c r="CB64" s="10">
        <f t="shared" si="77"/>
        <v>0</v>
      </c>
      <c r="CC64" s="7">
        <f t="shared" si="77"/>
        <v>0</v>
      </c>
      <c r="CD64" s="11">
        <f t="shared" si="77"/>
        <v>0</v>
      </c>
      <c r="CE64" s="10">
        <f t="shared" si="77"/>
        <v>0</v>
      </c>
      <c r="CF64" s="11">
        <f t="shared" si="77"/>
        <v>0</v>
      </c>
      <c r="CG64" s="10">
        <f t="shared" si="77"/>
        <v>0</v>
      </c>
      <c r="CH64" s="11">
        <f t="shared" si="77"/>
        <v>0</v>
      </c>
      <c r="CI64" s="10">
        <f t="shared" si="77"/>
        <v>0</v>
      </c>
      <c r="CJ64" s="11">
        <f t="shared" si="77"/>
        <v>0</v>
      </c>
      <c r="CK64" s="10">
        <f t="shared" si="77"/>
        <v>0</v>
      </c>
      <c r="CL64" s="11">
        <f t="shared" si="77"/>
        <v>0</v>
      </c>
      <c r="CM64" s="10">
        <f t="shared" si="77"/>
        <v>0</v>
      </c>
      <c r="CN64" s="11">
        <f t="shared" si="77"/>
        <v>0</v>
      </c>
      <c r="CO64" s="10">
        <f t="shared" si="77"/>
        <v>0</v>
      </c>
      <c r="CP64" s="7">
        <f t="shared" si="77"/>
        <v>0</v>
      </c>
      <c r="CQ64" s="7">
        <f t="shared" si="77"/>
        <v>0</v>
      </c>
    </row>
    <row r="65" spans="1:95" ht="20.100000000000001" customHeight="1" x14ac:dyDescent="0.2">
      <c r="A65" s="19" t="s">
        <v>138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9"/>
      <c r="CQ65" s="13"/>
    </row>
    <row r="66" spans="1:95" x14ac:dyDescent="0.2">
      <c r="A66" s="6"/>
      <c r="B66" s="6"/>
      <c r="C66" s="6"/>
      <c r="D66" s="6" t="s">
        <v>139</v>
      </c>
      <c r="E66" s="3" t="s">
        <v>140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>
        <v>2</v>
      </c>
      <c r="AN66" s="10" t="s">
        <v>56</v>
      </c>
      <c r="AO66" s="11"/>
      <c r="AP66" s="10"/>
      <c r="AQ66" s="7">
        <v>0</v>
      </c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x14ac:dyDescent="0.2">
      <c r="A67" s="6"/>
      <c r="B67" s="6"/>
      <c r="C67" s="6"/>
      <c r="D67" s="6" t="s">
        <v>141</v>
      </c>
      <c r="E67" s="3" t="s">
        <v>142</v>
      </c>
      <c r="F67" s="6">
        <f>COUNTIF(T67:CO67,"e")</f>
        <v>0</v>
      </c>
      <c r="G67" s="6">
        <f>COUNTIF(T67:CO67,"z")</f>
        <v>1</v>
      </c>
      <c r="H67" s="6">
        <f>SUM(I67:P67)</f>
        <v>5</v>
      </c>
      <c r="I67" s="6">
        <f>T67+AM67+BF67+BY67</f>
        <v>5</v>
      </c>
      <c r="J67" s="6">
        <f>V67+AO67+BH67+CA67</f>
        <v>0</v>
      </c>
      <c r="K67" s="6">
        <f>Y67+AR67+BK67+CD67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>
        <v>5</v>
      </c>
      <c r="U67" s="10" t="s">
        <v>56</v>
      </c>
      <c r="V67" s="11"/>
      <c r="W67" s="10"/>
      <c r="X67" s="7">
        <v>0</v>
      </c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X67+AK67</f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AQ67+BD67</f>
        <v>0</v>
      </c>
      <c r="BF67" s="11"/>
      <c r="BG67" s="10"/>
      <c r="BH67" s="11"/>
      <c r="BI67" s="10"/>
      <c r="BJ67" s="7"/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BJ67+BW67</f>
        <v>0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CC67+CP67</f>
        <v>0</v>
      </c>
    </row>
    <row r="68" spans="1:95" ht="15.95" customHeight="1" x14ac:dyDescent="0.2">
      <c r="A68" s="6"/>
      <c r="B68" s="6"/>
      <c r="C68" s="6"/>
      <c r="D68" s="6"/>
      <c r="E68" s="6" t="s">
        <v>66</v>
      </c>
      <c r="F68" s="6">
        <f t="shared" ref="F68:AK68" si="78">SUM(F66:F67)</f>
        <v>0</v>
      </c>
      <c r="G68" s="6">
        <f t="shared" si="78"/>
        <v>2</v>
      </c>
      <c r="H68" s="6">
        <f t="shared" si="78"/>
        <v>7</v>
      </c>
      <c r="I68" s="6">
        <f t="shared" si="78"/>
        <v>7</v>
      </c>
      <c r="J68" s="6">
        <f t="shared" si="78"/>
        <v>0</v>
      </c>
      <c r="K68" s="6">
        <f t="shared" si="78"/>
        <v>0</v>
      </c>
      <c r="L68" s="6">
        <f t="shared" si="78"/>
        <v>0</v>
      </c>
      <c r="M68" s="6">
        <f t="shared" si="78"/>
        <v>0</v>
      </c>
      <c r="N68" s="6">
        <f t="shared" si="78"/>
        <v>0</v>
      </c>
      <c r="O68" s="6">
        <f t="shared" si="78"/>
        <v>0</v>
      </c>
      <c r="P68" s="6">
        <f t="shared" si="78"/>
        <v>0</v>
      </c>
      <c r="Q68" s="7">
        <f t="shared" si="78"/>
        <v>0</v>
      </c>
      <c r="R68" s="7">
        <f t="shared" si="78"/>
        <v>0</v>
      </c>
      <c r="S68" s="7">
        <f t="shared" si="78"/>
        <v>0</v>
      </c>
      <c r="T68" s="11">
        <f t="shared" si="78"/>
        <v>5</v>
      </c>
      <c r="U68" s="10">
        <f t="shared" si="78"/>
        <v>0</v>
      </c>
      <c r="V68" s="11">
        <f t="shared" si="78"/>
        <v>0</v>
      </c>
      <c r="W68" s="10">
        <f t="shared" si="78"/>
        <v>0</v>
      </c>
      <c r="X68" s="7">
        <f t="shared" si="78"/>
        <v>0</v>
      </c>
      <c r="Y68" s="11">
        <f t="shared" si="78"/>
        <v>0</v>
      </c>
      <c r="Z68" s="10">
        <f t="shared" si="78"/>
        <v>0</v>
      </c>
      <c r="AA68" s="11">
        <f t="shared" si="78"/>
        <v>0</v>
      </c>
      <c r="AB68" s="10">
        <f t="shared" si="78"/>
        <v>0</v>
      </c>
      <c r="AC68" s="11">
        <f t="shared" si="78"/>
        <v>0</v>
      </c>
      <c r="AD68" s="10">
        <f t="shared" si="78"/>
        <v>0</v>
      </c>
      <c r="AE68" s="11">
        <f t="shared" si="78"/>
        <v>0</v>
      </c>
      <c r="AF68" s="10">
        <f t="shared" si="78"/>
        <v>0</v>
      </c>
      <c r="AG68" s="11">
        <f t="shared" si="78"/>
        <v>0</v>
      </c>
      <c r="AH68" s="10">
        <f t="shared" si="78"/>
        <v>0</v>
      </c>
      <c r="AI68" s="11">
        <f t="shared" si="78"/>
        <v>0</v>
      </c>
      <c r="AJ68" s="10">
        <f t="shared" si="78"/>
        <v>0</v>
      </c>
      <c r="AK68" s="7">
        <f t="shared" si="78"/>
        <v>0</v>
      </c>
      <c r="AL68" s="7">
        <f t="shared" ref="AL68:BQ68" si="79">SUM(AL66:AL67)</f>
        <v>0</v>
      </c>
      <c r="AM68" s="11">
        <f t="shared" si="79"/>
        <v>2</v>
      </c>
      <c r="AN68" s="10">
        <f t="shared" si="79"/>
        <v>0</v>
      </c>
      <c r="AO68" s="11">
        <f t="shared" si="79"/>
        <v>0</v>
      </c>
      <c r="AP68" s="10">
        <f t="shared" si="79"/>
        <v>0</v>
      </c>
      <c r="AQ68" s="7">
        <f t="shared" si="79"/>
        <v>0</v>
      </c>
      <c r="AR68" s="11">
        <f t="shared" si="79"/>
        <v>0</v>
      </c>
      <c r="AS68" s="10">
        <f t="shared" si="79"/>
        <v>0</v>
      </c>
      <c r="AT68" s="11">
        <f t="shared" si="79"/>
        <v>0</v>
      </c>
      <c r="AU68" s="10">
        <f t="shared" si="79"/>
        <v>0</v>
      </c>
      <c r="AV68" s="11">
        <f t="shared" si="79"/>
        <v>0</v>
      </c>
      <c r="AW68" s="10">
        <f t="shared" si="79"/>
        <v>0</v>
      </c>
      <c r="AX68" s="11">
        <f t="shared" si="79"/>
        <v>0</v>
      </c>
      <c r="AY68" s="10">
        <f t="shared" si="79"/>
        <v>0</v>
      </c>
      <c r="AZ68" s="11">
        <f t="shared" si="79"/>
        <v>0</v>
      </c>
      <c r="BA68" s="10">
        <f t="shared" si="79"/>
        <v>0</v>
      </c>
      <c r="BB68" s="11">
        <f t="shared" si="79"/>
        <v>0</v>
      </c>
      <c r="BC68" s="10">
        <f t="shared" si="79"/>
        <v>0</v>
      </c>
      <c r="BD68" s="7">
        <f t="shared" si="79"/>
        <v>0</v>
      </c>
      <c r="BE68" s="7">
        <f t="shared" si="79"/>
        <v>0</v>
      </c>
      <c r="BF68" s="11">
        <f t="shared" si="79"/>
        <v>0</v>
      </c>
      <c r="BG68" s="10">
        <f t="shared" si="79"/>
        <v>0</v>
      </c>
      <c r="BH68" s="11">
        <f t="shared" si="79"/>
        <v>0</v>
      </c>
      <c r="BI68" s="10">
        <f t="shared" si="79"/>
        <v>0</v>
      </c>
      <c r="BJ68" s="7">
        <f t="shared" si="79"/>
        <v>0</v>
      </c>
      <c r="BK68" s="11">
        <f t="shared" si="79"/>
        <v>0</v>
      </c>
      <c r="BL68" s="10">
        <f t="shared" si="79"/>
        <v>0</v>
      </c>
      <c r="BM68" s="11">
        <f t="shared" si="79"/>
        <v>0</v>
      </c>
      <c r="BN68" s="10">
        <f t="shared" si="79"/>
        <v>0</v>
      </c>
      <c r="BO68" s="11">
        <f t="shared" si="79"/>
        <v>0</v>
      </c>
      <c r="BP68" s="10">
        <f t="shared" si="79"/>
        <v>0</v>
      </c>
      <c r="BQ68" s="11">
        <f t="shared" si="79"/>
        <v>0</v>
      </c>
      <c r="BR68" s="10">
        <f t="shared" ref="BR68:CQ68" si="80">SUM(BR66:BR67)</f>
        <v>0</v>
      </c>
      <c r="BS68" s="11">
        <f t="shared" si="80"/>
        <v>0</v>
      </c>
      <c r="BT68" s="10">
        <f t="shared" si="80"/>
        <v>0</v>
      </c>
      <c r="BU68" s="11">
        <f t="shared" si="80"/>
        <v>0</v>
      </c>
      <c r="BV68" s="10">
        <f t="shared" si="80"/>
        <v>0</v>
      </c>
      <c r="BW68" s="7">
        <f t="shared" si="80"/>
        <v>0</v>
      </c>
      <c r="BX68" s="7">
        <f t="shared" si="80"/>
        <v>0</v>
      </c>
      <c r="BY68" s="11">
        <f t="shared" si="80"/>
        <v>0</v>
      </c>
      <c r="BZ68" s="10">
        <f t="shared" si="80"/>
        <v>0</v>
      </c>
      <c r="CA68" s="11">
        <f t="shared" si="80"/>
        <v>0</v>
      </c>
      <c r="CB68" s="10">
        <f t="shared" si="80"/>
        <v>0</v>
      </c>
      <c r="CC68" s="7">
        <f t="shared" si="80"/>
        <v>0</v>
      </c>
      <c r="CD68" s="11">
        <f t="shared" si="80"/>
        <v>0</v>
      </c>
      <c r="CE68" s="10">
        <f t="shared" si="80"/>
        <v>0</v>
      </c>
      <c r="CF68" s="11">
        <f t="shared" si="80"/>
        <v>0</v>
      </c>
      <c r="CG68" s="10">
        <f t="shared" si="80"/>
        <v>0</v>
      </c>
      <c r="CH68" s="11">
        <f t="shared" si="80"/>
        <v>0</v>
      </c>
      <c r="CI68" s="10">
        <f t="shared" si="80"/>
        <v>0</v>
      </c>
      <c r="CJ68" s="11">
        <f t="shared" si="80"/>
        <v>0</v>
      </c>
      <c r="CK68" s="10">
        <f t="shared" si="80"/>
        <v>0</v>
      </c>
      <c r="CL68" s="11">
        <f t="shared" si="80"/>
        <v>0</v>
      </c>
      <c r="CM68" s="10">
        <f t="shared" si="80"/>
        <v>0</v>
      </c>
      <c r="CN68" s="11">
        <f t="shared" si="80"/>
        <v>0</v>
      </c>
      <c r="CO68" s="10">
        <f t="shared" si="80"/>
        <v>0</v>
      </c>
      <c r="CP68" s="7">
        <f t="shared" si="80"/>
        <v>0</v>
      </c>
      <c r="CQ68" s="7">
        <f t="shared" si="80"/>
        <v>0</v>
      </c>
    </row>
    <row r="69" spans="1:95" ht="20.100000000000001" customHeight="1" x14ac:dyDescent="0.2">
      <c r="A69" s="6"/>
      <c r="B69" s="6"/>
      <c r="C69" s="6"/>
      <c r="D69" s="6"/>
      <c r="E69" s="8" t="s">
        <v>143</v>
      </c>
      <c r="F69" s="6">
        <f>F23+F38+F50+F64+F68</f>
        <v>11</v>
      </c>
      <c r="G69" s="6">
        <f>G23+G38+G50+G64+G68</f>
        <v>48</v>
      </c>
      <c r="H69" s="6">
        <f t="shared" ref="H69:P69" si="81">H23+H38+H50+H68</f>
        <v>1057</v>
      </c>
      <c r="I69" s="6">
        <f t="shared" si="81"/>
        <v>517</v>
      </c>
      <c r="J69" s="6">
        <f t="shared" si="81"/>
        <v>165</v>
      </c>
      <c r="K69" s="6">
        <f t="shared" si="81"/>
        <v>225</v>
      </c>
      <c r="L69" s="6">
        <f t="shared" si="81"/>
        <v>30</v>
      </c>
      <c r="M69" s="6">
        <f t="shared" si="81"/>
        <v>105</v>
      </c>
      <c r="N69" s="6">
        <f t="shared" si="81"/>
        <v>0</v>
      </c>
      <c r="O69" s="6">
        <f t="shared" si="81"/>
        <v>0</v>
      </c>
      <c r="P69" s="6">
        <f t="shared" si="81"/>
        <v>15</v>
      </c>
      <c r="Q69" s="7">
        <f>Q23+Q38+Q50+Q64+Q68</f>
        <v>90</v>
      </c>
      <c r="R69" s="7">
        <f>R23+R38+R50+R64+R68</f>
        <v>48</v>
      </c>
      <c r="S69" s="7">
        <f>S23+S38+S50+S64+S68</f>
        <v>46.8</v>
      </c>
      <c r="T69" s="11">
        <f>T23+T38+T50+T68</f>
        <v>200</v>
      </c>
      <c r="U69" s="10">
        <f>U23+U38+U50+U68</f>
        <v>0</v>
      </c>
      <c r="V69" s="11">
        <f>V23+V38+V50+V68</f>
        <v>60</v>
      </c>
      <c r="W69" s="10">
        <f>W23+W38+W50+W68</f>
        <v>0</v>
      </c>
      <c r="X69" s="7">
        <f>X23+X38+X50+X64+X68</f>
        <v>13.8</v>
      </c>
      <c r="Y69" s="11">
        <f t="shared" ref="Y69:AJ69" si="82">Y23+Y38+Y50+Y68</f>
        <v>120</v>
      </c>
      <c r="Z69" s="10">
        <f t="shared" si="82"/>
        <v>0</v>
      </c>
      <c r="AA69" s="11">
        <f t="shared" si="82"/>
        <v>30</v>
      </c>
      <c r="AB69" s="10">
        <f t="shared" si="82"/>
        <v>0</v>
      </c>
      <c r="AC69" s="11">
        <f t="shared" si="82"/>
        <v>45</v>
      </c>
      <c r="AD69" s="10">
        <f t="shared" si="82"/>
        <v>0</v>
      </c>
      <c r="AE69" s="11">
        <f t="shared" si="82"/>
        <v>0</v>
      </c>
      <c r="AF69" s="10">
        <f t="shared" si="82"/>
        <v>0</v>
      </c>
      <c r="AG69" s="11">
        <f t="shared" si="82"/>
        <v>0</v>
      </c>
      <c r="AH69" s="10">
        <f t="shared" si="82"/>
        <v>0</v>
      </c>
      <c r="AI69" s="11">
        <f t="shared" si="82"/>
        <v>15</v>
      </c>
      <c r="AJ69" s="10">
        <f t="shared" si="82"/>
        <v>0</v>
      </c>
      <c r="AK69" s="7">
        <f>AK23+AK38+AK50+AK64+AK68</f>
        <v>16.200000000000003</v>
      </c>
      <c r="AL69" s="7">
        <f>AL23+AL38+AL50+AL64+AL68</f>
        <v>30</v>
      </c>
      <c r="AM69" s="11">
        <f>AM23+AM38+AM50+AM68</f>
        <v>242</v>
      </c>
      <c r="AN69" s="10">
        <f>AN23+AN38+AN50+AN68</f>
        <v>0</v>
      </c>
      <c r="AO69" s="11">
        <f>AO23+AO38+AO50+AO68</f>
        <v>60</v>
      </c>
      <c r="AP69" s="10">
        <f>AP23+AP38+AP50+AP68</f>
        <v>0</v>
      </c>
      <c r="AQ69" s="7">
        <f>AQ23+AQ38+AQ50+AQ64+AQ68</f>
        <v>20.5</v>
      </c>
      <c r="AR69" s="11">
        <f t="shared" ref="AR69:BC69" si="83">AR23+AR38+AR50+AR68</f>
        <v>90</v>
      </c>
      <c r="AS69" s="10">
        <f t="shared" si="83"/>
        <v>0</v>
      </c>
      <c r="AT69" s="11">
        <f t="shared" si="83"/>
        <v>0</v>
      </c>
      <c r="AU69" s="10">
        <f t="shared" si="83"/>
        <v>0</v>
      </c>
      <c r="AV69" s="11">
        <f t="shared" si="83"/>
        <v>45</v>
      </c>
      <c r="AW69" s="10">
        <f t="shared" si="83"/>
        <v>0</v>
      </c>
      <c r="AX69" s="11">
        <f t="shared" si="83"/>
        <v>0</v>
      </c>
      <c r="AY69" s="10">
        <f t="shared" si="83"/>
        <v>0</v>
      </c>
      <c r="AZ69" s="11">
        <f t="shared" si="83"/>
        <v>0</v>
      </c>
      <c r="BA69" s="10">
        <f t="shared" si="83"/>
        <v>0</v>
      </c>
      <c r="BB69" s="11">
        <f t="shared" si="83"/>
        <v>0</v>
      </c>
      <c r="BC69" s="10">
        <f t="shared" si="83"/>
        <v>0</v>
      </c>
      <c r="BD69" s="7">
        <f>BD23+BD38+BD50+BD64+BD68</f>
        <v>9.5</v>
      </c>
      <c r="BE69" s="7">
        <f>BE23+BE38+BE50+BE64+BE68</f>
        <v>30</v>
      </c>
      <c r="BF69" s="11">
        <f>BF23+BF38+BF50+BF68</f>
        <v>75</v>
      </c>
      <c r="BG69" s="10">
        <f>BG23+BG38+BG50+BG68</f>
        <v>0</v>
      </c>
      <c r="BH69" s="11">
        <f>BH23+BH38+BH50+BH68</f>
        <v>45</v>
      </c>
      <c r="BI69" s="10">
        <f>BI23+BI38+BI50+BI68</f>
        <v>0</v>
      </c>
      <c r="BJ69" s="7">
        <f>BJ23+BJ38+BJ50+BJ64+BJ68</f>
        <v>7.7</v>
      </c>
      <c r="BK69" s="11">
        <f t="shared" ref="BK69:BV69" si="84">BK23+BK38+BK50+BK68</f>
        <v>15</v>
      </c>
      <c r="BL69" s="10">
        <f t="shared" si="84"/>
        <v>0</v>
      </c>
      <c r="BM69" s="11">
        <f t="shared" si="84"/>
        <v>0</v>
      </c>
      <c r="BN69" s="10">
        <f t="shared" si="84"/>
        <v>0</v>
      </c>
      <c r="BO69" s="11">
        <f t="shared" si="84"/>
        <v>15</v>
      </c>
      <c r="BP69" s="10">
        <f t="shared" si="84"/>
        <v>0</v>
      </c>
      <c r="BQ69" s="11">
        <f t="shared" si="84"/>
        <v>0</v>
      </c>
      <c r="BR69" s="10">
        <f t="shared" si="84"/>
        <v>0</v>
      </c>
      <c r="BS69" s="11">
        <f t="shared" si="84"/>
        <v>0</v>
      </c>
      <c r="BT69" s="10">
        <f t="shared" si="84"/>
        <v>0</v>
      </c>
      <c r="BU69" s="11">
        <f t="shared" si="84"/>
        <v>0</v>
      </c>
      <c r="BV69" s="10">
        <f t="shared" si="84"/>
        <v>0</v>
      </c>
      <c r="BW69" s="7">
        <f>BW23+BW38+BW50+BW64+BW68</f>
        <v>22.3</v>
      </c>
      <c r="BX69" s="7">
        <f>BX23+BX38+BX50+BX64+BX68</f>
        <v>30</v>
      </c>
      <c r="BY69" s="11">
        <f>BY23+BY38+BY50+BY68</f>
        <v>0</v>
      </c>
      <c r="BZ69" s="10">
        <f>BZ23+BZ38+BZ50+BZ68</f>
        <v>0</v>
      </c>
      <c r="CA69" s="11">
        <f>CA23+CA38+CA50+CA68</f>
        <v>0</v>
      </c>
      <c r="CB69" s="10">
        <f>CB23+CB38+CB50+CB68</f>
        <v>0</v>
      </c>
      <c r="CC69" s="7">
        <f>CC23+CC38+CC50+CC64+CC68</f>
        <v>0</v>
      </c>
      <c r="CD69" s="11">
        <f t="shared" ref="CD69:CO69" si="85">CD23+CD38+CD50+CD68</f>
        <v>0</v>
      </c>
      <c r="CE69" s="10">
        <f t="shared" si="85"/>
        <v>0</v>
      </c>
      <c r="CF69" s="11">
        <f t="shared" si="85"/>
        <v>0</v>
      </c>
      <c r="CG69" s="10">
        <f t="shared" si="85"/>
        <v>0</v>
      </c>
      <c r="CH69" s="11">
        <f t="shared" si="85"/>
        <v>0</v>
      </c>
      <c r="CI69" s="10">
        <f t="shared" si="85"/>
        <v>0</v>
      </c>
      <c r="CJ69" s="11">
        <f t="shared" si="85"/>
        <v>0</v>
      </c>
      <c r="CK69" s="10">
        <f t="shared" si="85"/>
        <v>0</v>
      </c>
      <c r="CL69" s="11">
        <f t="shared" si="85"/>
        <v>0</v>
      </c>
      <c r="CM69" s="10">
        <f t="shared" si="85"/>
        <v>0</v>
      </c>
      <c r="CN69" s="11">
        <f t="shared" si="85"/>
        <v>0</v>
      </c>
      <c r="CO69" s="10">
        <f t="shared" si="85"/>
        <v>0</v>
      </c>
      <c r="CP69" s="7">
        <f>CP23+CP38+CP50+CP64+CP68</f>
        <v>0</v>
      </c>
      <c r="CQ69" s="7">
        <f>CQ23+CQ38+CQ50+CQ64+CQ68</f>
        <v>0</v>
      </c>
    </row>
    <row r="71" spans="1:95" x14ac:dyDescent="0.2">
      <c r="D71" s="3" t="s">
        <v>22</v>
      </c>
      <c r="E71" s="3" t="s">
        <v>149</v>
      </c>
      <c r="M71" t="s">
        <v>144</v>
      </c>
      <c r="U71" t="s">
        <v>145</v>
      </c>
      <c r="AC71" t="s">
        <v>146</v>
      </c>
    </row>
    <row r="72" spans="1:95" x14ac:dyDescent="0.2">
      <c r="D72" s="3" t="s">
        <v>26</v>
      </c>
      <c r="E72" s="3" t="s">
        <v>150</v>
      </c>
      <c r="AC72" t="s">
        <v>147</v>
      </c>
    </row>
    <row r="73" spans="1:95" x14ac:dyDescent="0.2">
      <c r="D73" s="21" t="s">
        <v>32</v>
      </c>
      <c r="E73" s="21"/>
    </row>
    <row r="74" spans="1:95" x14ac:dyDescent="0.2">
      <c r="D74" s="3" t="s">
        <v>34</v>
      </c>
      <c r="E74" s="3" t="s">
        <v>151</v>
      </c>
    </row>
    <row r="75" spans="1:95" x14ac:dyDescent="0.2">
      <c r="D75" s="3" t="s">
        <v>35</v>
      </c>
      <c r="E75" s="3" t="s">
        <v>152</v>
      </c>
    </row>
    <row r="76" spans="1:95" x14ac:dyDescent="0.2">
      <c r="D76" s="21" t="s">
        <v>33</v>
      </c>
      <c r="E76" s="21"/>
    </row>
    <row r="77" spans="1:95" x14ac:dyDescent="0.2">
      <c r="D77" s="3" t="s">
        <v>36</v>
      </c>
      <c r="E77" s="3" t="s">
        <v>153</v>
      </c>
      <c r="M77" s="9" t="s">
        <v>148</v>
      </c>
      <c r="U77" s="9" t="s">
        <v>148</v>
      </c>
      <c r="AC77" s="9" t="s">
        <v>148</v>
      </c>
    </row>
    <row r="78" spans="1:95" x14ac:dyDescent="0.2">
      <c r="D78" s="3" t="s">
        <v>37</v>
      </c>
      <c r="E78" s="3" t="s">
        <v>154</v>
      </c>
    </row>
    <row r="79" spans="1:95" x14ac:dyDescent="0.2">
      <c r="D79" s="3" t="s">
        <v>38</v>
      </c>
      <c r="E79" s="3" t="s">
        <v>155</v>
      </c>
    </row>
    <row r="80" spans="1:95" x14ac:dyDescent="0.2">
      <c r="D80" s="3" t="s">
        <v>39</v>
      </c>
      <c r="E80" s="3" t="s">
        <v>156</v>
      </c>
    </row>
    <row r="81" spans="4:5" x14ac:dyDescent="0.2">
      <c r="D81" s="3" t="s">
        <v>40</v>
      </c>
      <c r="E81" s="3" t="s">
        <v>157</v>
      </c>
    </row>
    <row r="82" spans="4:5" x14ac:dyDescent="0.2">
      <c r="D82" s="3" t="s">
        <v>41</v>
      </c>
      <c r="E82" s="3" t="s">
        <v>158</v>
      </c>
    </row>
  </sheetData>
  <mergeCells count="93">
    <mergeCell ref="A62:CQ62"/>
    <mergeCell ref="A65:CQ65"/>
    <mergeCell ref="D73:E73"/>
    <mergeCell ref="D76:E76"/>
    <mergeCell ref="C57:C58"/>
    <mergeCell ref="A57:A58"/>
    <mergeCell ref="B57:B58"/>
    <mergeCell ref="C59:C60"/>
    <mergeCell ref="A59:A60"/>
    <mergeCell ref="B59:B60"/>
    <mergeCell ref="C52:C53"/>
    <mergeCell ref="A52:A53"/>
    <mergeCell ref="B52:B53"/>
    <mergeCell ref="C54:C56"/>
    <mergeCell ref="A54:A56"/>
    <mergeCell ref="B54:B56"/>
    <mergeCell ref="CP14:CP15"/>
    <mergeCell ref="CQ14:CQ15"/>
    <mergeCell ref="A16:CQ16"/>
    <mergeCell ref="A24:CQ24"/>
    <mergeCell ref="A39:CQ39"/>
    <mergeCell ref="A51:CQ51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inżynieria jakości</vt:lpstr>
      <vt:lpstr>Lean Management</vt:lpstr>
      <vt:lpstr>logistyka przemysłowa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2021-05-13T11:15:58Z</dcterms:created>
  <dcterms:modified xsi:type="dcterms:W3CDTF">2021-06-01T10:10:58Z</dcterms:modified>
</cp:coreProperties>
</file>