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2E76FCF-4EF2-4F6C-9A3D-8E26BBF23BCE}" xr6:coauthVersionLast="45" xr6:coauthVersionMax="45" xr10:uidLastSave="{00000000-0000-0000-0000-000000000000}"/>
  <bookViews>
    <workbookView xWindow="-120" yWindow="-120" windowWidth="38640" windowHeight="15840"/>
  </bookViews>
  <sheets>
    <sheet name="Zarządzanie i inżynieria produ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M17" i="1"/>
  <c r="N17" i="1"/>
  <c r="O17" i="1"/>
  <c r="P17" i="1"/>
  <c r="S17" i="1"/>
  <c r="AL17" i="1"/>
  <c r="BE17" i="1"/>
  <c r="BM17" i="1"/>
  <c r="L17" i="1"/>
  <c r="BW17" i="1"/>
  <c r="CQ17" i="1"/>
  <c r="DJ17" i="1"/>
  <c r="EC17" i="1"/>
  <c r="EV17" i="1"/>
  <c r="FO17" i="1"/>
  <c r="I18" i="1"/>
  <c r="J18" i="1"/>
  <c r="K18" i="1"/>
  <c r="M18" i="1"/>
  <c r="N18" i="1"/>
  <c r="O18" i="1"/>
  <c r="P18" i="1"/>
  <c r="S18" i="1"/>
  <c r="AL18" i="1"/>
  <c r="BE18" i="1"/>
  <c r="G18" i="1"/>
  <c r="BX18" i="1"/>
  <c r="CF18" i="1"/>
  <c r="CP18" i="1"/>
  <c r="R18" i="1"/>
  <c r="CQ18" i="1"/>
  <c r="DJ18" i="1"/>
  <c r="EC18" i="1"/>
  <c r="EV18" i="1"/>
  <c r="FO18" i="1"/>
  <c r="I19" i="1"/>
  <c r="J19" i="1"/>
  <c r="K19" i="1"/>
  <c r="M19" i="1"/>
  <c r="N19" i="1"/>
  <c r="O19" i="1"/>
  <c r="P19" i="1"/>
  <c r="S19" i="1"/>
  <c r="AL19" i="1"/>
  <c r="BE19" i="1"/>
  <c r="BX19" i="1"/>
  <c r="CQ19" i="1"/>
  <c r="CY19" i="1"/>
  <c r="L19" i="1"/>
  <c r="DI19" i="1"/>
  <c r="EC19" i="1"/>
  <c r="EV19" i="1"/>
  <c r="FO19" i="1"/>
  <c r="I20" i="1"/>
  <c r="J20" i="1"/>
  <c r="K20" i="1"/>
  <c r="L20" i="1"/>
  <c r="M20" i="1"/>
  <c r="N20" i="1"/>
  <c r="O20" i="1"/>
  <c r="P20" i="1"/>
  <c r="R20" i="1"/>
  <c r="S20" i="1"/>
  <c r="AL20" i="1"/>
  <c r="BE20" i="1"/>
  <c r="BX20" i="1"/>
  <c r="CQ20" i="1"/>
  <c r="DJ20" i="1"/>
  <c r="EC20" i="1"/>
  <c r="ED20" i="1"/>
  <c r="EH20" i="1"/>
  <c r="FO20" i="1"/>
  <c r="G21" i="1"/>
  <c r="I21" i="1"/>
  <c r="J21" i="1"/>
  <c r="K21" i="1"/>
  <c r="L21" i="1"/>
  <c r="M21" i="1"/>
  <c r="N21" i="1"/>
  <c r="O21" i="1"/>
  <c r="P21" i="1"/>
  <c r="R21" i="1"/>
  <c r="AL21" i="1"/>
  <c r="BE21" i="1"/>
  <c r="BX21" i="1"/>
  <c r="CQ21" i="1"/>
  <c r="DJ21" i="1"/>
  <c r="EC21" i="1"/>
  <c r="EV21" i="1"/>
  <c r="FO21" i="1"/>
  <c r="J22" i="1"/>
  <c r="K22" i="1"/>
  <c r="L22" i="1"/>
  <c r="M22" i="1"/>
  <c r="N22" i="1"/>
  <c r="O22" i="1"/>
  <c r="P22" i="1"/>
  <c r="R22" i="1"/>
  <c r="S22" i="1"/>
  <c r="AL22" i="1"/>
  <c r="F22" i="1"/>
  <c r="BE22" i="1"/>
  <c r="BX22" i="1"/>
  <c r="CQ22" i="1"/>
  <c r="DJ22" i="1"/>
  <c r="EC22" i="1"/>
  <c r="ED22" i="1"/>
  <c r="EF22" i="1"/>
  <c r="EH22" i="1"/>
  <c r="EV22" i="1"/>
  <c r="FO22" i="1"/>
  <c r="G23" i="1"/>
  <c r="I23" i="1"/>
  <c r="J23" i="1"/>
  <c r="K23" i="1"/>
  <c r="L23" i="1"/>
  <c r="M23" i="1"/>
  <c r="N23" i="1"/>
  <c r="O23" i="1"/>
  <c r="P23" i="1"/>
  <c r="R23" i="1"/>
  <c r="AL23" i="1"/>
  <c r="BE23" i="1"/>
  <c r="BX23" i="1"/>
  <c r="CQ23" i="1"/>
  <c r="DJ23" i="1"/>
  <c r="EC23" i="1"/>
  <c r="EV23" i="1"/>
  <c r="FO23" i="1"/>
  <c r="I24" i="1"/>
  <c r="J24" i="1"/>
  <c r="H24" i="1"/>
  <c r="K24" i="1"/>
  <c r="L24" i="1"/>
  <c r="M24" i="1"/>
  <c r="N24" i="1"/>
  <c r="O24" i="1"/>
  <c r="P24" i="1"/>
  <c r="R24" i="1"/>
  <c r="AL24" i="1"/>
  <c r="G24" i="1"/>
  <c r="BE24" i="1"/>
  <c r="F24" i="1"/>
  <c r="BX24" i="1"/>
  <c r="CQ24" i="1"/>
  <c r="DJ24" i="1"/>
  <c r="EC24" i="1"/>
  <c r="EV24" i="1"/>
  <c r="FO24" i="1"/>
  <c r="K25" i="1"/>
  <c r="M25" i="1"/>
  <c r="O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Y25" i="1"/>
  <c r="BZ25" i="1"/>
  <c r="CA25" i="1"/>
  <c r="CB25" i="1"/>
  <c r="CC25" i="1"/>
  <c r="CD25" i="1"/>
  <c r="CE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E25" i="1"/>
  <c r="EF25" i="1"/>
  <c r="EG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G27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DJ27" i="1"/>
  <c r="EC27" i="1"/>
  <c r="EV27" i="1"/>
  <c r="FO27" i="1"/>
  <c r="I28" i="1"/>
  <c r="J28" i="1"/>
  <c r="K28" i="1"/>
  <c r="L28" i="1"/>
  <c r="M28" i="1"/>
  <c r="N28" i="1"/>
  <c r="O28" i="1"/>
  <c r="P28" i="1"/>
  <c r="R28" i="1"/>
  <c r="AL28" i="1"/>
  <c r="G28" i="1"/>
  <c r="BE28" i="1"/>
  <c r="F28" i="1"/>
  <c r="BX28" i="1"/>
  <c r="CQ28" i="1"/>
  <c r="DJ28" i="1"/>
  <c r="EC28" i="1"/>
  <c r="EV28" i="1"/>
  <c r="FO28" i="1"/>
  <c r="G29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DJ29" i="1"/>
  <c r="EC29" i="1"/>
  <c r="EV29" i="1"/>
  <c r="FO29" i="1"/>
  <c r="I30" i="1"/>
  <c r="J30" i="1"/>
  <c r="H30" i="1"/>
  <c r="K30" i="1"/>
  <c r="L30" i="1"/>
  <c r="M30" i="1"/>
  <c r="N30" i="1"/>
  <c r="O30" i="1"/>
  <c r="P30" i="1"/>
  <c r="R30" i="1"/>
  <c r="AL30" i="1"/>
  <c r="G30" i="1"/>
  <c r="BE30" i="1"/>
  <c r="F30" i="1"/>
  <c r="BX30" i="1"/>
  <c r="CQ30" i="1"/>
  <c r="DJ30" i="1"/>
  <c r="EC30" i="1"/>
  <c r="EV30" i="1"/>
  <c r="FO30" i="1"/>
  <c r="G31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DJ31" i="1"/>
  <c r="EC31" i="1"/>
  <c r="EV31" i="1"/>
  <c r="FO31" i="1"/>
  <c r="I32" i="1"/>
  <c r="J32" i="1"/>
  <c r="H32" i="1"/>
  <c r="K32" i="1"/>
  <c r="L32" i="1"/>
  <c r="M32" i="1"/>
  <c r="N32" i="1"/>
  <c r="O32" i="1"/>
  <c r="P32" i="1"/>
  <c r="R32" i="1"/>
  <c r="AL32" i="1"/>
  <c r="G32" i="1"/>
  <c r="BE32" i="1"/>
  <c r="F32" i="1"/>
  <c r="BX32" i="1"/>
  <c r="CQ32" i="1"/>
  <c r="DJ32" i="1"/>
  <c r="EC32" i="1"/>
  <c r="EV32" i="1"/>
  <c r="FO32" i="1"/>
  <c r="G33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DJ33" i="1"/>
  <c r="EC33" i="1"/>
  <c r="EV33" i="1"/>
  <c r="FO33" i="1"/>
  <c r="I34" i="1"/>
  <c r="J34" i="1"/>
  <c r="H34" i="1"/>
  <c r="K34" i="1"/>
  <c r="L34" i="1"/>
  <c r="M34" i="1"/>
  <c r="N34" i="1"/>
  <c r="O34" i="1"/>
  <c r="P34" i="1"/>
  <c r="R34" i="1"/>
  <c r="AL34" i="1"/>
  <c r="G34" i="1"/>
  <c r="BE34" i="1"/>
  <c r="F34" i="1"/>
  <c r="BX34" i="1"/>
  <c r="CQ34" i="1"/>
  <c r="DJ34" i="1"/>
  <c r="EC34" i="1"/>
  <c r="EV34" i="1"/>
  <c r="FO34" i="1"/>
  <c r="G35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DJ35" i="1"/>
  <c r="EC35" i="1"/>
  <c r="EV35" i="1"/>
  <c r="FO35" i="1"/>
  <c r="I36" i="1"/>
  <c r="J36" i="1"/>
  <c r="H36" i="1"/>
  <c r="K36" i="1"/>
  <c r="L36" i="1"/>
  <c r="M36" i="1"/>
  <c r="N36" i="1"/>
  <c r="O36" i="1"/>
  <c r="P36" i="1"/>
  <c r="R36" i="1"/>
  <c r="AL36" i="1"/>
  <c r="G36" i="1"/>
  <c r="BE36" i="1"/>
  <c r="F36" i="1"/>
  <c r="BX36" i="1"/>
  <c r="CQ36" i="1"/>
  <c r="DJ36" i="1"/>
  <c r="EC36" i="1"/>
  <c r="EV36" i="1"/>
  <c r="FO36" i="1"/>
  <c r="G37" i="1"/>
  <c r="I37" i="1"/>
  <c r="K37" i="1"/>
  <c r="M37" i="1"/>
  <c r="O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I39" i="1"/>
  <c r="J39" i="1"/>
  <c r="K39" i="1"/>
  <c r="L39" i="1"/>
  <c r="M39" i="1"/>
  <c r="N39" i="1"/>
  <c r="O39" i="1"/>
  <c r="P39" i="1"/>
  <c r="R39" i="1"/>
  <c r="AL39" i="1"/>
  <c r="G39" i="1"/>
  <c r="BE39" i="1"/>
  <c r="BX39" i="1"/>
  <c r="CQ39" i="1"/>
  <c r="DJ39" i="1"/>
  <c r="EC39" i="1"/>
  <c r="EV39" i="1"/>
  <c r="FO39" i="1"/>
  <c r="I40" i="1"/>
  <c r="J40" i="1"/>
  <c r="H40" i="1"/>
  <c r="K40" i="1"/>
  <c r="L40" i="1"/>
  <c r="M40" i="1"/>
  <c r="N40" i="1"/>
  <c r="O40" i="1"/>
  <c r="P40" i="1"/>
  <c r="R40" i="1"/>
  <c r="AL40" i="1"/>
  <c r="BE40" i="1"/>
  <c r="F40" i="1"/>
  <c r="BX40" i="1"/>
  <c r="CQ40" i="1"/>
  <c r="DJ40" i="1"/>
  <c r="EC40" i="1"/>
  <c r="EV40" i="1"/>
  <c r="FO40" i="1"/>
  <c r="I41" i="1"/>
  <c r="J41" i="1"/>
  <c r="K41" i="1"/>
  <c r="L41" i="1"/>
  <c r="M41" i="1"/>
  <c r="N41" i="1"/>
  <c r="O41" i="1"/>
  <c r="P41" i="1"/>
  <c r="R41" i="1"/>
  <c r="AL41" i="1"/>
  <c r="G41" i="1"/>
  <c r="BE41" i="1"/>
  <c r="BX41" i="1"/>
  <c r="CQ41" i="1"/>
  <c r="DJ41" i="1"/>
  <c r="EC41" i="1"/>
  <c r="EV41" i="1"/>
  <c r="FO41" i="1"/>
  <c r="I42" i="1"/>
  <c r="J42" i="1"/>
  <c r="H42" i="1"/>
  <c r="K42" i="1"/>
  <c r="L42" i="1"/>
  <c r="M42" i="1"/>
  <c r="N42" i="1"/>
  <c r="O42" i="1"/>
  <c r="P42" i="1"/>
  <c r="R42" i="1"/>
  <c r="AL42" i="1"/>
  <c r="BE42" i="1"/>
  <c r="F42" i="1"/>
  <c r="BX42" i="1"/>
  <c r="CQ42" i="1"/>
  <c r="DJ42" i="1"/>
  <c r="EC42" i="1"/>
  <c r="EV42" i="1"/>
  <c r="FO42" i="1"/>
  <c r="I43" i="1"/>
  <c r="J43" i="1"/>
  <c r="K43" i="1"/>
  <c r="L43" i="1"/>
  <c r="M43" i="1"/>
  <c r="N43" i="1"/>
  <c r="O43" i="1"/>
  <c r="P43" i="1"/>
  <c r="R43" i="1"/>
  <c r="AL43" i="1"/>
  <c r="G43" i="1"/>
  <c r="BE43" i="1"/>
  <c r="BX43" i="1"/>
  <c r="CQ43" i="1"/>
  <c r="DJ43" i="1"/>
  <c r="EC43" i="1"/>
  <c r="EV43" i="1"/>
  <c r="FO43" i="1"/>
  <c r="I44" i="1"/>
  <c r="J44" i="1"/>
  <c r="H44" i="1"/>
  <c r="K44" i="1"/>
  <c r="L44" i="1"/>
  <c r="M44" i="1"/>
  <c r="N44" i="1"/>
  <c r="O44" i="1"/>
  <c r="P44" i="1"/>
  <c r="R44" i="1"/>
  <c r="AL44" i="1"/>
  <c r="BE44" i="1"/>
  <c r="F44" i="1"/>
  <c r="BX44" i="1"/>
  <c r="CQ44" i="1"/>
  <c r="DJ44" i="1"/>
  <c r="EC44" i="1"/>
  <c r="EV44" i="1"/>
  <c r="FO44" i="1"/>
  <c r="I45" i="1"/>
  <c r="J45" i="1"/>
  <c r="H45" i="1"/>
  <c r="K45" i="1"/>
  <c r="L45" i="1"/>
  <c r="M45" i="1"/>
  <c r="N45" i="1"/>
  <c r="O45" i="1"/>
  <c r="P45" i="1"/>
  <c r="R45" i="1"/>
  <c r="AL45" i="1"/>
  <c r="BE45" i="1"/>
  <c r="BX45" i="1"/>
  <c r="CQ45" i="1"/>
  <c r="DJ45" i="1"/>
  <c r="EC45" i="1"/>
  <c r="EV45" i="1"/>
  <c r="FO45" i="1"/>
  <c r="I46" i="1"/>
  <c r="H46" i="1"/>
  <c r="J46" i="1"/>
  <c r="K46" i="1"/>
  <c r="L46" i="1"/>
  <c r="M46" i="1"/>
  <c r="N46" i="1"/>
  <c r="O46" i="1"/>
  <c r="P46" i="1"/>
  <c r="R46" i="1"/>
  <c r="AL46" i="1"/>
  <c r="G46" i="1"/>
  <c r="BE46" i="1"/>
  <c r="BX46" i="1"/>
  <c r="CQ46" i="1"/>
  <c r="DJ46" i="1"/>
  <c r="EC46" i="1"/>
  <c r="EV46" i="1"/>
  <c r="FO46" i="1"/>
  <c r="I47" i="1"/>
  <c r="J47" i="1"/>
  <c r="H47" i="1"/>
  <c r="K47" i="1"/>
  <c r="L47" i="1"/>
  <c r="M47" i="1"/>
  <c r="N47" i="1"/>
  <c r="O47" i="1"/>
  <c r="P47" i="1"/>
  <c r="R47" i="1"/>
  <c r="AL47" i="1"/>
  <c r="G47" i="1"/>
  <c r="BE47" i="1"/>
  <c r="F47" i="1"/>
  <c r="BX47" i="1"/>
  <c r="CQ47" i="1"/>
  <c r="DJ47" i="1"/>
  <c r="EC47" i="1"/>
  <c r="EV47" i="1"/>
  <c r="FO47" i="1"/>
  <c r="I48" i="1"/>
  <c r="H48" i="1"/>
  <c r="J48" i="1"/>
  <c r="K48" i="1"/>
  <c r="L48" i="1"/>
  <c r="M48" i="1"/>
  <c r="N48" i="1"/>
  <c r="O48" i="1"/>
  <c r="P48" i="1"/>
  <c r="R48" i="1"/>
  <c r="AL48" i="1"/>
  <c r="G48" i="1"/>
  <c r="BE48" i="1"/>
  <c r="BX48" i="1"/>
  <c r="CQ48" i="1"/>
  <c r="DJ48" i="1"/>
  <c r="EC48" i="1"/>
  <c r="EV48" i="1"/>
  <c r="FO48" i="1"/>
  <c r="I49" i="1"/>
  <c r="J49" i="1"/>
  <c r="H49" i="1"/>
  <c r="K49" i="1"/>
  <c r="L49" i="1"/>
  <c r="M49" i="1"/>
  <c r="N49" i="1"/>
  <c r="O49" i="1"/>
  <c r="P49" i="1"/>
  <c r="R49" i="1"/>
  <c r="AL49" i="1"/>
  <c r="G49" i="1"/>
  <c r="BE49" i="1"/>
  <c r="F49" i="1"/>
  <c r="BX49" i="1"/>
  <c r="CQ49" i="1"/>
  <c r="DJ49" i="1"/>
  <c r="EC49" i="1"/>
  <c r="EV49" i="1"/>
  <c r="FO49" i="1"/>
  <c r="I50" i="1"/>
  <c r="H50" i="1"/>
  <c r="J50" i="1"/>
  <c r="K50" i="1"/>
  <c r="L50" i="1"/>
  <c r="M50" i="1"/>
  <c r="N50" i="1"/>
  <c r="O50" i="1"/>
  <c r="P50" i="1"/>
  <c r="R50" i="1"/>
  <c r="AL50" i="1"/>
  <c r="G50" i="1"/>
  <c r="BE50" i="1"/>
  <c r="BX50" i="1"/>
  <c r="CQ50" i="1"/>
  <c r="DJ50" i="1"/>
  <c r="EC50" i="1"/>
  <c r="EV50" i="1"/>
  <c r="FO50" i="1"/>
  <c r="I51" i="1"/>
  <c r="J51" i="1"/>
  <c r="H51" i="1"/>
  <c r="K51" i="1"/>
  <c r="L51" i="1"/>
  <c r="M51" i="1"/>
  <c r="N51" i="1"/>
  <c r="O51" i="1"/>
  <c r="P51" i="1"/>
  <c r="R51" i="1"/>
  <c r="AL51" i="1"/>
  <c r="G51" i="1"/>
  <c r="BE51" i="1"/>
  <c r="F51" i="1"/>
  <c r="BX51" i="1"/>
  <c r="CQ51" i="1"/>
  <c r="DJ51" i="1"/>
  <c r="EC51" i="1"/>
  <c r="EV51" i="1"/>
  <c r="FO51" i="1"/>
  <c r="I52" i="1"/>
  <c r="H52" i="1"/>
  <c r="J52" i="1"/>
  <c r="K52" i="1"/>
  <c r="L52" i="1"/>
  <c r="M52" i="1"/>
  <c r="N52" i="1"/>
  <c r="O52" i="1"/>
  <c r="P52" i="1"/>
  <c r="R52" i="1"/>
  <c r="AL52" i="1"/>
  <c r="G52" i="1"/>
  <c r="BE52" i="1"/>
  <c r="BX52" i="1"/>
  <c r="CQ52" i="1"/>
  <c r="DJ52" i="1"/>
  <c r="EC52" i="1"/>
  <c r="EV52" i="1"/>
  <c r="FO52" i="1"/>
  <c r="I53" i="1"/>
  <c r="J53" i="1"/>
  <c r="H53" i="1"/>
  <c r="K53" i="1"/>
  <c r="L53" i="1"/>
  <c r="M53" i="1"/>
  <c r="N53" i="1"/>
  <c r="O53" i="1"/>
  <c r="P53" i="1"/>
  <c r="R53" i="1"/>
  <c r="AL53" i="1"/>
  <c r="G53" i="1"/>
  <c r="BE53" i="1"/>
  <c r="F53" i="1"/>
  <c r="BX53" i="1"/>
  <c r="CQ53" i="1"/>
  <c r="DJ53" i="1"/>
  <c r="EC53" i="1"/>
  <c r="EV53" i="1"/>
  <c r="FO53" i="1"/>
  <c r="I54" i="1"/>
  <c r="H54" i="1"/>
  <c r="J54" i="1"/>
  <c r="K54" i="1"/>
  <c r="L54" i="1"/>
  <c r="M54" i="1"/>
  <c r="N54" i="1"/>
  <c r="O54" i="1"/>
  <c r="P54" i="1"/>
  <c r="R54" i="1"/>
  <c r="AL54" i="1"/>
  <c r="G54" i="1"/>
  <c r="BE54" i="1"/>
  <c r="BX54" i="1"/>
  <c r="CQ54" i="1"/>
  <c r="DJ54" i="1"/>
  <c r="EC54" i="1"/>
  <c r="EV54" i="1"/>
  <c r="FO54" i="1"/>
  <c r="I55" i="1"/>
  <c r="J55" i="1"/>
  <c r="H55" i="1"/>
  <c r="K55" i="1"/>
  <c r="L55" i="1"/>
  <c r="M55" i="1"/>
  <c r="N55" i="1"/>
  <c r="O55" i="1"/>
  <c r="P55" i="1"/>
  <c r="R55" i="1"/>
  <c r="AL55" i="1"/>
  <c r="G55" i="1"/>
  <c r="BE55" i="1"/>
  <c r="F55" i="1"/>
  <c r="BX55" i="1"/>
  <c r="CQ55" i="1"/>
  <c r="DJ55" i="1"/>
  <c r="EC55" i="1"/>
  <c r="EV55" i="1"/>
  <c r="FO55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DJ56" i="1"/>
  <c r="EC56" i="1"/>
  <c r="EV56" i="1"/>
  <c r="FO56" i="1"/>
  <c r="I57" i="1"/>
  <c r="J57" i="1"/>
  <c r="H57" i="1"/>
  <c r="K57" i="1"/>
  <c r="L57" i="1"/>
  <c r="M57" i="1"/>
  <c r="N57" i="1"/>
  <c r="O57" i="1"/>
  <c r="P57" i="1"/>
  <c r="S57" i="1"/>
  <c r="AL57" i="1"/>
  <c r="BE57" i="1"/>
  <c r="BX57" i="1"/>
  <c r="CQ57" i="1"/>
  <c r="DJ57" i="1"/>
  <c r="EC57" i="1"/>
  <c r="EV57" i="1"/>
  <c r="FH57" i="1"/>
  <c r="FN57" i="1"/>
  <c r="FO57" i="1"/>
  <c r="I58" i="1"/>
  <c r="J58" i="1"/>
  <c r="H58" i="1"/>
  <c r="K58" i="1"/>
  <c r="L58" i="1"/>
  <c r="M58" i="1"/>
  <c r="N58" i="1"/>
  <c r="O58" i="1"/>
  <c r="P58" i="1"/>
  <c r="R58" i="1"/>
  <c r="AL58" i="1"/>
  <c r="G58" i="1"/>
  <c r="BE58" i="1"/>
  <c r="F58" i="1"/>
  <c r="BX58" i="1"/>
  <c r="CQ58" i="1"/>
  <c r="DJ58" i="1"/>
  <c r="EC58" i="1"/>
  <c r="EV58" i="1"/>
  <c r="FO58" i="1"/>
  <c r="I59" i="1"/>
  <c r="J59" i="1"/>
  <c r="K59" i="1"/>
  <c r="L59" i="1"/>
  <c r="M59" i="1"/>
  <c r="N59" i="1"/>
  <c r="O59" i="1"/>
  <c r="P59" i="1"/>
  <c r="R59" i="1"/>
  <c r="AL59" i="1"/>
  <c r="BE59" i="1"/>
  <c r="G59" i="1"/>
  <c r="BX59" i="1"/>
  <c r="CQ59" i="1"/>
  <c r="DJ59" i="1"/>
  <c r="EC59" i="1"/>
  <c r="EV59" i="1"/>
  <c r="FO59" i="1"/>
  <c r="I60" i="1"/>
  <c r="H60" i="1"/>
  <c r="J60" i="1"/>
  <c r="K60" i="1"/>
  <c r="L60" i="1"/>
  <c r="M60" i="1"/>
  <c r="N60" i="1"/>
  <c r="O60" i="1"/>
  <c r="P60" i="1"/>
  <c r="R60" i="1"/>
  <c r="AL60" i="1"/>
  <c r="G60" i="1"/>
  <c r="BE60" i="1"/>
  <c r="BX60" i="1"/>
  <c r="CQ60" i="1"/>
  <c r="DJ60" i="1"/>
  <c r="EC60" i="1"/>
  <c r="EV60" i="1"/>
  <c r="FO60" i="1"/>
  <c r="I61" i="1"/>
  <c r="J61" i="1"/>
  <c r="H61" i="1"/>
  <c r="K61" i="1"/>
  <c r="L61" i="1"/>
  <c r="M61" i="1"/>
  <c r="N61" i="1"/>
  <c r="O61" i="1"/>
  <c r="P61" i="1"/>
  <c r="R61" i="1"/>
  <c r="AL61" i="1"/>
  <c r="G61" i="1"/>
  <c r="BE61" i="1"/>
  <c r="F61" i="1"/>
  <c r="BX61" i="1"/>
  <c r="CQ61" i="1"/>
  <c r="DJ61" i="1"/>
  <c r="EC61" i="1"/>
  <c r="EV61" i="1"/>
  <c r="FO61" i="1"/>
  <c r="I62" i="1"/>
  <c r="H62" i="1"/>
  <c r="J62" i="1"/>
  <c r="K62" i="1"/>
  <c r="L62" i="1"/>
  <c r="M62" i="1"/>
  <c r="N62" i="1"/>
  <c r="O62" i="1"/>
  <c r="P62" i="1"/>
  <c r="R62" i="1"/>
  <c r="AL62" i="1"/>
  <c r="G62" i="1"/>
  <c r="BE62" i="1"/>
  <c r="BX62" i="1"/>
  <c r="CQ62" i="1"/>
  <c r="DJ62" i="1"/>
  <c r="EC62" i="1"/>
  <c r="EV62" i="1"/>
  <c r="FO62" i="1"/>
  <c r="I63" i="1"/>
  <c r="J63" i="1"/>
  <c r="H63" i="1"/>
  <c r="K63" i="1"/>
  <c r="L63" i="1"/>
  <c r="M63" i="1"/>
  <c r="N63" i="1"/>
  <c r="O63" i="1"/>
  <c r="P63" i="1"/>
  <c r="R63" i="1"/>
  <c r="AL63" i="1"/>
  <c r="G63" i="1"/>
  <c r="BE63" i="1"/>
  <c r="F63" i="1"/>
  <c r="BX63" i="1"/>
  <c r="CQ63" i="1"/>
  <c r="DJ63" i="1"/>
  <c r="EC63" i="1"/>
  <c r="EV63" i="1"/>
  <c r="FO63" i="1"/>
  <c r="I64" i="1"/>
  <c r="H64" i="1"/>
  <c r="J64" i="1"/>
  <c r="K64" i="1"/>
  <c r="L64" i="1"/>
  <c r="M64" i="1"/>
  <c r="N64" i="1"/>
  <c r="O64" i="1"/>
  <c r="P64" i="1"/>
  <c r="R64" i="1"/>
  <c r="AL64" i="1"/>
  <c r="G64" i="1"/>
  <c r="BE64" i="1"/>
  <c r="BX64" i="1"/>
  <c r="CQ64" i="1"/>
  <c r="DJ64" i="1"/>
  <c r="EC64" i="1"/>
  <c r="EV64" i="1"/>
  <c r="FO64" i="1"/>
  <c r="J65" i="1"/>
  <c r="L65" i="1"/>
  <c r="M65" i="1"/>
  <c r="N65" i="1"/>
  <c r="O65" i="1"/>
  <c r="P65" i="1"/>
  <c r="R65" i="1"/>
  <c r="S65" i="1"/>
  <c r="AL65" i="1"/>
  <c r="F65" i="1"/>
  <c r="BE65" i="1"/>
  <c r="BX65" i="1"/>
  <c r="CQ65" i="1"/>
  <c r="CR65" i="1"/>
  <c r="I65" i="1"/>
  <c r="CV65" i="1"/>
  <c r="CW65" i="1"/>
  <c r="K65" i="1"/>
  <c r="DI65" i="1"/>
  <c r="DJ65" i="1"/>
  <c r="EC65" i="1"/>
  <c r="EV65" i="1"/>
  <c r="FO65" i="1"/>
  <c r="J66" i="1"/>
  <c r="L66" i="1"/>
  <c r="N66" i="1"/>
  <c r="O66" i="1"/>
  <c r="P66" i="1"/>
  <c r="R66" i="1"/>
  <c r="S66" i="1"/>
  <c r="AL66" i="1"/>
  <c r="F66" i="1"/>
  <c r="BE66" i="1"/>
  <c r="BX66" i="1"/>
  <c r="BY66" i="1"/>
  <c r="I66" i="1"/>
  <c r="CC66" i="1"/>
  <c r="CD66" i="1"/>
  <c r="K66" i="1"/>
  <c r="CH66" i="1"/>
  <c r="M66" i="1"/>
  <c r="CP66" i="1"/>
  <c r="CQ66" i="1"/>
  <c r="DJ66" i="1"/>
  <c r="EC66" i="1"/>
  <c r="EV66" i="1"/>
  <c r="FO66" i="1"/>
  <c r="J67" i="1"/>
  <c r="K67" i="1"/>
  <c r="L67" i="1"/>
  <c r="N67" i="1"/>
  <c r="O67" i="1"/>
  <c r="P67" i="1"/>
  <c r="S67" i="1"/>
  <c r="AL67" i="1"/>
  <c r="F67" i="1"/>
  <c r="BE67" i="1"/>
  <c r="G67" i="1"/>
  <c r="BX67" i="1"/>
  <c r="CQ67" i="1"/>
  <c r="DJ67" i="1"/>
  <c r="DK67" i="1"/>
  <c r="I67" i="1"/>
  <c r="DO67" i="1"/>
  <c r="DT67" i="1"/>
  <c r="M67" i="1"/>
  <c r="EB67" i="1"/>
  <c r="R67" i="1"/>
  <c r="EC67" i="1"/>
  <c r="EV67" i="1"/>
  <c r="FO67" i="1"/>
  <c r="I68" i="1"/>
  <c r="H68" i="1"/>
  <c r="J68" i="1"/>
  <c r="K68" i="1"/>
  <c r="L68" i="1"/>
  <c r="M68" i="1"/>
  <c r="N68" i="1"/>
  <c r="O68" i="1"/>
  <c r="O73" i="1"/>
  <c r="O108" i="1"/>
  <c r="P68" i="1"/>
  <c r="S68" i="1"/>
  <c r="S73" i="1"/>
  <c r="S108" i="1"/>
  <c r="AL68" i="1"/>
  <c r="F68" i="1"/>
  <c r="BE68" i="1"/>
  <c r="BX68" i="1"/>
  <c r="CQ68" i="1"/>
  <c r="DJ68" i="1"/>
  <c r="EC68" i="1"/>
  <c r="ED68" i="1"/>
  <c r="EH68" i="1"/>
  <c r="EV68" i="1"/>
  <c r="EM68" i="1"/>
  <c r="EU68" i="1"/>
  <c r="R68" i="1"/>
  <c r="FO68" i="1"/>
  <c r="I69" i="1"/>
  <c r="H69" i="1"/>
  <c r="J69" i="1"/>
  <c r="K69" i="1"/>
  <c r="L69" i="1"/>
  <c r="M69" i="1"/>
  <c r="N69" i="1"/>
  <c r="O69" i="1"/>
  <c r="P69" i="1"/>
  <c r="R69" i="1"/>
  <c r="AL69" i="1"/>
  <c r="G69" i="1"/>
  <c r="BE69" i="1"/>
  <c r="BX69" i="1"/>
  <c r="CQ69" i="1"/>
  <c r="DJ69" i="1"/>
  <c r="EC69" i="1"/>
  <c r="EV69" i="1"/>
  <c r="FO69" i="1"/>
  <c r="J70" i="1"/>
  <c r="K70" i="1"/>
  <c r="L70" i="1"/>
  <c r="N70" i="1"/>
  <c r="O70" i="1"/>
  <c r="P70" i="1"/>
  <c r="S70" i="1"/>
  <c r="AL70" i="1"/>
  <c r="BE70" i="1"/>
  <c r="BX70" i="1"/>
  <c r="CQ70" i="1"/>
  <c r="DJ70" i="1"/>
  <c r="EC70" i="1"/>
  <c r="ED70" i="1"/>
  <c r="I70" i="1"/>
  <c r="EF70" i="1"/>
  <c r="EH70" i="1"/>
  <c r="EV70" i="1"/>
  <c r="EM70" i="1"/>
  <c r="M70" i="1"/>
  <c r="EU70" i="1"/>
  <c r="R70" i="1"/>
  <c r="FO70" i="1"/>
  <c r="K71" i="1"/>
  <c r="L71" i="1"/>
  <c r="M71" i="1"/>
  <c r="N71" i="1"/>
  <c r="O71" i="1"/>
  <c r="P71" i="1"/>
  <c r="S71" i="1"/>
  <c r="AL71" i="1"/>
  <c r="F71" i="1"/>
  <c r="BE71" i="1"/>
  <c r="G71" i="1"/>
  <c r="BX71" i="1"/>
  <c r="CQ71" i="1"/>
  <c r="CQ73" i="1"/>
  <c r="CQ108" i="1"/>
  <c r="DJ71" i="1"/>
  <c r="EC71" i="1"/>
  <c r="EV71" i="1"/>
  <c r="EW71" i="1"/>
  <c r="I71" i="1"/>
  <c r="EY71" i="1"/>
  <c r="J71" i="1"/>
  <c r="J73" i="1"/>
  <c r="FA71" i="1"/>
  <c r="FO71" i="1"/>
  <c r="FO73" i="1"/>
  <c r="FO108" i="1"/>
  <c r="FF71" i="1"/>
  <c r="FN71" i="1"/>
  <c r="R71" i="1"/>
  <c r="J72" i="1"/>
  <c r="K72" i="1"/>
  <c r="L72" i="1"/>
  <c r="N72" i="1"/>
  <c r="O72" i="1"/>
  <c r="P72" i="1"/>
  <c r="S72" i="1"/>
  <c r="AL72" i="1"/>
  <c r="BE72" i="1"/>
  <c r="BX72" i="1"/>
  <c r="CQ72" i="1"/>
  <c r="DJ72" i="1"/>
  <c r="DK72" i="1"/>
  <c r="I72" i="1"/>
  <c r="DO72" i="1"/>
  <c r="EC72" i="1"/>
  <c r="DT72" i="1"/>
  <c r="M72" i="1"/>
  <c r="EB72" i="1"/>
  <c r="R72" i="1"/>
  <c r="EV72" i="1"/>
  <c r="FO72" i="1"/>
  <c r="L73" i="1"/>
  <c r="N73" i="1"/>
  <c r="P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I75" i="1"/>
  <c r="J75" i="1"/>
  <c r="H75" i="1"/>
  <c r="K75" i="1"/>
  <c r="L75" i="1"/>
  <c r="M75" i="1"/>
  <c r="N75" i="1"/>
  <c r="O75" i="1"/>
  <c r="P75" i="1"/>
  <c r="R75" i="1"/>
  <c r="AL75" i="1"/>
  <c r="G75" i="1"/>
  <c r="BE75" i="1"/>
  <c r="F75" i="1"/>
  <c r="BX75" i="1"/>
  <c r="CQ75" i="1"/>
  <c r="DJ75" i="1"/>
  <c r="EC75" i="1"/>
  <c r="EV75" i="1"/>
  <c r="FO75" i="1"/>
  <c r="I76" i="1"/>
  <c r="H76" i="1"/>
  <c r="J76" i="1"/>
  <c r="K76" i="1"/>
  <c r="L76" i="1"/>
  <c r="M76" i="1"/>
  <c r="N76" i="1"/>
  <c r="O76" i="1"/>
  <c r="P76" i="1"/>
  <c r="R76" i="1"/>
  <c r="AL76" i="1"/>
  <c r="G76" i="1"/>
  <c r="BE76" i="1"/>
  <c r="BX76" i="1"/>
  <c r="CQ76" i="1"/>
  <c r="DJ76" i="1"/>
  <c r="EC76" i="1"/>
  <c r="EV76" i="1"/>
  <c r="FO76" i="1"/>
  <c r="I77" i="1"/>
  <c r="J77" i="1"/>
  <c r="H77" i="1"/>
  <c r="K77" i="1"/>
  <c r="L77" i="1"/>
  <c r="M77" i="1"/>
  <c r="N77" i="1"/>
  <c r="O77" i="1"/>
  <c r="P77" i="1"/>
  <c r="R77" i="1"/>
  <c r="AL77" i="1"/>
  <c r="G77" i="1"/>
  <c r="BE77" i="1"/>
  <c r="F77" i="1"/>
  <c r="BX77" i="1"/>
  <c r="CQ77" i="1"/>
  <c r="DJ77" i="1"/>
  <c r="EC77" i="1"/>
  <c r="EV77" i="1"/>
  <c r="FO77" i="1"/>
  <c r="I78" i="1"/>
  <c r="H78" i="1"/>
  <c r="J78" i="1"/>
  <c r="K78" i="1"/>
  <c r="L78" i="1"/>
  <c r="M78" i="1"/>
  <c r="N78" i="1"/>
  <c r="O78" i="1"/>
  <c r="P78" i="1"/>
  <c r="R78" i="1"/>
  <c r="AL78" i="1"/>
  <c r="G78" i="1"/>
  <c r="BE78" i="1"/>
  <c r="BX78" i="1"/>
  <c r="CQ78" i="1"/>
  <c r="DJ78" i="1"/>
  <c r="EC78" i="1"/>
  <c r="EV78" i="1"/>
  <c r="FO78" i="1"/>
  <c r="I79" i="1"/>
  <c r="J79" i="1"/>
  <c r="H79" i="1"/>
  <c r="K79" i="1"/>
  <c r="L79" i="1"/>
  <c r="M79" i="1"/>
  <c r="N79" i="1"/>
  <c r="O79" i="1"/>
  <c r="P79" i="1"/>
  <c r="R79" i="1"/>
  <c r="AL79" i="1"/>
  <c r="G79" i="1"/>
  <c r="BE79" i="1"/>
  <c r="F79" i="1"/>
  <c r="BX79" i="1"/>
  <c r="CQ79" i="1"/>
  <c r="DJ79" i="1"/>
  <c r="EC79" i="1"/>
  <c r="EV79" i="1"/>
  <c r="FO79" i="1"/>
  <c r="I80" i="1"/>
  <c r="H80" i="1"/>
  <c r="J80" i="1"/>
  <c r="K80" i="1"/>
  <c r="L80" i="1"/>
  <c r="M80" i="1"/>
  <c r="N80" i="1"/>
  <c r="O80" i="1"/>
  <c r="P80" i="1"/>
  <c r="R80" i="1"/>
  <c r="AL80" i="1"/>
  <c r="G80" i="1"/>
  <c r="BE80" i="1"/>
  <c r="BX80" i="1"/>
  <c r="CQ80" i="1"/>
  <c r="DJ80" i="1"/>
  <c r="EC80" i="1"/>
  <c r="EV80" i="1"/>
  <c r="FO80" i="1"/>
  <c r="I81" i="1"/>
  <c r="J81" i="1"/>
  <c r="H81" i="1"/>
  <c r="K81" i="1"/>
  <c r="L81" i="1"/>
  <c r="M81" i="1"/>
  <c r="N81" i="1"/>
  <c r="O81" i="1"/>
  <c r="P81" i="1"/>
  <c r="R81" i="1"/>
  <c r="AL81" i="1"/>
  <c r="G81" i="1"/>
  <c r="BE81" i="1"/>
  <c r="F81" i="1"/>
  <c r="BX81" i="1"/>
  <c r="CQ81" i="1"/>
  <c r="DJ81" i="1"/>
  <c r="EC81" i="1"/>
  <c r="EV81" i="1"/>
  <c r="FO81" i="1"/>
  <c r="I82" i="1"/>
  <c r="H82" i="1"/>
  <c r="J82" i="1"/>
  <c r="K82" i="1"/>
  <c r="L82" i="1"/>
  <c r="M82" i="1"/>
  <c r="N82" i="1"/>
  <c r="O82" i="1"/>
  <c r="P82" i="1"/>
  <c r="R82" i="1"/>
  <c r="AL82" i="1"/>
  <c r="G82" i="1"/>
  <c r="BE82" i="1"/>
  <c r="BX82" i="1"/>
  <c r="CQ82" i="1"/>
  <c r="DJ82" i="1"/>
  <c r="EC82" i="1"/>
  <c r="EV82" i="1"/>
  <c r="FO82" i="1"/>
  <c r="I83" i="1"/>
  <c r="J83" i="1"/>
  <c r="H83" i="1"/>
  <c r="K83" i="1"/>
  <c r="L83" i="1"/>
  <c r="M83" i="1"/>
  <c r="N83" i="1"/>
  <c r="O83" i="1"/>
  <c r="P83" i="1"/>
  <c r="R83" i="1"/>
  <c r="AL83" i="1"/>
  <c r="G83" i="1"/>
  <c r="BE83" i="1"/>
  <c r="F83" i="1"/>
  <c r="BX83" i="1"/>
  <c r="CQ83" i="1"/>
  <c r="DJ83" i="1"/>
  <c r="EC83" i="1"/>
  <c r="EV83" i="1"/>
  <c r="FO83" i="1"/>
  <c r="I84" i="1"/>
  <c r="H84" i="1"/>
  <c r="J84" i="1"/>
  <c r="K84" i="1"/>
  <c r="L84" i="1"/>
  <c r="M84" i="1"/>
  <c r="N84" i="1"/>
  <c r="O84" i="1"/>
  <c r="P84" i="1"/>
  <c r="R84" i="1"/>
  <c r="AL84" i="1"/>
  <c r="G84" i="1"/>
  <c r="BE84" i="1"/>
  <c r="BX84" i="1"/>
  <c r="CQ84" i="1"/>
  <c r="DJ84" i="1"/>
  <c r="EC84" i="1"/>
  <c r="EV84" i="1"/>
  <c r="FO84" i="1"/>
  <c r="I85" i="1"/>
  <c r="J85" i="1"/>
  <c r="H85" i="1"/>
  <c r="K85" i="1"/>
  <c r="L85" i="1"/>
  <c r="M85" i="1"/>
  <c r="N85" i="1"/>
  <c r="O85" i="1"/>
  <c r="P85" i="1"/>
  <c r="R85" i="1"/>
  <c r="AL85" i="1"/>
  <c r="G85" i="1"/>
  <c r="BE85" i="1"/>
  <c r="F85" i="1"/>
  <c r="BX85" i="1"/>
  <c r="CQ85" i="1"/>
  <c r="DJ85" i="1"/>
  <c r="EC85" i="1"/>
  <c r="EV85" i="1"/>
  <c r="FO85" i="1"/>
  <c r="I86" i="1"/>
  <c r="H86" i="1"/>
  <c r="J86" i="1"/>
  <c r="K86" i="1"/>
  <c r="L86" i="1"/>
  <c r="M86" i="1"/>
  <c r="N86" i="1"/>
  <c r="O86" i="1"/>
  <c r="P86" i="1"/>
  <c r="R86" i="1"/>
  <c r="AL86" i="1"/>
  <c r="G86" i="1"/>
  <c r="BE86" i="1"/>
  <c r="BX86" i="1"/>
  <c r="CQ86" i="1"/>
  <c r="DJ86" i="1"/>
  <c r="EC86" i="1"/>
  <c r="EV86" i="1"/>
  <c r="FO86" i="1"/>
  <c r="I87" i="1"/>
  <c r="J87" i="1"/>
  <c r="H87" i="1"/>
  <c r="K87" i="1"/>
  <c r="L87" i="1"/>
  <c r="M87" i="1"/>
  <c r="N87" i="1"/>
  <c r="O87" i="1"/>
  <c r="P87" i="1"/>
  <c r="R87" i="1"/>
  <c r="AL87" i="1"/>
  <c r="G87" i="1"/>
  <c r="BE87" i="1"/>
  <c r="F87" i="1"/>
  <c r="BX87" i="1"/>
  <c r="CQ87" i="1"/>
  <c r="DJ87" i="1"/>
  <c r="EC87" i="1"/>
  <c r="EV87" i="1"/>
  <c r="FO87" i="1"/>
  <c r="I88" i="1"/>
  <c r="H88" i="1"/>
  <c r="J88" i="1"/>
  <c r="K88" i="1"/>
  <c r="L88" i="1"/>
  <c r="M88" i="1"/>
  <c r="N88" i="1"/>
  <c r="O88" i="1"/>
  <c r="P88" i="1"/>
  <c r="R88" i="1"/>
  <c r="AL88" i="1"/>
  <c r="G88" i="1"/>
  <c r="BE88" i="1"/>
  <c r="BX88" i="1"/>
  <c r="CQ88" i="1"/>
  <c r="DJ88" i="1"/>
  <c r="EC88" i="1"/>
  <c r="EV88" i="1"/>
  <c r="FO88" i="1"/>
  <c r="I89" i="1"/>
  <c r="J89" i="1"/>
  <c r="H89" i="1"/>
  <c r="K89" i="1"/>
  <c r="L89" i="1"/>
  <c r="M89" i="1"/>
  <c r="N89" i="1"/>
  <c r="O89" i="1"/>
  <c r="P89" i="1"/>
  <c r="R89" i="1"/>
  <c r="AL89" i="1"/>
  <c r="G89" i="1"/>
  <c r="BE89" i="1"/>
  <c r="F89" i="1"/>
  <c r="BX89" i="1"/>
  <c r="CQ89" i="1"/>
  <c r="DJ89" i="1"/>
  <c r="EC89" i="1"/>
  <c r="EV89" i="1"/>
  <c r="FO89" i="1"/>
  <c r="I90" i="1"/>
  <c r="H90" i="1"/>
  <c r="J90" i="1"/>
  <c r="K90" i="1"/>
  <c r="L90" i="1"/>
  <c r="M90" i="1"/>
  <c r="N90" i="1"/>
  <c r="O90" i="1"/>
  <c r="P90" i="1"/>
  <c r="R90" i="1"/>
  <c r="AL90" i="1"/>
  <c r="G90" i="1"/>
  <c r="BE90" i="1"/>
  <c r="BX90" i="1"/>
  <c r="CQ90" i="1"/>
  <c r="DJ90" i="1"/>
  <c r="EC90" i="1"/>
  <c r="EV90" i="1"/>
  <c r="FO90" i="1"/>
  <c r="I91" i="1"/>
  <c r="J91" i="1"/>
  <c r="H91" i="1"/>
  <c r="K91" i="1"/>
  <c r="L91" i="1"/>
  <c r="M91" i="1"/>
  <c r="N91" i="1"/>
  <c r="O91" i="1"/>
  <c r="P91" i="1"/>
  <c r="R91" i="1"/>
  <c r="AL91" i="1"/>
  <c r="G91" i="1"/>
  <c r="BE91" i="1"/>
  <c r="F91" i="1"/>
  <c r="BX91" i="1"/>
  <c r="CQ91" i="1"/>
  <c r="DJ91" i="1"/>
  <c r="EC91" i="1"/>
  <c r="EV91" i="1"/>
  <c r="FO91" i="1"/>
  <c r="I92" i="1"/>
  <c r="H92" i="1"/>
  <c r="J92" i="1"/>
  <c r="K92" i="1"/>
  <c r="L92" i="1"/>
  <c r="M92" i="1"/>
  <c r="N92" i="1"/>
  <c r="O92" i="1"/>
  <c r="P92" i="1"/>
  <c r="R92" i="1"/>
  <c r="AL92" i="1"/>
  <c r="G92" i="1"/>
  <c r="BE92" i="1"/>
  <c r="BX92" i="1"/>
  <c r="CQ92" i="1"/>
  <c r="DJ92" i="1"/>
  <c r="EC92" i="1"/>
  <c r="EV92" i="1"/>
  <c r="FO92" i="1"/>
  <c r="I93" i="1"/>
  <c r="J93" i="1"/>
  <c r="H93" i="1"/>
  <c r="K93" i="1"/>
  <c r="L93" i="1"/>
  <c r="M93" i="1"/>
  <c r="N93" i="1"/>
  <c r="O93" i="1"/>
  <c r="P93" i="1"/>
  <c r="R93" i="1"/>
  <c r="AL93" i="1"/>
  <c r="G93" i="1"/>
  <c r="BE93" i="1"/>
  <c r="F93" i="1"/>
  <c r="BX93" i="1"/>
  <c r="CQ93" i="1"/>
  <c r="DJ93" i="1"/>
  <c r="EC93" i="1"/>
  <c r="EV93" i="1"/>
  <c r="FO93" i="1"/>
  <c r="I94" i="1"/>
  <c r="H94" i="1"/>
  <c r="J94" i="1"/>
  <c r="K94" i="1"/>
  <c r="L94" i="1"/>
  <c r="M94" i="1"/>
  <c r="N94" i="1"/>
  <c r="O94" i="1"/>
  <c r="P94" i="1"/>
  <c r="R94" i="1"/>
  <c r="AL94" i="1"/>
  <c r="G94" i="1"/>
  <c r="BE94" i="1"/>
  <c r="BX94" i="1"/>
  <c r="CQ94" i="1"/>
  <c r="DJ94" i="1"/>
  <c r="EC94" i="1"/>
  <c r="EV94" i="1"/>
  <c r="FO94" i="1"/>
  <c r="I95" i="1"/>
  <c r="J95" i="1"/>
  <c r="H95" i="1"/>
  <c r="K95" i="1"/>
  <c r="L95" i="1"/>
  <c r="M95" i="1"/>
  <c r="N95" i="1"/>
  <c r="O95" i="1"/>
  <c r="P95" i="1"/>
  <c r="R95" i="1"/>
  <c r="AL95" i="1"/>
  <c r="G95" i="1"/>
  <c r="BE95" i="1"/>
  <c r="F95" i="1"/>
  <c r="BX95" i="1"/>
  <c r="CQ95" i="1"/>
  <c r="DJ95" i="1"/>
  <c r="EC95" i="1"/>
  <c r="EV95" i="1"/>
  <c r="FO95" i="1"/>
  <c r="I96" i="1"/>
  <c r="H96" i="1"/>
  <c r="J96" i="1"/>
  <c r="K96" i="1"/>
  <c r="L96" i="1"/>
  <c r="M96" i="1"/>
  <c r="N96" i="1"/>
  <c r="O96" i="1"/>
  <c r="P96" i="1"/>
  <c r="R96" i="1"/>
  <c r="AL96" i="1"/>
  <c r="G96" i="1"/>
  <c r="BE96" i="1"/>
  <c r="BX96" i="1"/>
  <c r="CQ96" i="1"/>
  <c r="DJ96" i="1"/>
  <c r="EC96" i="1"/>
  <c r="EV96" i="1"/>
  <c r="FO96" i="1"/>
  <c r="I97" i="1"/>
  <c r="J97" i="1"/>
  <c r="H97" i="1"/>
  <c r="K97" i="1"/>
  <c r="L97" i="1"/>
  <c r="M97" i="1"/>
  <c r="N97" i="1"/>
  <c r="O97" i="1"/>
  <c r="P97" i="1"/>
  <c r="R97" i="1"/>
  <c r="AL97" i="1"/>
  <c r="G97" i="1"/>
  <c r="BE97" i="1"/>
  <c r="F97" i="1"/>
  <c r="BX97" i="1"/>
  <c r="CQ97" i="1"/>
  <c r="DJ97" i="1"/>
  <c r="EC97" i="1"/>
  <c r="EV97" i="1"/>
  <c r="FO97" i="1"/>
  <c r="I98" i="1"/>
  <c r="H98" i="1"/>
  <c r="J98" i="1"/>
  <c r="K98" i="1"/>
  <c r="L98" i="1"/>
  <c r="M98" i="1"/>
  <c r="N98" i="1"/>
  <c r="O98" i="1"/>
  <c r="P98" i="1"/>
  <c r="R98" i="1"/>
  <c r="AL98" i="1"/>
  <c r="G98" i="1"/>
  <c r="BE98" i="1"/>
  <c r="BX98" i="1"/>
  <c r="CQ98" i="1"/>
  <c r="DJ98" i="1"/>
  <c r="EC98" i="1"/>
  <c r="EV98" i="1"/>
  <c r="FO98" i="1"/>
  <c r="I99" i="1"/>
  <c r="J99" i="1"/>
  <c r="H99" i="1"/>
  <c r="K99" i="1"/>
  <c r="L99" i="1"/>
  <c r="M99" i="1"/>
  <c r="N99" i="1"/>
  <c r="O99" i="1"/>
  <c r="P99" i="1"/>
  <c r="R99" i="1"/>
  <c r="AL99" i="1"/>
  <c r="G99" i="1"/>
  <c r="BE99" i="1"/>
  <c r="F99" i="1"/>
  <c r="BX99" i="1"/>
  <c r="CQ99" i="1"/>
  <c r="DJ99" i="1"/>
  <c r="EC99" i="1"/>
  <c r="EV99" i="1"/>
  <c r="FO99" i="1"/>
  <c r="I101" i="1"/>
  <c r="H101" i="1"/>
  <c r="H102" i="1"/>
  <c r="J101" i="1"/>
  <c r="K101" i="1"/>
  <c r="K102" i="1"/>
  <c r="L101" i="1"/>
  <c r="M101" i="1"/>
  <c r="M102" i="1"/>
  <c r="N101" i="1"/>
  <c r="O101" i="1"/>
  <c r="O102" i="1"/>
  <c r="P101" i="1"/>
  <c r="R101" i="1"/>
  <c r="AL101" i="1"/>
  <c r="G101" i="1"/>
  <c r="G102" i="1"/>
  <c r="BE101" i="1"/>
  <c r="BX101" i="1"/>
  <c r="CQ101" i="1"/>
  <c r="DJ101" i="1"/>
  <c r="EC101" i="1"/>
  <c r="EV101" i="1"/>
  <c r="FO101" i="1"/>
  <c r="J102" i="1"/>
  <c r="L102" i="1"/>
  <c r="N102" i="1"/>
  <c r="P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EF102" i="1"/>
  <c r="EG102" i="1"/>
  <c r="EH102" i="1"/>
  <c r="EI102" i="1"/>
  <c r="EJ102" i="1"/>
  <c r="EK102" i="1"/>
  <c r="EL102" i="1"/>
  <c r="EM102" i="1"/>
  <c r="EN102" i="1"/>
  <c r="EO102" i="1"/>
  <c r="EP102" i="1"/>
  <c r="EQ102" i="1"/>
  <c r="ER102" i="1"/>
  <c r="ES102" i="1"/>
  <c r="ET102" i="1"/>
  <c r="EU102" i="1"/>
  <c r="EV102" i="1"/>
  <c r="EW102" i="1"/>
  <c r="EX102" i="1"/>
  <c r="EY102" i="1"/>
  <c r="EZ102" i="1"/>
  <c r="FA102" i="1"/>
  <c r="FB102" i="1"/>
  <c r="FC102" i="1"/>
  <c r="FD102" i="1"/>
  <c r="FE102" i="1"/>
  <c r="FF102" i="1"/>
  <c r="FG102" i="1"/>
  <c r="FH102" i="1"/>
  <c r="FI102" i="1"/>
  <c r="FJ102" i="1"/>
  <c r="FK102" i="1"/>
  <c r="FL102" i="1"/>
  <c r="FM102" i="1"/>
  <c r="FN102" i="1"/>
  <c r="FO102" i="1"/>
  <c r="I104" i="1"/>
  <c r="J104" i="1"/>
  <c r="H104" i="1"/>
  <c r="K104" i="1"/>
  <c r="L104" i="1"/>
  <c r="L107" i="1"/>
  <c r="M104" i="1"/>
  <c r="N104" i="1"/>
  <c r="N107" i="1"/>
  <c r="O104" i="1"/>
  <c r="P104" i="1"/>
  <c r="P107" i="1"/>
  <c r="R104" i="1"/>
  <c r="R107" i="1"/>
  <c r="AL104" i="1"/>
  <c r="G104" i="1"/>
  <c r="BE104" i="1"/>
  <c r="F104" i="1"/>
  <c r="BX104" i="1"/>
  <c r="CQ104" i="1"/>
  <c r="DJ104" i="1"/>
  <c r="EC104" i="1"/>
  <c r="EV104" i="1"/>
  <c r="FO104" i="1"/>
  <c r="I105" i="1"/>
  <c r="H105" i="1"/>
  <c r="J105" i="1"/>
  <c r="K105" i="1"/>
  <c r="L105" i="1"/>
  <c r="M105" i="1"/>
  <c r="N105" i="1"/>
  <c r="O105" i="1"/>
  <c r="P105" i="1"/>
  <c r="R105" i="1"/>
  <c r="AL105" i="1"/>
  <c r="G105" i="1"/>
  <c r="BE105" i="1"/>
  <c r="BX105" i="1"/>
  <c r="BX107" i="1"/>
  <c r="CQ105" i="1"/>
  <c r="DJ105" i="1"/>
  <c r="DJ107" i="1"/>
  <c r="EC105" i="1"/>
  <c r="EV105" i="1"/>
  <c r="EV107" i="1"/>
  <c r="FO105" i="1"/>
  <c r="I106" i="1"/>
  <c r="J106" i="1"/>
  <c r="H106" i="1"/>
  <c r="K106" i="1"/>
  <c r="L106" i="1"/>
  <c r="M106" i="1"/>
  <c r="N106" i="1"/>
  <c r="O106" i="1"/>
  <c r="P106" i="1"/>
  <c r="R106" i="1"/>
  <c r="AL106" i="1"/>
  <c r="G106" i="1"/>
  <c r="BE106" i="1"/>
  <c r="F106" i="1"/>
  <c r="BX106" i="1"/>
  <c r="CQ106" i="1"/>
  <c r="DJ106" i="1"/>
  <c r="EC106" i="1"/>
  <c r="EV106" i="1"/>
  <c r="FO106" i="1"/>
  <c r="I107" i="1"/>
  <c r="K107" i="1"/>
  <c r="M107" i="1"/>
  <c r="O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EF107" i="1"/>
  <c r="EG107" i="1"/>
  <c r="EH107" i="1"/>
  <c r="EI107" i="1"/>
  <c r="EJ107" i="1"/>
  <c r="EK107" i="1"/>
  <c r="EL107" i="1"/>
  <c r="EM107" i="1"/>
  <c r="EN107" i="1"/>
  <c r="EO107" i="1"/>
  <c r="EP107" i="1"/>
  <c r="EQ107" i="1"/>
  <c r="ER107" i="1"/>
  <c r="ES107" i="1"/>
  <c r="ET107" i="1"/>
  <c r="EU107" i="1"/>
  <c r="EW107" i="1"/>
  <c r="EX107" i="1"/>
  <c r="EY107" i="1"/>
  <c r="EZ107" i="1"/>
  <c r="FA107" i="1"/>
  <c r="FB107" i="1"/>
  <c r="FC107" i="1"/>
  <c r="FD107" i="1"/>
  <c r="FE107" i="1"/>
  <c r="FF107" i="1"/>
  <c r="FG107" i="1"/>
  <c r="FH107" i="1"/>
  <c r="FI107" i="1"/>
  <c r="FJ107" i="1"/>
  <c r="FK107" i="1"/>
  <c r="FL107" i="1"/>
  <c r="FM107" i="1"/>
  <c r="FN107" i="1"/>
  <c r="FO107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Y108" i="1"/>
  <c r="BZ108" i="1"/>
  <c r="CA108" i="1"/>
  <c r="CB108" i="1"/>
  <c r="CC108" i="1"/>
  <c r="CD108" i="1"/>
  <c r="CE108" i="1"/>
  <c r="CG108" i="1"/>
  <c r="CH108" i="1"/>
  <c r="CI108" i="1"/>
  <c r="CJ108" i="1"/>
  <c r="CK108" i="1"/>
  <c r="CL108" i="1"/>
  <c r="CM108" i="1"/>
  <c r="CN108" i="1"/>
  <c r="CO108" i="1"/>
  <c r="CP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K108" i="1"/>
  <c r="DL108" i="1"/>
  <c r="DM108" i="1"/>
  <c r="DN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E108" i="1"/>
  <c r="EF108" i="1"/>
  <c r="EG108" i="1"/>
  <c r="EI108" i="1"/>
  <c r="EJ108" i="1"/>
  <c r="EK108" i="1"/>
  <c r="EL108" i="1"/>
  <c r="EM108" i="1"/>
  <c r="EN108" i="1"/>
  <c r="EO108" i="1"/>
  <c r="EP108" i="1"/>
  <c r="EQ108" i="1"/>
  <c r="ER108" i="1"/>
  <c r="ES108" i="1"/>
  <c r="ET108" i="1"/>
  <c r="EU108" i="1"/>
  <c r="EX108" i="1"/>
  <c r="EY108" i="1"/>
  <c r="EZ108" i="1"/>
  <c r="FA108" i="1"/>
  <c r="FB108" i="1"/>
  <c r="FC108" i="1"/>
  <c r="FD108" i="1"/>
  <c r="FE108" i="1"/>
  <c r="FF108" i="1"/>
  <c r="FG108" i="1"/>
  <c r="FH108" i="1"/>
  <c r="FI108" i="1"/>
  <c r="FJ108" i="1"/>
  <c r="FK108" i="1"/>
  <c r="FL108" i="1"/>
  <c r="FM108" i="1"/>
  <c r="FN108" i="1"/>
  <c r="G107" i="1"/>
  <c r="H107" i="1"/>
  <c r="F72" i="1"/>
  <c r="H71" i="1"/>
  <c r="EC73" i="1"/>
  <c r="EC108" i="1"/>
  <c r="H70" i="1"/>
  <c r="F70" i="1"/>
  <c r="EV73" i="1"/>
  <c r="G68" i="1"/>
  <c r="M73" i="1"/>
  <c r="M108" i="1"/>
  <c r="H72" i="1"/>
  <c r="H67" i="1"/>
  <c r="H66" i="1"/>
  <c r="K73" i="1"/>
  <c r="K108" i="1"/>
  <c r="H65" i="1"/>
  <c r="I73" i="1"/>
  <c r="AL107" i="1"/>
  <c r="J107" i="1"/>
  <c r="Q106" i="1"/>
  <c r="F105" i="1"/>
  <c r="F107" i="1"/>
  <c r="Q104" i="1"/>
  <c r="I102" i="1"/>
  <c r="F101" i="1"/>
  <c r="F102" i="1"/>
  <c r="Q99" i="1"/>
  <c r="F98" i="1"/>
  <c r="Q97" i="1"/>
  <c r="F96" i="1"/>
  <c r="Q95" i="1"/>
  <c r="F94" i="1"/>
  <c r="Q93" i="1"/>
  <c r="F92" i="1"/>
  <c r="Q91" i="1"/>
  <c r="F90" i="1"/>
  <c r="Q89" i="1"/>
  <c r="F88" i="1"/>
  <c r="Q87" i="1"/>
  <c r="F86" i="1"/>
  <c r="Q85" i="1"/>
  <c r="F84" i="1"/>
  <c r="Q83" i="1"/>
  <c r="F82" i="1"/>
  <c r="Q81" i="1"/>
  <c r="F80" i="1"/>
  <c r="Q79" i="1"/>
  <c r="F78" i="1"/>
  <c r="Q77" i="1"/>
  <c r="F76" i="1"/>
  <c r="Q75" i="1"/>
  <c r="EW73" i="1"/>
  <c r="EW108" i="1"/>
  <c r="DO73" i="1"/>
  <c r="DO108" i="1"/>
  <c r="BE73" i="1"/>
  <c r="BE108" i="1"/>
  <c r="Q72" i="1"/>
  <c r="G72" i="1"/>
  <c r="Q70" i="1"/>
  <c r="G70" i="1"/>
  <c r="F69" i="1"/>
  <c r="Q66" i="1"/>
  <c r="G66" i="1"/>
  <c r="Q65" i="1"/>
  <c r="G65" i="1"/>
  <c r="F64" i="1"/>
  <c r="Q63" i="1"/>
  <c r="F62" i="1"/>
  <c r="Q61" i="1"/>
  <c r="F60" i="1"/>
  <c r="F59" i="1"/>
  <c r="Q59" i="1"/>
  <c r="H59" i="1"/>
  <c r="Q105" i="1"/>
  <c r="Q101" i="1"/>
  <c r="Q102" i="1"/>
  <c r="Q98" i="1"/>
  <c r="Q96" i="1"/>
  <c r="Q94" i="1"/>
  <c r="Q92" i="1"/>
  <c r="Q90" i="1"/>
  <c r="Q88" i="1"/>
  <c r="Q86" i="1"/>
  <c r="Q84" i="1"/>
  <c r="Q82" i="1"/>
  <c r="Q80" i="1"/>
  <c r="Q78" i="1"/>
  <c r="Q76" i="1"/>
  <c r="Q71" i="1"/>
  <c r="Q69" i="1"/>
  <c r="Q68" i="1"/>
  <c r="Q67" i="1"/>
  <c r="Q64" i="1"/>
  <c r="Q62" i="1"/>
  <c r="Q60" i="1"/>
  <c r="G57" i="1"/>
  <c r="Q57" i="1"/>
  <c r="R57" i="1"/>
  <c r="R73" i="1"/>
  <c r="F57" i="1"/>
  <c r="G56" i="1"/>
  <c r="F56" i="1"/>
  <c r="Q56" i="1"/>
  <c r="H56" i="1"/>
  <c r="Q58" i="1"/>
  <c r="Q55" i="1"/>
  <c r="F54" i="1"/>
  <c r="Q53" i="1"/>
  <c r="F52" i="1"/>
  <c r="Q51" i="1"/>
  <c r="F50" i="1"/>
  <c r="Q49" i="1"/>
  <c r="F48" i="1"/>
  <c r="Q47" i="1"/>
  <c r="F46" i="1"/>
  <c r="F45" i="1"/>
  <c r="Q45" i="1"/>
  <c r="G45" i="1"/>
  <c r="G44" i="1"/>
  <c r="G42" i="1"/>
  <c r="G40" i="1"/>
  <c r="G73" i="1"/>
  <c r="F35" i="1"/>
  <c r="Q35" i="1"/>
  <c r="H35" i="1"/>
  <c r="F33" i="1"/>
  <c r="Q33" i="1"/>
  <c r="H33" i="1"/>
  <c r="F31" i="1"/>
  <c r="Q31" i="1"/>
  <c r="H31" i="1"/>
  <c r="F29" i="1"/>
  <c r="Q29" i="1"/>
  <c r="H29" i="1"/>
  <c r="R37" i="1"/>
  <c r="EV37" i="1"/>
  <c r="DJ37" i="1"/>
  <c r="BX37" i="1"/>
  <c r="F27" i="1"/>
  <c r="AL37" i="1"/>
  <c r="Q27" i="1"/>
  <c r="H27" i="1"/>
  <c r="H37" i="1"/>
  <c r="F23" i="1"/>
  <c r="Q23" i="1"/>
  <c r="H23" i="1"/>
  <c r="P25" i="1"/>
  <c r="P108" i="1"/>
  <c r="N25" i="1"/>
  <c r="J25" i="1"/>
  <c r="F21" i="1"/>
  <c r="AL25" i="1"/>
  <c r="AL108" i="1"/>
  <c r="Q21" i="1"/>
  <c r="H21" i="1"/>
  <c r="R19" i="1"/>
  <c r="DJ19" i="1"/>
  <c r="DJ25" i="1"/>
  <c r="DJ108" i="1"/>
  <c r="H19" i="1"/>
  <c r="L18" i="1"/>
  <c r="L25" i="1"/>
  <c r="L108" i="1"/>
  <c r="CF25" i="1"/>
  <c r="CF108" i="1"/>
  <c r="H18" i="1"/>
  <c r="Q54" i="1"/>
  <c r="Q52" i="1"/>
  <c r="Q50" i="1"/>
  <c r="Q48" i="1"/>
  <c r="Q46" i="1"/>
  <c r="F43" i="1"/>
  <c r="Q43" i="1"/>
  <c r="H43" i="1"/>
  <c r="F41" i="1"/>
  <c r="Q41" i="1"/>
  <c r="H41" i="1"/>
  <c r="F39" i="1"/>
  <c r="F73" i="1"/>
  <c r="Q39" i="1"/>
  <c r="H39" i="1"/>
  <c r="H73" i="1"/>
  <c r="P37" i="1"/>
  <c r="N37" i="1"/>
  <c r="L37" i="1"/>
  <c r="J37" i="1"/>
  <c r="H28" i="1"/>
  <c r="I22" i="1"/>
  <c r="ED25" i="1"/>
  <c r="ED108" i="1"/>
  <c r="G22" i="1"/>
  <c r="Q22" i="1"/>
  <c r="EV20" i="1"/>
  <c r="EV25" i="1"/>
  <c r="EV108" i="1"/>
  <c r="EH25" i="1"/>
  <c r="EH108" i="1"/>
  <c r="H20" i="1"/>
  <c r="Q19" i="1"/>
  <c r="F18" i="1"/>
  <c r="Q18" i="1"/>
  <c r="R17" i="1"/>
  <c r="R25" i="1"/>
  <c r="R108" i="1"/>
  <c r="BX17" i="1"/>
  <c r="BX25" i="1"/>
  <c r="BX108" i="1"/>
  <c r="H17" i="1"/>
  <c r="G17" i="1"/>
  <c r="Q44" i="1"/>
  <c r="Q42" i="1"/>
  <c r="Q40" i="1"/>
  <c r="Q36" i="1"/>
  <c r="Q34" i="1"/>
  <c r="Q32" i="1"/>
  <c r="Q30" i="1"/>
  <c r="Q28" i="1"/>
  <c r="Q24" i="1"/>
  <c r="H22" i="1"/>
  <c r="I25" i="1"/>
  <c r="I108" i="1"/>
  <c r="F17" i="1"/>
  <c r="Q20" i="1"/>
  <c r="Q107" i="1"/>
  <c r="G20" i="1"/>
  <c r="J108" i="1"/>
  <c r="H25" i="1"/>
  <c r="H108" i="1"/>
  <c r="F19" i="1"/>
  <c r="Q73" i="1"/>
  <c r="F20" i="1"/>
  <c r="N108" i="1"/>
  <c r="Q37" i="1"/>
  <c r="F37" i="1"/>
  <c r="G19" i="1"/>
  <c r="G25" i="1"/>
  <c r="G108" i="1"/>
  <c r="Q17" i="1"/>
  <c r="Q25" i="1"/>
  <c r="F25" i="1"/>
  <c r="F108" i="1"/>
  <c r="Q108" i="1"/>
</calcChain>
</file>

<file path=xl/sharedStrings.xml><?xml version="1.0" encoding="utf-8"?>
<sst xmlns="http://schemas.openxmlformats.org/spreadsheetml/2006/main" count="499" uniqueCount="229">
  <si>
    <t>Wydział Inżynierii Mechanicznej i Mechatroniki</t>
  </si>
  <si>
    <t>Nazwa kierunku studiów</t>
  </si>
  <si>
    <t>Zarządzanie i inżynieria produkcji</t>
  </si>
  <si>
    <t>Dziedziny nauki</t>
  </si>
  <si>
    <t>dziedzina nauk inżynieryjno-technicznych, dziedzina nauk społecznych</t>
  </si>
  <si>
    <t>Dyscypliny naukowe</t>
  </si>
  <si>
    <t>inżynieria mechaniczna (85%), nauki o zarządzaniu i jakości (15%)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</si>
  <si>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</si>
  <si>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</si>
  <si>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</si>
  <si>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</si>
  <si>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</si>
  <si>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</si>
  <si>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</si>
  <si>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</si>
  <si>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</si>
  <si>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</si>
  <si>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</si>
  <si>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ZIIP_1A_N_2021_2022_Z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</si>
  <si>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</si>
  <si>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</si>
  <si>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</si>
  <si>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</si>
  <si>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</si>
  <si>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</si>
  <si>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</si>
  <si>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</si>
  <si>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</si>
  <si>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</si>
  <si>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</si>
  <si>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</si>
  <si>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</si>
  <si>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</si>
  <si>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</si>
  <si>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</si>
  <si>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</si>
  <si>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</si>
  <si>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</si>
  <si>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</si>
  <si>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</si>
  <si>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</si>
  <si>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</si>
  <si>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</si>
  <si>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</si>
  <si>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</si>
  <si>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</si>
  <si>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</si>
  <si>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</si>
  <si>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</si>
  <si>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</si>
  <si>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</si>
  <si>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</si>
  <si>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</si>
  <si>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</si>
  <si>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</si>
  <si>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</si>
  <si>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</si>
  <si>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</si>
  <si>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</si>
  <si>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</si>
  <si>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</si>
  <si>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</si>
  <si>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</si>
  <si>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</si>
  <si>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</si>
  <si>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Blok obieralny 1</t>
  </si>
  <si>
    <t>A08</t>
  </si>
  <si>
    <t>Ochrona własności intelektualnej</t>
  </si>
  <si>
    <t>Blok obieralny 2</t>
  </si>
  <si>
    <t>A10</t>
  </si>
  <si>
    <t>Nauka o przedsiębiorstwie</t>
  </si>
  <si>
    <t>A11</t>
  </si>
  <si>
    <t>BHP i ergonomia w przemyśle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</si>
  <si>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</si>
  <si>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</si>
  <si>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</si>
  <si>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</si>
  <si>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</si>
  <si>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</si>
  <si>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</si>
  <si>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</t>
  </si>
  <si>
    <t>B04</t>
  </si>
  <si>
    <t>Badania operacyjne</t>
  </si>
  <si>
    <t>B05</t>
  </si>
  <si>
    <t>Fizyka</t>
  </si>
  <si>
    <t>B06</t>
  </si>
  <si>
    <t>Mikro i makroekonomia I</t>
  </si>
  <si>
    <t>B07</t>
  </si>
  <si>
    <t>Mikro i makroekonomia II</t>
  </si>
  <si>
    <t>B08</t>
  </si>
  <si>
    <t>Podstawy prawa</t>
  </si>
  <si>
    <t>B09</t>
  </si>
  <si>
    <t>Marketing</t>
  </si>
  <si>
    <t>B10</t>
  </si>
  <si>
    <t>Ekologia i zarządzanie środowiskowe</t>
  </si>
  <si>
    <t>Moduły/Przedmioty kształcenia kierunkowego</t>
  </si>
  <si>
    <t>C01</t>
  </si>
  <si>
    <t>Finanse i rachunkowość</t>
  </si>
  <si>
    <t>C03</t>
  </si>
  <si>
    <t>Rachunek kosztów dla inżynierów</t>
  </si>
  <si>
    <t>C04</t>
  </si>
  <si>
    <t>Podstawy informatyki i algorytmizacji I</t>
  </si>
  <si>
    <t>C05</t>
  </si>
  <si>
    <t>Podstawy informatyki i algorytmizacji II</t>
  </si>
  <si>
    <t>C06</t>
  </si>
  <si>
    <t>Podstawy zarządzania</t>
  </si>
  <si>
    <t>C07</t>
  </si>
  <si>
    <t>Zarządzanie produkcją, usługami, jakością i bezpieczeństwem</t>
  </si>
  <si>
    <t>C10</t>
  </si>
  <si>
    <t>Logistyka w przedsiębiorstwie</t>
  </si>
  <si>
    <t>C11</t>
  </si>
  <si>
    <t>Nauka o materiałach</t>
  </si>
  <si>
    <t>C12</t>
  </si>
  <si>
    <t>Podstawy projektowania inżynierskiego</t>
  </si>
  <si>
    <t>C13</t>
  </si>
  <si>
    <t>Procesy i techniki produkcyjne</t>
  </si>
  <si>
    <t>C14</t>
  </si>
  <si>
    <t>Podstawy automatyzacji</t>
  </si>
  <si>
    <t>C15</t>
  </si>
  <si>
    <t>Zarządzanie personelem</t>
  </si>
  <si>
    <t>C16</t>
  </si>
  <si>
    <t>Bazy danych</t>
  </si>
  <si>
    <t>C17</t>
  </si>
  <si>
    <t>Grafika inżynierska (komputerowa)</t>
  </si>
  <si>
    <t>C18</t>
  </si>
  <si>
    <t>Podstawy metrologii</t>
  </si>
  <si>
    <t>C19</t>
  </si>
  <si>
    <t>Podstawy sztucznej inteligencji</t>
  </si>
  <si>
    <t>C21</t>
  </si>
  <si>
    <t>Seminarium dyplomowe I</t>
  </si>
  <si>
    <t>C22</t>
  </si>
  <si>
    <t>Seminarium dyplomowe II</t>
  </si>
  <si>
    <t>Blok obieralny 40</t>
  </si>
  <si>
    <t>C24</t>
  </si>
  <si>
    <t>Podstawy technologii wytwarzania</t>
  </si>
  <si>
    <t>IJZ/02</t>
  </si>
  <si>
    <t>Podstawy konstrukcji maszyn</t>
  </si>
  <si>
    <t>IJZ/03</t>
  </si>
  <si>
    <t>Mechanika z wytrzymałością materiałów</t>
  </si>
  <si>
    <t>IJZ/04</t>
  </si>
  <si>
    <t>Projektowanie procesów wytwarzania</t>
  </si>
  <si>
    <t>IJZ/05</t>
  </si>
  <si>
    <t>Metrologia i systemy pomiarowe</t>
  </si>
  <si>
    <t>IJZ/06</t>
  </si>
  <si>
    <t>Elastyczne systemy produkcyjne</t>
  </si>
  <si>
    <t>IJZ/07</t>
  </si>
  <si>
    <t>Zarządzanie procesami</t>
  </si>
  <si>
    <t>Blok obieralny 3</t>
  </si>
  <si>
    <t>Blok obieralny 4</t>
  </si>
  <si>
    <t>Blok obieralny 5</t>
  </si>
  <si>
    <t>Blok obieralny 6</t>
  </si>
  <si>
    <t>IJZ/12</t>
  </si>
  <si>
    <t>Normowanie i rozliczanie czasu pracy</t>
  </si>
  <si>
    <t>Blok obieralny 8</t>
  </si>
  <si>
    <t>Blok obieralny 9</t>
  </si>
  <si>
    <t>Blok obieralny 10</t>
  </si>
  <si>
    <t>Moduły/Przedmioty obieralne</t>
  </si>
  <si>
    <t>A01-A</t>
  </si>
  <si>
    <t>Język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</si>
  <si>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</si>
  <si>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</si>
  <si>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</si>
  <si>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</si>
  <si>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</si>
  <si>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</si>
  <si>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</si>
  <si>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</si>
  <si>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</si>
  <si>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</si>
  <si>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A07-1</t>
  </si>
  <si>
    <t>Socjologia</t>
  </si>
  <si>
    <t>A07-2</t>
  </si>
  <si>
    <t>Psychologia</t>
  </si>
  <si>
    <t>A09-1</t>
  </si>
  <si>
    <t>Etyka</t>
  </si>
  <si>
    <t>A09-2</t>
  </si>
  <si>
    <t>Filozofia</t>
  </si>
  <si>
    <t>C23</t>
  </si>
  <si>
    <t>Praca dyplomowa</t>
  </si>
  <si>
    <t>IJZ/08-1</t>
  </si>
  <si>
    <t>Techniki komputerowe w inżynierii produkcji</t>
  </si>
  <si>
    <t>IJZ/08-2</t>
  </si>
  <si>
    <t>Systemy wspomagające w inżynierii produkcji</t>
  </si>
  <si>
    <t>IJZ/09-1</t>
  </si>
  <si>
    <t>Gospodarka energetyczna i nośniki energii</t>
  </si>
  <si>
    <t>IJZ/09-2</t>
  </si>
  <si>
    <t>Systemy konwersji energii wykorzystujące odnawialne i konwencjonalne źródła</t>
  </si>
  <si>
    <t>IJZ/10-1</t>
  </si>
  <si>
    <t>Zarządzanie środkami trwałymi</t>
  </si>
  <si>
    <t>IJZ/10-2</t>
  </si>
  <si>
    <t>Strategie eksploatacji środków trwałych</t>
  </si>
  <si>
    <t>IJZ/11-1</t>
  </si>
  <si>
    <t>Planowanie operatywne i sterowanie produkcją</t>
  </si>
  <si>
    <t>IJZ/11-2</t>
  </si>
  <si>
    <t>Organizacja produkcji jednostkowej i seryjnej</t>
  </si>
  <si>
    <t>IJZ/13-1</t>
  </si>
  <si>
    <t>Metody zarządzania i sterowania jakością</t>
  </si>
  <si>
    <t>IJZ/13-2</t>
  </si>
  <si>
    <t>Zmiany i doskonalenie organizacji</t>
  </si>
  <si>
    <t>IJZ/14-1</t>
  </si>
  <si>
    <t>Akredytacja i certyfikacja</t>
  </si>
  <si>
    <t>IJZ/14-2</t>
  </si>
  <si>
    <t>Podstawy systemów oceny zgodności</t>
  </si>
  <si>
    <t>IJZ/15-1</t>
  </si>
  <si>
    <t>Doradztwo gospodarcze</t>
  </si>
  <si>
    <t>IJZ/15-2</t>
  </si>
  <si>
    <t>Integracja europejska</t>
  </si>
  <si>
    <t>Praktyki zawodowe</t>
  </si>
  <si>
    <t>P01</t>
  </si>
  <si>
    <t>Praktyka programowa</t>
  </si>
  <si>
    <t>Przedmioty jednorazowe</t>
  </si>
  <si>
    <t>E01</t>
  </si>
  <si>
    <t>Szkolenie biblioteczne</t>
  </si>
  <si>
    <t>E02</t>
  </si>
  <si>
    <t>Szkolenie BHP i p.poż.</t>
  </si>
  <si>
    <t>E03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</si>
  <si>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</si>
  <si>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</si>
  <si>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</si>
  <si>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</si>
  <si>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</si>
  <si>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</si>
  <si>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</si>
  <si>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</si>
  <si>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</si>
  <si>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</si>
  <si>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</si>
  <si>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</si>
  <si>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>Załącznik nr 7 do Uchwały nr 105 Senatu ZUT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</si>
</sst>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ADF66D28-F925-42A3-A41A-4FDE0B9F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FAFE6190-EB4D-456D-88B3-69A35F41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1"/>
  <sheetViews>
    <sheetView tabSelected="1" workbookViewId="0">
      <selection activeCell="AB9" sqref="AB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85546875" customWidth="1"/>
    <col min="101" max="101" width="3.5703125" customWidth="1"/>
    <col min="102" max="102" width="2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85546875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85546875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85546875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228</v>
      </c>
    </row>
    <row r="11" spans="1:171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7" t="s">
        <v>47</v>
      </c>
      <c r="Y14" s="19" t="s">
        <v>33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7" t="s">
        <v>47</v>
      </c>
      <c r="AR14" s="19" t="s">
        <v>33</v>
      </c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7" t="s">
        <v>47</v>
      </c>
      <c r="BK14" s="19" t="s">
        <v>33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7" t="s">
        <v>47</v>
      </c>
      <c r="CD14" s="19" t="s">
        <v>33</v>
      </c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7" t="s">
        <v>47</v>
      </c>
      <c r="CW14" s="19" t="s">
        <v>33</v>
      </c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7" t="s">
        <v>47</v>
      </c>
      <c r="DP14" s="19" t="s">
        <v>33</v>
      </c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7" t="s">
        <v>47</v>
      </c>
      <c r="EI14" s="19" t="s">
        <v>33</v>
      </c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7" t="s">
        <v>47</v>
      </c>
      <c r="FB14" s="19" t="s">
        <v>33</v>
      </c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7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7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7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7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7"/>
      <c r="CW15" s="16" t="s">
        <v>36</v>
      </c>
      <c r="CX15" s="16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7"/>
      <c r="DP15" s="16" t="s">
        <v>36</v>
      </c>
      <c r="DQ15" s="16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7"/>
      <c r="EI15" s="16" t="s">
        <v>36</v>
      </c>
      <c r="EJ15" s="16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7"/>
      <c r="FB15" s="16" t="s">
        <v>36</v>
      </c>
      <c r="FC15" s="16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">
      <c r="A16" s="14" t="s">
        <v>59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4"/>
      <c r="FO16" s="15"/>
    </row>
    <row r="17" spans="1:171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24" si="0">SUM(I17:P17)</f>
        <v>30</v>
      </c>
      <c r="I17" s="6">
        <f t="shared" ref="I17:I24" si="1">T17+AM17+BF17+BY17+CR17+DK17+ED17+EW17</f>
        <v>0</v>
      </c>
      <c r="J17" s="6">
        <f t="shared" ref="J17:J24" si="2">V17+AO17+BH17+CA17+CT17+DM17+EF17+EY17</f>
        <v>0</v>
      </c>
      <c r="K17" s="6">
        <f t="shared" ref="K17:K24" si="3">Y17+AR17+BK17+CD17+CW17+DP17+EI17+FB17</f>
        <v>0</v>
      </c>
      <c r="L17" s="6">
        <f t="shared" ref="L17:L24" si="4">AA17+AT17+BM17+CF17+CY17+DR17+EK17+FD17</f>
        <v>30</v>
      </c>
      <c r="M17" s="6">
        <f t="shared" ref="M17:M24" si="5">AC17+AV17+BO17+CH17+DA17+DT17+EM17+FF17</f>
        <v>0</v>
      </c>
      <c r="N17" s="6">
        <f t="shared" ref="N17:N24" si="6">AE17+AX17+BQ17+CJ17+DC17+DV17+EO17+FH17</f>
        <v>0</v>
      </c>
      <c r="O17" s="6">
        <f t="shared" ref="O17:O24" si="7">AG17+AZ17+BS17+CL17+DE17+DX17+EQ17+FJ17</f>
        <v>0</v>
      </c>
      <c r="P17" s="6">
        <f t="shared" ref="P17:P24" si="8">AI17+BB17+BU17+CN17+DG17+DZ17+ES17+FL17</f>
        <v>0</v>
      </c>
      <c r="Q17" s="7">
        <f t="shared" ref="Q17:Q24" si="9">AL17+BE17+BX17+CQ17+DJ17+EC17+EV17+FO17</f>
        <v>2</v>
      </c>
      <c r="R17" s="7">
        <f t="shared" ref="R17:R24" si="10">AK17+BD17+BW17+CP17+DI17+EB17+EU17+FN17</f>
        <v>2</v>
      </c>
      <c r="S17" s="7">
        <f>$B$17*1.3</f>
        <v>1.3</v>
      </c>
      <c r="T17" s="11"/>
      <c r="U17" s="10"/>
      <c r="V17" s="11"/>
      <c r="W17" s="10"/>
      <c r="X17" s="7"/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X17+AK17</f>
        <v>0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AQ17+BD17</f>
        <v>0</v>
      </c>
      <c r="BF17" s="11"/>
      <c r="BG17" s="10"/>
      <c r="BH17" s="11"/>
      <c r="BI17" s="10"/>
      <c r="BJ17" s="7"/>
      <c r="BK17" s="11"/>
      <c r="BL17" s="10"/>
      <c r="BM17" s="11">
        <f>$B$17*30</f>
        <v>30</v>
      </c>
      <c r="BN17" s="10" t="s">
        <v>61</v>
      </c>
      <c r="BO17" s="11"/>
      <c r="BP17" s="10"/>
      <c r="BQ17" s="11"/>
      <c r="BR17" s="10"/>
      <c r="BS17" s="11"/>
      <c r="BT17" s="10"/>
      <c r="BU17" s="11"/>
      <c r="BV17" s="10"/>
      <c r="BW17" s="7">
        <f>$B$17*2</f>
        <v>2</v>
      </c>
      <c r="BX17" s="7">
        <f t="shared" ref="BX17:BX24" si="13">BJ17+BW17</f>
        <v>2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CC17+CP17</f>
        <v>0</v>
      </c>
      <c r="CR17" s="11"/>
      <c r="CS17" s="10"/>
      <c r="CT17" s="11"/>
      <c r="CU17" s="10"/>
      <c r="CV17" s="7"/>
      <c r="CW17" s="11"/>
      <c r="CX17" s="10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4" si="15">CV17+DI17</f>
        <v>0</v>
      </c>
      <c r="DK17" s="11"/>
      <c r="DL17" s="10"/>
      <c r="DM17" s="11"/>
      <c r="DN17" s="10"/>
      <c r="DO17" s="7"/>
      <c r="DP17" s="11"/>
      <c r="DQ17" s="10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4" si="16">DO17+EB17</f>
        <v>0</v>
      </c>
      <c r="ED17" s="11"/>
      <c r="EE17" s="10"/>
      <c r="EF17" s="11"/>
      <c r="EG17" s="10"/>
      <c r="EH17" s="7"/>
      <c r="EI17" s="11"/>
      <c r="EJ17" s="10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4" si="17">EH17+EU17</f>
        <v>0</v>
      </c>
      <c r="EW17" s="11"/>
      <c r="EX17" s="10"/>
      <c r="EY17" s="11"/>
      <c r="EZ17" s="10"/>
      <c r="FA17" s="7"/>
      <c r="FB17" s="11"/>
      <c r="FC17" s="10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4" si="18">FA17+FN17</f>
        <v>0</v>
      </c>
    </row>
    <row r="18" spans="1:171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$B$18*COUNTIF(T18:FM18,"e")</f>
        <v>0</v>
      </c>
      <c r="G18" s="6">
        <f>$B$18*COUNTIF(T18:FM18,"z")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30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2</v>
      </c>
      <c r="S18" s="7">
        <f>$B$18*1.3</f>
        <v>1.3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>
        <f>$B$18*30</f>
        <v>30</v>
      </c>
      <c r="CG18" s="10" t="s">
        <v>61</v>
      </c>
      <c r="CH18" s="11"/>
      <c r="CI18" s="10"/>
      <c r="CJ18" s="11"/>
      <c r="CK18" s="10"/>
      <c r="CL18" s="11"/>
      <c r="CM18" s="10"/>
      <c r="CN18" s="11"/>
      <c r="CO18" s="10"/>
      <c r="CP18" s="7">
        <f>$B$18*2</f>
        <v>2</v>
      </c>
      <c r="CQ18" s="7">
        <f t="shared" si="14"/>
        <v>2</v>
      </c>
      <c r="CR18" s="11"/>
      <c r="CS18" s="10"/>
      <c r="CT18" s="11"/>
      <c r="CU18" s="10"/>
      <c r="CV18" s="7"/>
      <c r="CW18" s="11"/>
      <c r="CX18" s="10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7"/>
      <c r="DP18" s="11"/>
      <c r="DQ18" s="10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7"/>
      <c r="EI18" s="11"/>
      <c r="EJ18" s="10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7"/>
      <c r="FB18" s="11"/>
      <c r="FC18" s="10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$B$19*COUNTIF(T19:FM19,"e")</f>
        <v>1</v>
      </c>
      <c r="G19" s="6">
        <f>$B$19*COUNTIF(T19:FM19,"z")</f>
        <v>0</v>
      </c>
      <c r="H19" s="6">
        <f t="shared" si="0"/>
        <v>40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40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3</v>
      </c>
      <c r="S19" s="7">
        <f>$B$19*1.7</f>
        <v>1.7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7"/>
      <c r="CW19" s="11"/>
      <c r="CX19" s="10"/>
      <c r="CY19" s="11">
        <f>$B$19*40</f>
        <v>40</v>
      </c>
      <c r="CZ19" s="10" t="s">
        <v>64</v>
      </c>
      <c r="DA19" s="11"/>
      <c r="DB19" s="10"/>
      <c r="DC19" s="11"/>
      <c r="DD19" s="10"/>
      <c r="DE19" s="11"/>
      <c r="DF19" s="10"/>
      <c r="DG19" s="11"/>
      <c r="DH19" s="10"/>
      <c r="DI19" s="7">
        <f>$B$19*3</f>
        <v>3</v>
      </c>
      <c r="DJ19" s="7">
        <f t="shared" si="15"/>
        <v>3</v>
      </c>
      <c r="DK19" s="11"/>
      <c r="DL19" s="10"/>
      <c r="DM19" s="11"/>
      <c r="DN19" s="10"/>
      <c r="DO19" s="7"/>
      <c r="DP19" s="11"/>
      <c r="DQ19" s="10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7"/>
      <c r="EI19" s="11"/>
      <c r="EJ19" s="10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7"/>
      <c r="FB19" s="11"/>
      <c r="FC19" s="10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>
        <v>1</v>
      </c>
      <c r="B20" s="6">
        <v>1</v>
      </c>
      <c r="C20" s="6"/>
      <c r="D20" s="6"/>
      <c r="E20" s="3" t="s">
        <v>65</v>
      </c>
      <c r="F20" s="6">
        <f>$B$20*COUNTIF(T20:FM20,"e")</f>
        <v>0</v>
      </c>
      <c r="G20" s="6">
        <f>$B$20*COUNTIF(T20:FM20,"z")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$B$20*0.4</f>
        <v>0.4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7"/>
      <c r="CW20" s="11"/>
      <c r="CX20" s="10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7"/>
      <c r="DP20" s="11"/>
      <c r="DQ20" s="10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>
        <f>$B$20*9</f>
        <v>9</v>
      </c>
      <c r="EE20" s="10" t="s">
        <v>61</v>
      </c>
      <c r="EF20" s="11"/>
      <c r="EG20" s="10"/>
      <c r="EH20" s="7">
        <f>$B$20*1</f>
        <v>1</v>
      </c>
      <c r="EI20" s="11"/>
      <c r="EJ20" s="10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1</v>
      </c>
      <c r="EW20" s="11"/>
      <c r="EX20" s="10"/>
      <c r="EY20" s="11"/>
      <c r="EZ20" s="10"/>
      <c r="FA20" s="7"/>
      <c r="FB20" s="11"/>
      <c r="FC20" s="10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/>
      <c r="B21" s="6"/>
      <c r="C21" s="6"/>
      <c r="D21" s="6" t="s">
        <v>66</v>
      </c>
      <c r="E21" s="3" t="s">
        <v>67</v>
      </c>
      <c r="F21" s="6">
        <f>COUNTIF(T21:FM21,"e")</f>
        <v>0</v>
      </c>
      <c r="G21" s="6">
        <f>COUNTIF(T21:FM21,"z")</f>
        <v>1</v>
      </c>
      <c r="H21" s="6">
        <f t="shared" si="0"/>
        <v>9</v>
      </c>
      <c r="I21" s="6">
        <f t="shared" si="1"/>
        <v>9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v>0.4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7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7"/>
      <c r="CW21" s="11"/>
      <c r="CX21" s="10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7"/>
      <c r="DP21" s="11"/>
      <c r="DQ21" s="10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>
        <v>9</v>
      </c>
      <c r="EE21" s="10" t="s">
        <v>61</v>
      </c>
      <c r="EF21" s="11"/>
      <c r="EG21" s="10"/>
      <c r="EH21" s="7">
        <v>1</v>
      </c>
      <c r="EI21" s="11"/>
      <c r="EJ21" s="10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1</v>
      </c>
      <c r="EW21" s="11"/>
      <c r="EX21" s="10"/>
      <c r="EY21" s="11"/>
      <c r="EZ21" s="10"/>
      <c r="FA21" s="7"/>
      <c r="FB21" s="11"/>
      <c r="FC21" s="10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2</v>
      </c>
      <c r="B22" s="6">
        <v>1</v>
      </c>
      <c r="C22" s="6"/>
      <c r="D22" s="6"/>
      <c r="E22" s="3" t="s">
        <v>68</v>
      </c>
      <c r="F22" s="6">
        <f>$B$22*COUNTIF(T22:FM22,"e")</f>
        <v>0</v>
      </c>
      <c r="G22" s="6">
        <f>$B$22*COUNTIF(T22:FM22,"z")</f>
        <v>2</v>
      </c>
      <c r="H22" s="6">
        <f t="shared" si="0"/>
        <v>18</v>
      </c>
      <c r="I22" s="6">
        <f t="shared" si="1"/>
        <v>9</v>
      </c>
      <c r="J22" s="6">
        <f t="shared" si="2"/>
        <v>9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0</v>
      </c>
      <c r="S22" s="7">
        <f>$B$22*1.4</f>
        <v>1.4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7"/>
      <c r="CW22" s="11"/>
      <c r="CX22" s="10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7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>
        <f>$B$22*9</f>
        <v>9</v>
      </c>
      <c r="EE22" s="10" t="s">
        <v>61</v>
      </c>
      <c r="EF22" s="11">
        <f>$B$22*9</f>
        <v>9</v>
      </c>
      <c r="EG22" s="10" t="s">
        <v>61</v>
      </c>
      <c r="EH22" s="7">
        <f>$B$22*2</f>
        <v>2</v>
      </c>
      <c r="EI22" s="11"/>
      <c r="EJ22" s="10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2</v>
      </c>
      <c r="EW22" s="11"/>
      <c r="EX22" s="10"/>
      <c r="EY22" s="11"/>
      <c r="EZ22" s="10"/>
      <c r="FA22" s="7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69</v>
      </c>
      <c r="E23" s="3" t="s">
        <v>70</v>
      </c>
      <c r="F23" s="6">
        <f>COUNTIF(T23:FM23,"e")</f>
        <v>0</v>
      </c>
      <c r="G23" s="6">
        <f>COUNTIF(T23:FM23,"z")</f>
        <v>2</v>
      </c>
      <c r="H23" s="6">
        <f t="shared" si="0"/>
        <v>22</v>
      </c>
      <c r="I23" s="6">
        <f t="shared" si="1"/>
        <v>10</v>
      </c>
      <c r="J23" s="6">
        <f t="shared" si="2"/>
        <v>12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3</v>
      </c>
      <c r="R23" s="7">
        <f t="shared" si="10"/>
        <v>0</v>
      </c>
      <c r="S23" s="7">
        <v>0.9</v>
      </c>
      <c r="T23" s="11">
        <v>10</v>
      </c>
      <c r="U23" s="10" t="s">
        <v>61</v>
      </c>
      <c r="V23" s="11">
        <v>12</v>
      </c>
      <c r="W23" s="10" t="s">
        <v>61</v>
      </c>
      <c r="X23" s="7">
        <v>3</v>
      </c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3</v>
      </c>
      <c r="AM23" s="11"/>
      <c r="AN23" s="10"/>
      <c r="AO23" s="11"/>
      <c r="AP23" s="10"/>
      <c r="AQ23" s="7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7"/>
      <c r="CW23" s="11"/>
      <c r="CX23" s="10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7"/>
      <c r="DP23" s="11"/>
      <c r="DQ23" s="10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7"/>
      <c r="EI23" s="11"/>
      <c r="EJ23" s="10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7"/>
      <c r="FB23" s="11"/>
      <c r="FC23" s="10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/>
      <c r="B24" s="6"/>
      <c r="C24" s="6"/>
      <c r="D24" s="6" t="s">
        <v>71</v>
      </c>
      <c r="E24" s="3" t="s">
        <v>72</v>
      </c>
      <c r="F24" s="6">
        <f>COUNTIF(T24:FM24,"e")</f>
        <v>0</v>
      </c>
      <c r="G24" s="6">
        <f>COUNTIF(T24:FM24,"z")</f>
        <v>1</v>
      </c>
      <c r="H24" s="6">
        <f t="shared" si="0"/>
        <v>9</v>
      </c>
      <c r="I24" s="6">
        <f t="shared" si="1"/>
        <v>9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1</v>
      </c>
      <c r="R24" s="7">
        <f t="shared" si="10"/>
        <v>0</v>
      </c>
      <c r="S24" s="7">
        <v>0.4</v>
      </c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7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7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7"/>
      <c r="CD24" s="11"/>
      <c r="CE24" s="10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>
        <v>9</v>
      </c>
      <c r="CS24" s="10" t="s">
        <v>61</v>
      </c>
      <c r="CT24" s="11"/>
      <c r="CU24" s="10"/>
      <c r="CV24" s="7">
        <v>1</v>
      </c>
      <c r="CW24" s="11"/>
      <c r="CX24" s="10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1</v>
      </c>
      <c r="DK24" s="11"/>
      <c r="DL24" s="10"/>
      <c r="DM24" s="11"/>
      <c r="DN24" s="10"/>
      <c r="DO24" s="7"/>
      <c r="DP24" s="11"/>
      <c r="DQ24" s="10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7"/>
      <c r="EI24" s="11"/>
      <c r="EJ24" s="10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7"/>
      <c r="FB24" s="11"/>
      <c r="FC24" s="10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ht="15.95" customHeight="1" x14ac:dyDescent="0.2">
      <c r="A25" s="6"/>
      <c r="B25" s="6"/>
      <c r="C25" s="6"/>
      <c r="D25" s="6"/>
      <c r="E25" s="6" t="s">
        <v>73</v>
      </c>
      <c r="F25" s="6">
        <f t="shared" ref="F25:AK25" si="19">SUM(F17:F24)</f>
        <v>1</v>
      </c>
      <c r="G25" s="6">
        <f t="shared" si="19"/>
        <v>9</v>
      </c>
      <c r="H25" s="6">
        <f t="shared" si="19"/>
        <v>167</v>
      </c>
      <c r="I25" s="6">
        <f t="shared" si="19"/>
        <v>46</v>
      </c>
      <c r="J25" s="6">
        <f t="shared" si="19"/>
        <v>21</v>
      </c>
      <c r="K25" s="6">
        <f t="shared" si="19"/>
        <v>0</v>
      </c>
      <c r="L25" s="6">
        <f t="shared" si="19"/>
        <v>100</v>
      </c>
      <c r="M25" s="6">
        <f t="shared" si="19"/>
        <v>0</v>
      </c>
      <c r="N25" s="6">
        <f t="shared" si="19"/>
        <v>0</v>
      </c>
      <c r="O25" s="6">
        <f t="shared" si="19"/>
        <v>0</v>
      </c>
      <c r="P25" s="6">
        <f t="shared" si="19"/>
        <v>0</v>
      </c>
      <c r="Q25" s="7">
        <f t="shared" si="19"/>
        <v>15</v>
      </c>
      <c r="R25" s="7">
        <f t="shared" si="19"/>
        <v>7</v>
      </c>
      <c r="S25" s="7">
        <f t="shared" si="19"/>
        <v>7.8000000000000007</v>
      </c>
      <c r="T25" s="11">
        <f t="shared" si="19"/>
        <v>10</v>
      </c>
      <c r="U25" s="10">
        <f t="shared" si="19"/>
        <v>0</v>
      </c>
      <c r="V25" s="11">
        <f t="shared" si="19"/>
        <v>12</v>
      </c>
      <c r="W25" s="10">
        <f t="shared" si="19"/>
        <v>0</v>
      </c>
      <c r="X25" s="7">
        <f t="shared" si="19"/>
        <v>3</v>
      </c>
      <c r="Y25" s="11">
        <f t="shared" si="19"/>
        <v>0</v>
      </c>
      <c r="Z25" s="10">
        <f t="shared" si="19"/>
        <v>0</v>
      </c>
      <c r="AA25" s="11">
        <f t="shared" si="19"/>
        <v>0</v>
      </c>
      <c r="AB25" s="10">
        <f t="shared" si="19"/>
        <v>0</v>
      </c>
      <c r="AC25" s="11">
        <f t="shared" si="19"/>
        <v>0</v>
      </c>
      <c r="AD25" s="10">
        <f t="shared" si="19"/>
        <v>0</v>
      </c>
      <c r="AE25" s="11">
        <f t="shared" si="19"/>
        <v>0</v>
      </c>
      <c r="AF25" s="10">
        <f t="shared" si="19"/>
        <v>0</v>
      </c>
      <c r="AG25" s="11">
        <f t="shared" si="19"/>
        <v>0</v>
      </c>
      <c r="AH25" s="10">
        <f t="shared" si="19"/>
        <v>0</v>
      </c>
      <c r="AI25" s="11">
        <f t="shared" si="19"/>
        <v>0</v>
      </c>
      <c r="AJ25" s="10">
        <f t="shared" si="19"/>
        <v>0</v>
      </c>
      <c r="AK25" s="7">
        <f t="shared" si="19"/>
        <v>0</v>
      </c>
      <c r="AL25" s="7">
        <f t="shared" ref="AL25:BQ25" si="20">SUM(AL17:AL24)</f>
        <v>3</v>
      </c>
      <c r="AM25" s="11">
        <f t="shared" si="20"/>
        <v>0</v>
      </c>
      <c r="AN25" s="10">
        <f t="shared" si="20"/>
        <v>0</v>
      </c>
      <c r="AO25" s="11">
        <f t="shared" si="20"/>
        <v>0</v>
      </c>
      <c r="AP25" s="10">
        <f t="shared" si="20"/>
        <v>0</v>
      </c>
      <c r="AQ25" s="7">
        <f t="shared" si="20"/>
        <v>0</v>
      </c>
      <c r="AR25" s="11">
        <f t="shared" si="20"/>
        <v>0</v>
      </c>
      <c r="AS25" s="10">
        <f t="shared" si="20"/>
        <v>0</v>
      </c>
      <c r="AT25" s="11">
        <f t="shared" si="20"/>
        <v>0</v>
      </c>
      <c r="AU25" s="10">
        <f t="shared" si="20"/>
        <v>0</v>
      </c>
      <c r="AV25" s="11">
        <f t="shared" si="20"/>
        <v>0</v>
      </c>
      <c r="AW25" s="10">
        <f t="shared" si="20"/>
        <v>0</v>
      </c>
      <c r="AX25" s="11">
        <f t="shared" si="20"/>
        <v>0</v>
      </c>
      <c r="AY25" s="10">
        <f t="shared" si="20"/>
        <v>0</v>
      </c>
      <c r="AZ25" s="11">
        <f t="shared" si="20"/>
        <v>0</v>
      </c>
      <c r="BA25" s="10">
        <f t="shared" si="20"/>
        <v>0</v>
      </c>
      <c r="BB25" s="11">
        <f t="shared" si="20"/>
        <v>0</v>
      </c>
      <c r="BC25" s="10">
        <f t="shared" si="20"/>
        <v>0</v>
      </c>
      <c r="BD25" s="7">
        <f t="shared" si="20"/>
        <v>0</v>
      </c>
      <c r="BE25" s="7">
        <f t="shared" si="20"/>
        <v>0</v>
      </c>
      <c r="BF25" s="11">
        <f t="shared" si="20"/>
        <v>0</v>
      </c>
      <c r="BG25" s="10">
        <f t="shared" si="20"/>
        <v>0</v>
      </c>
      <c r="BH25" s="11">
        <f t="shared" si="20"/>
        <v>0</v>
      </c>
      <c r="BI25" s="10">
        <f t="shared" si="20"/>
        <v>0</v>
      </c>
      <c r="BJ25" s="7">
        <f t="shared" si="20"/>
        <v>0</v>
      </c>
      <c r="BK25" s="11">
        <f t="shared" si="20"/>
        <v>0</v>
      </c>
      <c r="BL25" s="10">
        <f t="shared" si="20"/>
        <v>0</v>
      </c>
      <c r="BM25" s="11">
        <f t="shared" si="20"/>
        <v>30</v>
      </c>
      <c r="BN25" s="10">
        <f t="shared" si="20"/>
        <v>0</v>
      </c>
      <c r="BO25" s="11">
        <f t="shared" si="20"/>
        <v>0</v>
      </c>
      <c r="BP25" s="10">
        <f t="shared" si="20"/>
        <v>0</v>
      </c>
      <c r="BQ25" s="11">
        <f t="shared" si="20"/>
        <v>0</v>
      </c>
      <c r="BR25" s="10">
        <f t="shared" ref="BR25:CW25" si="21">SUM(BR17:BR24)</f>
        <v>0</v>
      </c>
      <c r="BS25" s="11">
        <f t="shared" si="21"/>
        <v>0</v>
      </c>
      <c r="BT25" s="10">
        <f t="shared" si="21"/>
        <v>0</v>
      </c>
      <c r="BU25" s="11">
        <f t="shared" si="21"/>
        <v>0</v>
      </c>
      <c r="BV25" s="10">
        <f t="shared" si="21"/>
        <v>0</v>
      </c>
      <c r="BW25" s="7">
        <f t="shared" si="21"/>
        <v>2</v>
      </c>
      <c r="BX25" s="7">
        <f t="shared" si="21"/>
        <v>2</v>
      </c>
      <c r="BY25" s="11">
        <f t="shared" si="21"/>
        <v>0</v>
      </c>
      <c r="BZ25" s="10">
        <f t="shared" si="21"/>
        <v>0</v>
      </c>
      <c r="CA25" s="11">
        <f t="shared" si="21"/>
        <v>0</v>
      </c>
      <c r="CB25" s="10">
        <f t="shared" si="21"/>
        <v>0</v>
      </c>
      <c r="CC25" s="7">
        <f t="shared" si="21"/>
        <v>0</v>
      </c>
      <c r="CD25" s="11">
        <f t="shared" si="21"/>
        <v>0</v>
      </c>
      <c r="CE25" s="10">
        <f t="shared" si="21"/>
        <v>0</v>
      </c>
      <c r="CF25" s="11">
        <f t="shared" si="21"/>
        <v>30</v>
      </c>
      <c r="CG25" s="10">
        <f t="shared" si="21"/>
        <v>0</v>
      </c>
      <c r="CH25" s="11">
        <f t="shared" si="21"/>
        <v>0</v>
      </c>
      <c r="CI25" s="10">
        <f t="shared" si="21"/>
        <v>0</v>
      </c>
      <c r="CJ25" s="11">
        <f t="shared" si="21"/>
        <v>0</v>
      </c>
      <c r="CK25" s="10">
        <f t="shared" si="21"/>
        <v>0</v>
      </c>
      <c r="CL25" s="11">
        <f t="shared" si="21"/>
        <v>0</v>
      </c>
      <c r="CM25" s="10">
        <f t="shared" si="21"/>
        <v>0</v>
      </c>
      <c r="CN25" s="11">
        <f t="shared" si="21"/>
        <v>0</v>
      </c>
      <c r="CO25" s="10">
        <f t="shared" si="21"/>
        <v>0</v>
      </c>
      <c r="CP25" s="7">
        <f t="shared" si="21"/>
        <v>2</v>
      </c>
      <c r="CQ25" s="7">
        <f t="shared" si="21"/>
        <v>2</v>
      </c>
      <c r="CR25" s="11">
        <f t="shared" si="21"/>
        <v>9</v>
      </c>
      <c r="CS25" s="10">
        <f t="shared" si="21"/>
        <v>0</v>
      </c>
      <c r="CT25" s="11">
        <f t="shared" si="21"/>
        <v>0</v>
      </c>
      <c r="CU25" s="10">
        <f t="shared" si="21"/>
        <v>0</v>
      </c>
      <c r="CV25" s="7">
        <f t="shared" si="21"/>
        <v>1</v>
      </c>
      <c r="CW25" s="11">
        <f t="shared" si="21"/>
        <v>0</v>
      </c>
      <c r="CX25" s="10">
        <f t="shared" ref="CX25:EC25" si="22">SUM(CX17:CX24)</f>
        <v>0</v>
      </c>
      <c r="CY25" s="11">
        <f t="shared" si="22"/>
        <v>40</v>
      </c>
      <c r="CZ25" s="10">
        <f t="shared" si="22"/>
        <v>0</v>
      </c>
      <c r="DA25" s="11">
        <f t="shared" si="22"/>
        <v>0</v>
      </c>
      <c r="DB25" s="10">
        <f t="shared" si="22"/>
        <v>0</v>
      </c>
      <c r="DC25" s="11">
        <f t="shared" si="22"/>
        <v>0</v>
      </c>
      <c r="DD25" s="10">
        <f t="shared" si="22"/>
        <v>0</v>
      </c>
      <c r="DE25" s="11">
        <f t="shared" si="22"/>
        <v>0</v>
      </c>
      <c r="DF25" s="10">
        <f t="shared" si="22"/>
        <v>0</v>
      </c>
      <c r="DG25" s="11">
        <f t="shared" si="22"/>
        <v>0</v>
      </c>
      <c r="DH25" s="10">
        <f t="shared" si="22"/>
        <v>0</v>
      </c>
      <c r="DI25" s="7">
        <f t="shared" si="22"/>
        <v>3</v>
      </c>
      <c r="DJ25" s="7">
        <f t="shared" si="22"/>
        <v>4</v>
      </c>
      <c r="DK25" s="11">
        <f t="shared" si="22"/>
        <v>0</v>
      </c>
      <c r="DL25" s="10">
        <f t="shared" si="22"/>
        <v>0</v>
      </c>
      <c r="DM25" s="11">
        <f t="shared" si="22"/>
        <v>0</v>
      </c>
      <c r="DN25" s="10">
        <f t="shared" si="22"/>
        <v>0</v>
      </c>
      <c r="DO25" s="7">
        <f t="shared" si="22"/>
        <v>0</v>
      </c>
      <c r="DP25" s="11">
        <f t="shared" si="22"/>
        <v>0</v>
      </c>
      <c r="DQ25" s="10">
        <f t="shared" si="22"/>
        <v>0</v>
      </c>
      <c r="DR25" s="11">
        <f t="shared" si="22"/>
        <v>0</v>
      </c>
      <c r="DS25" s="10">
        <f t="shared" si="22"/>
        <v>0</v>
      </c>
      <c r="DT25" s="11">
        <f t="shared" si="22"/>
        <v>0</v>
      </c>
      <c r="DU25" s="10">
        <f t="shared" si="22"/>
        <v>0</v>
      </c>
      <c r="DV25" s="11">
        <f t="shared" si="22"/>
        <v>0</v>
      </c>
      <c r="DW25" s="10">
        <f t="shared" si="22"/>
        <v>0</v>
      </c>
      <c r="DX25" s="11">
        <f t="shared" si="22"/>
        <v>0</v>
      </c>
      <c r="DY25" s="10">
        <f t="shared" si="22"/>
        <v>0</v>
      </c>
      <c r="DZ25" s="11">
        <f t="shared" si="22"/>
        <v>0</v>
      </c>
      <c r="EA25" s="10">
        <f t="shared" si="22"/>
        <v>0</v>
      </c>
      <c r="EB25" s="7">
        <f t="shared" si="22"/>
        <v>0</v>
      </c>
      <c r="EC25" s="7">
        <f t="shared" si="22"/>
        <v>0</v>
      </c>
      <c r="ED25" s="11">
        <f t="shared" ref="ED25:FI25" si="23">SUM(ED17:ED24)</f>
        <v>27</v>
      </c>
      <c r="EE25" s="10">
        <f t="shared" si="23"/>
        <v>0</v>
      </c>
      <c r="EF25" s="11">
        <f t="shared" si="23"/>
        <v>9</v>
      </c>
      <c r="EG25" s="10">
        <f t="shared" si="23"/>
        <v>0</v>
      </c>
      <c r="EH25" s="7">
        <f t="shared" si="23"/>
        <v>4</v>
      </c>
      <c r="EI25" s="11">
        <f t="shared" si="23"/>
        <v>0</v>
      </c>
      <c r="EJ25" s="10">
        <f t="shared" si="23"/>
        <v>0</v>
      </c>
      <c r="EK25" s="11">
        <f t="shared" si="23"/>
        <v>0</v>
      </c>
      <c r="EL25" s="10">
        <f t="shared" si="23"/>
        <v>0</v>
      </c>
      <c r="EM25" s="11">
        <f t="shared" si="23"/>
        <v>0</v>
      </c>
      <c r="EN25" s="10">
        <f t="shared" si="23"/>
        <v>0</v>
      </c>
      <c r="EO25" s="11">
        <f t="shared" si="23"/>
        <v>0</v>
      </c>
      <c r="EP25" s="10">
        <f t="shared" si="23"/>
        <v>0</v>
      </c>
      <c r="EQ25" s="11">
        <f t="shared" si="23"/>
        <v>0</v>
      </c>
      <c r="ER25" s="10">
        <f t="shared" si="23"/>
        <v>0</v>
      </c>
      <c r="ES25" s="11">
        <f t="shared" si="23"/>
        <v>0</v>
      </c>
      <c r="ET25" s="10">
        <f t="shared" si="23"/>
        <v>0</v>
      </c>
      <c r="EU25" s="7">
        <f t="shared" si="23"/>
        <v>0</v>
      </c>
      <c r="EV25" s="7">
        <f t="shared" si="23"/>
        <v>4</v>
      </c>
      <c r="EW25" s="11">
        <f t="shared" si="23"/>
        <v>0</v>
      </c>
      <c r="EX25" s="10">
        <f t="shared" si="23"/>
        <v>0</v>
      </c>
      <c r="EY25" s="11">
        <f t="shared" si="23"/>
        <v>0</v>
      </c>
      <c r="EZ25" s="10">
        <f t="shared" si="23"/>
        <v>0</v>
      </c>
      <c r="FA25" s="7">
        <f t="shared" si="23"/>
        <v>0</v>
      </c>
      <c r="FB25" s="11">
        <f t="shared" si="23"/>
        <v>0</v>
      </c>
      <c r="FC25" s="10">
        <f t="shared" si="23"/>
        <v>0</v>
      </c>
      <c r="FD25" s="11">
        <f t="shared" si="23"/>
        <v>0</v>
      </c>
      <c r="FE25" s="10">
        <f t="shared" si="23"/>
        <v>0</v>
      </c>
      <c r="FF25" s="11">
        <f t="shared" si="23"/>
        <v>0</v>
      </c>
      <c r="FG25" s="10">
        <f t="shared" si="23"/>
        <v>0</v>
      </c>
      <c r="FH25" s="11">
        <f t="shared" si="23"/>
        <v>0</v>
      </c>
      <c r="FI25" s="10">
        <f t="shared" si="23"/>
        <v>0</v>
      </c>
      <c r="FJ25" s="11">
        <f t="shared" ref="FJ25:FO25" si="24">SUM(FJ17:FJ24)</f>
        <v>0</v>
      </c>
      <c r="FK25" s="10">
        <f t="shared" si="24"/>
        <v>0</v>
      </c>
      <c r="FL25" s="11">
        <f t="shared" si="24"/>
        <v>0</v>
      </c>
      <c r="FM25" s="10">
        <f t="shared" si="24"/>
        <v>0</v>
      </c>
      <c r="FN25" s="7">
        <f t="shared" si="24"/>
        <v>0</v>
      </c>
      <c r="FO25" s="7">
        <f t="shared" si="24"/>
        <v>0</v>
      </c>
    </row>
    <row r="26" spans="1:171" ht="20.100000000000001" customHeight="1" x14ac:dyDescent="0.2">
      <c r="A26" s="14" t="s">
        <v>74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4"/>
      <c r="FO26" s="15"/>
    </row>
    <row r="27" spans="1:171" x14ac:dyDescent="0.2">
      <c r="A27" s="6"/>
      <c r="B27" s="6"/>
      <c r="C27" s="6"/>
      <c r="D27" s="6" t="s">
        <v>75</v>
      </c>
      <c r="E27" s="3" t="s">
        <v>76</v>
      </c>
      <c r="F27" s="6">
        <f t="shared" ref="F27:F36" si="25">COUNTIF(T27:FM27,"e")</f>
        <v>1</v>
      </c>
      <c r="G27" s="6">
        <f t="shared" ref="G27:G36" si="26">COUNTIF(T27:FM27,"z")</f>
        <v>1</v>
      </c>
      <c r="H27" s="6">
        <f t="shared" ref="H27:H36" si="27">SUM(I27:P27)</f>
        <v>35</v>
      </c>
      <c r="I27" s="6">
        <f t="shared" ref="I27:I36" si="28">T27+AM27+BF27+BY27+CR27+DK27+ED27+EW27</f>
        <v>20</v>
      </c>
      <c r="J27" s="6">
        <f t="shared" ref="J27:J36" si="29">V27+AO27+BH27+CA27+CT27+DM27+EF27+EY27</f>
        <v>15</v>
      </c>
      <c r="K27" s="6">
        <f t="shared" ref="K27:K36" si="30">Y27+AR27+BK27+CD27+CW27+DP27+EI27+FB27</f>
        <v>0</v>
      </c>
      <c r="L27" s="6">
        <f t="shared" ref="L27:L36" si="31">AA27+AT27+BM27+CF27+CY27+DR27+EK27+FD27</f>
        <v>0</v>
      </c>
      <c r="M27" s="6">
        <f t="shared" ref="M27:M36" si="32">AC27+AV27+BO27+CH27+DA27+DT27+EM27+FF27</f>
        <v>0</v>
      </c>
      <c r="N27" s="6">
        <f t="shared" ref="N27:N36" si="33">AE27+AX27+BQ27+CJ27+DC27+DV27+EO27+FH27</f>
        <v>0</v>
      </c>
      <c r="O27" s="6">
        <f t="shared" ref="O27:O36" si="34">AG27+AZ27+BS27+CL27+DE27+DX27+EQ27+FJ27</f>
        <v>0</v>
      </c>
      <c r="P27" s="6">
        <f t="shared" ref="P27:P36" si="35">AI27+BB27+BU27+CN27+DG27+DZ27+ES27+FL27</f>
        <v>0</v>
      </c>
      <c r="Q27" s="7">
        <f t="shared" ref="Q27:Q36" si="36">AL27+BE27+BX27+CQ27+DJ27+EC27+EV27+FO27</f>
        <v>5</v>
      </c>
      <c r="R27" s="7">
        <f t="shared" ref="R27:R36" si="37">AK27+BD27+BW27+CP27+DI27+EB27+EU27+FN27</f>
        <v>0</v>
      </c>
      <c r="S27" s="7">
        <v>1.66</v>
      </c>
      <c r="T27" s="11">
        <v>20</v>
      </c>
      <c r="U27" s="10" t="s">
        <v>64</v>
      </c>
      <c r="V27" s="11">
        <v>15</v>
      </c>
      <c r="W27" s="10" t="s">
        <v>61</v>
      </c>
      <c r="X27" s="7">
        <v>5</v>
      </c>
      <c r="Y27" s="11"/>
      <c r="Z27" s="10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ref="AL27:AL36" si="38">X27+AK27</f>
        <v>5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ref="BE27:BE36" si="39">AQ27+BD27</f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ref="BX27:BX36" si="40">BJ27+BW27</f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ref="CQ27:CQ36" si="41">CC27+CP27</f>
        <v>0</v>
      </c>
      <c r="CR27" s="11"/>
      <c r="CS27" s="10"/>
      <c r="CT27" s="11"/>
      <c r="CU27" s="10"/>
      <c r="CV27" s="7"/>
      <c r="CW27" s="11"/>
      <c r="CX27" s="10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ref="DJ27:DJ36" si="42">CV27+DI27</f>
        <v>0</v>
      </c>
      <c r="DK27" s="11"/>
      <c r="DL27" s="10"/>
      <c r="DM27" s="11"/>
      <c r="DN27" s="10"/>
      <c r="DO27" s="7"/>
      <c r="DP27" s="11"/>
      <c r="DQ27" s="10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ref="EC27:EC36" si="43">DO27+EB27</f>
        <v>0</v>
      </c>
      <c r="ED27" s="11"/>
      <c r="EE27" s="10"/>
      <c r="EF27" s="11"/>
      <c r="EG27" s="10"/>
      <c r="EH27" s="7"/>
      <c r="EI27" s="11"/>
      <c r="EJ27" s="10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ref="EV27:EV36" si="44">EH27+EU27</f>
        <v>0</v>
      </c>
      <c r="EW27" s="11"/>
      <c r="EX27" s="10"/>
      <c r="EY27" s="11"/>
      <c r="EZ27" s="10"/>
      <c r="FA27" s="7"/>
      <c r="FB27" s="11"/>
      <c r="FC27" s="10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ref="FO27:FO36" si="45">FA27+FN27</f>
        <v>0</v>
      </c>
    </row>
    <row r="28" spans="1:171" x14ac:dyDescent="0.2">
      <c r="A28" s="6"/>
      <c r="B28" s="6"/>
      <c r="C28" s="6"/>
      <c r="D28" s="6" t="s">
        <v>77</v>
      </c>
      <c r="E28" s="3" t="s">
        <v>78</v>
      </c>
      <c r="F28" s="6">
        <f t="shared" si="25"/>
        <v>1</v>
      </c>
      <c r="G28" s="6">
        <f t="shared" si="26"/>
        <v>1</v>
      </c>
      <c r="H28" s="6">
        <f t="shared" si="27"/>
        <v>35</v>
      </c>
      <c r="I28" s="6">
        <f t="shared" si="28"/>
        <v>20</v>
      </c>
      <c r="J28" s="6">
        <f t="shared" si="29"/>
        <v>15</v>
      </c>
      <c r="K28" s="6">
        <f t="shared" si="30"/>
        <v>0</v>
      </c>
      <c r="L28" s="6">
        <f t="shared" si="31"/>
        <v>0</v>
      </c>
      <c r="M28" s="6">
        <f t="shared" si="32"/>
        <v>0</v>
      </c>
      <c r="N28" s="6">
        <f t="shared" si="33"/>
        <v>0</v>
      </c>
      <c r="O28" s="6">
        <f t="shared" si="34"/>
        <v>0</v>
      </c>
      <c r="P28" s="6">
        <f t="shared" si="35"/>
        <v>0</v>
      </c>
      <c r="Q28" s="7">
        <f t="shared" si="36"/>
        <v>5</v>
      </c>
      <c r="R28" s="7">
        <f t="shared" si="37"/>
        <v>0</v>
      </c>
      <c r="S28" s="7">
        <v>1.66</v>
      </c>
      <c r="T28" s="11"/>
      <c r="U28" s="10"/>
      <c r="V28" s="11"/>
      <c r="W28" s="10"/>
      <c r="X28" s="7"/>
      <c r="Y28" s="11"/>
      <c r="Z28" s="10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38"/>
        <v>0</v>
      </c>
      <c r="AM28" s="11">
        <v>20</v>
      </c>
      <c r="AN28" s="10" t="s">
        <v>64</v>
      </c>
      <c r="AO28" s="11">
        <v>15</v>
      </c>
      <c r="AP28" s="10" t="s">
        <v>61</v>
      </c>
      <c r="AQ28" s="7">
        <v>5</v>
      </c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9"/>
        <v>5</v>
      </c>
      <c r="BF28" s="11"/>
      <c r="BG28" s="10"/>
      <c r="BH28" s="11"/>
      <c r="BI28" s="10"/>
      <c r="BJ28" s="7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40"/>
        <v>0</v>
      </c>
      <c r="BY28" s="11"/>
      <c r="BZ28" s="10"/>
      <c r="CA28" s="11"/>
      <c r="CB28" s="10"/>
      <c r="CC28" s="7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41"/>
        <v>0</v>
      </c>
      <c r="CR28" s="11"/>
      <c r="CS28" s="10"/>
      <c r="CT28" s="11"/>
      <c r="CU28" s="10"/>
      <c r="CV28" s="7"/>
      <c r="CW28" s="11"/>
      <c r="CX28" s="10"/>
      <c r="CY28" s="11"/>
      <c r="CZ28" s="10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 t="shared" si="42"/>
        <v>0</v>
      </c>
      <c r="DK28" s="11"/>
      <c r="DL28" s="10"/>
      <c r="DM28" s="11"/>
      <c r="DN28" s="10"/>
      <c r="DO28" s="7"/>
      <c r="DP28" s="11"/>
      <c r="DQ28" s="10"/>
      <c r="DR28" s="11"/>
      <c r="DS28" s="10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 t="shared" si="43"/>
        <v>0</v>
      </c>
      <c r="ED28" s="11"/>
      <c r="EE28" s="10"/>
      <c r="EF28" s="11"/>
      <c r="EG28" s="10"/>
      <c r="EH28" s="7"/>
      <c r="EI28" s="11"/>
      <c r="EJ28" s="10"/>
      <c r="EK28" s="11"/>
      <c r="EL28" s="10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 t="shared" si="44"/>
        <v>0</v>
      </c>
      <c r="EW28" s="11"/>
      <c r="EX28" s="10"/>
      <c r="EY28" s="11"/>
      <c r="EZ28" s="10"/>
      <c r="FA28" s="7"/>
      <c r="FB28" s="11"/>
      <c r="FC28" s="10"/>
      <c r="FD28" s="11"/>
      <c r="FE28" s="10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 t="shared" si="45"/>
        <v>0</v>
      </c>
    </row>
    <row r="29" spans="1:171" x14ac:dyDescent="0.2">
      <c r="A29" s="6"/>
      <c r="B29" s="6"/>
      <c r="C29" s="6"/>
      <c r="D29" s="6" t="s">
        <v>79</v>
      </c>
      <c r="E29" s="3" t="s">
        <v>80</v>
      </c>
      <c r="F29" s="6">
        <f t="shared" si="25"/>
        <v>1</v>
      </c>
      <c r="G29" s="6">
        <f t="shared" si="26"/>
        <v>1</v>
      </c>
      <c r="H29" s="6">
        <f t="shared" si="27"/>
        <v>28</v>
      </c>
      <c r="I29" s="6">
        <f t="shared" si="28"/>
        <v>14</v>
      </c>
      <c r="J29" s="6">
        <f t="shared" si="29"/>
        <v>0</v>
      </c>
      <c r="K29" s="6">
        <f t="shared" si="30"/>
        <v>14</v>
      </c>
      <c r="L29" s="6">
        <f t="shared" si="31"/>
        <v>0</v>
      </c>
      <c r="M29" s="6">
        <f t="shared" si="32"/>
        <v>0</v>
      </c>
      <c r="N29" s="6">
        <f t="shared" si="33"/>
        <v>0</v>
      </c>
      <c r="O29" s="6">
        <f t="shared" si="34"/>
        <v>0</v>
      </c>
      <c r="P29" s="6">
        <f t="shared" si="35"/>
        <v>0</v>
      </c>
      <c r="Q29" s="7">
        <f t="shared" si="36"/>
        <v>5</v>
      </c>
      <c r="R29" s="7">
        <f t="shared" si="37"/>
        <v>3</v>
      </c>
      <c r="S29" s="7">
        <v>1.2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8"/>
        <v>0</v>
      </c>
      <c r="AM29" s="11"/>
      <c r="AN29" s="10"/>
      <c r="AO29" s="11"/>
      <c r="AP29" s="10"/>
      <c r="AQ29" s="7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9"/>
        <v>0</v>
      </c>
      <c r="BF29" s="11">
        <v>14</v>
      </c>
      <c r="BG29" s="10" t="s">
        <v>64</v>
      </c>
      <c r="BH29" s="11"/>
      <c r="BI29" s="10"/>
      <c r="BJ29" s="7">
        <v>2</v>
      </c>
      <c r="BK29" s="11">
        <v>14</v>
      </c>
      <c r="BL29" s="10" t="s">
        <v>61</v>
      </c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>
        <v>3</v>
      </c>
      <c r="BX29" s="7">
        <f t="shared" si="40"/>
        <v>5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41"/>
        <v>0</v>
      </c>
      <c r="CR29" s="11"/>
      <c r="CS29" s="10"/>
      <c r="CT29" s="11"/>
      <c r="CU29" s="10"/>
      <c r="CV29" s="7"/>
      <c r="CW29" s="11"/>
      <c r="CX29" s="10"/>
      <c r="CY29" s="11"/>
      <c r="CZ29" s="10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 t="shared" si="42"/>
        <v>0</v>
      </c>
      <c r="DK29" s="11"/>
      <c r="DL29" s="10"/>
      <c r="DM29" s="11"/>
      <c r="DN29" s="10"/>
      <c r="DO29" s="7"/>
      <c r="DP29" s="11"/>
      <c r="DQ29" s="10"/>
      <c r="DR29" s="11"/>
      <c r="DS29" s="10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 t="shared" si="43"/>
        <v>0</v>
      </c>
      <c r="ED29" s="11"/>
      <c r="EE29" s="10"/>
      <c r="EF29" s="11"/>
      <c r="EG29" s="10"/>
      <c r="EH29" s="7"/>
      <c r="EI29" s="11"/>
      <c r="EJ29" s="10"/>
      <c r="EK29" s="11"/>
      <c r="EL29" s="10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 t="shared" si="44"/>
        <v>0</v>
      </c>
      <c r="EW29" s="11"/>
      <c r="EX29" s="10"/>
      <c r="EY29" s="11"/>
      <c r="EZ29" s="10"/>
      <c r="FA29" s="7"/>
      <c r="FB29" s="11"/>
      <c r="FC29" s="10"/>
      <c r="FD29" s="11"/>
      <c r="FE29" s="10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 t="shared" si="45"/>
        <v>0</v>
      </c>
    </row>
    <row r="30" spans="1:171" x14ac:dyDescent="0.2">
      <c r="A30" s="6"/>
      <c r="B30" s="6"/>
      <c r="C30" s="6"/>
      <c r="D30" s="6" t="s">
        <v>81</v>
      </c>
      <c r="E30" s="3" t="s">
        <v>82</v>
      </c>
      <c r="F30" s="6">
        <f t="shared" si="25"/>
        <v>1</v>
      </c>
      <c r="G30" s="6">
        <f t="shared" si="26"/>
        <v>1</v>
      </c>
      <c r="H30" s="6">
        <f t="shared" si="27"/>
        <v>26</v>
      </c>
      <c r="I30" s="6">
        <f t="shared" si="28"/>
        <v>16</v>
      </c>
      <c r="J30" s="6">
        <f t="shared" si="29"/>
        <v>0</v>
      </c>
      <c r="K30" s="6">
        <f t="shared" si="30"/>
        <v>10</v>
      </c>
      <c r="L30" s="6">
        <f t="shared" si="31"/>
        <v>0</v>
      </c>
      <c r="M30" s="6">
        <f t="shared" si="32"/>
        <v>0</v>
      </c>
      <c r="N30" s="6">
        <f t="shared" si="33"/>
        <v>0</v>
      </c>
      <c r="O30" s="6">
        <f t="shared" si="34"/>
        <v>0</v>
      </c>
      <c r="P30" s="6">
        <f t="shared" si="35"/>
        <v>0</v>
      </c>
      <c r="Q30" s="7">
        <f t="shared" si="36"/>
        <v>4</v>
      </c>
      <c r="R30" s="7">
        <f t="shared" si="37"/>
        <v>2</v>
      </c>
      <c r="S30" s="7">
        <v>1.32</v>
      </c>
      <c r="T30" s="11"/>
      <c r="U30" s="10"/>
      <c r="V30" s="11"/>
      <c r="W30" s="10"/>
      <c r="X30" s="7"/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38"/>
        <v>0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9"/>
        <v>0</v>
      </c>
      <c r="BF30" s="11">
        <v>16</v>
      </c>
      <c r="BG30" s="10" t="s">
        <v>64</v>
      </c>
      <c r="BH30" s="11"/>
      <c r="BI30" s="10"/>
      <c r="BJ30" s="7">
        <v>2</v>
      </c>
      <c r="BK30" s="11">
        <v>10</v>
      </c>
      <c r="BL30" s="10" t="s">
        <v>61</v>
      </c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>
        <v>2</v>
      </c>
      <c r="BX30" s="7">
        <f t="shared" si="40"/>
        <v>4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41"/>
        <v>0</v>
      </c>
      <c r="CR30" s="11"/>
      <c r="CS30" s="10"/>
      <c r="CT30" s="11"/>
      <c r="CU30" s="10"/>
      <c r="CV30" s="7"/>
      <c r="CW30" s="11"/>
      <c r="CX30" s="10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si="42"/>
        <v>0</v>
      </c>
      <c r="DK30" s="11"/>
      <c r="DL30" s="10"/>
      <c r="DM30" s="11"/>
      <c r="DN30" s="10"/>
      <c r="DO30" s="7"/>
      <c r="DP30" s="11"/>
      <c r="DQ30" s="10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si="43"/>
        <v>0</v>
      </c>
      <c r="ED30" s="11"/>
      <c r="EE30" s="10"/>
      <c r="EF30" s="11"/>
      <c r="EG30" s="10"/>
      <c r="EH30" s="7"/>
      <c r="EI30" s="11"/>
      <c r="EJ30" s="10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si="44"/>
        <v>0</v>
      </c>
      <c r="EW30" s="11"/>
      <c r="EX30" s="10"/>
      <c r="EY30" s="11"/>
      <c r="EZ30" s="10"/>
      <c r="FA30" s="7"/>
      <c r="FB30" s="11"/>
      <c r="FC30" s="10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si="45"/>
        <v>0</v>
      </c>
    </row>
    <row r="31" spans="1:171" x14ac:dyDescent="0.2">
      <c r="A31" s="6"/>
      <c r="B31" s="6"/>
      <c r="C31" s="6"/>
      <c r="D31" s="6" t="s">
        <v>83</v>
      </c>
      <c r="E31" s="3" t="s">
        <v>84</v>
      </c>
      <c r="F31" s="6">
        <f t="shared" si="25"/>
        <v>1</v>
      </c>
      <c r="G31" s="6">
        <f t="shared" si="26"/>
        <v>2</v>
      </c>
      <c r="H31" s="6">
        <f t="shared" si="27"/>
        <v>60</v>
      </c>
      <c r="I31" s="6">
        <f t="shared" si="28"/>
        <v>30</v>
      </c>
      <c r="J31" s="6">
        <f t="shared" si="29"/>
        <v>10</v>
      </c>
      <c r="K31" s="6">
        <f t="shared" si="30"/>
        <v>20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7</v>
      </c>
      <c r="R31" s="7">
        <f t="shared" si="37"/>
        <v>3</v>
      </c>
      <c r="S31" s="7">
        <v>3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0</v>
      </c>
      <c r="AM31" s="11">
        <v>30</v>
      </c>
      <c r="AN31" s="10" t="s">
        <v>64</v>
      </c>
      <c r="AO31" s="11">
        <v>10</v>
      </c>
      <c r="AP31" s="10" t="s">
        <v>61</v>
      </c>
      <c r="AQ31" s="7">
        <v>4</v>
      </c>
      <c r="AR31" s="11">
        <v>20</v>
      </c>
      <c r="AS31" s="10" t="s">
        <v>61</v>
      </c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>
        <v>3</v>
      </c>
      <c r="BE31" s="7">
        <f t="shared" si="39"/>
        <v>7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7"/>
      <c r="CW31" s="11"/>
      <c r="CX31" s="10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7"/>
      <c r="DP31" s="11"/>
      <c r="DQ31" s="10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7"/>
      <c r="EI31" s="11"/>
      <c r="EJ31" s="10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7"/>
      <c r="FB31" s="11"/>
      <c r="FC31" s="10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85</v>
      </c>
      <c r="E32" s="3" t="s">
        <v>86</v>
      </c>
      <c r="F32" s="6">
        <f t="shared" si="25"/>
        <v>0</v>
      </c>
      <c r="G32" s="6">
        <f t="shared" si="26"/>
        <v>2</v>
      </c>
      <c r="H32" s="6">
        <f t="shared" si="27"/>
        <v>31</v>
      </c>
      <c r="I32" s="6">
        <f t="shared" si="28"/>
        <v>16</v>
      </c>
      <c r="J32" s="6">
        <f t="shared" si="29"/>
        <v>15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3</v>
      </c>
      <c r="R32" s="7">
        <f t="shared" si="37"/>
        <v>0</v>
      </c>
      <c r="S32" s="7">
        <v>1.3</v>
      </c>
      <c r="T32" s="11">
        <v>16</v>
      </c>
      <c r="U32" s="10" t="s">
        <v>61</v>
      </c>
      <c r="V32" s="11">
        <v>15</v>
      </c>
      <c r="W32" s="10" t="s">
        <v>61</v>
      </c>
      <c r="X32" s="7">
        <v>3</v>
      </c>
      <c r="Y32" s="11"/>
      <c r="Z32" s="10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8"/>
        <v>3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7"/>
      <c r="CW32" s="11"/>
      <c r="CX32" s="10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7"/>
      <c r="DP32" s="11"/>
      <c r="DQ32" s="10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7"/>
      <c r="EI32" s="11"/>
      <c r="EJ32" s="10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7"/>
      <c r="FB32" s="11"/>
      <c r="FC32" s="10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87</v>
      </c>
      <c r="E33" s="3" t="s">
        <v>88</v>
      </c>
      <c r="F33" s="6">
        <f t="shared" si="25"/>
        <v>1</v>
      </c>
      <c r="G33" s="6">
        <f t="shared" si="26"/>
        <v>1</v>
      </c>
      <c r="H33" s="6">
        <f t="shared" si="27"/>
        <v>30</v>
      </c>
      <c r="I33" s="6">
        <f t="shared" si="28"/>
        <v>15</v>
      </c>
      <c r="J33" s="6">
        <f t="shared" si="29"/>
        <v>15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0</v>
      </c>
      <c r="S33" s="7">
        <v>1.3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0</v>
      </c>
      <c r="AM33" s="11">
        <v>15</v>
      </c>
      <c r="AN33" s="10" t="s">
        <v>64</v>
      </c>
      <c r="AO33" s="11">
        <v>15</v>
      </c>
      <c r="AP33" s="10" t="s">
        <v>61</v>
      </c>
      <c r="AQ33" s="7">
        <v>3</v>
      </c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3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7"/>
      <c r="CW33" s="11"/>
      <c r="CX33" s="10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7"/>
      <c r="DP33" s="11"/>
      <c r="DQ33" s="10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7"/>
      <c r="EI33" s="11"/>
      <c r="EJ33" s="10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7"/>
      <c r="FB33" s="11"/>
      <c r="FC33" s="10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89</v>
      </c>
      <c r="E34" s="3" t="s">
        <v>90</v>
      </c>
      <c r="F34" s="6">
        <f t="shared" si="25"/>
        <v>0</v>
      </c>
      <c r="G34" s="6">
        <f t="shared" si="26"/>
        <v>2</v>
      </c>
      <c r="H34" s="6">
        <f t="shared" si="27"/>
        <v>30</v>
      </c>
      <c r="I34" s="6">
        <f t="shared" si="28"/>
        <v>20</v>
      </c>
      <c r="J34" s="6">
        <f t="shared" si="29"/>
        <v>10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3</v>
      </c>
      <c r="R34" s="7">
        <f t="shared" si="37"/>
        <v>0</v>
      </c>
      <c r="S34" s="7">
        <v>1.4</v>
      </c>
      <c r="T34" s="11"/>
      <c r="U34" s="10"/>
      <c r="V34" s="11"/>
      <c r="W34" s="10"/>
      <c r="X34" s="7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0</v>
      </c>
      <c r="AM34" s="11">
        <v>20</v>
      </c>
      <c r="AN34" s="10" t="s">
        <v>61</v>
      </c>
      <c r="AO34" s="11">
        <v>10</v>
      </c>
      <c r="AP34" s="10" t="s">
        <v>61</v>
      </c>
      <c r="AQ34" s="7">
        <v>3</v>
      </c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3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7"/>
      <c r="CW34" s="11"/>
      <c r="CX34" s="10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7"/>
      <c r="DP34" s="11"/>
      <c r="DQ34" s="10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7"/>
      <c r="EI34" s="11"/>
      <c r="EJ34" s="10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7"/>
      <c r="FB34" s="11"/>
      <c r="FC34" s="10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91</v>
      </c>
      <c r="E35" s="3" t="s">
        <v>92</v>
      </c>
      <c r="F35" s="6">
        <f t="shared" si="25"/>
        <v>0</v>
      </c>
      <c r="G35" s="6">
        <f t="shared" si="26"/>
        <v>2</v>
      </c>
      <c r="H35" s="6">
        <f t="shared" si="27"/>
        <v>20</v>
      </c>
      <c r="I35" s="6">
        <f t="shared" si="28"/>
        <v>10</v>
      </c>
      <c r="J35" s="6">
        <f t="shared" si="29"/>
        <v>10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3</v>
      </c>
      <c r="R35" s="7">
        <f t="shared" si="37"/>
        <v>0</v>
      </c>
      <c r="S35" s="7">
        <v>1.4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v>10</v>
      </c>
      <c r="AN35" s="10" t="s">
        <v>61</v>
      </c>
      <c r="AO35" s="11">
        <v>10</v>
      </c>
      <c r="AP35" s="10" t="s">
        <v>61</v>
      </c>
      <c r="AQ35" s="7">
        <v>3</v>
      </c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9"/>
        <v>3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7"/>
      <c r="CW35" s="11"/>
      <c r="CX35" s="10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7"/>
      <c r="DP35" s="11"/>
      <c r="DQ35" s="10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7"/>
      <c r="EI35" s="11"/>
      <c r="EJ35" s="10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7"/>
      <c r="FB35" s="11"/>
      <c r="FC35" s="10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93</v>
      </c>
      <c r="E36" s="3" t="s">
        <v>94</v>
      </c>
      <c r="F36" s="6">
        <f t="shared" si="25"/>
        <v>0</v>
      </c>
      <c r="G36" s="6">
        <f t="shared" si="26"/>
        <v>2</v>
      </c>
      <c r="H36" s="6">
        <f t="shared" si="27"/>
        <v>35</v>
      </c>
      <c r="I36" s="6">
        <f t="shared" si="28"/>
        <v>20</v>
      </c>
      <c r="J36" s="6">
        <f t="shared" si="29"/>
        <v>15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2</v>
      </c>
      <c r="R36" s="7">
        <f t="shared" si="37"/>
        <v>0</v>
      </c>
      <c r="S36" s="7">
        <v>1.5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8"/>
        <v>0</v>
      </c>
      <c r="AM36" s="11"/>
      <c r="AN36" s="10"/>
      <c r="AO36" s="11"/>
      <c r="AP36" s="10"/>
      <c r="AQ36" s="7"/>
      <c r="AR36" s="11"/>
      <c r="AS36" s="10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0</v>
      </c>
      <c r="BF36" s="11"/>
      <c r="BG36" s="10"/>
      <c r="BH36" s="11"/>
      <c r="BI36" s="10"/>
      <c r="BJ36" s="7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0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7"/>
      <c r="CW36" s="11"/>
      <c r="CX36" s="10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7"/>
      <c r="DP36" s="11"/>
      <c r="DQ36" s="10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>
        <v>20</v>
      </c>
      <c r="EE36" s="10" t="s">
        <v>61</v>
      </c>
      <c r="EF36" s="11">
        <v>15</v>
      </c>
      <c r="EG36" s="10" t="s">
        <v>61</v>
      </c>
      <c r="EH36" s="7">
        <v>2</v>
      </c>
      <c r="EI36" s="11"/>
      <c r="EJ36" s="10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2</v>
      </c>
      <c r="EW36" s="11"/>
      <c r="EX36" s="10"/>
      <c r="EY36" s="11"/>
      <c r="EZ36" s="10"/>
      <c r="FA36" s="7"/>
      <c r="FB36" s="11"/>
      <c r="FC36" s="10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ht="15.95" customHeight="1" x14ac:dyDescent="0.2">
      <c r="A37" s="6"/>
      <c r="B37" s="6"/>
      <c r="C37" s="6"/>
      <c r="D37" s="6"/>
      <c r="E37" s="6" t="s">
        <v>73</v>
      </c>
      <c r="F37" s="6">
        <f t="shared" ref="F37:AK37" si="46">SUM(F27:F36)</f>
        <v>6</v>
      </c>
      <c r="G37" s="6">
        <f t="shared" si="46"/>
        <v>15</v>
      </c>
      <c r="H37" s="6">
        <f t="shared" si="46"/>
        <v>330</v>
      </c>
      <c r="I37" s="6">
        <f t="shared" si="46"/>
        <v>181</v>
      </c>
      <c r="J37" s="6">
        <f t="shared" si="46"/>
        <v>105</v>
      </c>
      <c r="K37" s="6">
        <f t="shared" si="46"/>
        <v>44</v>
      </c>
      <c r="L37" s="6">
        <f t="shared" si="46"/>
        <v>0</v>
      </c>
      <c r="M37" s="6">
        <f t="shared" si="46"/>
        <v>0</v>
      </c>
      <c r="N37" s="6">
        <f t="shared" si="46"/>
        <v>0</v>
      </c>
      <c r="O37" s="6">
        <f t="shared" si="46"/>
        <v>0</v>
      </c>
      <c r="P37" s="6">
        <f t="shared" si="46"/>
        <v>0</v>
      </c>
      <c r="Q37" s="7">
        <f t="shared" si="46"/>
        <v>40</v>
      </c>
      <c r="R37" s="7">
        <f t="shared" si="46"/>
        <v>8</v>
      </c>
      <c r="S37" s="7">
        <f t="shared" si="46"/>
        <v>15.740000000000002</v>
      </c>
      <c r="T37" s="11">
        <f t="shared" si="46"/>
        <v>36</v>
      </c>
      <c r="U37" s="10">
        <f t="shared" si="46"/>
        <v>0</v>
      </c>
      <c r="V37" s="11">
        <f t="shared" si="46"/>
        <v>30</v>
      </c>
      <c r="W37" s="10">
        <f t="shared" si="46"/>
        <v>0</v>
      </c>
      <c r="X37" s="7">
        <f t="shared" si="46"/>
        <v>8</v>
      </c>
      <c r="Y37" s="11">
        <f t="shared" si="46"/>
        <v>0</v>
      </c>
      <c r="Z37" s="10">
        <f t="shared" si="46"/>
        <v>0</v>
      </c>
      <c r="AA37" s="11">
        <f t="shared" si="46"/>
        <v>0</v>
      </c>
      <c r="AB37" s="10">
        <f t="shared" si="46"/>
        <v>0</v>
      </c>
      <c r="AC37" s="11">
        <f t="shared" si="46"/>
        <v>0</v>
      </c>
      <c r="AD37" s="10">
        <f t="shared" si="46"/>
        <v>0</v>
      </c>
      <c r="AE37" s="11">
        <f t="shared" si="46"/>
        <v>0</v>
      </c>
      <c r="AF37" s="10">
        <f t="shared" si="46"/>
        <v>0</v>
      </c>
      <c r="AG37" s="11">
        <f t="shared" si="46"/>
        <v>0</v>
      </c>
      <c r="AH37" s="10">
        <f t="shared" si="46"/>
        <v>0</v>
      </c>
      <c r="AI37" s="11">
        <f t="shared" si="46"/>
        <v>0</v>
      </c>
      <c r="AJ37" s="10">
        <f t="shared" si="46"/>
        <v>0</v>
      </c>
      <c r="AK37" s="7">
        <f t="shared" si="46"/>
        <v>0</v>
      </c>
      <c r="AL37" s="7">
        <f t="shared" ref="AL37:BQ37" si="47">SUM(AL27:AL36)</f>
        <v>8</v>
      </c>
      <c r="AM37" s="11">
        <f t="shared" si="47"/>
        <v>95</v>
      </c>
      <c r="AN37" s="10">
        <f t="shared" si="47"/>
        <v>0</v>
      </c>
      <c r="AO37" s="11">
        <f t="shared" si="47"/>
        <v>60</v>
      </c>
      <c r="AP37" s="10">
        <f t="shared" si="47"/>
        <v>0</v>
      </c>
      <c r="AQ37" s="7">
        <f t="shared" si="47"/>
        <v>18</v>
      </c>
      <c r="AR37" s="11">
        <f t="shared" si="47"/>
        <v>20</v>
      </c>
      <c r="AS37" s="10">
        <f t="shared" si="47"/>
        <v>0</v>
      </c>
      <c r="AT37" s="11">
        <f t="shared" si="47"/>
        <v>0</v>
      </c>
      <c r="AU37" s="10">
        <f t="shared" si="47"/>
        <v>0</v>
      </c>
      <c r="AV37" s="11">
        <f t="shared" si="47"/>
        <v>0</v>
      </c>
      <c r="AW37" s="10">
        <f t="shared" si="47"/>
        <v>0</v>
      </c>
      <c r="AX37" s="11">
        <f t="shared" si="47"/>
        <v>0</v>
      </c>
      <c r="AY37" s="10">
        <f t="shared" si="47"/>
        <v>0</v>
      </c>
      <c r="AZ37" s="11">
        <f t="shared" si="47"/>
        <v>0</v>
      </c>
      <c r="BA37" s="10">
        <f t="shared" si="47"/>
        <v>0</v>
      </c>
      <c r="BB37" s="11">
        <f t="shared" si="47"/>
        <v>0</v>
      </c>
      <c r="BC37" s="10">
        <f t="shared" si="47"/>
        <v>0</v>
      </c>
      <c r="BD37" s="7">
        <f t="shared" si="47"/>
        <v>3</v>
      </c>
      <c r="BE37" s="7">
        <f t="shared" si="47"/>
        <v>21</v>
      </c>
      <c r="BF37" s="11">
        <f t="shared" si="47"/>
        <v>30</v>
      </c>
      <c r="BG37" s="10">
        <f t="shared" si="47"/>
        <v>0</v>
      </c>
      <c r="BH37" s="11">
        <f t="shared" si="47"/>
        <v>0</v>
      </c>
      <c r="BI37" s="10">
        <f t="shared" si="47"/>
        <v>0</v>
      </c>
      <c r="BJ37" s="7">
        <f t="shared" si="47"/>
        <v>4</v>
      </c>
      <c r="BK37" s="11">
        <f t="shared" si="47"/>
        <v>24</v>
      </c>
      <c r="BL37" s="10">
        <f t="shared" si="47"/>
        <v>0</v>
      </c>
      <c r="BM37" s="11">
        <f t="shared" si="47"/>
        <v>0</v>
      </c>
      <c r="BN37" s="10">
        <f t="shared" si="47"/>
        <v>0</v>
      </c>
      <c r="BO37" s="11">
        <f t="shared" si="47"/>
        <v>0</v>
      </c>
      <c r="BP37" s="10">
        <f t="shared" si="47"/>
        <v>0</v>
      </c>
      <c r="BQ37" s="11">
        <f t="shared" si="47"/>
        <v>0</v>
      </c>
      <c r="BR37" s="10">
        <f t="shared" ref="BR37:CW37" si="48">SUM(BR27:BR36)</f>
        <v>0</v>
      </c>
      <c r="BS37" s="11">
        <f t="shared" si="48"/>
        <v>0</v>
      </c>
      <c r="BT37" s="10">
        <f t="shared" si="48"/>
        <v>0</v>
      </c>
      <c r="BU37" s="11">
        <f t="shared" si="48"/>
        <v>0</v>
      </c>
      <c r="BV37" s="10">
        <f t="shared" si="48"/>
        <v>0</v>
      </c>
      <c r="BW37" s="7">
        <f t="shared" si="48"/>
        <v>5</v>
      </c>
      <c r="BX37" s="7">
        <f t="shared" si="48"/>
        <v>9</v>
      </c>
      <c r="BY37" s="11">
        <f t="shared" si="48"/>
        <v>0</v>
      </c>
      <c r="BZ37" s="10">
        <f t="shared" si="48"/>
        <v>0</v>
      </c>
      <c r="CA37" s="11">
        <f t="shared" si="48"/>
        <v>0</v>
      </c>
      <c r="CB37" s="10">
        <f t="shared" si="48"/>
        <v>0</v>
      </c>
      <c r="CC37" s="7">
        <f t="shared" si="48"/>
        <v>0</v>
      </c>
      <c r="CD37" s="11">
        <f t="shared" si="48"/>
        <v>0</v>
      </c>
      <c r="CE37" s="10">
        <f t="shared" si="48"/>
        <v>0</v>
      </c>
      <c r="CF37" s="11">
        <f t="shared" si="48"/>
        <v>0</v>
      </c>
      <c r="CG37" s="10">
        <f t="shared" si="48"/>
        <v>0</v>
      </c>
      <c r="CH37" s="11">
        <f t="shared" si="48"/>
        <v>0</v>
      </c>
      <c r="CI37" s="10">
        <f t="shared" si="48"/>
        <v>0</v>
      </c>
      <c r="CJ37" s="11">
        <f t="shared" si="48"/>
        <v>0</v>
      </c>
      <c r="CK37" s="10">
        <f t="shared" si="48"/>
        <v>0</v>
      </c>
      <c r="CL37" s="11">
        <f t="shared" si="48"/>
        <v>0</v>
      </c>
      <c r="CM37" s="10">
        <f t="shared" si="48"/>
        <v>0</v>
      </c>
      <c r="CN37" s="11">
        <f t="shared" si="48"/>
        <v>0</v>
      </c>
      <c r="CO37" s="10">
        <f t="shared" si="48"/>
        <v>0</v>
      </c>
      <c r="CP37" s="7">
        <f t="shared" si="48"/>
        <v>0</v>
      </c>
      <c r="CQ37" s="7">
        <f t="shared" si="48"/>
        <v>0</v>
      </c>
      <c r="CR37" s="11">
        <f t="shared" si="48"/>
        <v>0</v>
      </c>
      <c r="CS37" s="10">
        <f t="shared" si="48"/>
        <v>0</v>
      </c>
      <c r="CT37" s="11">
        <f t="shared" si="48"/>
        <v>0</v>
      </c>
      <c r="CU37" s="10">
        <f t="shared" si="48"/>
        <v>0</v>
      </c>
      <c r="CV37" s="7">
        <f t="shared" si="48"/>
        <v>0</v>
      </c>
      <c r="CW37" s="11">
        <f t="shared" si="48"/>
        <v>0</v>
      </c>
      <c r="CX37" s="10">
        <f t="shared" ref="CX37:EC37" si="49">SUM(CX27:CX36)</f>
        <v>0</v>
      </c>
      <c r="CY37" s="11">
        <f t="shared" si="49"/>
        <v>0</v>
      </c>
      <c r="CZ37" s="10">
        <f t="shared" si="49"/>
        <v>0</v>
      </c>
      <c r="DA37" s="11">
        <f t="shared" si="49"/>
        <v>0</v>
      </c>
      <c r="DB37" s="10">
        <f t="shared" si="49"/>
        <v>0</v>
      </c>
      <c r="DC37" s="11">
        <f t="shared" si="49"/>
        <v>0</v>
      </c>
      <c r="DD37" s="10">
        <f t="shared" si="49"/>
        <v>0</v>
      </c>
      <c r="DE37" s="11">
        <f t="shared" si="49"/>
        <v>0</v>
      </c>
      <c r="DF37" s="10">
        <f t="shared" si="49"/>
        <v>0</v>
      </c>
      <c r="DG37" s="11">
        <f t="shared" si="49"/>
        <v>0</v>
      </c>
      <c r="DH37" s="10">
        <f t="shared" si="49"/>
        <v>0</v>
      </c>
      <c r="DI37" s="7">
        <f t="shared" si="49"/>
        <v>0</v>
      </c>
      <c r="DJ37" s="7">
        <f t="shared" si="49"/>
        <v>0</v>
      </c>
      <c r="DK37" s="11">
        <f t="shared" si="49"/>
        <v>0</v>
      </c>
      <c r="DL37" s="10">
        <f t="shared" si="49"/>
        <v>0</v>
      </c>
      <c r="DM37" s="11">
        <f t="shared" si="49"/>
        <v>0</v>
      </c>
      <c r="DN37" s="10">
        <f t="shared" si="49"/>
        <v>0</v>
      </c>
      <c r="DO37" s="7">
        <f t="shared" si="49"/>
        <v>0</v>
      </c>
      <c r="DP37" s="11">
        <f t="shared" si="49"/>
        <v>0</v>
      </c>
      <c r="DQ37" s="10">
        <f t="shared" si="49"/>
        <v>0</v>
      </c>
      <c r="DR37" s="11">
        <f t="shared" si="49"/>
        <v>0</v>
      </c>
      <c r="DS37" s="10">
        <f t="shared" si="49"/>
        <v>0</v>
      </c>
      <c r="DT37" s="11">
        <f t="shared" si="49"/>
        <v>0</v>
      </c>
      <c r="DU37" s="10">
        <f t="shared" si="49"/>
        <v>0</v>
      </c>
      <c r="DV37" s="11">
        <f t="shared" si="49"/>
        <v>0</v>
      </c>
      <c r="DW37" s="10">
        <f t="shared" si="49"/>
        <v>0</v>
      </c>
      <c r="DX37" s="11">
        <f t="shared" si="49"/>
        <v>0</v>
      </c>
      <c r="DY37" s="10">
        <f t="shared" si="49"/>
        <v>0</v>
      </c>
      <c r="DZ37" s="11">
        <f t="shared" si="49"/>
        <v>0</v>
      </c>
      <c r="EA37" s="10">
        <f t="shared" si="49"/>
        <v>0</v>
      </c>
      <c r="EB37" s="7">
        <f t="shared" si="49"/>
        <v>0</v>
      </c>
      <c r="EC37" s="7">
        <f t="shared" si="49"/>
        <v>0</v>
      </c>
      <c r="ED37" s="11">
        <f t="shared" ref="ED37:FI37" si="50">SUM(ED27:ED36)</f>
        <v>20</v>
      </c>
      <c r="EE37" s="10">
        <f t="shared" si="50"/>
        <v>0</v>
      </c>
      <c r="EF37" s="11">
        <f t="shared" si="50"/>
        <v>15</v>
      </c>
      <c r="EG37" s="10">
        <f t="shared" si="50"/>
        <v>0</v>
      </c>
      <c r="EH37" s="7">
        <f t="shared" si="50"/>
        <v>2</v>
      </c>
      <c r="EI37" s="11">
        <f t="shared" si="50"/>
        <v>0</v>
      </c>
      <c r="EJ37" s="10">
        <f t="shared" si="50"/>
        <v>0</v>
      </c>
      <c r="EK37" s="11">
        <f t="shared" si="50"/>
        <v>0</v>
      </c>
      <c r="EL37" s="10">
        <f t="shared" si="50"/>
        <v>0</v>
      </c>
      <c r="EM37" s="11">
        <f t="shared" si="50"/>
        <v>0</v>
      </c>
      <c r="EN37" s="10">
        <f t="shared" si="50"/>
        <v>0</v>
      </c>
      <c r="EO37" s="11">
        <f t="shared" si="50"/>
        <v>0</v>
      </c>
      <c r="EP37" s="10">
        <f t="shared" si="50"/>
        <v>0</v>
      </c>
      <c r="EQ37" s="11">
        <f t="shared" si="50"/>
        <v>0</v>
      </c>
      <c r="ER37" s="10">
        <f t="shared" si="50"/>
        <v>0</v>
      </c>
      <c r="ES37" s="11">
        <f t="shared" si="50"/>
        <v>0</v>
      </c>
      <c r="ET37" s="10">
        <f t="shared" si="50"/>
        <v>0</v>
      </c>
      <c r="EU37" s="7">
        <f t="shared" si="50"/>
        <v>0</v>
      </c>
      <c r="EV37" s="7">
        <f t="shared" si="50"/>
        <v>2</v>
      </c>
      <c r="EW37" s="11">
        <f t="shared" si="50"/>
        <v>0</v>
      </c>
      <c r="EX37" s="10">
        <f t="shared" si="50"/>
        <v>0</v>
      </c>
      <c r="EY37" s="11">
        <f t="shared" si="50"/>
        <v>0</v>
      </c>
      <c r="EZ37" s="10">
        <f t="shared" si="50"/>
        <v>0</v>
      </c>
      <c r="FA37" s="7">
        <f t="shared" si="50"/>
        <v>0</v>
      </c>
      <c r="FB37" s="11">
        <f t="shared" si="50"/>
        <v>0</v>
      </c>
      <c r="FC37" s="10">
        <f t="shared" si="50"/>
        <v>0</v>
      </c>
      <c r="FD37" s="11">
        <f t="shared" si="50"/>
        <v>0</v>
      </c>
      <c r="FE37" s="10">
        <f t="shared" si="50"/>
        <v>0</v>
      </c>
      <c r="FF37" s="11">
        <f t="shared" si="50"/>
        <v>0</v>
      </c>
      <c r="FG37" s="10">
        <f t="shared" si="50"/>
        <v>0</v>
      </c>
      <c r="FH37" s="11">
        <f t="shared" si="50"/>
        <v>0</v>
      </c>
      <c r="FI37" s="10">
        <f t="shared" si="50"/>
        <v>0</v>
      </c>
      <c r="FJ37" s="11">
        <f t="shared" ref="FJ37:FO37" si="51">SUM(FJ27:FJ36)</f>
        <v>0</v>
      </c>
      <c r="FK37" s="10">
        <f t="shared" si="51"/>
        <v>0</v>
      </c>
      <c r="FL37" s="11">
        <f t="shared" si="51"/>
        <v>0</v>
      </c>
      <c r="FM37" s="10">
        <f t="shared" si="51"/>
        <v>0</v>
      </c>
      <c r="FN37" s="7">
        <f t="shared" si="51"/>
        <v>0</v>
      </c>
      <c r="FO37" s="7">
        <f t="shared" si="51"/>
        <v>0</v>
      </c>
    </row>
    <row r="38" spans="1:171" ht="20.100000000000001" customHeight="1" x14ac:dyDescent="0.2">
      <c r="A38" s="14" t="s">
        <v>95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4"/>
      <c r="FO38" s="15"/>
    </row>
    <row r="39" spans="1:171" x14ac:dyDescent="0.2">
      <c r="A39" s="6"/>
      <c r="B39" s="6"/>
      <c r="C39" s="6"/>
      <c r="D39" s="6" t="s">
        <v>96</v>
      </c>
      <c r="E39" s="3" t="s">
        <v>97</v>
      </c>
      <c r="F39" s="6">
        <f t="shared" ref="F39:F56" si="52">COUNTIF(T39:FM39,"e")</f>
        <v>1</v>
      </c>
      <c r="G39" s="6">
        <f t="shared" ref="G39:G56" si="53">COUNTIF(T39:FM39,"z")</f>
        <v>1</v>
      </c>
      <c r="H39" s="6">
        <f t="shared" ref="H39:H72" si="54">SUM(I39:P39)</f>
        <v>60</v>
      </c>
      <c r="I39" s="6">
        <f t="shared" ref="I39:I72" si="55">T39+AM39+BF39+BY39+CR39+DK39+ED39+EW39</f>
        <v>36</v>
      </c>
      <c r="J39" s="6">
        <f t="shared" ref="J39:J72" si="56">V39+AO39+BH39+CA39+CT39+DM39+EF39+EY39</f>
        <v>24</v>
      </c>
      <c r="K39" s="6">
        <f t="shared" ref="K39:K72" si="57">Y39+AR39+BK39+CD39+CW39+DP39+EI39+FB39</f>
        <v>0</v>
      </c>
      <c r="L39" s="6">
        <f t="shared" ref="L39:L72" si="58">AA39+AT39+BM39+CF39+CY39+DR39+EK39+FD39</f>
        <v>0</v>
      </c>
      <c r="M39" s="6">
        <f t="shared" ref="M39:M72" si="59">AC39+AV39+BO39+CH39+DA39+DT39+EM39+FF39</f>
        <v>0</v>
      </c>
      <c r="N39" s="6">
        <f t="shared" ref="N39:N72" si="60">AE39+AX39+BQ39+CJ39+DC39+DV39+EO39+FH39</f>
        <v>0</v>
      </c>
      <c r="O39" s="6">
        <f t="shared" ref="O39:O72" si="61">AG39+AZ39+BS39+CL39+DE39+DX39+EQ39+FJ39</f>
        <v>0</v>
      </c>
      <c r="P39" s="6">
        <f t="shared" ref="P39:P72" si="62">AI39+BB39+BU39+CN39+DG39+DZ39+ES39+FL39</f>
        <v>0</v>
      </c>
      <c r="Q39" s="7">
        <f t="shared" ref="Q39:Q72" si="63">AL39+BE39+BX39+CQ39+DJ39+EC39+EV39+FO39</f>
        <v>5</v>
      </c>
      <c r="R39" s="7">
        <f t="shared" ref="R39:R72" si="64">AK39+BD39+BW39+CP39+DI39+EB39+EU39+FN39</f>
        <v>0</v>
      </c>
      <c r="S39" s="7">
        <v>2.6</v>
      </c>
      <c r="T39" s="11"/>
      <c r="U39" s="10"/>
      <c r="V39" s="11"/>
      <c r="W39" s="10"/>
      <c r="X39" s="7"/>
      <c r="Y39" s="11"/>
      <c r="Z39" s="10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ref="AL39:AL72" si="65">X39+AK39</f>
        <v>0</v>
      </c>
      <c r="AM39" s="11"/>
      <c r="AN39" s="10"/>
      <c r="AO39" s="11"/>
      <c r="AP39" s="10"/>
      <c r="AQ39" s="7"/>
      <c r="AR39" s="11"/>
      <c r="AS39" s="10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ref="BE39:BE72" si="66">AQ39+BD39</f>
        <v>0</v>
      </c>
      <c r="BF39" s="11">
        <v>36</v>
      </c>
      <c r="BG39" s="10" t="s">
        <v>64</v>
      </c>
      <c r="BH39" s="11">
        <v>24</v>
      </c>
      <c r="BI39" s="10" t="s">
        <v>61</v>
      </c>
      <c r="BJ39" s="7">
        <v>5</v>
      </c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ref="BX39:BX72" si="67">BJ39+BW39</f>
        <v>5</v>
      </c>
      <c r="BY39" s="11"/>
      <c r="BZ39" s="10"/>
      <c r="CA39" s="11"/>
      <c r="CB39" s="10"/>
      <c r="CC39" s="7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ref="CQ39:CQ72" si="68">CC39+CP39</f>
        <v>0</v>
      </c>
      <c r="CR39" s="11"/>
      <c r="CS39" s="10"/>
      <c r="CT39" s="11"/>
      <c r="CU39" s="10"/>
      <c r="CV39" s="7"/>
      <c r="CW39" s="11"/>
      <c r="CX39" s="10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ref="DJ39:DJ72" si="69">CV39+DI39</f>
        <v>0</v>
      </c>
      <c r="DK39" s="11"/>
      <c r="DL39" s="10"/>
      <c r="DM39" s="11"/>
      <c r="DN39" s="10"/>
      <c r="DO39" s="7"/>
      <c r="DP39" s="11"/>
      <c r="DQ39" s="10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ref="EC39:EC72" si="70">DO39+EB39</f>
        <v>0</v>
      </c>
      <c r="ED39" s="11"/>
      <c r="EE39" s="10"/>
      <c r="EF39" s="11"/>
      <c r="EG39" s="10"/>
      <c r="EH39" s="7"/>
      <c r="EI39" s="11"/>
      <c r="EJ39" s="10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ref="EV39:EV72" si="71">EH39+EU39</f>
        <v>0</v>
      </c>
      <c r="EW39" s="11"/>
      <c r="EX39" s="10"/>
      <c r="EY39" s="11"/>
      <c r="EZ39" s="10"/>
      <c r="FA39" s="7"/>
      <c r="FB39" s="11"/>
      <c r="FC39" s="10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ref="FO39:FO72" si="72">FA39+FN39</f>
        <v>0</v>
      </c>
    </row>
    <row r="40" spans="1:171" x14ac:dyDescent="0.2">
      <c r="A40" s="6"/>
      <c r="B40" s="6"/>
      <c r="C40" s="6"/>
      <c r="D40" s="6" t="s">
        <v>98</v>
      </c>
      <c r="E40" s="3" t="s">
        <v>99</v>
      </c>
      <c r="F40" s="6">
        <f t="shared" si="52"/>
        <v>0</v>
      </c>
      <c r="G40" s="6">
        <f t="shared" si="53"/>
        <v>2</v>
      </c>
      <c r="H40" s="6">
        <f t="shared" si="54"/>
        <v>36</v>
      </c>
      <c r="I40" s="6">
        <f t="shared" si="55"/>
        <v>24</v>
      </c>
      <c r="J40" s="6">
        <f t="shared" si="56"/>
        <v>12</v>
      </c>
      <c r="K40" s="6">
        <f t="shared" si="57"/>
        <v>0</v>
      </c>
      <c r="L40" s="6">
        <f t="shared" si="58"/>
        <v>0</v>
      </c>
      <c r="M40" s="6">
        <f t="shared" si="59"/>
        <v>0</v>
      </c>
      <c r="N40" s="6">
        <f t="shared" si="60"/>
        <v>0</v>
      </c>
      <c r="O40" s="6">
        <f t="shared" si="61"/>
        <v>0</v>
      </c>
      <c r="P40" s="6">
        <f t="shared" si="62"/>
        <v>0</v>
      </c>
      <c r="Q40" s="7">
        <f t="shared" si="63"/>
        <v>3</v>
      </c>
      <c r="R40" s="7">
        <f t="shared" si="64"/>
        <v>0</v>
      </c>
      <c r="S40" s="7">
        <v>1.6</v>
      </c>
      <c r="T40" s="11"/>
      <c r="U40" s="10"/>
      <c r="V40" s="11"/>
      <c r="W40" s="10"/>
      <c r="X40" s="7"/>
      <c r="Y40" s="11"/>
      <c r="Z40" s="10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65"/>
        <v>0</v>
      </c>
      <c r="AM40" s="11"/>
      <c r="AN40" s="10"/>
      <c r="AO40" s="11"/>
      <c r="AP40" s="10"/>
      <c r="AQ40" s="7"/>
      <c r="AR40" s="11"/>
      <c r="AS40" s="10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66"/>
        <v>0</v>
      </c>
      <c r="BF40" s="11"/>
      <c r="BG40" s="10"/>
      <c r="BH40" s="11"/>
      <c r="BI40" s="10"/>
      <c r="BJ40" s="7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67"/>
        <v>0</v>
      </c>
      <c r="BY40" s="11">
        <v>24</v>
      </c>
      <c r="BZ40" s="10" t="s">
        <v>61</v>
      </c>
      <c r="CA40" s="11">
        <v>12</v>
      </c>
      <c r="CB40" s="10" t="s">
        <v>61</v>
      </c>
      <c r="CC40" s="7">
        <v>3</v>
      </c>
      <c r="CD40" s="11"/>
      <c r="CE40" s="10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68"/>
        <v>3</v>
      </c>
      <c r="CR40" s="11"/>
      <c r="CS40" s="10"/>
      <c r="CT40" s="11"/>
      <c r="CU40" s="10"/>
      <c r="CV40" s="7"/>
      <c r="CW40" s="11"/>
      <c r="CX40" s="10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69"/>
        <v>0</v>
      </c>
      <c r="DK40" s="11"/>
      <c r="DL40" s="10"/>
      <c r="DM40" s="11"/>
      <c r="DN40" s="10"/>
      <c r="DO40" s="7"/>
      <c r="DP40" s="11"/>
      <c r="DQ40" s="10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70"/>
        <v>0</v>
      </c>
      <c r="ED40" s="11"/>
      <c r="EE40" s="10"/>
      <c r="EF40" s="11"/>
      <c r="EG40" s="10"/>
      <c r="EH40" s="7"/>
      <c r="EI40" s="11"/>
      <c r="EJ40" s="10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71"/>
        <v>0</v>
      </c>
      <c r="EW40" s="11"/>
      <c r="EX40" s="10"/>
      <c r="EY40" s="11"/>
      <c r="EZ40" s="10"/>
      <c r="FA40" s="7"/>
      <c r="FB40" s="11"/>
      <c r="FC40" s="10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72"/>
        <v>0</v>
      </c>
    </row>
    <row r="41" spans="1:171" x14ac:dyDescent="0.2">
      <c r="A41" s="6"/>
      <c r="B41" s="6"/>
      <c r="C41" s="6"/>
      <c r="D41" s="6" t="s">
        <v>100</v>
      </c>
      <c r="E41" s="3" t="s">
        <v>101</v>
      </c>
      <c r="F41" s="6">
        <f t="shared" si="52"/>
        <v>0</v>
      </c>
      <c r="G41" s="6">
        <f t="shared" si="53"/>
        <v>2</v>
      </c>
      <c r="H41" s="6">
        <f t="shared" si="54"/>
        <v>30</v>
      </c>
      <c r="I41" s="6">
        <f t="shared" si="55"/>
        <v>15</v>
      </c>
      <c r="J41" s="6">
        <f t="shared" si="56"/>
        <v>0</v>
      </c>
      <c r="K41" s="6">
        <f t="shared" si="57"/>
        <v>15</v>
      </c>
      <c r="L41" s="6">
        <f t="shared" si="58"/>
        <v>0</v>
      </c>
      <c r="M41" s="6">
        <f t="shared" si="59"/>
        <v>0</v>
      </c>
      <c r="N41" s="6">
        <f t="shared" si="60"/>
        <v>0</v>
      </c>
      <c r="O41" s="6">
        <f t="shared" si="61"/>
        <v>0</v>
      </c>
      <c r="P41" s="6">
        <f t="shared" si="62"/>
        <v>0</v>
      </c>
      <c r="Q41" s="7">
        <f t="shared" si="63"/>
        <v>4</v>
      </c>
      <c r="R41" s="7">
        <f t="shared" si="64"/>
        <v>2</v>
      </c>
      <c r="S41" s="7">
        <v>1.4</v>
      </c>
      <c r="T41" s="11">
        <v>15</v>
      </c>
      <c r="U41" s="10" t="s">
        <v>61</v>
      </c>
      <c r="V41" s="11"/>
      <c r="W41" s="10"/>
      <c r="X41" s="7">
        <v>2</v>
      </c>
      <c r="Y41" s="11">
        <v>15</v>
      </c>
      <c r="Z41" s="10" t="s">
        <v>61</v>
      </c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>
        <v>2</v>
      </c>
      <c r="AL41" s="7">
        <f t="shared" si="65"/>
        <v>4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66"/>
        <v>0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67"/>
        <v>0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68"/>
        <v>0</v>
      </c>
      <c r="CR41" s="11"/>
      <c r="CS41" s="10"/>
      <c r="CT41" s="11"/>
      <c r="CU41" s="10"/>
      <c r="CV41" s="7"/>
      <c r="CW41" s="11"/>
      <c r="CX41" s="10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69"/>
        <v>0</v>
      </c>
      <c r="DK41" s="11"/>
      <c r="DL41" s="10"/>
      <c r="DM41" s="11"/>
      <c r="DN41" s="10"/>
      <c r="DO41" s="7"/>
      <c r="DP41" s="11"/>
      <c r="DQ41" s="10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70"/>
        <v>0</v>
      </c>
      <c r="ED41" s="11"/>
      <c r="EE41" s="10"/>
      <c r="EF41" s="11"/>
      <c r="EG41" s="10"/>
      <c r="EH41" s="7"/>
      <c r="EI41" s="11"/>
      <c r="EJ41" s="10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71"/>
        <v>0</v>
      </c>
      <c r="EW41" s="11"/>
      <c r="EX41" s="10"/>
      <c r="EY41" s="11"/>
      <c r="EZ41" s="10"/>
      <c r="FA41" s="7"/>
      <c r="FB41" s="11"/>
      <c r="FC41" s="10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72"/>
        <v>0</v>
      </c>
    </row>
    <row r="42" spans="1:171" x14ac:dyDescent="0.2">
      <c r="A42" s="6"/>
      <c r="B42" s="6"/>
      <c r="C42" s="6"/>
      <c r="D42" s="6" t="s">
        <v>102</v>
      </c>
      <c r="E42" s="3" t="s">
        <v>103</v>
      </c>
      <c r="F42" s="6">
        <f t="shared" si="52"/>
        <v>1</v>
      </c>
      <c r="G42" s="6">
        <f t="shared" si="53"/>
        <v>1</v>
      </c>
      <c r="H42" s="6">
        <f t="shared" si="54"/>
        <v>30</v>
      </c>
      <c r="I42" s="6">
        <f t="shared" si="55"/>
        <v>15</v>
      </c>
      <c r="J42" s="6">
        <f t="shared" si="56"/>
        <v>0</v>
      </c>
      <c r="K42" s="6">
        <f t="shared" si="57"/>
        <v>15</v>
      </c>
      <c r="L42" s="6">
        <f t="shared" si="58"/>
        <v>0</v>
      </c>
      <c r="M42" s="6">
        <f t="shared" si="59"/>
        <v>0</v>
      </c>
      <c r="N42" s="6">
        <f t="shared" si="60"/>
        <v>0</v>
      </c>
      <c r="O42" s="6">
        <f t="shared" si="61"/>
        <v>0</v>
      </c>
      <c r="P42" s="6">
        <f t="shared" si="62"/>
        <v>0</v>
      </c>
      <c r="Q42" s="7">
        <f t="shared" si="63"/>
        <v>5</v>
      </c>
      <c r="R42" s="7">
        <f t="shared" si="64"/>
        <v>2.2999999999999998</v>
      </c>
      <c r="S42" s="7">
        <v>1.6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65"/>
        <v>0</v>
      </c>
      <c r="AM42" s="11">
        <v>15</v>
      </c>
      <c r="AN42" s="10" t="s">
        <v>64</v>
      </c>
      <c r="AO42" s="11"/>
      <c r="AP42" s="10"/>
      <c r="AQ42" s="7">
        <v>2.7</v>
      </c>
      <c r="AR42" s="11">
        <v>15</v>
      </c>
      <c r="AS42" s="10" t="s">
        <v>61</v>
      </c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>
        <v>2.2999999999999998</v>
      </c>
      <c r="BE42" s="7">
        <f t="shared" si="66"/>
        <v>5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67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68"/>
        <v>0</v>
      </c>
      <c r="CR42" s="11"/>
      <c r="CS42" s="10"/>
      <c r="CT42" s="11"/>
      <c r="CU42" s="10"/>
      <c r="CV42" s="7"/>
      <c r="CW42" s="11"/>
      <c r="CX42" s="10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69"/>
        <v>0</v>
      </c>
      <c r="DK42" s="11"/>
      <c r="DL42" s="10"/>
      <c r="DM42" s="11"/>
      <c r="DN42" s="10"/>
      <c r="DO42" s="7"/>
      <c r="DP42" s="11"/>
      <c r="DQ42" s="10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70"/>
        <v>0</v>
      </c>
      <c r="ED42" s="11"/>
      <c r="EE42" s="10"/>
      <c r="EF42" s="11"/>
      <c r="EG42" s="10"/>
      <c r="EH42" s="7"/>
      <c r="EI42" s="11"/>
      <c r="EJ42" s="10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71"/>
        <v>0</v>
      </c>
      <c r="EW42" s="11"/>
      <c r="EX42" s="10"/>
      <c r="EY42" s="11"/>
      <c r="EZ42" s="10"/>
      <c r="FA42" s="7"/>
      <c r="FB42" s="11"/>
      <c r="FC42" s="10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72"/>
        <v>0</v>
      </c>
    </row>
    <row r="43" spans="1:171" x14ac:dyDescent="0.2">
      <c r="A43" s="6"/>
      <c r="B43" s="6"/>
      <c r="C43" s="6"/>
      <c r="D43" s="6" t="s">
        <v>104</v>
      </c>
      <c r="E43" s="3" t="s">
        <v>105</v>
      </c>
      <c r="F43" s="6">
        <f t="shared" si="52"/>
        <v>1</v>
      </c>
      <c r="G43" s="6">
        <f t="shared" si="53"/>
        <v>1</v>
      </c>
      <c r="H43" s="6">
        <f t="shared" si="54"/>
        <v>36</v>
      </c>
      <c r="I43" s="6">
        <f t="shared" si="55"/>
        <v>24</v>
      </c>
      <c r="J43" s="6">
        <f t="shared" si="56"/>
        <v>12</v>
      </c>
      <c r="K43" s="6">
        <f t="shared" si="57"/>
        <v>0</v>
      </c>
      <c r="L43" s="6">
        <f t="shared" si="58"/>
        <v>0</v>
      </c>
      <c r="M43" s="6">
        <f t="shared" si="59"/>
        <v>0</v>
      </c>
      <c r="N43" s="6">
        <f t="shared" si="60"/>
        <v>0</v>
      </c>
      <c r="O43" s="6">
        <f t="shared" si="61"/>
        <v>0</v>
      </c>
      <c r="P43" s="6">
        <f t="shared" si="62"/>
        <v>0</v>
      </c>
      <c r="Q43" s="7">
        <f t="shared" si="63"/>
        <v>5</v>
      </c>
      <c r="R43" s="7">
        <f t="shared" si="64"/>
        <v>0</v>
      </c>
      <c r="S43" s="7">
        <v>1.7</v>
      </c>
      <c r="T43" s="11">
        <v>24</v>
      </c>
      <c r="U43" s="10" t="s">
        <v>64</v>
      </c>
      <c r="V43" s="11">
        <v>12</v>
      </c>
      <c r="W43" s="10" t="s">
        <v>61</v>
      </c>
      <c r="X43" s="7">
        <v>5</v>
      </c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65"/>
        <v>5</v>
      </c>
      <c r="AM43" s="11"/>
      <c r="AN43" s="10"/>
      <c r="AO43" s="11"/>
      <c r="AP43" s="10"/>
      <c r="AQ43" s="7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66"/>
        <v>0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67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68"/>
        <v>0</v>
      </c>
      <c r="CR43" s="11"/>
      <c r="CS43" s="10"/>
      <c r="CT43" s="11"/>
      <c r="CU43" s="10"/>
      <c r="CV43" s="7"/>
      <c r="CW43" s="11"/>
      <c r="CX43" s="10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69"/>
        <v>0</v>
      </c>
      <c r="DK43" s="11"/>
      <c r="DL43" s="10"/>
      <c r="DM43" s="11"/>
      <c r="DN43" s="10"/>
      <c r="DO43" s="7"/>
      <c r="DP43" s="11"/>
      <c r="DQ43" s="10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70"/>
        <v>0</v>
      </c>
      <c r="ED43" s="11"/>
      <c r="EE43" s="10"/>
      <c r="EF43" s="11"/>
      <c r="EG43" s="10"/>
      <c r="EH43" s="7"/>
      <c r="EI43" s="11"/>
      <c r="EJ43" s="10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71"/>
        <v>0</v>
      </c>
      <c r="EW43" s="11"/>
      <c r="EX43" s="10"/>
      <c r="EY43" s="11"/>
      <c r="EZ43" s="10"/>
      <c r="FA43" s="7"/>
      <c r="FB43" s="11"/>
      <c r="FC43" s="10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72"/>
        <v>0</v>
      </c>
    </row>
    <row r="44" spans="1:171" x14ac:dyDescent="0.2">
      <c r="A44" s="6"/>
      <c r="B44" s="6"/>
      <c r="C44" s="6"/>
      <c r="D44" s="6" t="s">
        <v>106</v>
      </c>
      <c r="E44" s="3" t="s">
        <v>107</v>
      </c>
      <c r="F44" s="6">
        <f t="shared" si="52"/>
        <v>1</v>
      </c>
      <c r="G44" s="6">
        <f t="shared" si="53"/>
        <v>1</v>
      </c>
      <c r="H44" s="6">
        <f t="shared" si="54"/>
        <v>80</v>
      </c>
      <c r="I44" s="6">
        <f t="shared" si="55"/>
        <v>44</v>
      </c>
      <c r="J44" s="6">
        <f t="shared" si="56"/>
        <v>0</v>
      </c>
      <c r="K44" s="6">
        <f t="shared" si="57"/>
        <v>0</v>
      </c>
      <c r="L44" s="6">
        <f t="shared" si="58"/>
        <v>0</v>
      </c>
      <c r="M44" s="6">
        <f t="shared" si="59"/>
        <v>36</v>
      </c>
      <c r="N44" s="6">
        <f t="shared" si="60"/>
        <v>0</v>
      </c>
      <c r="O44" s="6">
        <f t="shared" si="61"/>
        <v>0</v>
      </c>
      <c r="P44" s="6">
        <f t="shared" si="62"/>
        <v>0</v>
      </c>
      <c r="Q44" s="7">
        <f t="shared" si="63"/>
        <v>6</v>
      </c>
      <c r="R44" s="7">
        <f t="shared" si="64"/>
        <v>3</v>
      </c>
      <c r="S44" s="7">
        <v>3.4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65"/>
        <v>0</v>
      </c>
      <c r="AM44" s="11"/>
      <c r="AN44" s="10"/>
      <c r="AO44" s="11"/>
      <c r="AP44" s="10"/>
      <c r="AQ44" s="7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66"/>
        <v>0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67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68"/>
        <v>0</v>
      </c>
      <c r="CR44" s="11"/>
      <c r="CS44" s="10"/>
      <c r="CT44" s="11"/>
      <c r="CU44" s="10"/>
      <c r="CV44" s="7"/>
      <c r="CW44" s="11"/>
      <c r="CX44" s="10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69"/>
        <v>0</v>
      </c>
      <c r="DK44" s="11">
        <v>44</v>
      </c>
      <c r="DL44" s="10" t="s">
        <v>64</v>
      </c>
      <c r="DM44" s="11"/>
      <c r="DN44" s="10"/>
      <c r="DO44" s="7">
        <v>3</v>
      </c>
      <c r="DP44" s="11"/>
      <c r="DQ44" s="10"/>
      <c r="DR44" s="11"/>
      <c r="DS44" s="10"/>
      <c r="DT44" s="11">
        <v>36</v>
      </c>
      <c r="DU44" s="10" t="s">
        <v>61</v>
      </c>
      <c r="DV44" s="11"/>
      <c r="DW44" s="10"/>
      <c r="DX44" s="11"/>
      <c r="DY44" s="10"/>
      <c r="DZ44" s="11"/>
      <c r="EA44" s="10"/>
      <c r="EB44" s="7">
        <v>3</v>
      </c>
      <c r="EC44" s="7">
        <f t="shared" si="70"/>
        <v>6</v>
      </c>
      <c r="ED44" s="11"/>
      <c r="EE44" s="10"/>
      <c r="EF44" s="11"/>
      <c r="EG44" s="10"/>
      <c r="EH44" s="7"/>
      <c r="EI44" s="11"/>
      <c r="EJ44" s="10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71"/>
        <v>0</v>
      </c>
      <c r="EW44" s="11"/>
      <c r="EX44" s="10"/>
      <c r="EY44" s="11"/>
      <c r="EZ44" s="10"/>
      <c r="FA44" s="7"/>
      <c r="FB44" s="11"/>
      <c r="FC44" s="10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72"/>
        <v>0</v>
      </c>
    </row>
    <row r="45" spans="1:171" x14ac:dyDescent="0.2">
      <c r="A45" s="6"/>
      <c r="B45" s="6"/>
      <c r="C45" s="6"/>
      <c r="D45" s="6" t="s">
        <v>108</v>
      </c>
      <c r="E45" s="3" t="s">
        <v>109</v>
      </c>
      <c r="F45" s="6">
        <f t="shared" si="52"/>
        <v>0</v>
      </c>
      <c r="G45" s="6">
        <f t="shared" si="53"/>
        <v>2</v>
      </c>
      <c r="H45" s="6">
        <f t="shared" si="54"/>
        <v>24</v>
      </c>
      <c r="I45" s="6">
        <f t="shared" si="55"/>
        <v>12</v>
      </c>
      <c r="J45" s="6">
        <f t="shared" si="56"/>
        <v>12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7">
        <f t="shared" si="63"/>
        <v>2</v>
      </c>
      <c r="R45" s="7">
        <f t="shared" si="64"/>
        <v>0</v>
      </c>
      <c r="S45" s="7">
        <v>1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5"/>
        <v>0</v>
      </c>
      <c r="AM45" s="11"/>
      <c r="AN45" s="10"/>
      <c r="AO45" s="11"/>
      <c r="AP45" s="10"/>
      <c r="AQ45" s="7"/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6"/>
        <v>0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7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8"/>
        <v>0</v>
      </c>
      <c r="CR45" s="11"/>
      <c r="CS45" s="10"/>
      <c r="CT45" s="11"/>
      <c r="CU45" s="10"/>
      <c r="CV45" s="7"/>
      <c r="CW45" s="11"/>
      <c r="CX45" s="10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9"/>
        <v>0</v>
      </c>
      <c r="DK45" s="11"/>
      <c r="DL45" s="10"/>
      <c r="DM45" s="11"/>
      <c r="DN45" s="10"/>
      <c r="DO45" s="7"/>
      <c r="DP45" s="11"/>
      <c r="DQ45" s="10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70"/>
        <v>0</v>
      </c>
      <c r="ED45" s="11">
        <v>12</v>
      </c>
      <c r="EE45" s="10" t="s">
        <v>61</v>
      </c>
      <c r="EF45" s="11">
        <v>12</v>
      </c>
      <c r="EG45" s="10" t="s">
        <v>61</v>
      </c>
      <c r="EH45" s="7">
        <v>2</v>
      </c>
      <c r="EI45" s="11"/>
      <c r="EJ45" s="10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71"/>
        <v>2</v>
      </c>
      <c r="EW45" s="11"/>
      <c r="EX45" s="10"/>
      <c r="EY45" s="11"/>
      <c r="EZ45" s="10"/>
      <c r="FA45" s="7"/>
      <c r="FB45" s="11"/>
      <c r="FC45" s="10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2"/>
        <v>0</v>
      </c>
    </row>
    <row r="46" spans="1:171" x14ac:dyDescent="0.2">
      <c r="A46" s="6"/>
      <c r="B46" s="6"/>
      <c r="C46" s="6"/>
      <c r="D46" s="6" t="s">
        <v>110</v>
      </c>
      <c r="E46" s="3" t="s">
        <v>111</v>
      </c>
      <c r="F46" s="6">
        <f t="shared" si="52"/>
        <v>0</v>
      </c>
      <c r="G46" s="6">
        <f t="shared" si="53"/>
        <v>2</v>
      </c>
      <c r="H46" s="6">
        <f t="shared" si="54"/>
        <v>24</v>
      </c>
      <c r="I46" s="6">
        <f t="shared" si="55"/>
        <v>12</v>
      </c>
      <c r="J46" s="6">
        <f t="shared" si="56"/>
        <v>0</v>
      </c>
      <c r="K46" s="6">
        <f t="shared" si="57"/>
        <v>12</v>
      </c>
      <c r="L46" s="6">
        <f t="shared" si="58"/>
        <v>0</v>
      </c>
      <c r="M46" s="6">
        <f t="shared" si="59"/>
        <v>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7">
        <f t="shared" si="63"/>
        <v>3</v>
      </c>
      <c r="R46" s="7">
        <f t="shared" si="64"/>
        <v>1.4</v>
      </c>
      <c r="S46" s="7">
        <v>1.4</v>
      </c>
      <c r="T46" s="11">
        <v>12</v>
      </c>
      <c r="U46" s="10" t="s">
        <v>61</v>
      </c>
      <c r="V46" s="11"/>
      <c r="W46" s="10"/>
      <c r="X46" s="7">
        <v>1.6</v>
      </c>
      <c r="Y46" s="11">
        <v>12</v>
      </c>
      <c r="Z46" s="10" t="s">
        <v>61</v>
      </c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>
        <v>1.4</v>
      </c>
      <c r="AL46" s="7">
        <f t="shared" si="65"/>
        <v>3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6"/>
        <v>0</v>
      </c>
      <c r="BF46" s="11"/>
      <c r="BG46" s="10"/>
      <c r="BH46" s="11"/>
      <c r="BI46" s="10"/>
      <c r="BJ46" s="7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7"/>
        <v>0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8"/>
        <v>0</v>
      </c>
      <c r="CR46" s="11"/>
      <c r="CS46" s="10"/>
      <c r="CT46" s="11"/>
      <c r="CU46" s="10"/>
      <c r="CV46" s="7"/>
      <c r="CW46" s="11"/>
      <c r="CX46" s="10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9"/>
        <v>0</v>
      </c>
      <c r="DK46" s="11"/>
      <c r="DL46" s="10"/>
      <c r="DM46" s="11"/>
      <c r="DN46" s="10"/>
      <c r="DO46" s="7"/>
      <c r="DP46" s="11"/>
      <c r="DQ46" s="10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70"/>
        <v>0</v>
      </c>
      <c r="ED46" s="11"/>
      <c r="EE46" s="10"/>
      <c r="EF46" s="11"/>
      <c r="EG46" s="10"/>
      <c r="EH46" s="7"/>
      <c r="EI46" s="11"/>
      <c r="EJ46" s="10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71"/>
        <v>0</v>
      </c>
      <c r="EW46" s="11"/>
      <c r="EX46" s="10"/>
      <c r="EY46" s="11"/>
      <c r="EZ46" s="10"/>
      <c r="FA46" s="7"/>
      <c r="FB46" s="11"/>
      <c r="FC46" s="10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2"/>
        <v>0</v>
      </c>
    </row>
    <row r="47" spans="1:171" x14ac:dyDescent="0.2">
      <c r="A47" s="6"/>
      <c r="B47" s="6"/>
      <c r="C47" s="6"/>
      <c r="D47" s="6" t="s">
        <v>112</v>
      </c>
      <c r="E47" s="3" t="s">
        <v>113</v>
      </c>
      <c r="F47" s="6">
        <f t="shared" si="52"/>
        <v>1</v>
      </c>
      <c r="G47" s="6">
        <f t="shared" si="53"/>
        <v>1</v>
      </c>
      <c r="H47" s="6">
        <f t="shared" si="54"/>
        <v>36</v>
      </c>
      <c r="I47" s="6">
        <f t="shared" si="55"/>
        <v>24</v>
      </c>
      <c r="J47" s="6">
        <f t="shared" si="56"/>
        <v>0</v>
      </c>
      <c r="K47" s="6">
        <f t="shared" si="57"/>
        <v>12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7">
        <f t="shared" si="63"/>
        <v>4</v>
      </c>
      <c r="R47" s="7">
        <f t="shared" si="64"/>
        <v>1.6</v>
      </c>
      <c r="S47" s="7">
        <v>1.8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5"/>
        <v>0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6"/>
        <v>0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7"/>
        <v>0</v>
      </c>
      <c r="BY47" s="11">
        <v>24</v>
      </c>
      <c r="BZ47" s="10" t="s">
        <v>64</v>
      </c>
      <c r="CA47" s="11"/>
      <c r="CB47" s="10"/>
      <c r="CC47" s="7">
        <v>2.4</v>
      </c>
      <c r="CD47" s="11">
        <v>12</v>
      </c>
      <c r="CE47" s="10" t="s">
        <v>61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>
        <v>1.6</v>
      </c>
      <c r="CQ47" s="7">
        <f t="shared" si="68"/>
        <v>4</v>
      </c>
      <c r="CR47" s="11"/>
      <c r="CS47" s="10"/>
      <c r="CT47" s="11"/>
      <c r="CU47" s="10"/>
      <c r="CV47" s="7"/>
      <c r="CW47" s="11"/>
      <c r="CX47" s="10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9"/>
        <v>0</v>
      </c>
      <c r="DK47" s="11"/>
      <c r="DL47" s="10"/>
      <c r="DM47" s="11"/>
      <c r="DN47" s="10"/>
      <c r="DO47" s="7"/>
      <c r="DP47" s="11"/>
      <c r="DQ47" s="10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70"/>
        <v>0</v>
      </c>
      <c r="ED47" s="11"/>
      <c r="EE47" s="10"/>
      <c r="EF47" s="11"/>
      <c r="EG47" s="10"/>
      <c r="EH47" s="7"/>
      <c r="EI47" s="11"/>
      <c r="EJ47" s="10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71"/>
        <v>0</v>
      </c>
      <c r="EW47" s="11"/>
      <c r="EX47" s="10"/>
      <c r="EY47" s="11"/>
      <c r="EZ47" s="10"/>
      <c r="FA47" s="7"/>
      <c r="FB47" s="11"/>
      <c r="FC47" s="10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2"/>
        <v>0</v>
      </c>
    </row>
    <row r="48" spans="1:171" x14ac:dyDescent="0.2">
      <c r="A48" s="6"/>
      <c r="B48" s="6"/>
      <c r="C48" s="6"/>
      <c r="D48" s="6" t="s">
        <v>114</v>
      </c>
      <c r="E48" s="3" t="s">
        <v>115</v>
      </c>
      <c r="F48" s="6">
        <f t="shared" si="52"/>
        <v>1</v>
      </c>
      <c r="G48" s="6">
        <f t="shared" si="53"/>
        <v>1</v>
      </c>
      <c r="H48" s="6">
        <f t="shared" si="54"/>
        <v>48</v>
      </c>
      <c r="I48" s="6">
        <f t="shared" si="55"/>
        <v>24</v>
      </c>
      <c r="J48" s="6">
        <f t="shared" si="56"/>
        <v>0</v>
      </c>
      <c r="K48" s="6">
        <f t="shared" si="57"/>
        <v>24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7">
        <f t="shared" si="63"/>
        <v>6</v>
      </c>
      <c r="R48" s="7">
        <f t="shared" si="64"/>
        <v>3</v>
      </c>
      <c r="S48" s="7">
        <v>2.6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5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66"/>
        <v>0</v>
      </c>
      <c r="BF48" s="11">
        <v>24</v>
      </c>
      <c r="BG48" s="10" t="s">
        <v>64</v>
      </c>
      <c r="BH48" s="11"/>
      <c r="BI48" s="10"/>
      <c r="BJ48" s="7">
        <v>3</v>
      </c>
      <c r="BK48" s="11">
        <v>24</v>
      </c>
      <c r="BL48" s="10" t="s">
        <v>61</v>
      </c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>
        <v>3</v>
      </c>
      <c r="BX48" s="7">
        <f t="shared" si="67"/>
        <v>6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8"/>
        <v>0</v>
      </c>
      <c r="CR48" s="11"/>
      <c r="CS48" s="10"/>
      <c r="CT48" s="11"/>
      <c r="CU48" s="10"/>
      <c r="CV48" s="7"/>
      <c r="CW48" s="11"/>
      <c r="CX48" s="10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9"/>
        <v>0</v>
      </c>
      <c r="DK48" s="11"/>
      <c r="DL48" s="10"/>
      <c r="DM48" s="11"/>
      <c r="DN48" s="10"/>
      <c r="DO48" s="7"/>
      <c r="DP48" s="11"/>
      <c r="DQ48" s="10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70"/>
        <v>0</v>
      </c>
      <c r="ED48" s="11"/>
      <c r="EE48" s="10"/>
      <c r="EF48" s="11"/>
      <c r="EG48" s="10"/>
      <c r="EH48" s="7"/>
      <c r="EI48" s="11"/>
      <c r="EJ48" s="10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71"/>
        <v>0</v>
      </c>
      <c r="EW48" s="11"/>
      <c r="EX48" s="10"/>
      <c r="EY48" s="11"/>
      <c r="EZ48" s="10"/>
      <c r="FA48" s="7"/>
      <c r="FB48" s="11"/>
      <c r="FC48" s="10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2"/>
        <v>0</v>
      </c>
    </row>
    <row r="49" spans="1:171" x14ac:dyDescent="0.2">
      <c r="A49" s="6"/>
      <c r="B49" s="6"/>
      <c r="C49" s="6"/>
      <c r="D49" s="6" t="s">
        <v>116</v>
      </c>
      <c r="E49" s="3" t="s">
        <v>117</v>
      </c>
      <c r="F49" s="6">
        <f t="shared" si="52"/>
        <v>1</v>
      </c>
      <c r="G49" s="6">
        <f t="shared" si="53"/>
        <v>2</v>
      </c>
      <c r="H49" s="6">
        <f t="shared" si="54"/>
        <v>48</v>
      </c>
      <c r="I49" s="6">
        <f t="shared" si="55"/>
        <v>24</v>
      </c>
      <c r="J49" s="6">
        <f t="shared" si="56"/>
        <v>12</v>
      </c>
      <c r="K49" s="6">
        <f t="shared" si="57"/>
        <v>12</v>
      </c>
      <c r="L49" s="6">
        <f t="shared" si="58"/>
        <v>0</v>
      </c>
      <c r="M49" s="6">
        <f t="shared" si="59"/>
        <v>0</v>
      </c>
      <c r="N49" s="6">
        <f t="shared" si="60"/>
        <v>0</v>
      </c>
      <c r="O49" s="6">
        <f t="shared" si="61"/>
        <v>0</v>
      </c>
      <c r="P49" s="6">
        <f t="shared" si="62"/>
        <v>0</v>
      </c>
      <c r="Q49" s="7">
        <f t="shared" si="63"/>
        <v>5</v>
      </c>
      <c r="R49" s="7">
        <f t="shared" si="64"/>
        <v>1.3</v>
      </c>
      <c r="S49" s="7">
        <v>2.4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5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66"/>
        <v>0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67"/>
        <v>0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8"/>
        <v>0</v>
      </c>
      <c r="CR49" s="11">
        <v>24</v>
      </c>
      <c r="CS49" s="10" t="s">
        <v>64</v>
      </c>
      <c r="CT49" s="11">
        <v>12</v>
      </c>
      <c r="CU49" s="10" t="s">
        <v>61</v>
      </c>
      <c r="CV49" s="7">
        <v>3.7</v>
      </c>
      <c r="CW49" s="11">
        <v>12</v>
      </c>
      <c r="CX49" s="10" t="s">
        <v>61</v>
      </c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>
        <v>1.3</v>
      </c>
      <c r="DJ49" s="7">
        <f t="shared" si="69"/>
        <v>5</v>
      </c>
      <c r="DK49" s="11"/>
      <c r="DL49" s="10"/>
      <c r="DM49" s="11"/>
      <c r="DN49" s="10"/>
      <c r="DO49" s="7"/>
      <c r="DP49" s="11"/>
      <c r="DQ49" s="10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70"/>
        <v>0</v>
      </c>
      <c r="ED49" s="11"/>
      <c r="EE49" s="10"/>
      <c r="EF49" s="11"/>
      <c r="EG49" s="10"/>
      <c r="EH49" s="7"/>
      <c r="EI49" s="11"/>
      <c r="EJ49" s="10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71"/>
        <v>0</v>
      </c>
      <c r="EW49" s="11"/>
      <c r="EX49" s="10"/>
      <c r="EY49" s="11"/>
      <c r="EZ49" s="10"/>
      <c r="FA49" s="7"/>
      <c r="FB49" s="11"/>
      <c r="FC49" s="10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2"/>
        <v>0</v>
      </c>
    </row>
    <row r="50" spans="1:171" x14ac:dyDescent="0.2">
      <c r="A50" s="6"/>
      <c r="B50" s="6"/>
      <c r="C50" s="6"/>
      <c r="D50" s="6" t="s">
        <v>118</v>
      </c>
      <c r="E50" s="3" t="s">
        <v>119</v>
      </c>
      <c r="F50" s="6">
        <f t="shared" si="52"/>
        <v>0</v>
      </c>
      <c r="G50" s="6">
        <f t="shared" si="53"/>
        <v>2</v>
      </c>
      <c r="H50" s="6">
        <f t="shared" si="54"/>
        <v>24</v>
      </c>
      <c r="I50" s="6">
        <f t="shared" si="55"/>
        <v>12</v>
      </c>
      <c r="J50" s="6">
        <f t="shared" si="56"/>
        <v>12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7">
        <f t="shared" si="63"/>
        <v>2</v>
      </c>
      <c r="R50" s="7">
        <f t="shared" si="64"/>
        <v>0</v>
      </c>
      <c r="S50" s="7">
        <v>1.1000000000000001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5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6"/>
        <v>0</v>
      </c>
      <c r="BF50" s="11"/>
      <c r="BG50" s="10"/>
      <c r="BH50" s="11"/>
      <c r="BI50" s="10"/>
      <c r="BJ50" s="7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7"/>
        <v>0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8"/>
        <v>0</v>
      </c>
      <c r="CR50" s="11"/>
      <c r="CS50" s="10"/>
      <c r="CT50" s="11"/>
      <c r="CU50" s="10"/>
      <c r="CV50" s="7"/>
      <c r="CW50" s="11"/>
      <c r="CX50" s="10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9"/>
        <v>0</v>
      </c>
      <c r="DK50" s="11"/>
      <c r="DL50" s="10"/>
      <c r="DM50" s="11"/>
      <c r="DN50" s="10"/>
      <c r="DO50" s="7"/>
      <c r="DP50" s="11"/>
      <c r="DQ50" s="10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70"/>
        <v>0</v>
      </c>
      <c r="ED50" s="11">
        <v>12</v>
      </c>
      <c r="EE50" s="10" t="s">
        <v>61</v>
      </c>
      <c r="EF50" s="11">
        <v>12</v>
      </c>
      <c r="EG50" s="10" t="s">
        <v>61</v>
      </c>
      <c r="EH50" s="7">
        <v>2</v>
      </c>
      <c r="EI50" s="11"/>
      <c r="EJ50" s="10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71"/>
        <v>2</v>
      </c>
      <c r="EW50" s="11"/>
      <c r="EX50" s="10"/>
      <c r="EY50" s="11"/>
      <c r="EZ50" s="10"/>
      <c r="FA50" s="7"/>
      <c r="FB50" s="11"/>
      <c r="FC50" s="10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2"/>
        <v>0</v>
      </c>
    </row>
    <row r="51" spans="1:171" x14ac:dyDescent="0.2">
      <c r="A51" s="6"/>
      <c r="B51" s="6"/>
      <c r="C51" s="6"/>
      <c r="D51" s="6" t="s">
        <v>120</v>
      </c>
      <c r="E51" s="3" t="s">
        <v>121</v>
      </c>
      <c r="F51" s="6">
        <f t="shared" si="52"/>
        <v>1</v>
      </c>
      <c r="G51" s="6">
        <f t="shared" si="53"/>
        <v>2</v>
      </c>
      <c r="H51" s="6">
        <f t="shared" si="54"/>
        <v>30</v>
      </c>
      <c r="I51" s="6">
        <f t="shared" si="55"/>
        <v>12</v>
      </c>
      <c r="J51" s="6">
        <f t="shared" si="56"/>
        <v>0</v>
      </c>
      <c r="K51" s="6">
        <f t="shared" si="57"/>
        <v>10</v>
      </c>
      <c r="L51" s="6">
        <f t="shared" si="58"/>
        <v>0</v>
      </c>
      <c r="M51" s="6">
        <f t="shared" si="59"/>
        <v>8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7">
        <f t="shared" si="63"/>
        <v>6</v>
      </c>
      <c r="R51" s="7">
        <f t="shared" si="64"/>
        <v>4.5</v>
      </c>
      <c r="S51" s="7">
        <v>1.26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5"/>
        <v>0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6"/>
        <v>0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7"/>
        <v>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8"/>
        <v>0</v>
      </c>
      <c r="CR51" s="11">
        <v>12</v>
      </c>
      <c r="CS51" s="10" t="s">
        <v>64</v>
      </c>
      <c r="CT51" s="11"/>
      <c r="CU51" s="10"/>
      <c r="CV51" s="7">
        <v>1.5</v>
      </c>
      <c r="CW51" s="11">
        <v>10</v>
      </c>
      <c r="CX51" s="10" t="s">
        <v>61</v>
      </c>
      <c r="CY51" s="11"/>
      <c r="CZ51" s="10"/>
      <c r="DA51" s="11">
        <v>8</v>
      </c>
      <c r="DB51" s="10" t="s">
        <v>61</v>
      </c>
      <c r="DC51" s="11"/>
      <c r="DD51" s="10"/>
      <c r="DE51" s="11"/>
      <c r="DF51" s="10"/>
      <c r="DG51" s="11"/>
      <c r="DH51" s="10"/>
      <c r="DI51" s="7">
        <v>4.5</v>
      </c>
      <c r="DJ51" s="7">
        <f t="shared" si="69"/>
        <v>6</v>
      </c>
      <c r="DK51" s="11"/>
      <c r="DL51" s="10"/>
      <c r="DM51" s="11"/>
      <c r="DN51" s="10"/>
      <c r="DO51" s="7"/>
      <c r="DP51" s="11"/>
      <c r="DQ51" s="10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70"/>
        <v>0</v>
      </c>
      <c r="ED51" s="11"/>
      <c r="EE51" s="10"/>
      <c r="EF51" s="11"/>
      <c r="EG51" s="10"/>
      <c r="EH51" s="7"/>
      <c r="EI51" s="11"/>
      <c r="EJ51" s="10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71"/>
        <v>0</v>
      </c>
      <c r="EW51" s="11"/>
      <c r="EX51" s="10"/>
      <c r="EY51" s="11"/>
      <c r="EZ51" s="10"/>
      <c r="FA51" s="7"/>
      <c r="FB51" s="11"/>
      <c r="FC51" s="10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2"/>
        <v>0</v>
      </c>
    </row>
    <row r="52" spans="1:171" x14ac:dyDescent="0.2">
      <c r="A52" s="6"/>
      <c r="B52" s="6"/>
      <c r="C52" s="6"/>
      <c r="D52" s="6" t="s">
        <v>122</v>
      </c>
      <c r="E52" s="3" t="s">
        <v>123</v>
      </c>
      <c r="F52" s="6">
        <f t="shared" si="52"/>
        <v>0</v>
      </c>
      <c r="G52" s="6">
        <f t="shared" si="53"/>
        <v>2</v>
      </c>
      <c r="H52" s="6">
        <f t="shared" si="54"/>
        <v>36</v>
      </c>
      <c r="I52" s="6">
        <f t="shared" si="55"/>
        <v>18</v>
      </c>
      <c r="J52" s="6">
        <f t="shared" si="56"/>
        <v>0</v>
      </c>
      <c r="K52" s="6">
        <f t="shared" si="57"/>
        <v>18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7">
        <f t="shared" si="63"/>
        <v>3</v>
      </c>
      <c r="R52" s="7">
        <f t="shared" si="64"/>
        <v>2</v>
      </c>
      <c r="S52" s="7">
        <v>1.5</v>
      </c>
      <c r="T52" s="11"/>
      <c r="U52" s="10"/>
      <c r="V52" s="11"/>
      <c r="W52" s="10"/>
      <c r="X52" s="7"/>
      <c r="Y52" s="11"/>
      <c r="Z52" s="10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5"/>
        <v>0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6"/>
        <v>0</v>
      </c>
      <c r="BF52" s="11">
        <v>18</v>
      </c>
      <c r="BG52" s="10" t="s">
        <v>61</v>
      </c>
      <c r="BH52" s="11"/>
      <c r="BI52" s="10"/>
      <c r="BJ52" s="7">
        <v>1</v>
      </c>
      <c r="BK52" s="11">
        <v>18</v>
      </c>
      <c r="BL52" s="10" t="s">
        <v>61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>
        <v>2</v>
      </c>
      <c r="BX52" s="7">
        <f t="shared" si="67"/>
        <v>3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8"/>
        <v>0</v>
      </c>
      <c r="CR52" s="11"/>
      <c r="CS52" s="10"/>
      <c r="CT52" s="11"/>
      <c r="CU52" s="10"/>
      <c r="CV52" s="7"/>
      <c r="CW52" s="11"/>
      <c r="CX52" s="10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9"/>
        <v>0</v>
      </c>
      <c r="DK52" s="11"/>
      <c r="DL52" s="10"/>
      <c r="DM52" s="11"/>
      <c r="DN52" s="10"/>
      <c r="DO52" s="7"/>
      <c r="DP52" s="11"/>
      <c r="DQ52" s="10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70"/>
        <v>0</v>
      </c>
      <c r="ED52" s="11"/>
      <c r="EE52" s="10"/>
      <c r="EF52" s="11"/>
      <c r="EG52" s="10"/>
      <c r="EH52" s="7"/>
      <c r="EI52" s="11"/>
      <c r="EJ52" s="10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71"/>
        <v>0</v>
      </c>
      <c r="EW52" s="11"/>
      <c r="EX52" s="10"/>
      <c r="EY52" s="11"/>
      <c r="EZ52" s="10"/>
      <c r="FA52" s="7"/>
      <c r="FB52" s="11"/>
      <c r="FC52" s="10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2"/>
        <v>0</v>
      </c>
    </row>
    <row r="53" spans="1:171" x14ac:dyDescent="0.2">
      <c r="A53" s="6"/>
      <c r="B53" s="6"/>
      <c r="C53" s="6"/>
      <c r="D53" s="6" t="s">
        <v>124</v>
      </c>
      <c r="E53" s="3" t="s">
        <v>125</v>
      </c>
      <c r="F53" s="6">
        <f t="shared" si="52"/>
        <v>1</v>
      </c>
      <c r="G53" s="6">
        <f t="shared" si="53"/>
        <v>1</v>
      </c>
      <c r="H53" s="6">
        <f t="shared" si="54"/>
        <v>24</v>
      </c>
      <c r="I53" s="6">
        <f t="shared" si="55"/>
        <v>12</v>
      </c>
      <c r="J53" s="6">
        <f t="shared" si="56"/>
        <v>0</v>
      </c>
      <c r="K53" s="6">
        <f t="shared" si="57"/>
        <v>12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7">
        <f t="shared" si="63"/>
        <v>4</v>
      </c>
      <c r="R53" s="7">
        <f t="shared" si="64"/>
        <v>1.5</v>
      </c>
      <c r="S53" s="7">
        <v>1</v>
      </c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5"/>
        <v>0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6"/>
        <v>0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7"/>
        <v>0</v>
      </c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8"/>
        <v>0</v>
      </c>
      <c r="CR53" s="11">
        <v>12</v>
      </c>
      <c r="CS53" s="10" t="s">
        <v>64</v>
      </c>
      <c r="CT53" s="11"/>
      <c r="CU53" s="10"/>
      <c r="CV53" s="7">
        <v>2.5</v>
      </c>
      <c r="CW53" s="11">
        <v>12</v>
      </c>
      <c r="CX53" s="10" t="s">
        <v>61</v>
      </c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>
        <v>1.5</v>
      </c>
      <c r="DJ53" s="7">
        <f t="shared" si="69"/>
        <v>4</v>
      </c>
      <c r="DK53" s="11"/>
      <c r="DL53" s="10"/>
      <c r="DM53" s="11"/>
      <c r="DN53" s="10"/>
      <c r="DO53" s="7"/>
      <c r="DP53" s="11"/>
      <c r="DQ53" s="10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70"/>
        <v>0</v>
      </c>
      <c r="ED53" s="11"/>
      <c r="EE53" s="10"/>
      <c r="EF53" s="11"/>
      <c r="EG53" s="10"/>
      <c r="EH53" s="7"/>
      <c r="EI53" s="11"/>
      <c r="EJ53" s="10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71"/>
        <v>0</v>
      </c>
      <c r="EW53" s="11"/>
      <c r="EX53" s="10"/>
      <c r="EY53" s="11"/>
      <c r="EZ53" s="10"/>
      <c r="FA53" s="7"/>
      <c r="FB53" s="11"/>
      <c r="FC53" s="10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2"/>
        <v>0</v>
      </c>
    </row>
    <row r="54" spans="1:171" x14ac:dyDescent="0.2">
      <c r="A54" s="6"/>
      <c r="B54" s="6"/>
      <c r="C54" s="6"/>
      <c r="D54" s="6" t="s">
        <v>126</v>
      </c>
      <c r="E54" s="3" t="s">
        <v>127</v>
      </c>
      <c r="F54" s="6">
        <f t="shared" si="52"/>
        <v>0</v>
      </c>
      <c r="G54" s="6">
        <f t="shared" si="53"/>
        <v>2</v>
      </c>
      <c r="H54" s="6">
        <f t="shared" si="54"/>
        <v>20</v>
      </c>
      <c r="I54" s="6">
        <f t="shared" si="55"/>
        <v>10</v>
      </c>
      <c r="J54" s="6">
        <f t="shared" si="56"/>
        <v>0</v>
      </c>
      <c r="K54" s="6">
        <f t="shared" si="57"/>
        <v>10</v>
      </c>
      <c r="L54" s="6">
        <f t="shared" si="58"/>
        <v>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7">
        <f t="shared" si="63"/>
        <v>3</v>
      </c>
      <c r="R54" s="7">
        <f t="shared" si="64"/>
        <v>1.5</v>
      </c>
      <c r="S54" s="7">
        <v>0.8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5"/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6"/>
        <v>0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7"/>
        <v>0</v>
      </c>
      <c r="BY54" s="11">
        <v>10</v>
      </c>
      <c r="BZ54" s="10" t="s">
        <v>61</v>
      </c>
      <c r="CA54" s="11"/>
      <c r="CB54" s="10"/>
      <c r="CC54" s="7">
        <v>1.5</v>
      </c>
      <c r="CD54" s="11">
        <v>10</v>
      </c>
      <c r="CE54" s="10" t="s">
        <v>61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>
        <v>1.5</v>
      </c>
      <c r="CQ54" s="7">
        <f t="shared" si="68"/>
        <v>3</v>
      </c>
      <c r="CR54" s="11"/>
      <c r="CS54" s="10"/>
      <c r="CT54" s="11"/>
      <c r="CU54" s="10"/>
      <c r="CV54" s="7"/>
      <c r="CW54" s="11"/>
      <c r="CX54" s="10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9"/>
        <v>0</v>
      </c>
      <c r="DK54" s="11"/>
      <c r="DL54" s="10"/>
      <c r="DM54" s="11"/>
      <c r="DN54" s="10"/>
      <c r="DO54" s="7"/>
      <c r="DP54" s="11"/>
      <c r="DQ54" s="10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70"/>
        <v>0</v>
      </c>
      <c r="ED54" s="11"/>
      <c r="EE54" s="10"/>
      <c r="EF54" s="11"/>
      <c r="EG54" s="10"/>
      <c r="EH54" s="7"/>
      <c r="EI54" s="11"/>
      <c r="EJ54" s="10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71"/>
        <v>0</v>
      </c>
      <c r="EW54" s="11"/>
      <c r="EX54" s="10"/>
      <c r="EY54" s="11"/>
      <c r="EZ54" s="10"/>
      <c r="FA54" s="7"/>
      <c r="FB54" s="11"/>
      <c r="FC54" s="10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2"/>
        <v>0</v>
      </c>
    </row>
    <row r="55" spans="1:171" x14ac:dyDescent="0.2">
      <c r="A55" s="6"/>
      <c r="B55" s="6"/>
      <c r="C55" s="6"/>
      <c r="D55" s="6" t="s">
        <v>128</v>
      </c>
      <c r="E55" s="3" t="s">
        <v>129</v>
      </c>
      <c r="F55" s="6">
        <f t="shared" si="52"/>
        <v>0</v>
      </c>
      <c r="G55" s="6">
        <f t="shared" si="53"/>
        <v>1</v>
      </c>
      <c r="H55" s="6">
        <f t="shared" si="54"/>
        <v>10</v>
      </c>
      <c r="I55" s="6">
        <f t="shared" si="55"/>
        <v>0</v>
      </c>
      <c r="J55" s="6">
        <f t="shared" si="56"/>
        <v>0</v>
      </c>
      <c r="K55" s="6">
        <f t="shared" si="57"/>
        <v>0</v>
      </c>
      <c r="L55" s="6">
        <f t="shared" si="58"/>
        <v>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10</v>
      </c>
      <c r="Q55" s="7">
        <f t="shared" si="63"/>
        <v>1</v>
      </c>
      <c r="R55" s="7">
        <f t="shared" si="64"/>
        <v>1</v>
      </c>
      <c r="S55" s="7">
        <v>0.4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6"/>
        <v>0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7"/>
        <v>0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8"/>
        <v>0</v>
      </c>
      <c r="CR55" s="11"/>
      <c r="CS55" s="10"/>
      <c r="CT55" s="11"/>
      <c r="CU55" s="10"/>
      <c r="CV55" s="7"/>
      <c r="CW55" s="11"/>
      <c r="CX55" s="10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7"/>
      <c r="DP55" s="11"/>
      <c r="DQ55" s="10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7"/>
      <c r="EI55" s="11"/>
      <c r="EJ55" s="10"/>
      <c r="EK55" s="11"/>
      <c r="EL55" s="10"/>
      <c r="EM55" s="11"/>
      <c r="EN55" s="10"/>
      <c r="EO55" s="11"/>
      <c r="EP55" s="10"/>
      <c r="EQ55" s="11"/>
      <c r="ER55" s="10"/>
      <c r="ES55" s="11">
        <v>10</v>
      </c>
      <c r="ET55" s="10" t="s">
        <v>61</v>
      </c>
      <c r="EU55" s="7">
        <v>1</v>
      </c>
      <c r="EV55" s="7">
        <f t="shared" si="71"/>
        <v>1</v>
      </c>
      <c r="EW55" s="11"/>
      <c r="EX55" s="10"/>
      <c r="EY55" s="11"/>
      <c r="EZ55" s="10"/>
      <c r="FA55" s="7"/>
      <c r="FB55" s="11"/>
      <c r="FC55" s="10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">
      <c r="A56" s="6"/>
      <c r="B56" s="6"/>
      <c r="C56" s="6"/>
      <c r="D56" s="6" t="s">
        <v>130</v>
      </c>
      <c r="E56" s="3" t="s">
        <v>131</v>
      </c>
      <c r="F56" s="6">
        <f t="shared" si="52"/>
        <v>0</v>
      </c>
      <c r="G56" s="6">
        <f t="shared" si="53"/>
        <v>1</v>
      </c>
      <c r="H56" s="6">
        <f t="shared" si="54"/>
        <v>10</v>
      </c>
      <c r="I56" s="6">
        <f t="shared" si="55"/>
        <v>0</v>
      </c>
      <c r="J56" s="6">
        <f t="shared" si="56"/>
        <v>0</v>
      </c>
      <c r="K56" s="6">
        <f t="shared" si="57"/>
        <v>0</v>
      </c>
      <c r="L56" s="6">
        <f t="shared" si="58"/>
        <v>0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10</v>
      </c>
      <c r="Q56" s="7">
        <f t="shared" si="63"/>
        <v>1</v>
      </c>
      <c r="R56" s="7">
        <f t="shared" si="64"/>
        <v>1</v>
      </c>
      <c r="S56" s="7">
        <v>0.4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7"/>
        <v>0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8"/>
        <v>0</v>
      </c>
      <c r="CR56" s="11"/>
      <c r="CS56" s="10"/>
      <c r="CT56" s="11"/>
      <c r="CU56" s="10"/>
      <c r="CV56" s="7"/>
      <c r="CW56" s="11"/>
      <c r="CX56" s="10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7"/>
      <c r="DP56" s="11"/>
      <c r="DQ56" s="10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7"/>
      <c r="EI56" s="11"/>
      <c r="EJ56" s="10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7"/>
      <c r="FB56" s="11"/>
      <c r="FC56" s="10"/>
      <c r="FD56" s="11"/>
      <c r="FE56" s="10"/>
      <c r="FF56" s="11"/>
      <c r="FG56" s="10"/>
      <c r="FH56" s="11"/>
      <c r="FI56" s="10"/>
      <c r="FJ56" s="11"/>
      <c r="FK56" s="10"/>
      <c r="FL56" s="11">
        <v>10</v>
      </c>
      <c r="FM56" s="10" t="s">
        <v>61</v>
      </c>
      <c r="FN56" s="7">
        <v>1</v>
      </c>
      <c r="FO56" s="7">
        <f t="shared" si="72"/>
        <v>1</v>
      </c>
    </row>
    <row r="57" spans="1:171" x14ac:dyDescent="0.2">
      <c r="A57" s="6">
        <v>40</v>
      </c>
      <c r="B57" s="6">
        <v>1</v>
      </c>
      <c r="C57" s="6"/>
      <c r="D57" s="6"/>
      <c r="E57" s="3" t="s">
        <v>132</v>
      </c>
      <c r="F57" s="6">
        <f>$B$57*COUNTIF(T57:FM57,"e")</f>
        <v>1</v>
      </c>
      <c r="G57" s="6">
        <f>$B$57*COUNTIF(T57:FM57,"z")</f>
        <v>0</v>
      </c>
      <c r="H57" s="6">
        <f t="shared" si="54"/>
        <v>0</v>
      </c>
      <c r="I57" s="6">
        <f t="shared" si="55"/>
        <v>0</v>
      </c>
      <c r="J57" s="6">
        <f t="shared" si="56"/>
        <v>0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15</v>
      </c>
      <c r="R57" s="7">
        <f t="shared" si="64"/>
        <v>15</v>
      </c>
      <c r="S57" s="7">
        <f>$B$57*0.5</f>
        <v>0.5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7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8"/>
        <v>0</v>
      </c>
      <c r="CR57" s="11"/>
      <c r="CS57" s="10"/>
      <c r="CT57" s="11"/>
      <c r="CU57" s="10"/>
      <c r="CV57" s="7"/>
      <c r="CW57" s="11"/>
      <c r="CX57" s="10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0</v>
      </c>
      <c r="DK57" s="11"/>
      <c r="DL57" s="10"/>
      <c r="DM57" s="11"/>
      <c r="DN57" s="10"/>
      <c r="DO57" s="7"/>
      <c r="DP57" s="11"/>
      <c r="DQ57" s="10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7"/>
      <c r="EI57" s="11"/>
      <c r="EJ57" s="10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7"/>
      <c r="FB57" s="11"/>
      <c r="FC57" s="10"/>
      <c r="FD57" s="11"/>
      <c r="FE57" s="10"/>
      <c r="FF57" s="11"/>
      <c r="FG57" s="10"/>
      <c r="FH57" s="11">
        <f>$B$57*0</f>
        <v>0</v>
      </c>
      <c r="FI57" s="10" t="s">
        <v>64</v>
      </c>
      <c r="FJ57" s="11"/>
      <c r="FK57" s="10"/>
      <c r="FL57" s="11"/>
      <c r="FM57" s="10"/>
      <c r="FN57" s="7">
        <f>$B$57*15</f>
        <v>15</v>
      </c>
      <c r="FO57" s="7">
        <f t="shared" si="72"/>
        <v>15</v>
      </c>
    </row>
    <row r="58" spans="1:171" x14ac:dyDescent="0.2">
      <c r="A58" s="6"/>
      <c r="B58" s="6"/>
      <c r="C58" s="6"/>
      <c r="D58" s="6" t="s">
        <v>133</v>
      </c>
      <c r="E58" s="3" t="s">
        <v>134</v>
      </c>
      <c r="F58" s="6">
        <f t="shared" ref="F58:F64" si="73">COUNTIF(T58:FM58,"e")</f>
        <v>0</v>
      </c>
      <c r="G58" s="6">
        <f t="shared" ref="G58:G64" si="74">COUNTIF(T58:FM58,"z")</f>
        <v>2</v>
      </c>
      <c r="H58" s="6">
        <f t="shared" si="54"/>
        <v>20</v>
      </c>
      <c r="I58" s="6">
        <f t="shared" si="55"/>
        <v>10</v>
      </c>
      <c r="J58" s="6">
        <f t="shared" si="56"/>
        <v>0</v>
      </c>
      <c r="K58" s="6">
        <f t="shared" si="57"/>
        <v>0</v>
      </c>
      <c r="L58" s="6">
        <f t="shared" si="58"/>
        <v>0</v>
      </c>
      <c r="M58" s="6">
        <f t="shared" si="59"/>
        <v>10</v>
      </c>
      <c r="N58" s="6">
        <f t="shared" si="60"/>
        <v>0</v>
      </c>
      <c r="O58" s="6">
        <f t="shared" si="61"/>
        <v>0</v>
      </c>
      <c r="P58" s="6">
        <f t="shared" si="62"/>
        <v>0</v>
      </c>
      <c r="Q58" s="7">
        <f t="shared" si="63"/>
        <v>3</v>
      </c>
      <c r="R58" s="7">
        <f t="shared" si="64"/>
        <v>1.5</v>
      </c>
      <c r="S58" s="7">
        <v>1.3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>
        <v>10</v>
      </c>
      <c r="AN58" s="10" t="s">
        <v>61</v>
      </c>
      <c r="AO58" s="11"/>
      <c r="AP58" s="10"/>
      <c r="AQ58" s="7">
        <v>1.5</v>
      </c>
      <c r="AR58" s="11"/>
      <c r="AS58" s="10"/>
      <c r="AT58" s="11"/>
      <c r="AU58" s="10"/>
      <c r="AV58" s="11">
        <v>10</v>
      </c>
      <c r="AW58" s="10" t="s">
        <v>61</v>
      </c>
      <c r="AX58" s="11"/>
      <c r="AY58" s="10"/>
      <c r="AZ58" s="11"/>
      <c r="BA58" s="10"/>
      <c r="BB58" s="11"/>
      <c r="BC58" s="10"/>
      <c r="BD58" s="7">
        <v>1.5</v>
      </c>
      <c r="BE58" s="7">
        <f t="shared" si="66"/>
        <v>3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7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0</v>
      </c>
      <c r="CR58" s="11"/>
      <c r="CS58" s="10"/>
      <c r="CT58" s="11"/>
      <c r="CU58" s="10"/>
      <c r="CV58" s="7"/>
      <c r="CW58" s="11"/>
      <c r="CX58" s="10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9"/>
        <v>0</v>
      </c>
      <c r="DK58" s="11"/>
      <c r="DL58" s="10"/>
      <c r="DM58" s="11"/>
      <c r="DN58" s="10"/>
      <c r="DO58" s="7"/>
      <c r="DP58" s="11"/>
      <c r="DQ58" s="10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7"/>
      <c r="EI58" s="11"/>
      <c r="EJ58" s="10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7"/>
      <c r="FB58" s="11"/>
      <c r="FC58" s="10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">
      <c r="A59" s="6"/>
      <c r="B59" s="6"/>
      <c r="C59" s="6"/>
      <c r="D59" s="6" t="s">
        <v>135</v>
      </c>
      <c r="E59" s="3" t="s">
        <v>136</v>
      </c>
      <c r="F59" s="6">
        <f t="shared" si="73"/>
        <v>0</v>
      </c>
      <c r="G59" s="6">
        <f t="shared" si="74"/>
        <v>2</v>
      </c>
      <c r="H59" s="6">
        <f t="shared" si="54"/>
        <v>36</v>
      </c>
      <c r="I59" s="6">
        <f t="shared" si="55"/>
        <v>20</v>
      </c>
      <c r="J59" s="6">
        <f t="shared" si="56"/>
        <v>0</v>
      </c>
      <c r="K59" s="6">
        <f t="shared" si="57"/>
        <v>0</v>
      </c>
      <c r="L59" s="6">
        <f t="shared" si="58"/>
        <v>0</v>
      </c>
      <c r="M59" s="6">
        <f t="shared" si="59"/>
        <v>16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6</v>
      </c>
      <c r="R59" s="7">
        <f t="shared" si="64"/>
        <v>3.2</v>
      </c>
      <c r="S59" s="7">
        <v>1.5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7"/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>
        <v>20</v>
      </c>
      <c r="BZ59" s="10" t="s">
        <v>61</v>
      </c>
      <c r="CA59" s="11"/>
      <c r="CB59" s="10"/>
      <c r="CC59" s="7">
        <v>2.8</v>
      </c>
      <c r="CD59" s="11"/>
      <c r="CE59" s="10"/>
      <c r="CF59" s="11"/>
      <c r="CG59" s="10"/>
      <c r="CH59" s="11">
        <v>16</v>
      </c>
      <c r="CI59" s="10" t="s">
        <v>61</v>
      </c>
      <c r="CJ59" s="11"/>
      <c r="CK59" s="10"/>
      <c r="CL59" s="11"/>
      <c r="CM59" s="10"/>
      <c r="CN59" s="11"/>
      <c r="CO59" s="10"/>
      <c r="CP59" s="7">
        <v>3.2</v>
      </c>
      <c r="CQ59" s="7">
        <f t="shared" si="68"/>
        <v>6</v>
      </c>
      <c r="CR59" s="11"/>
      <c r="CS59" s="10"/>
      <c r="CT59" s="11"/>
      <c r="CU59" s="10"/>
      <c r="CV59" s="7"/>
      <c r="CW59" s="11"/>
      <c r="CX59" s="10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0</v>
      </c>
      <c r="DK59" s="11"/>
      <c r="DL59" s="10"/>
      <c r="DM59" s="11"/>
      <c r="DN59" s="10"/>
      <c r="DO59" s="7"/>
      <c r="DP59" s="11"/>
      <c r="DQ59" s="10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0"/>
        <v>0</v>
      </c>
      <c r="ED59" s="11"/>
      <c r="EE59" s="10"/>
      <c r="EF59" s="11"/>
      <c r="EG59" s="10"/>
      <c r="EH59" s="7"/>
      <c r="EI59" s="11"/>
      <c r="EJ59" s="10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7"/>
      <c r="FB59" s="11"/>
      <c r="FC59" s="10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">
      <c r="A60" s="6"/>
      <c r="B60" s="6"/>
      <c r="C60" s="6"/>
      <c r="D60" s="6" t="s">
        <v>137</v>
      </c>
      <c r="E60" s="3" t="s">
        <v>138</v>
      </c>
      <c r="F60" s="6">
        <f t="shared" si="73"/>
        <v>1</v>
      </c>
      <c r="G60" s="6">
        <f t="shared" si="74"/>
        <v>2</v>
      </c>
      <c r="H60" s="6">
        <f t="shared" si="54"/>
        <v>39</v>
      </c>
      <c r="I60" s="6">
        <f t="shared" si="55"/>
        <v>15</v>
      </c>
      <c r="J60" s="6">
        <f t="shared" si="56"/>
        <v>12</v>
      </c>
      <c r="K60" s="6">
        <f t="shared" si="57"/>
        <v>12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5</v>
      </c>
      <c r="R60" s="7">
        <f t="shared" si="64"/>
        <v>1.5</v>
      </c>
      <c r="S60" s="7">
        <v>1.8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7"/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>
        <v>15</v>
      </c>
      <c r="BZ60" s="10" t="s">
        <v>64</v>
      </c>
      <c r="CA60" s="11">
        <v>12</v>
      </c>
      <c r="CB60" s="10" t="s">
        <v>61</v>
      </c>
      <c r="CC60" s="7">
        <v>3.5</v>
      </c>
      <c r="CD60" s="11">
        <v>12</v>
      </c>
      <c r="CE60" s="10" t="s">
        <v>61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>
        <v>1.5</v>
      </c>
      <c r="CQ60" s="7">
        <f t="shared" si="68"/>
        <v>5</v>
      </c>
      <c r="CR60" s="11"/>
      <c r="CS60" s="10"/>
      <c r="CT60" s="11"/>
      <c r="CU60" s="10"/>
      <c r="CV60" s="7"/>
      <c r="CW60" s="11"/>
      <c r="CX60" s="10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9"/>
        <v>0</v>
      </c>
      <c r="DK60" s="11"/>
      <c r="DL60" s="10"/>
      <c r="DM60" s="11"/>
      <c r="DN60" s="10"/>
      <c r="DO60" s="7"/>
      <c r="DP60" s="11"/>
      <c r="DQ60" s="10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0</v>
      </c>
      <c r="ED60" s="11"/>
      <c r="EE60" s="10"/>
      <c r="EF60" s="11"/>
      <c r="EG60" s="10"/>
      <c r="EH60" s="7"/>
      <c r="EI60" s="11"/>
      <c r="EJ60" s="10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7"/>
      <c r="FB60" s="11"/>
      <c r="FC60" s="10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">
      <c r="A61" s="6"/>
      <c r="B61" s="6"/>
      <c r="C61" s="6"/>
      <c r="D61" s="6" t="s">
        <v>139</v>
      </c>
      <c r="E61" s="3" t="s">
        <v>140</v>
      </c>
      <c r="F61" s="6">
        <f t="shared" si="73"/>
        <v>1</v>
      </c>
      <c r="G61" s="6">
        <f t="shared" si="74"/>
        <v>2</v>
      </c>
      <c r="H61" s="6">
        <f t="shared" si="54"/>
        <v>47</v>
      </c>
      <c r="I61" s="6">
        <f t="shared" si="55"/>
        <v>25</v>
      </c>
      <c r="J61" s="6">
        <f t="shared" si="56"/>
        <v>0</v>
      </c>
      <c r="K61" s="6">
        <f t="shared" si="57"/>
        <v>12</v>
      </c>
      <c r="L61" s="6">
        <f t="shared" si="58"/>
        <v>0</v>
      </c>
      <c r="M61" s="6">
        <f t="shared" si="59"/>
        <v>10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6</v>
      </c>
      <c r="R61" s="7">
        <f t="shared" si="64"/>
        <v>3</v>
      </c>
      <c r="S61" s="7">
        <v>2.5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8"/>
        <v>0</v>
      </c>
      <c r="CR61" s="11">
        <v>25</v>
      </c>
      <c r="CS61" s="10" t="s">
        <v>64</v>
      </c>
      <c r="CT61" s="11"/>
      <c r="CU61" s="10"/>
      <c r="CV61" s="7">
        <v>3</v>
      </c>
      <c r="CW61" s="11">
        <v>12</v>
      </c>
      <c r="CX61" s="10" t="s">
        <v>61</v>
      </c>
      <c r="CY61" s="11"/>
      <c r="CZ61" s="10"/>
      <c r="DA61" s="11">
        <v>10</v>
      </c>
      <c r="DB61" s="10" t="s">
        <v>61</v>
      </c>
      <c r="DC61" s="11"/>
      <c r="DD61" s="10"/>
      <c r="DE61" s="11"/>
      <c r="DF61" s="10"/>
      <c r="DG61" s="11"/>
      <c r="DH61" s="10"/>
      <c r="DI61" s="7">
        <v>3</v>
      </c>
      <c r="DJ61" s="7">
        <f t="shared" si="69"/>
        <v>6</v>
      </c>
      <c r="DK61" s="11"/>
      <c r="DL61" s="10"/>
      <c r="DM61" s="11"/>
      <c r="DN61" s="10"/>
      <c r="DO61" s="7"/>
      <c r="DP61" s="11"/>
      <c r="DQ61" s="10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7"/>
      <c r="EI61" s="11"/>
      <c r="EJ61" s="10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7"/>
      <c r="FB61" s="11"/>
      <c r="FC61" s="10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">
      <c r="A62" s="6"/>
      <c r="B62" s="6"/>
      <c r="C62" s="6"/>
      <c r="D62" s="6" t="s">
        <v>141</v>
      </c>
      <c r="E62" s="3" t="s">
        <v>142</v>
      </c>
      <c r="F62" s="6">
        <f t="shared" si="73"/>
        <v>0</v>
      </c>
      <c r="G62" s="6">
        <f t="shared" si="74"/>
        <v>2</v>
      </c>
      <c r="H62" s="6">
        <f t="shared" si="54"/>
        <v>22</v>
      </c>
      <c r="I62" s="6">
        <f t="shared" si="55"/>
        <v>12</v>
      </c>
      <c r="J62" s="6">
        <f t="shared" si="56"/>
        <v>0</v>
      </c>
      <c r="K62" s="6">
        <f t="shared" si="57"/>
        <v>10</v>
      </c>
      <c r="L62" s="6">
        <f t="shared" si="58"/>
        <v>0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7">
        <f t="shared" si="63"/>
        <v>3</v>
      </c>
      <c r="R62" s="7">
        <f t="shared" si="64"/>
        <v>1</v>
      </c>
      <c r="S62" s="7">
        <v>1.1599999999999999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7"/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7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8"/>
        <v>0</v>
      </c>
      <c r="CR62" s="11"/>
      <c r="CS62" s="10"/>
      <c r="CT62" s="11"/>
      <c r="CU62" s="10"/>
      <c r="CV62" s="7"/>
      <c r="CW62" s="11"/>
      <c r="CX62" s="10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9"/>
        <v>0</v>
      </c>
      <c r="DK62" s="11">
        <v>12</v>
      </c>
      <c r="DL62" s="10" t="s">
        <v>61</v>
      </c>
      <c r="DM62" s="11"/>
      <c r="DN62" s="10"/>
      <c r="DO62" s="7">
        <v>2</v>
      </c>
      <c r="DP62" s="11">
        <v>10</v>
      </c>
      <c r="DQ62" s="10" t="s">
        <v>61</v>
      </c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>
        <v>1</v>
      </c>
      <c r="EC62" s="7">
        <f t="shared" si="70"/>
        <v>3</v>
      </c>
      <c r="ED62" s="11"/>
      <c r="EE62" s="10"/>
      <c r="EF62" s="11"/>
      <c r="EG62" s="10"/>
      <c r="EH62" s="7"/>
      <c r="EI62" s="11"/>
      <c r="EJ62" s="10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7"/>
      <c r="FB62" s="11"/>
      <c r="FC62" s="10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">
      <c r="A63" s="6"/>
      <c r="B63" s="6"/>
      <c r="C63" s="6"/>
      <c r="D63" s="6" t="s">
        <v>143</v>
      </c>
      <c r="E63" s="3" t="s">
        <v>144</v>
      </c>
      <c r="F63" s="6">
        <f t="shared" si="73"/>
        <v>0</v>
      </c>
      <c r="G63" s="6">
        <f t="shared" si="74"/>
        <v>2</v>
      </c>
      <c r="H63" s="6">
        <f t="shared" si="54"/>
        <v>15</v>
      </c>
      <c r="I63" s="6">
        <f t="shared" si="55"/>
        <v>9</v>
      </c>
      <c r="J63" s="6">
        <f t="shared" si="56"/>
        <v>0</v>
      </c>
      <c r="K63" s="6">
        <f t="shared" si="57"/>
        <v>6</v>
      </c>
      <c r="L63" s="6">
        <f t="shared" si="58"/>
        <v>0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3</v>
      </c>
      <c r="R63" s="7">
        <f t="shared" si="64"/>
        <v>1.5</v>
      </c>
      <c r="S63" s="7">
        <v>1.2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0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7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8"/>
        <v>0</v>
      </c>
      <c r="CR63" s="11"/>
      <c r="CS63" s="10"/>
      <c r="CT63" s="11"/>
      <c r="CU63" s="10"/>
      <c r="CV63" s="7"/>
      <c r="CW63" s="11"/>
      <c r="CX63" s="10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9"/>
        <v>0</v>
      </c>
      <c r="DK63" s="11">
        <v>9</v>
      </c>
      <c r="DL63" s="10" t="s">
        <v>61</v>
      </c>
      <c r="DM63" s="11"/>
      <c r="DN63" s="10"/>
      <c r="DO63" s="7">
        <v>1.5</v>
      </c>
      <c r="DP63" s="11">
        <v>6</v>
      </c>
      <c r="DQ63" s="10" t="s">
        <v>61</v>
      </c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>
        <v>1.5</v>
      </c>
      <c r="EC63" s="7">
        <f t="shared" si="70"/>
        <v>3</v>
      </c>
      <c r="ED63" s="11"/>
      <c r="EE63" s="10"/>
      <c r="EF63" s="11"/>
      <c r="EG63" s="10"/>
      <c r="EH63" s="7"/>
      <c r="EI63" s="11"/>
      <c r="EJ63" s="10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7"/>
      <c r="FB63" s="11"/>
      <c r="FC63" s="10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">
      <c r="A64" s="6"/>
      <c r="B64" s="6"/>
      <c r="C64" s="6"/>
      <c r="D64" s="6" t="s">
        <v>145</v>
      </c>
      <c r="E64" s="3" t="s">
        <v>146</v>
      </c>
      <c r="F64" s="6">
        <f t="shared" si="73"/>
        <v>0</v>
      </c>
      <c r="G64" s="6">
        <f t="shared" si="74"/>
        <v>2</v>
      </c>
      <c r="H64" s="6">
        <f t="shared" si="54"/>
        <v>20</v>
      </c>
      <c r="I64" s="6">
        <f t="shared" si="55"/>
        <v>10</v>
      </c>
      <c r="J64" s="6">
        <f t="shared" si="56"/>
        <v>0</v>
      </c>
      <c r="K64" s="6">
        <f t="shared" si="57"/>
        <v>0</v>
      </c>
      <c r="L64" s="6">
        <f t="shared" si="58"/>
        <v>0</v>
      </c>
      <c r="M64" s="6">
        <f t="shared" si="59"/>
        <v>10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7">
        <f t="shared" si="63"/>
        <v>2</v>
      </c>
      <c r="R64" s="7">
        <f t="shared" si="64"/>
        <v>1</v>
      </c>
      <c r="S64" s="7">
        <v>0.8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7"/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8"/>
        <v>0</v>
      </c>
      <c r="CR64" s="11"/>
      <c r="CS64" s="10"/>
      <c r="CT64" s="11"/>
      <c r="CU64" s="10"/>
      <c r="CV64" s="7"/>
      <c r="CW64" s="11"/>
      <c r="CX64" s="10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9"/>
        <v>0</v>
      </c>
      <c r="DK64" s="11">
        <v>10</v>
      </c>
      <c r="DL64" s="10" t="s">
        <v>61</v>
      </c>
      <c r="DM64" s="11"/>
      <c r="DN64" s="10"/>
      <c r="DO64" s="7">
        <v>1</v>
      </c>
      <c r="DP64" s="11"/>
      <c r="DQ64" s="10"/>
      <c r="DR64" s="11"/>
      <c r="DS64" s="10"/>
      <c r="DT64" s="11">
        <v>10</v>
      </c>
      <c r="DU64" s="10" t="s">
        <v>61</v>
      </c>
      <c r="DV64" s="11"/>
      <c r="DW64" s="10"/>
      <c r="DX64" s="11"/>
      <c r="DY64" s="10"/>
      <c r="DZ64" s="11"/>
      <c r="EA64" s="10"/>
      <c r="EB64" s="7">
        <v>1</v>
      </c>
      <c r="EC64" s="7">
        <f t="shared" si="70"/>
        <v>2</v>
      </c>
      <c r="ED64" s="11"/>
      <c r="EE64" s="10"/>
      <c r="EF64" s="11"/>
      <c r="EG64" s="10"/>
      <c r="EH64" s="7"/>
      <c r="EI64" s="11"/>
      <c r="EJ64" s="10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7"/>
      <c r="FB64" s="11"/>
      <c r="FC64" s="10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">
      <c r="A65" s="6">
        <v>3</v>
      </c>
      <c r="B65" s="6">
        <v>1</v>
      </c>
      <c r="C65" s="6"/>
      <c r="D65" s="6"/>
      <c r="E65" s="3" t="s">
        <v>147</v>
      </c>
      <c r="F65" s="6">
        <f>$B$65*COUNTIF(T65:FM65,"e")</f>
        <v>1</v>
      </c>
      <c r="G65" s="6">
        <f>$B$65*COUNTIF(T65:FM65,"z")</f>
        <v>1</v>
      </c>
      <c r="H65" s="6">
        <f t="shared" si="54"/>
        <v>24</v>
      </c>
      <c r="I65" s="6">
        <f t="shared" si="55"/>
        <v>14</v>
      </c>
      <c r="J65" s="6">
        <f t="shared" si="56"/>
        <v>0</v>
      </c>
      <c r="K65" s="6">
        <f t="shared" si="57"/>
        <v>10</v>
      </c>
      <c r="L65" s="6">
        <f t="shared" si="58"/>
        <v>0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3</v>
      </c>
      <c r="R65" s="7">
        <f t="shared" si="64"/>
        <v>1</v>
      </c>
      <c r="S65" s="7">
        <f>$B$65*1.4</f>
        <v>1.4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7"/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7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8"/>
        <v>0</v>
      </c>
      <c r="CR65" s="11">
        <f>$B$65*14</f>
        <v>14</v>
      </c>
      <c r="CS65" s="10" t="s">
        <v>64</v>
      </c>
      <c r="CT65" s="11"/>
      <c r="CU65" s="10"/>
      <c r="CV65" s="7">
        <f>$B$65*2</f>
        <v>2</v>
      </c>
      <c r="CW65" s="11">
        <f>$B$65*10</f>
        <v>10</v>
      </c>
      <c r="CX65" s="10" t="s">
        <v>61</v>
      </c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>
        <f>$B$65*1</f>
        <v>1</v>
      </c>
      <c r="DJ65" s="7">
        <f t="shared" si="69"/>
        <v>3</v>
      </c>
      <c r="DK65" s="11"/>
      <c r="DL65" s="10"/>
      <c r="DM65" s="11"/>
      <c r="DN65" s="10"/>
      <c r="DO65" s="7"/>
      <c r="DP65" s="11"/>
      <c r="DQ65" s="10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0"/>
        <v>0</v>
      </c>
      <c r="ED65" s="11"/>
      <c r="EE65" s="10"/>
      <c r="EF65" s="11"/>
      <c r="EG65" s="10"/>
      <c r="EH65" s="7"/>
      <c r="EI65" s="11"/>
      <c r="EJ65" s="10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7"/>
      <c r="FB65" s="11"/>
      <c r="FC65" s="10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">
      <c r="A66" s="6">
        <v>4</v>
      </c>
      <c r="B66" s="6">
        <v>1</v>
      </c>
      <c r="C66" s="6"/>
      <c r="D66" s="6"/>
      <c r="E66" s="3" t="s">
        <v>148</v>
      </c>
      <c r="F66" s="6">
        <f>$B$66*COUNTIF(T66:FM66,"e")</f>
        <v>0</v>
      </c>
      <c r="G66" s="6">
        <f>$B$66*COUNTIF(T66:FM66,"z")</f>
        <v>3</v>
      </c>
      <c r="H66" s="6">
        <f t="shared" si="54"/>
        <v>33</v>
      </c>
      <c r="I66" s="6">
        <f t="shared" si="55"/>
        <v>12</v>
      </c>
      <c r="J66" s="6">
        <f t="shared" si="56"/>
        <v>0</v>
      </c>
      <c r="K66" s="6">
        <f t="shared" si="57"/>
        <v>12</v>
      </c>
      <c r="L66" s="6">
        <f t="shared" si="58"/>
        <v>0</v>
      </c>
      <c r="M66" s="6">
        <f t="shared" si="59"/>
        <v>9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7">
        <f t="shared" si="63"/>
        <v>6</v>
      </c>
      <c r="R66" s="7">
        <f t="shared" si="64"/>
        <v>3</v>
      </c>
      <c r="S66" s="7">
        <f>$B$66*1.4</f>
        <v>1.4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7"/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7"/>
        <v>0</v>
      </c>
      <c r="BY66" s="11">
        <f>$B$66*12</f>
        <v>12</v>
      </c>
      <c r="BZ66" s="10" t="s">
        <v>61</v>
      </c>
      <c r="CA66" s="11"/>
      <c r="CB66" s="10"/>
      <c r="CC66" s="7">
        <f>$B$66*3</f>
        <v>3</v>
      </c>
      <c r="CD66" s="11">
        <f>$B$66*12</f>
        <v>12</v>
      </c>
      <c r="CE66" s="10" t="s">
        <v>61</v>
      </c>
      <c r="CF66" s="11"/>
      <c r="CG66" s="10"/>
      <c r="CH66" s="11">
        <f>$B$66*9</f>
        <v>9</v>
      </c>
      <c r="CI66" s="10" t="s">
        <v>61</v>
      </c>
      <c r="CJ66" s="11"/>
      <c r="CK66" s="10"/>
      <c r="CL66" s="11"/>
      <c r="CM66" s="10"/>
      <c r="CN66" s="11"/>
      <c r="CO66" s="10"/>
      <c r="CP66" s="7">
        <f>$B$66*3</f>
        <v>3</v>
      </c>
      <c r="CQ66" s="7">
        <f t="shared" si="68"/>
        <v>6</v>
      </c>
      <c r="CR66" s="11"/>
      <c r="CS66" s="10"/>
      <c r="CT66" s="11"/>
      <c r="CU66" s="10"/>
      <c r="CV66" s="7"/>
      <c r="CW66" s="11"/>
      <c r="CX66" s="10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/>
      <c r="DL66" s="10"/>
      <c r="DM66" s="11"/>
      <c r="DN66" s="10"/>
      <c r="DO66" s="7"/>
      <c r="DP66" s="11"/>
      <c r="DQ66" s="10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0"/>
        <v>0</v>
      </c>
      <c r="ED66" s="11"/>
      <c r="EE66" s="10"/>
      <c r="EF66" s="11"/>
      <c r="EG66" s="10"/>
      <c r="EH66" s="7"/>
      <c r="EI66" s="11"/>
      <c r="EJ66" s="10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7"/>
      <c r="FB66" s="11"/>
      <c r="FC66" s="10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">
      <c r="A67" s="6">
        <v>5</v>
      </c>
      <c r="B67" s="6">
        <v>1</v>
      </c>
      <c r="C67" s="6"/>
      <c r="D67" s="6"/>
      <c r="E67" s="3" t="s">
        <v>149</v>
      </c>
      <c r="F67" s="6">
        <f>$B$67*COUNTIF(T67:FM67,"e")</f>
        <v>0</v>
      </c>
      <c r="G67" s="6">
        <f>$B$67*COUNTIF(T67:FM67,"z")</f>
        <v>2</v>
      </c>
      <c r="H67" s="6">
        <f t="shared" si="54"/>
        <v>17</v>
      </c>
      <c r="I67" s="6">
        <f t="shared" si="55"/>
        <v>9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8</v>
      </c>
      <c r="N67" s="6">
        <f t="shared" si="60"/>
        <v>0</v>
      </c>
      <c r="O67" s="6">
        <f t="shared" si="61"/>
        <v>0</v>
      </c>
      <c r="P67" s="6">
        <f t="shared" si="62"/>
        <v>0</v>
      </c>
      <c r="Q67" s="7">
        <f t="shared" si="63"/>
        <v>2</v>
      </c>
      <c r="R67" s="7">
        <f t="shared" si="64"/>
        <v>1</v>
      </c>
      <c r="S67" s="7">
        <f>$B$67*0.7</f>
        <v>0.7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7"/>
      <c r="BK67" s="11"/>
      <c r="BL67" s="10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8"/>
        <v>0</v>
      </c>
      <c r="CR67" s="11"/>
      <c r="CS67" s="10"/>
      <c r="CT67" s="11"/>
      <c r="CU67" s="10"/>
      <c r="CV67" s="7"/>
      <c r="CW67" s="11"/>
      <c r="CX67" s="10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0</v>
      </c>
      <c r="DK67" s="11">
        <f>$B$67*9</f>
        <v>9</v>
      </c>
      <c r="DL67" s="10" t="s">
        <v>61</v>
      </c>
      <c r="DM67" s="11"/>
      <c r="DN67" s="10"/>
      <c r="DO67" s="7">
        <f>$B$67*1</f>
        <v>1</v>
      </c>
      <c r="DP67" s="11"/>
      <c r="DQ67" s="10"/>
      <c r="DR67" s="11"/>
      <c r="DS67" s="10"/>
      <c r="DT67" s="11">
        <f>$B$67*8</f>
        <v>8</v>
      </c>
      <c r="DU67" s="10" t="s">
        <v>61</v>
      </c>
      <c r="DV67" s="11"/>
      <c r="DW67" s="10"/>
      <c r="DX67" s="11"/>
      <c r="DY67" s="10"/>
      <c r="DZ67" s="11"/>
      <c r="EA67" s="10"/>
      <c r="EB67" s="7">
        <f>$B$67*1</f>
        <v>1</v>
      </c>
      <c r="EC67" s="7">
        <f t="shared" si="70"/>
        <v>2</v>
      </c>
      <c r="ED67" s="11"/>
      <c r="EE67" s="10"/>
      <c r="EF67" s="11"/>
      <c r="EG67" s="10"/>
      <c r="EH67" s="7"/>
      <c r="EI67" s="11"/>
      <c r="EJ67" s="10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1"/>
        <v>0</v>
      </c>
      <c r="EW67" s="11"/>
      <c r="EX67" s="10"/>
      <c r="EY67" s="11"/>
      <c r="EZ67" s="10"/>
      <c r="FA67" s="7"/>
      <c r="FB67" s="11"/>
      <c r="FC67" s="10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">
      <c r="A68" s="6">
        <v>6</v>
      </c>
      <c r="B68" s="6">
        <v>1</v>
      </c>
      <c r="C68" s="6"/>
      <c r="D68" s="6"/>
      <c r="E68" s="3" t="s">
        <v>150</v>
      </c>
      <c r="F68" s="6">
        <f>$B$68*COUNTIF(T68:FM68,"e")</f>
        <v>1</v>
      </c>
      <c r="G68" s="6">
        <f>$B$68*COUNTIF(T68:FM68,"z")</f>
        <v>1</v>
      </c>
      <c r="H68" s="6">
        <f t="shared" si="54"/>
        <v>30</v>
      </c>
      <c r="I68" s="6">
        <f t="shared" si="55"/>
        <v>15</v>
      </c>
      <c r="J68" s="6">
        <f t="shared" si="56"/>
        <v>0</v>
      </c>
      <c r="K68" s="6">
        <f t="shared" si="57"/>
        <v>0</v>
      </c>
      <c r="L68" s="6">
        <f t="shared" si="58"/>
        <v>0</v>
      </c>
      <c r="M68" s="6">
        <f t="shared" si="59"/>
        <v>15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7">
        <f t="shared" si="63"/>
        <v>6</v>
      </c>
      <c r="R68" s="7">
        <f t="shared" si="64"/>
        <v>3</v>
      </c>
      <c r="S68" s="7">
        <f>$B$68*1.2</f>
        <v>1.2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7"/>
      <c r="AR68" s="11"/>
      <c r="AS68" s="10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7"/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8"/>
        <v>0</v>
      </c>
      <c r="CR68" s="11"/>
      <c r="CS68" s="10"/>
      <c r="CT68" s="11"/>
      <c r="CU68" s="10"/>
      <c r="CV68" s="7"/>
      <c r="CW68" s="11"/>
      <c r="CX68" s="10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9"/>
        <v>0</v>
      </c>
      <c r="DK68" s="11"/>
      <c r="DL68" s="10"/>
      <c r="DM68" s="11"/>
      <c r="DN68" s="10"/>
      <c r="DO68" s="7"/>
      <c r="DP68" s="11"/>
      <c r="DQ68" s="10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0</v>
      </c>
      <c r="ED68" s="11">
        <f>$B$68*15</f>
        <v>15</v>
      </c>
      <c r="EE68" s="10" t="s">
        <v>64</v>
      </c>
      <c r="EF68" s="11"/>
      <c r="EG68" s="10"/>
      <c r="EH68" s="7">
        <f>$B$68*3</f>
        <v>3</v>
      </c>
      <c r="EI68" s="11"/>
      <c r="EJ68" s="10"/>
      <c r="EK68" s="11"/>
      <c r="EL68" s="10"/>
      <c r="EM68" s="11">
        <f>$B$68*15</f>
        <v>15</v>
      </c>
      <c r="EN68" s="10" t="s">
        <v>61</v>
      </c>
      <c r="EO68" s="11"/>
      <c r="EP68" s="10"/>
      <c r="EQ68" s="11"/>
      <c r="ER68" s="10"/>
      <c r="ES68" s="11"/>
      <c r="ET68" s="10"/>
      <c r="EU68" s="7">
        <f>$B$68*3</f>
        <v>3</v>
      </c>
      <c r="EV68" s="7">
        <f t="shared" si="71"/>
        <v>6</v>
      </c>
      <c r="EW68" s="11"/>
      <c r="EX68" s="10"/>
      <c r="EY68" s="11"/>
      <c r="EZ68" s="10"/>
      <c r="FA68" s="7"/>
      <c r="FB68" s="11"/>
      <c r="FC68" s="10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">
      <c r="A69" s="6"/>
      <c r="B69" s="6"/>
      <c r="C69" s="6"/>
      <c r="D69" s="6" t="s">
        <v>151</v>
      </c>
      <c r="E69" s="3" t="s">
        <v>152</v>
      </c>
      <c r="F69" s="6">
        <f>COUNTIF(T69:FM69,"e")</f>
        <v>0</v>
      </c>
      <c r="G69" s="6">
        <f>COUNTIF(T69:FM69,"z")</f>
        <v>2</v>
      </c>
      <c r="H69" s="6">
        <f t="shared" si="54"/>
        <v>30</v>
      </c>
      <c r="I69" s="6">
        <f t="shared" si="55"/>
        <v>15</v>
      </c>
      <c r="J69" s="6">
        <f t="shared" si="56"/>
        <v>0</v>
      </c>
      <c r="K69" s="6">
        <f t="shared" si="57"/>
        <v>0</v>
      </c>
      <c r="L69" s="6">
        <f t="shared" si="58"/>
        <v>0</v>
      </c>
      <c r="M69" s="6">
        <f t="shared" si="59"/>
        <v>15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7">
        <f t="shared" si="63"/>
        <v>4</v>
      </c>
      <c r="R69" s="7">
        <f t="shared" si="64"/>
        <v>2</v>
      </c>
      <c r="S69" s="7">
        <v>1.4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5"/>
        <v>0</v>
      </c>
      <c r="AM69" s="11"/>
      <c r="AN69" s="10"/>
      <c r="AO69" s="11"/>
      <c r="AP69" s="10"/>
      <c r="AQ69" s="7"/>
      <c r="AR69" s="11"/>
      <c r="AS69" s="10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6"/>
        <v>0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7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8"/>
        <v>0</v>
      </c>
      <c r="CR69" s="11"/>
      <c r="CS69" s="10"/>
      <c r="CT69" s="11"/>
      <c r="CU69" s="10"/>
      <c r="CV69" s="7"/>
      <c r="CW69" s="11"/>
      <c r="CX69" s="10"/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9"/>
        <v>0</v>
      </c>
      <c r="DK69" s="11">
        <v>15</v>
      </c>
      <c r="DL69" s="10" t="s">
        <v>61</v>
      </c>
      <c r="DM69" s="11"/>
      <c r="DN69" s="10"/>
      <c r="DO69" s="7">
        <v>2</v>
      </c>
      <c r="DP69" s="11"/>
      <c r="DQ69" s="10"/>
      <c r="DR69" s="11"/>
      <c r="DS69" s="10"/>
      <c r="DT69" s="11">
        <v>15</v>
      </c>
      <c r="DU69" s="10" t="s">
        <v>61</v>
      </c>
      <c r="DV69" s="11"/>
      <c r="DW69" s="10"/>
      <c r="DX69" s="11"/>
      <c r="DY69" s="10"/>
      <c r="DZ69" s="11"/>
      <c r="EA69" s="10"/>
      <c r="EB69" s="7">
        <v>2</v>
      </c>
      <c r="EC69" s="7">
        <f t="shared" si="70"/>
        <v>4</v>
      </c>
      <c r="ED69" s="11"/>
      <c r="EE69" s="10"/>
      <c r="EF69" s="11"/>
      <c r="EG69" s="10"/>
      <c r="EH69" s="7"/>
      <c r="EI69" s="11"/>
      <c r="EJ69" s="10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1"/>
        <v>0</v>
      </c>
      <c r="EW69" s="11"/>
      <c r="EX69" s="10"/>
      <c r="EY69" s="11"/>
      <c r="EZ69" s="10"/>
      <c r="FA69" s="7"/>
      <c r="FB69" s="11"/>
      <c r="FC69" s="10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2"/>
        <v>0</v>
      </c>
    </row>
    <row r="70" spans="1:171" x14ac:dyDescent="0.2">
      <c r="A70" s="6">
        <v>8</v>
      </c>
      <c r="B70" s="6">
        <v>1</v>
      </c>
      <c r="C70" s="6"/>
      <c r="D70" s="6"/>
      <c r="E70" s="3" t="s">
        <v>153</v>
      </c>
      <c r="F70" s="6">
        <f>$B$70*COUNTIF(T70:FM70,"e")</f>
        <v>1</v>
      </c>
      <c r="G70" s="6">
        <f>$B$70*COUNTIF(T70:FM70,"z")</f>
        <v>2</v>
      </c>
      <c r="H70" s="6">
        <f t="shared" si="54"/>
        <v>36</v>
      </c>
      <c r="I70" s="6">
        <f t="shared" si="55"/>
        <v>12</v>
      </c>
      <c r="J70" s="6">
        <f t="shared" si="56"/>
        <v>12</v>
      </c>
      <c r="K70" s="6">
        <f t="shared" si="57"/>
        <v>0</v>
      </c>
      <c r="L70" s="6">
        <f t="shared" si="58"/>
        <v>0</v>
      </c>
      <c r="M70" s="6">
        <f t="shared" si="59"/>
        <v>12</v>
      </c>
      <c r="N70" s="6">
        <f t="shared" si="60"/>
        <v>0</v>
      </c>
      <c r="O70" s="6">
        <f t="shared" si="61"/>
        <v>0</v>
      </c>
      <c r="P70" s="6">
        <f t="shared" si="62"/>
        <v>0</v>
      </c>
      <c r="Q70" s="7">
        <f t="shared" si="63"/>
        <v>8</v>
      </c>
      <c r="R70" s="7">
        <f t="shared" si="64"/>
        <v>3</v>
      </c>
      <c r="S70" s="7">
        <f>$B$70*1.54</f>
        <v>1.54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5"/>
        <v>0</v>
      </c>
      <c r="AM70" s="11"/>
      <c r="AN70" s="10"/>
      <c r="AO70" s="11"/>
      <c r="AP70" s="10"/>
      <c r="AQ70" s="7"/>
      <c r="AR70" s="11"/>
      <c r="AS70" s="10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6"/>
        <v>0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7"/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8"/>
        <v>0</v>
      </c>
      <c r="CR70" s="11"/>
      <c r="CS70" s="10"/>
      <c r="CT70" s="11"/>
      <c r="CU70" s="10"/>
      <c r="CV70" s="7"/>
      <c r="CW70" s="11"/>
      <c r="CX70" s="10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69"/>
        <v>0</v>
      </c>
      <c r="DK70" s="11"/>
      <c r="DL70" s="10"/>
      <c r="DM70" s="11"/>
      <c r="DN70" s="10"/>
      <c r="DO70" s="7"/>
      <c r="DP70" s="11"/>
      <c r="DQ70" s="10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0"/>
        <v>0</v>
      </c>
      <c r="ED70" s="11">
        <f>$B$70*12</f>
        <v>12</v>
      </c>
      <c r="EE70" s="10" t="s">
        <v>64</v>
      </c>
      <c r="EF70" s="11">
        <f>$B$70*12</f>
        <v>12</v>
      </c>
      <c r="EG70" s="10" t="s">
        <v>61</v>
      </c>
      <c r="EH70" s="7">
        <f>$B$70*5</f>
        <v>5</v>
      </c>
      <c r="EI70" s="11"/>
      <c r="EJ70" s="10"/>
      <c r="EK70" s="11"/>
      <c r="EL70" s="10"/>
      <c r="EM70" s="11">
        <f>$B$70*12</f>
        <v>12</v>
      </c>
      <c r="EN70" s="10" t="s">
        <v>61</v>
      </c>
      <c r="EO70" s="11"/>
      <c r="EP70" s="10"/>
      <c r="EQ70" s="11"/>
      <c r="ER70" s="10"/>
      <c r="ES70" s="11"/>
      <c r="ET70" s="10"/>
      <c r="EU70" s="7">
        <f>$B$70*3</f>
        <v>3</v>
      </c>
      <c r="EV70" s="7">
        <f t="shared" si="71"/>
        <v>8</v>
      </c>
      <c r="EW70" s="11"/>
      <c r="EX70" s="10"/>
      <c r="EY70" s="11"/>
      <c r="EZ70" s="10"/>
      <c r="FA70" s="7"/>
      <c r="FB70" s="11"/>
      <c r="FC70" s="10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2"/>
        <v>0</v>
      </c>
    </row>
    <row r="71" spans="1:171" x14ac:dyDescent="0.2">
      <c r="A71" s="6">
        <v>9</v>
      </c>
      <c r="B71" s="6">
        <v>1</v>
      </c>
      <c r="C71" s="6"/>
      <c r="D71" s="6"/>
      <c r="E71" s="3" t="s">
        <v>154</v>
      </c>
      <c r="F71" s="6">
        <f>$B$71*COUNTIF(T71:FM71,"e")</f>
        <v>0</v>
      </c>
      <c r="G71" s="6">
        <f>$B$71*COUNTIF(T71:FM71,"z")</f>
        <v>3</v>
      </c>
      <c r="H71" s="6">
        <f t="shared" si="54"/>
        <v>35</v>
      </c>
      <c r="I71" s="6">
        <f t="shared" si="55"/>
        <v>16</v>
      </c>
      <c r="J71" s="6">
        <f t="shared" si="56"/>
        <v>9</v>
      </c>
      <c r="K71" s="6">
        <f t="shared" si="57"/>
        <v>0</v>
      </c>
      <c r="L71" s="6">
        <f t="shared" si="58"/>
        <v>0</v>
      </c>
      <c r="M71" s="6">
        <f t="shared" si="59"/>
        <v>10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7">
        <f t="shared" si="63"/>
        <v>6</v>
      </c>
      <c r="R71" s="7">
        <f t="shared" si="64"/>
        <v>2</v>
      </c>
      <c r="S71" s="7">
        <f>$B$71*1.72</f>
        <v>1.72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5"/>
        <v>0</v>
      </c>
      <c r="AM71" s="11"/>
      <c r="AN71" s="10"/>
      <c r="AO71" s="11"/>
      <c r="AP71" s="10"/>
      <c r="AQ71" s="7"/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6"/>
        <v>0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7"/>
        <v>0</v>
      </c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8"/>
        <v>0</v>
      </c>
      <c r="CR71" s="11"/>
      <c r="CS71" s="10"/>
      <c r="CT71" s="11"/>
      <c r="CU71" s="10"/>
      <c r="CV71" s="7"/>
      <c r="CW71" s="11"/>
      <c r="CX71" s="10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9"/>
        <v>0</v>
      </c>
      <c r="DK71" s="11"/>
      <c r="DL71" s="10"/>
      <c r="DM71" s="11"/>
      <c r="DN71" s="10"/>
      <c r="DO71" s="7"/>
      <c r="DP71" s="11"/>
      <c r="DQ71" s="10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0"/>
        <v>0</v>
      </c>
      <c r="ED71" s="11"/>
      <c r="EE71" s="10"/>
      <c r="EF71" s="11"/>
      <c r="EG71" s="10"/>
      <c r="EH71" s="7"/>
      <c r="EI71" s="11"/>
      <c r="EJ71" s="10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71"/>
        <v>0</v>
      </c>
      <c r="EW71" s="11">
        <f>$B$71*16</f>
        <v>16</v>
      </c>
      <c r="EX71" s="10" t="s">
        <v>61</v>
      </c>
      <c r="EY71" s="11">
        <f>$B$71*9</f>
        <v>9</v>
      </c>
      <c r="EZ71" s="10" t="s">
        <v>61</v>
      </c>
      <c r="FA71" s="7">
        <f>$B$71*4</f>
        <v>4</v>
      </c>
      <c r="FB71" s="11"/>
      <c r="FC71" s="10"/>
      <c r="FD71" s="11"/>
      <c r="FE71" s="10"/>
      <c r="FF71" s="11">
        <f>$B$71*10</f>
        <v>10</v>
      </c>
      <c r="FG71" s="10" t="s">
        <v>61</v>
      </c>
      <c r="FH71" s="11"/>
      <c r="FI71" s="10"/>
      <c r="FJ71" s="11"/>
      <c r="FK71" s="10"/>
      <c r="FL71" s="11"/>
      <c r="FM71" s="10"/>
      <c r="FN71" s="7">
        <f>$B$71*2</f>
        <v>2</v>
      </c>
      <c r="FO71" s="7">
        <f t="shared" si="72"/>
        <v>6</v>
      </c>
    </row>
    <row r="72" spans="1:171" x14ac:dyDescent="0.2">
      <c r="A72" s="6">
        <v>10</v>
      </c>
      <c r="B72" s="6">
        <v>1</v>
      </c>
      <c r="C72" s="6"/>
      <c r="D72" s="6"/>
      <c r="E72" s="3" t="s">
        <v>155</v>
      </c>
      <c r="F72" s="6">
        <f>$B$72*COUNTIF(T72:FM72,"e")</f>
        <v>0</v>
      </c>
      <c r="G72" s="6">
        <f>$B$72*COUNTIF(T72:FM72,"z")</f>
        <v>2</v>
      </c>
      <c r="H72" s="6">
        <f t="shared" si="54"/>
        <v>30</v>
      </c>
      <c r="I72" s="6">
        <f t="shared" si="55"/>
        <v>12</v>
      </c>
      <c r="J72" s="6">
        <f t="shared" si="56"/>
        <v>0</v>
      </c>
      <c r="K72" s="6">
        <f t="shared" si="57"/>
        <v>0</v>
      </c>
      <c r="L72" s="6">
        <f t="shared" si="58"/>
        <v>0</v>
      </c>
      <c r="M72" s="6">
        <f t="shared" si="59"/>
        <v>18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7">
        <f t="shared" si="63"/>
        <v>3</v>
      </c>
      <c r="R72" s="7">
        <f t="shared" si="64"/>
        <v>1.5</v>
      </c>
      <c r="S72" s="7">
        <f>$B$72*1.1</f>
        <v>1.1000000000000001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5"/>
        <v>0</v>
      </c>
      <c r="AM72" s="11"/>
      <c r="AN72" s="10"/>
      <c r="AO72" s="11"/>
      <c r="AP72" s="10"/>
      <c r="AQ72" s="7"/>
      <c r="AR72" s="11"/>
      <c r="AS72" s="10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6"/>
        <v>0</v>
      </c>
      <c r="BF72" s="11"/>
      <c r="BG72" s="10"/>
      <c r="BH72" s="11"/>
      <c r="BI72" s="10"/>
      <c r="BJ72" s="7"/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7"/>
        <v>0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8"/>
        <v>0</v>
      </c>
      <c r="CR72" s="11"/>
      <c r="CS72" s="10"/>
      <c r="CT72" s="11"/>
      <c r="CU72" s="10"/>
      <c r="CV72" s="7"/>
      <c r="CW72" s="11"/>
      <c r="CX72" s="10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69"/>
        <v>0</v>
      </c>
      <c r="DK72" s="11">
        <f>$B$72*12</f>
        <v>12</v>
      </c>
      <c r="DL72" s="10" t="s">
        <v>61</v>
      </c>
      <c r="DM72" s="11"/>
      <c r="DN72" s="10"/>
      <c r="DO72" s="7">
        <f>$B$72*1.5</f>
        <v>1.5</v>
      </c>
      <c r="DP72" s="11"/>
      <c r="DQ72" s="10"/>
      <c r="DR72" s="11"/>
      <c r="DS72" s="10"/>
      <c r="DT72" s="11">
        <f>$B$72*18</f>
        <v>18</v>
      </c>
      <c r="DU72" s="10" t="s">
        <v>61</v>
      </c>
      <c r="DV72" s="11"/>
      <c r="DW72" s="10"/>
      <c r="DX72" s="11"/>
      <c r="DY72" s="10"/>
      <c r="DZ72" s="11"/>
      <c r="EA72" s="10"/>
      <c r="EB72" s="7">
        <f>$B$72*1.5</f>
        <v>1.5</v>
      </c>
      <c r="EC72" s="7">
        <f t="shared" si="70"/>
        <v>3</v>
      </c>
      <c r="ED72" s="11"/>
      <c r="EE72" s="10"/>
      <c r="EF72" s="11"/>
      <c r="EG72" s="10"/>
      <c r="EH72" s="7"/>
      <c r="EI72" s="11"/>
      <c r="EJ72" s="10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71"/>
        <v>0</v>
      </c>
      <c r="EW72" s="11"/>
      <c r="EX72" s="10"/>
      <c r="EY72" s="11"/>
      <c r="EZ72" s="10"/>
      <c r="FA72" s="7"/>
      <c r="FB72" s="11"/>
      <c r="FC72" s="10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2"/>
        <v>0</v>
      </c>
    </row>
    <row r="73" spans="1:171" ht="15.95" customHeight="1" x14ac:dyDescent="0.2">
      <c r="A73" s="6"/>
      <c r="B73" s="6"/>
      <c r="C73" s="6"/>
      <c r="D73" s="6"/>
      <c r="E73" s="6" t="s">
        <v>73</v>
      </c>
      <c r="F73" s="6">
        <f t="shared" ref="F73:AK73" si="75">SUM(F39:F72)</f>
        <v>15</v>
      </c>
      <c r="G73" s="6">
        <f t="shared" si="75"/>
        <v>57</v>
      </c>
      <c r="H73" s="6">
        <f t="shared" si="75"/>
        <v>1040</v>
      </c>
      <c r="I73" s="6">
        <f t="shared" si="75"/>
        <v>524</v>
      </c>
      <c r="J73" s="6">
        <f t="shared" si="75"/>
        <v>117</v>
      </c>
      <c r="K73" s="6">
        <f t="shared" si="75"/>
        <v>202</v>
      </c>
      <c r="L73" s="6">
        <f t="shared" si="75"/>
        <v>0</v>
      </c>
      <c r="M73" s="6">
        <f t="shared" si="75"/>
        <v>177</v>
      </c>
      <c r="N73" s="6">
        <f t="shared" si="75"/>
        <v>0</v>
      </c>
      <c r="O73" s="6">
        <f t="shared" si="75"/>
        <v>0</v>
      </c>
      <c r="P73" s="6">
        <f t="shared" si="75"/>
        <v>20</v>
      </c>
      <c r="Q73" s="7">
        <f t="shared" si="75"/>
        <v>149</v>
      </c>
      <c r="R73" s="7">
        <f t="shared" si="75"/>
        <v>70.300000000000011</v>
      </c>
      <c r="S73" s="7">
        <f t="shared" si="75"/>
        <v>49.18</v>
      </c>
      <c r="T73" s="11">
        <f t="shared" si="75"/>
        <v>51</v>
      </c>
      <c r="U73" s="10">
        <f t="shared" si="75"/>
        <v>0</v>
      </c>
      <c r="V73" s="11">
        <f t="shared" si="75"/>
        <v>12</v>
      </c>
      <c r="W73" s="10">
        <f t="shared" si="75"/>
        <v>0</v>
      </c>
      <c r="X73" s="7">
        <f t="shared" si="75"/>
        <v>8.6</v>
      </c>
      <c r="Y73" s="11">
        <f t="shared" si="75"/>
        <v>27</v>
      </c>
      <c r="Z73" s="10">
        <f t="shared" si="75"/>
        <v>0</v>
      </c>
      <c r="AA73" s="11">
        <f t="shared" si="75"/>
        <v>0</v>
      </c>
      <c r="AB73" s="10">
        <f t="shared" si="75"/>
        <v>0</v>
      </c>
      <c r="AC73" s="11">
        <f t="shared" si="75"/>
        <v>0</v>
      </c>
      <c r="AD73" s="10">
        <f t="shared" si="75"/>
        <v>0</v>
      </c>
      <c r="AE73" s="11">
        <f t="shared" si="75"/>
        <v>0</v>
      </c>
      <c r="AF73" s="10">
        <f t="shared" si="75"/>
        <v>0</v>
      </c>
      <c r="AG73" s="11">
        <f t="shared" si="75"/>
        <v>0</v>
      </c>
      <c r="AH73" s="10">
        <f t="shared" si="75"/>
        <v>0</v>
      </c>
      <c r="AI73" s="11">
        <f t="shared" si="75"/>
        <v>0</v>
      </c>
      <c r="AJ73" s="10">
        <f t="shared" si="75"/>
        <v>0</v>
      </c>
      <c r="AK73" s="7">
        <f t="shared" si="75"/>
        <v>3.4</v>
      </c>
      <c r="AL73" s="7">
        <f t="shared" ref="AL73:BQ73" si="76">SUM(AL39:AL72)</f>
        <v>12</v>
      </c>
      <c r="AM73" s="11">
        <f t="shared" si="76"/>
        <v>25</v>
      </c>
      <c r="AN73" s="10">
        <f t="shared" si="76"/>
        <v>0</v>
      </c>
      <c r="AO73" s="11">
        <f t="shared" si="76"/>
        <v>0</v>
      </c>
      <c r="AP73" s="10">
        <f t="shared" si="76"/>
        <v>0</v>
      </c>
      <c r="AQ73" s="7">
        <f t="shared" si="76"/>
        <v>4.2</v>
      </c>
      <c r="AR73" s="11">
        <f t="shared" si="76"/>
        <v>15</v>
      </c>
      <c r="AS73" s="10">
        <f t="shared" si="76"/>
        <v>0</v>
      </c>
      <c r="AT73" s="11">
        <f t="shared" si="76"/>
        <v>0</v>
      </c>
      <c r="AU73" s="10">
        <f t="shared" si="76"/>
        <v>0</v>
      </c>
      <c r="AV73" s="11">
        <f t="shared" si="76"/>
        <v>10</v>
      </c>
      <c r="AW73" s="10">
        <f t="shared" si="76"/>
        <v>0</v>
      </c>
      <c r="AX73" s="11">
        <f t="shared" si="76"/>
        <v>0</v>
      </c>
      <c r="AY73" s="10">
        <f t="shared" si="76"/>
        <v>0</v>
      </c>
      <c r="AZ73" s="11">
        <f t="shared" si="76"/>
        <v>0</v>
      </c>
      <c r="BA73" s="10">
        <f t="shared" si="76"/>
        <v>0</v>
      </c>
      <c r="BB73" s="11">
        <f t="shared" si="76"/>
        <v>0</v>
      </c>
      <c r="BC73" s="10">
        <f t="shared" si="76"/>
        <v>0</v>
      </c>
      <c r="BD73" s="7">
        <f t="shared" si="76"/>
        <v>3.8</v>
      </c>
      <c r="BE73" s="7">
        <f t="shared" si="76"/>
        <v>8</v>
      </c>
      <c r="BF73" s="11">
        <f t="shared" si="76"/>
        <v>78</v>
      </c>
      <c r="BG73" s="10">
        <f t="shared" si="76"/>
        <v>0</v>
      </c>
      <c r="BH73" s="11">
        <f t="shared" si="76"/>
        <v>24</v>
      </c>
      <c r="BI73" s="10">
        <f t="shared" si="76"/>
        <v>0</v>
      </c>
      <c r="BJ73" s="7">
        <f t="shared" si="76"/>
        <v>9</v>
      </c>
      <c r="BK73" s="11">
        <f t="shared" si="76"/>
        <v>42</v>
      </c>
      <c r="BL73" s="10">
        <f t="shared" si="76"/>
        <v>0</v>
      </c>
      <c r="BM73" s="11">
        <f t="shared" si="76"/>
        <v>0</v>
      </c>
      <c r="BN73" s="10">
        <f t="shared" si="76"/>
        <v>0</v>
      </c>
      <c r="BO73" s="11">
        <f t="shared" si="76"/>
        <v>0</v>
      </c>
      <c r="BP73" s="10">
        <f t="shared" si="76"/>
        <v>0</v>
      </c>
      <c r="BQ73" s="11">
        <f t="shared" si="76"/>
        <v>0</v>
      </c>
      <c r="BR73" s="10">
        <f t="shared" ref="BR73:CW73" si="77">SUM(BR39:BR72)</f>
        <v>0</v>
      </c>
      <c r="BS73" s="11">
        <f t="shared" si="77"/>
        <v>0</v>
      </c>
      <c r="BT73" s="10">
        <f t="shared" si="77"/>
        <v>0</v>
      </c>
      <c r="BU73" s="11">
        <f t="shared" si="77"/>
        <v>0</v>
      </c>
      <c r="BV73" s="10">
        <f t="shared" si="77"/>
        <v>0</v>
      </c>
      <c r="BW73" s="7">
        <f t="shared" si="77"/>
        <v>5</v>
      </c>
      <c r="BX73" s="7">
        <f t="shared" si="77"/>
        <v>14</v>
      </c>
      <c r="BY73" s="11">
        <f t="shared" si="77"/>
        <v>105</v>
      </c>
      <c r="BZ73" s="10">
        <f t="shared" si="77"/>
        <v>0</v>
      </c>
      <c r="CA73" s="11">
        <f t="shared" si="77"/>
        <v>24</v>
      </c>
      <c r="CB73" s="10">
        <f t="shared" si="77"/>
        <v>0</v>
      </c>
      <c r="CC73" s="7">
        <f t="shared" si="77"/>
        <v>16.2</v>
      </c>
      <c r="CD73" s="11">
        <f t="shared" si="77"/>
        <v>46</v>
      </c>
      <c r="CE73" s="10">
        <f t="shared" si="77"/>
        <v>0</v>
      </c>
      <c r="CF73" s="11">
        <f t="shared" si="77"/>
        <v>0</v>
      </c>
      <c r="CG73" s="10">
        <f t="shared" si="77"/>
        <v>0</v>
      </c>
      <c r="CH73" s="11">
        <f t="shared" si="77"/>
        <v>25</v>
      </c>
      <c r="CI73" s="10">
        <f t="shared" si="77"/>
        <v>0</v>
      </c>
      <c r="CJ73" s="11">
        <f t="shared" si="77"/>
        <v>0</v>
      </c>
      <c r="CK73" s="10">
        <f t="shared" si="77"/>
        <v>0</v>
      </c>
      <c r="CL73" s="11">
        <f t="shared" si="77"/>
        <v>0</v>
      </c>
      <c r="CM73" s="10">
        <f t="shared" si="77"/>
        <v>0</v>
      </c>
      <c r="CN73" s="11">
        <f t="shared" si="77"/>
        <v>0</v>
      </c>
      <c r="CO73" s="10">
        <f t="shared" si="77"/>
        <v>0</v>
      </c>
      <c r="CP73" s="7">
        <f t="shared" si="77"/>
        <v>10.8</v>
      </c>
      <c r="CQ73" s="7">
        <f t="shared" si="77"/>
        <v>27</v>
      </c>
      <c r="CR73" s="11">
        <f t="shared" si="77"/>
        <v>87</v>
      </c>
      <c r="CS73" s="10">
        <f t="shared" si="77"/>
        <v>0</v>
      </c>
      <c r="CT73" s="11">
        <f t="shared" si="77"/>
        <v>12</v>
      </c>
      <c r="CU73" s="10">
        <f t="shared" si="77"/>
        <v>0</v>
      </c>
      <c r="CV73" s="7">
        <f t="shared" si="77"/>
        <v>12.7</v>
      </c>
      <c r="CW73" s="11">
        <f t="shared" si="77"/>
        <v>56</v>
      </c>
      <c r="CX73" s="10">
        <f t="shared" ref="CX73:EC73" si="78">SUM(CX39:CX72)</f>
        <v>0</v>
      </c>
      <c r="CY73" s="11">
        <f t="shared" si="78"/>
        <v>0</v>
      </c>
      <c r="CZ73" s="10">
        <f t="shared" si="78"/>
        <v>0</v>
      </c>
      <c r="DA73" s="11">
        <f t="shared" si="78"/>
        <v>18</v>
      </c>
      <c r="DB73" s="10">
        <f t="shared" si="78"/>
        <v>0</v>
      </c>
      <c r="DC73" s="11">
        <f t="shared" si="78"/>
        <v>0</v>
      </c>
      <c r="DD73" s="10">
        <f t="shared" si="78"/>
        <v>0</v>
      </c>
      <c r="DE73" s="11">
        <f t="shared" si="78"/>
        <v>0</v>
      </c>
      <c r="DF73" s="10">
        <f t="shared" si="78"/>
        <v>0</v>
      </c>
      <c r="DG73" s="11">
        <f t="shared" si="78"/>
        <v>0</v>
      </c>
      <c r="DH73" s="10">
        <f t="shared" si="78"/>
        <v>0</v>
      </c>
      <c r="DI73" s="7">
        <f t="shared" si="78"/>
        <v>11.3</v>
      </c>
      <c r="DJ73" s="7">
        <f t="shared" si="78"/>
        <v>24</v>
      </c>
      <c r="DK73" s="11">
        <f t="shared" si="78"/>
        <v>111</v>
      </c>
      <c r="DL73" s="10">
        <f t="shared" si="78"/>
        <v>0</v>
      </c>
      <c r="DM73" s="11">
        <f t="shared" si="78"/>
        <v>0</v>
      </c>
      <c r="DN73" s="10">
        <f t="shared" si="78"/>
        <v>0</v>
      </c>
      <c r="DO73" s="7">
        <f t="shared" si="78"/>
        <v>12</v>
      </c>
      <c r="DP73" s="11">
        <f t="shared" si="78"/>
        <v>16</v>
      </c>
      <c r="DQ73" s="10">
        <f t="shared" si="78"/>
        <v>0</v>
      </c>
      <c r="DR73" s="11">
        <f t="shared" si="78"/>
        <v>0</v>
      </c>
      <c r="DS73" s="10">
        <f t="shared" si="78"/>
        <v>0</v>
      </c>
      <c r="DT73" s="11">
        <f t="shared" si="78"/>
        <v>87</v>
      </c>
      <c r="DU73" s="10">
        <f t="shared" si="78"/>
        <v>0</v>
      </c>
      <c r="DV73" s="11">
        <f t="shared" si="78"/>
        <v>0</v>
      </c>
      <c r="DW73" s="10">
        <f t="shared" si="78"/>
        <v>0</v>
      </c>
      <c r="DX73" s="11">
        <f t="shared" si="78"/>
        <v>0</v>
      </c>
      <c r="DY73" s="10">
        <f t="shared" si="78"/>
        <v>0</v>
      </c>
      <c r="DZ73" s="11">
        <f t="shared" si="78"/>
        <v>0</v>
      </c>
      <c r="EA73" s="10">
        <f t="shared" si="78"/>
        <v>0</v>
      </c>
      <c r="EB73" s="7">
        <f t="shared" si="78"/>
        <v>11</v>
      </c>
      <c r="EC73" s="7">
        <f t="shared" si="78"/>
        <v>23</v>
      </c>
      <c r="ED73" s="11">
        <f t="shared" ref="ED73:FI73" si="79">SUM(ED39:ED72)</f>
        <v>51</v>
      </c>
      <c r="EE73" s="10">
        <f t="shared" si="79"/>
        <v>0</v>
      </c>
      <c r="EF73" s="11">
        <f t="shared" si="79"/>
        <v>36</v>
      </c>
      <c r="EG73" s="10">
        <f t="shared" si="79"/>
        <v>0</v>
      </c>
      <c r="EH73" s="7">
        <f t="shared" si="79"/>
        <v>12</v>
      </c>
      <c r="EI73" s="11">
        <f t="shared" si="79"/>
        <v>0</v>
      </c>
      <c r="EJ73" s="10">
        <f t="shared" si="79"/>
        <v>0</v>
      </c>
      <c r="EK73" s="11">
        <f t="shared" si="79"/>
        <v>0</v>
      </c>
      <c r="EL73" s="10">
        <f t="shared" si="79"/>
        <v>0</v>
      </c>
      <c r="EM73" s="11">
        <f t="shared" si="79"/>
        <v>27</v>
      </c>
      <c r="EN73" s="10">
        <f t="shared" si="79"/>
        <v>0</v>
      </c>
      <c r="EO73" s="11">
        <f t="shared" si="79"/>
        <v>0</v>
      </c>
      <c r="EP73" s="10">
        <f t="shared" si="79"/>
        <v>0</v>
      </c>
      <c r="EQ73" s="11">
        <f t="shared" si="79"/>
        <v>0</v>
      </c>
      <c r="ER73" s="10">
        <f t="shared" si="79"/>
        <v>0</v>
      </c>
      <c r="ES73" s="11">
        <f t="shared" si="79"/>
        <v>10</v>
      </c>
      <c r="ET73" s="10">
        <f t="shared" si="79"/>
        <v>0</v>
      </c>
      <c r="EU73" s="7">
        <f t="shared" si="79"/>
        <v>7</v>
      </c>
      <c r="EV73" s="7">
        <f t="shared" si="79"/>
        <v>19</v>
      </c>
      <c r="EW73" s="11">
        <f t="shared" si="79"/>
        <v>16</v>
      </c>
      <c r="EX73" s="10">
        <f t="shared" si="79"/>
        <v>0</v>
      </c>
      <c r="EY73" s="11">
        <f t="shared" si="79"/>
        <v>9</v>
      </c>
      <c r="EZ73" s="10">
        <f t="shared" si="79"/>
        <v>0</v>
      </c>
      <c r="FA73" s="7">
        <f t="shared" si="79"/>
        <v>4</v>
      </c>
      <c r="FB73" s="11">
        <f t="shared" si="79"/>
        <v>0</v>
      </c>
      <c r="FC73" s="10">
        <f t="shared" si="79"/>
        <v>0</v>
      </c>
      <c r="FD73" s="11">
        <f t="shared" si="79"/>
        <v>0</v>
      </c>
      <c r="FE73" s="10">
        <f t="shared" si="79"/>
        <v>0</v>
      </c>
      <c r="FF73" s="11">
        <f t="shared" si="79"/>
        <v>10</v>
      </c>
      <c r="FG73" s="10">
        <f t="shared" si="79"/>
        <v>0</v>
      </c>
      <c r="FH73" s="11">
        <f t="shared" si="79"/>
        <v>0</v>
      </c>
      <c r="FI73" s="10">
        <f t="shared" si="79"/>
        <v>0</v>
      </c>
      <c r="FJ73" s="11">
        <f t="shared" ref="FJ73:FO73" si="80">SUM(FJ39:FJ72)</f>
        <v>0</v>
      </c>
      <c r="FK73" s="10">
        <f t="shared" si="80"/>
        <v>0</v>
      </c>
      <c r="FL73" s="11">
        <f t="shared" si="80"/>
        <v>10</v>
      </c>
      <c r="FM73" s="10">
        <f t="shared" si="80"/>
        <v>0</v>
      </c>
      <c r="FN73" s="7">
        <f t="shared" si="80"/>
        <v>18</v>
      </c>
      <c r="FO73" s="7">
        <f t="shared" si="80"/>
        <v>22</v>
      </c>
    </row>
    <row r="74" spans="1:171" ht="20.100000000000001" customHeight="1" x14ac:dyDescent="0.2">
      <c r="A74" s="14" t="s">
        <v>156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4"/>
      <c r="FO74" s="15"/>
    </row>
    <row r="75" spans="1:171" x14ac:dyDescent="0.2">
      <c r="A75" s="13">
        <v>50</v>
      </c>
      <c r="B75" s="13">
        <v>1</v>
      </c>
      <c r="C75" s="13"/>
      <c r="D75" s="6" t="s">
        <v>157</v>
      </c>
      <c r="E75" s="3" t="s">
        <v>158</v>
      </c>
      <c r="F75" s="6">
        <f t="shared" ref="F75:F99" si="81">COUNTIF(T75:FM75,"e")</f>
        <v>0</v>
      </c>
      <c r="G75" s="6">
        <f t="shared" ref="G75:G99" si="82">COUNTIF(T75:FM75,"z")</f>
        <v>1</v>
      </c>
      <c r="H75" s="6">
        <f t="shared" ref="H75:H99" si="83">SUM(I75:P75)</f>
        <v>30</v>
      </c>
      <c r="I75" s="6">
        <f t="shared" ref="I75:I99" si="84">T75+AM75+BF75+BY75+CR75+DK75+ED75+EW75</f>
        <v>0</v>
      </c>
      <c r="J75" s="6">
        <f t="shared" ref="J75:J99" si="85">V75+AO75+BH75+CA75+CT75+DM75+EF75+EY75</f>
        <v>0</v>
      </c>
      <c r="K75" s="6">
        <f t="shared" ref="K75:K99" si="86">Y75+AR75+BK75+CD75+CW75+DP75+EI75+FB75</f>
        <v>0</v>
      </c>
      <c r="L75" s="6">
        <f t="shared" ref="L75:L99" si="87">AA75+AT75+BM75+CF75+CY75+DR75+EK75+FD75</f>
        <v>30</v>
      </c>
      <c r="M75" s="6">
        <f t="shared" ref="M75:M99" si="88">AC75+AV75+BO75+CH75+DA75+DT75+EM75+FF75</f>
        <v>0</v>
      </c>
      <c r="N75" s="6">
        <f t="shared" ref="N75:N99" si="89">AE75+AX75+BQ75+CJ75+DC75+DV75+EO75+FH75</f>
        <v>0</v>
      </c>
      <c r="O75" s="6">
        <f t="shared" ref="O75:O99" si="90">AG75+AZ75+BS75+CL75+DE75+DX75+EQ75+FJ75</f>
        <v>0</v>
      </c>
      <c r="P75" s="6">
        <f t="shared" ref="P75:P99" si="91">AI75+BB75+BU75+CN75+DG75+DZ75+ES75+FL75</f>
        <v>0</v>
      </c>
      <c r="Q75" s="7">
        <f t="shared" ref="Q75:Q99" si="92">AL75+BE75+BX75+CQ75+DJ75+EC75+EV75+FO75</f>
        <v>2</v>
      </c>
      <c r="R75" s="7">
        <f t="shared" ref="R75:R99" si="93">AK75+BD75+BW75+CP75+DI75+EB75+EU75+FN75</f>
        <v>2</v>
      </c>
      <c r="S75" s="7">
        <v>1.3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ref="AL75:AL99" si="94">X75+AK75</f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ref="BE75:BE99" si="95">AQ75+BD75</f>
        <v>0</v>
      </c>
      <c r="BF75" s="11"/>
      <c r="BG75" s="10"/>
      <c r="BH75" s="11"/>
      <c r="BI75" s="10"/>
      <c r="BJ75" s="7"/>
      <c r="BK75" s="11"/>
      <c r="BL75" s="10"/>
      <c r="BM75" s="11">
        <v>30</v>
      </c>
      <c r="BN75" s="10" t="s">
        <v>61</v>
      </c>
      <c r="BO75" s="11"/>
      <c r="BP75" s="10"/>
      <c r="BQ75" s="11"/>
      <c r="BR75" s="10"/>
      <c r="BS75" s="11"/>
      <c r="BT75" s="10"/>
      <c r="BU75" s="11"/>
      <c r="BV75" s="10"/>
      <c r="BW75" s="7">
        <v>2</v>
      </c>
      <c r="BX75" s="7">
        <f t="shared" ref="BX75:BX99" si="96">BJ75+BW75</f>
        <v>2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ref="CQ75:CQ99" si="97">CC75+CP75</f>
        <v>0</v>
      </c>
      <c r="CR75" s="11"/>
      <c r="CS75" s="10"/>
      <c r="CT75" s="11"/>
      <c r="CU75" s="10"/>
      <c r="CV75" s="7"/>
      <c r="CW75" s="11"/>
      <c r="CX75" s="10"/>
      <c r="CY75" s="11"/>
      <c r="CZ75" s="10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ref="DJ75:DJ99" si="98">CV75+DI75</f>
        <v>0</v>
      </c>
      <c r="DK75" s="11"/>
      <c r="DL75" s="10"/>
      <c r="DM75" s="11"/>
      <c r="DN75" s="10"/>
      <c r="DO75" s="7"/>
      <c r="DP75" s="11"/>
      <c r="DQ75" s="10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ref="EC75:EC99" si="99">DO75+EB75</f>
        <v>0</v>
      </c>
      <c r="ED75" s="11"/>
      <c r="EE75" s="10"/>
      <c r="EF75" s="11"/>
      <c r="EG75" s="10"/>
      <c r="EH75" s="7"/>
      <c r="EI75" s="11"/>
      <c r="EJ75" s="10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ref="EV75:EV99" si="100">EH75+EU75</f>
        <v>0</v>
      </c>
      <c r="EW75" s="11"/>
      <c r="EX75" s="10"/>
      <c r="EY75" s="11"/>
      <c r="EZ75" s="10"/>
      <c r="FA75" s="7"/>
      <c r="FB75" s="11"/>
      <c r="FC75" s="10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ref="FO75:FO99" si="101">FA75+FN75</f>
        <v>0</v>
      </c>
    </row>
    <row r="76" spans="1:171" x14ac:dyDescent="0.2">
      <c r="A76" s="13">
        <v>50</v>
      </c>
      <c r="B76" s="13">
        <v>1</v>
      </c>
      <c r="C76" s="13"/>
      <c r="D76" s="6" t="s">
        <v>159</v>
      </c>
      <c r="E76" s="3" t="s">
        <v>160</v>
      </c>
      <c r="F76" s="6">
        <f t="shared" si="81"/>
        <v>0</v>
      </c>
      <c r="G76" s="6">
        <f t="shared" si="82"/>
        <v>1</v>
      </c>
      <c r="H76" s="6">
        <f t="shared" si="83"/>
        <v>30</v>
      </c>
      <c r="I76" s="6">
        <f t="shared" si="84"/>
        <v>0</v>
      </c>
      <c r="J76" s="6">
        <f t="shared" si="85"/>
        <v>0</v>
      </c>
      <c r="K76" s="6">
        <f t="shared" si="86"/>
        <v>0</v>
      </c>
      <c r="L76" s="6">
        <f t="shared" si="87"/>
        <v>30</v>
      </c>
      <c r="M76" s="6">
        <f t="shared" si="88"/>
        <v>0</v>
      </c>
      <c r="N76" s="6">
        <f t="shared" si="89"/>
        <v>0</v>
      </c>
      <c r="O76" s="6">
        <f t="shared" si="90"/>
        <v>0</v>
      </c>
      <c r="P76" s="6">
        <f t="shared" si="91"/>
        <v>0</v>
      </c>
      <c r="Q76" s="7">
        <f t="shared" si="92"/>
        <v>2</v>
      </c>
      <c r="R76" s="7">
        <f t="shared" si="93"/>
        <v>2</v>
      </c>
      <c r="S76" s="7">
        <v>1.3</v>
      </c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94"/>
        <v>0</v>
      </c>
      <c r="AM76" s="11"/>
      <c r="AN76" s="10"/>
      <c r="AO76" s="11"/>
      <c r="AP76" s="10"/>
      <c r="AQ76" s="7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95"/>
        <v>0</v>
      </c>
      <c r="BF76" s="11"/>
      <c r="BG76" s="10"/>
      <c r="BH76" s="11"/>
      <c r="BI76" s="10"/>
      <c r="BJ76" s="7"/>
      <c r="BK76" s="11"/>
      <c r="BL76" s="10"/>
      <c r="BM76" s="11">
        <v>30</v>
      </c>
      <c r="BN76" s="10" t="s">
        <v>61</v>
      </c>
      <c r="BO76" s="11"/>
      <c r="BP76" s="10"/>
      <c r="BQ76" s="11"/>
      <c r="BR76" s="10"/>
      <c r="BS76" s="11"/>
      <c r="BT76" s="10"/>
      <c r="BU76" s="11"/>
      <c r="BV76" s="10"/>
      <c r="BW76" s="7">
        <v>2</v>
      </c>
      <c r="BX76" s="7">
        <f t="shared" si="96"/>
        <v>2</v>
      </c>
      <c r="BY76" s="11"/>
      <c r="BZ76" s="10"/>
      <c r="CA76" s="11"/>
      <c r="CB76" s="10"/>
      <c r="CC76" s="7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97"/>
        <v>0</v>
      </c>
      <c r="CR76" s="11"/>
      <c r="CS76" s="10"/>
      <c r="CT76" s="11"/>
      <c r="CU76" s="10"/>
      <c r="CV76" s="7"/>
      <c r="CW76" s="11"/>
      <c r="CX76" s="10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98"/>
        <v>0</v>
      </c>
      <c r="DK76" s="11"/>
      <c r="DL76" s="10"/>
      <c r="DM76" s="11"/>
      <c r="DN76" s="10"/>
      <c r="DO76" s="7"/>
      <c r="DP76" s="11"/>
      <c r="DQ76" s="10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99"/>
        <v>0</v>
      </c>
      <c r="ED76" s="11"/>
      <c r="EE76" s="10"/>
      <c r="EF76" s="11"/>
      <c r="EG76" s="10"/>
      <c r="EH76" s="7"/>
      <c r="EI76" s="11"/>
      <c r="EJ76" s="10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100"/>
        <v>0</v>
      </c>
      <c r="EW76" s="11"/>
      <c r="EX76" s="10"/>
      <c r="EY76" s="11"/>
      <c r="EZ76" s="10"/>
      <c r="FA76" s="7"/>
      <c r="FB76" s="11"/>
      <c r="FC76" s="10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101"/>
        <v>0</v>
      </c>
    </row>
    <row r="77" spans="1:171" x14ac:dyDescent="0.2">
      <c r="A77" s="13">
        <v>51</v>
      </c>
      <c r="B77" s="13">
        <v>1</v>
      </c>
      <c r="C77" s="13"/>
      <c r="D77" s="6" t="s">
        <v>161</v>
      </c>
      <c r="E77" s="3" t="s">
        <v>162</v>
      </c>
      <c r="F77" s="6">
        <f t="shared" si="81"/>
        <v>0</v>
      </c>
      <c r="G77" s="6">
        <f t="shared" si="82"/>
        <v>1</v>
      </c>
      <c r="H77" s="6">
        <f t="shared" si="83"/>
        <v>30</v>
      </c>
      <c r="I77" s="6">
        <f t="shared" si="84"/>
        <v>0</v>
      </c>
      <c r="J77" s="6">
        <f t="shared" si="85"/>
        <v>0</v>
      </c>
      <c r="K77" s="6">
        <f t="shared" si="86"/>
        <v>0</v>
      </c>
      <c r="L77" s="6">
        <f t="shared" si="87"/>
        <v>30</v>
      </c>
      <c r="M77" s="6">
        <f t="shared" si="88"/>
        <v>0</v>
      </c>
      <c r="N77" s="6">
        <f t="shared" si="89"/>
        <v>0</v>
      </c>
      <c r="O77" s="6">
        <f t="shared" si="90"/>
        <v>0</v>
      </c>
      <c r="P77" s="6">
        <f t="shared" si="91"/>
        <v>0</v>
      </c>
      <c r="Q77" s="7">
        <f t="shared" si="92"/>
        <v>2</v>
      </c>
      <c r="R77" s="7">
        <f t="shared" si="93"/>
        <v>2</v>
      </c>
      <c r="S77" s="7">
        <v>1.3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4"/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5"/>
        <v>0</v>
      </c>
      <c r="BF77" s="11"/>
      <c r="BG77" s="10"/>
      <c r="BH77" s="11"/>
      <c r="BI77" s="10"/>
      <c r="BJ77" s="7"/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96"/>
        <v>0</v>
      </c>
      <c r="BY77" s="11"/>
      <c r="BZ77" s="10"/>
      <c r="CA77" s="11"/>
      <c r="CB77" s="10"/>
      <c r="CC77" s="7"/>
      <c r="CD77" s="11"/>
      <c r="CE77" s="10"/>
      <c r="CF77" s="11">
        <v>30</v>
      </c>
      <c r="CG77" s="10" t="s">
        <v>61</v>
      </c>
      <c r="CH77" s="11"/>
      <c r="CI77" s="10"/>
      <c r="CJ77" s="11"/>
      <c r="CK77" s="10"/>
      <c r="CL77" s="11"/>
      <c r="CM77" s="10"/>
      <c r="CN77" s="11"/>
      <c r="CO77" s="10"/>
      <c r="CP77" s="7">
        <v>2</v>
      </c>
      <c r="CQ77" s="7">
        <f t="shared" si="97"/>
        <v>2</v>
      </c>
      <c r="CR77" s="11"/>
      <c r="CS77" s="10"/>
      <c r="CT77" s="11"/>
      <c r="CU77" s="10"/>
      <c r="CV77" s="7"/>
      <c r="CW77" s="11"/>
      <c r="CX77" s="10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98"/>
        <v>0</v>
      </c>
      <c r="DK77" s="11"/>
      <c r="DL77" s="10"/>
      <c r="DM77" s="11"/>
      <c r="DN77" s="10"/>
      <c r="DO77" s="7"/>
      <c r="DP77" s="11"/>
      <c r="DQ77" s="10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99"/>
        <v>0</v>
      </c>
      <c r="ED77" s="11"/>
      <c r="EE77" s="10"/>
      <c r="EF77" s="11"/>
      <c r="EG77" s="10"/>
      <c r="EH77" s="7"/>
      <c r="EI77" s="11"/>
      <c r="EJ77" s="10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100"/>
        <v>0</v>
      </c>
      <c r="EW77" s="11"/>
      <c r="EX77" s="10"/>
      <c r="EY77" s="11"/>
      <c r="EZ77" s="10"/>
      <c r="FA77" s="7"/>
      <c r="FB77" s="11"/>
      <c r="FC77" s="10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101"/>
        <v>0</v>
      </c>
    </row>
    <row r="78" spans="1:171" x14ac:dyDescent="0.2">
      <c r="A78" s="13">
        <v>51</v>
      </c>
      <c r="B78" s="13">
        <v>1</v>
      </c>
      <c r="C78" s="13"/>
      <c r="D78" s="6" t="s">
        <v>163</v>
      </c>
      <c r="E78" s="3" t="s">
        <v>164</v>
      </c>
      <c r="F78" s="6">
        <f t="shared" si="81"/>
        <v>0</v>
      </c>
      <c r="G78" s="6">
        <f t="shared" si="82"/>
        <v>1</v>
      </c>
      <c r="H78" s="6">
        <f t="shared" si="83"/>
        <v>30</v>
      </c>
      <c r="I78" s="6">
        <f t="shared" si="84"/>
        <v>0</v>
      </c>
      <c r="J78" s="6">
        <f t="shared" si="85"/>
        <v>0</v>
      </c>
      <c r="K78" s="6">
        <f t="shared" si="86"/>
        <v>0</v>
      </c>
      <c r="L78" s="6">
        <f t="shared" si="87"/>
        <v>30</v>
      </c>
      <c r="M78" s="6">
        <f t="shared" si="88"/>
        <v>0</v>
      </c>
      <c r="N78" s="6">
        <f t="shared" si="89"/>
        <v>0</v>
      </c>
      <c r="O78" s="6">
        <f t="shared" si="90"/>
        <v>0</v>
      </c>
      <c r="P78" s="6">
        <f t="shared" si="91"/>
        <v>0</v>
      </c>
      <c r="Q78" s="7">
        <f t="shared" si="92"/>
        <v>2</v>
      </c>
      <c r="R78" s="7">
        <f t="shared" si="93"/>
        <v>2</v>
      </c>
      <c r="S78" s="7">
        <v>1.3</v>
      </c>
      <c r="T78" s="11"/>
      <c r="U78" s="10"/>
      <c r="V78" s="11"/>
      <c r="W78" s="10"/>
      <c r="X78" s="7"/>
      <c r="Y78" s="11"/>
      <c r="Z78" s="10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4"/>
        <v>0</v>
      </c>
      <c r="AM78" s="11"/>
      <c r="AN78" s="10"/>
      <c r="AO78" s="11"/>
      <c r="AP78" s="10"/>
      <c r="AQ78" s="7"/>
      <c r="AR78" s="11"/>
      <c r="AS78" s="10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5"/>
        <v>0</v>
      </c>
      <c r="BF78" s="11"/>
      <c r="BG78" s="10"/>
      <c r="BH78" s="11"/>
      <c r="BI78" s="10"/>
      <c r="BJ78" s="7"/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96"/>
        <v>0</v>
      </c>
      <c r="BY78" s="11"/>
      <c r="BZ78" s="10"/>
      <c r="CA78" s="11"/>
      <c r="CB78" s="10"/>
      <c r="CC78" s="7"/>
      <c r="CD78" s="11"/>
      <c r="CE78" s="10"/>
      <c r="CF78" s="11">
        <v>30</v>
      </c>
      <c r="CG78" s="10" t="s">
        <v>61</v>
      </c>
      <c r="CH78" s="11"/>
      <c r="CI78" s="10"/>
      <c r="CJ78" s="11"/>
      <c r="CK78" s="10"/>
      <c r="CL78" s="11"/>
      <c r="CM78" s="10"/>
      <c r="CN78" s="11"/>
      <c r="CO78" s="10"/>
      <c r="CP78" s="7">
        <v>2</v>
      </c>
      <c r="CQ78" s="7">
        <f t="shared" si="97"/>
        <v>2</v>
      </c>
      <c r="CR78" s="11"/>
      <c r="CS78" s="10"/>
      <c r="CT78" s="11"/>
      <c r="CU78" s="10"/>
      <c r="CV78" s="7"/>
      <c r="CW78" s="11"/>
      <c r="CX78" s="10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98"/>
        <v>0</v>
      </c>
      <c r="DK78" s="11"/>
      <c r="DL78" s="10"/>
      <c r="DM78" s="11"/>
      <c r="DN78" s="10"/>
      <c r="DO78" s="7"/>
      <c r="DP78" s="11"/>
      <c r="DQ78" s="10"/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99"/>
        <v>0</v>
      </c>
      <c r="ED78" s="11"/>
      <c r="EE78" s="10"/>
      <c r="EF78" s="11"/>
      <c r="EG78" s="10"/>
      <c r="EH78" s="7"/>
      <c r="EI78" s="11"/>
      <c r="EJ78" s="10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100"/>
        <v>0</v>
      </c>
      <c r="EW78" s="11"/>
      <c r="EX78" s="10"/>
      <c r="EY78" s="11"/>
      <c r="EZ78" s="10"/>
      <c r="FA78" s="7"/>
      <c r="FB78" s="11"/>
      <c r="FC78" s="10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101"/>
        <v>0</v>
      </c>
    </row>
    <row r="79" spans="1:171" x14ac:dyDescent="0.2">
      <c r="A79" s="13">
        <v>52</v>
      </c>
      <c r="B79" s="13">
        <v>1</v>
      </c>
      <c r="C79" s="13"/>
      <c r="D79" s="6" t="s">
        <v>165</v>
      </c>
      <c r="E79" s="3" t="s">
        <v>166</v>
      </c>
      <c r="F79" s="6">
        <f t="shared" si="81"/>
        <v>1</v>
      </c>
      <c r="G79" s="6">
        <f t="shared" si="82"/>
        <v>0</v>
      </c>
      <c r="H79" s="6">
        <f t="shared" si="83"/>
        <v>40</v>
      </c>
      <c r="I79" s="6">
        <f t="shared" si="84"/>
        <v>0</v>
      </c>
      <c r="J79" s="6">
        <f t="shared" si="85"/>
        <v>0</v>
      </c>
      <c r="K79" s="6">
        <f t="shared" si="86"/>
        <v>0</v>
      </c>
      <c r="L79" s="6">
        <f t="shared" si="87"/>
        <v>40</v>
      </c>
      <c r="M79" s="6">
        <f t="shared" si="88"/>
        <v>0</v>
      </c>
      <c r="N79" s="6">
        <f t="shared" si="89"/>
        <v>0</v>
      </c>
      <c r="O79" s="6">
        <f t="shared" si="90"/>
        <v>0</v>
      </c>
      <c r="P79" s="6">
        <f t="shared" si="91"/>
        <v>0</v>
      </c>
      <c r="Q79" s="7">
        <f t="shared" si="92"/>
        <v>3</v>
      </c>
      <c r="R79" s="7">
        <f t="shared" si="93"/>
        <v>3</v>
      </c>
      <c r="S79" s="7">
        <v>1.7</v>
      </c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4"/>
        <v>0</v>
      </c>
      <c r="AM79" s="11"/>
      <c r="AN79" s="10"/>
      <c r="AO79" s="11"/>
      <c r="AP79" s="10"/>
      <c r="AQ79" s="7"/>
      <c r="AR79" s="11"/>
      <c r="AS79" s="10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5"/>
        <v>0</v>
      </c>
      <c r="BF79" s="11"/>
      <c r="BG79" s="10"/>
      <c r="BH79" s="11"/>
      <c r="BI79" s="10"/>
      <c r="BJ79" s="7"/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96"/>
        <v>0</v>
      </c>
      <c r="BY79" s="11"/>
      <c r="BZ79" s="10"/>
      <c r="CA79" s="11"/>
      <c r="CB79" s="10"/>
      <c r="CC79" s="7"/>
      <c r="CD79" s="11"/>
      <c r="CE79" s="10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97"/>
        <v>0</v>
      </c>
      <c r="CR79" s="11"/>
      <c r="CS79" s="10"/>
      <c r="CT79" s="11"/>
      <c r="CU79" s="10"/>
      <c r="CV79" s="7"/>
      <c r="CW79" s="11"/>
      <c r="CX79" s="10"/>
      <c r="CY79" s="11">
        <v>40</v>
      </c>
      <c r="CZ79" s="10" t="s">
        <v>64</v>
      </c>
      <c r="DA79" s="11"/>
      <c r="DB79" s="10"/>
      <c r="DC79" s="11"/>
      <c r="DD79" s="10"/>
      <c r="DE79" s="11"/>
      <c r="DF79" s="10"/>
      <c r="DG79" s="11"/>
      <c r="DH79" s="10"/>
      <c r="DI79" s="7">
        <v>3</v>
      </c>
      <c r="DJ79" s="7">
        <f t="shared" si="98"/>
        <v>3</v>
      </c>
      <c r="DK79" s="11"/>
      <c r="DL79" s="10"/>
      <c r="DM79" s="11"/>
      <c r="DN79" s="10"/>
      <c r="DO79" s="7"/>
      <c r="DP79" s="11"/>
      <c r="DQ79" s="10"/>
      <c r="DR79" s="11"/>
      <c r="DS79" s="10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99"/>
        <v>0</v>
      </c>
      <c r="ED79" s="11"/>
      <c r="EE79" s="10"/>
      <c r="EF79" s="11"/>
      <c r="EG79" s="10"/>
      <c r="EH79" s="7"/>
      <c r="EI79" s="11"/>
      <c r="EJ79" s="10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100"/>
        <v>0</v>
      </c>
      <c r="EW79" s="11"/>
      <c r="EX79" s="10"/>
      <c r="EY79" s="11"/>
      <c r="EZ79" s="10"/>
      <c r="FA79" s="7"/>
      <c r="FB79" s="11"/>
      <c r="FC79" s="10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101"/>
        <v>0</v>
      </c>
    </row>
    <row r="80" spans="1:171" x14ac:dyDescent="0.2">
      <c r="A80" s="13">
        <v>52</v>
      </c>
      <c r="B80" s="13">
        <v>1</v>
      </c>
      <c r="C80" s="13"/>
      <c r="D80" s="6" t="s">
        <v>167</v>
      </c>
      <c r="E80" s="3" t="s">
        <v>168</v>
      </c>
      <c r="F80" s="6">
        <f t="shared" si="81"/>
        <v>1</v>
      </c>
      <c r="G80" s="6">
        <f t="shared" si="82"/>
        <v>0</v>
      </c>
      <c r="H80" s="6">
        <f t="shared" si="83"/>
        <v>40</v>
      </c>
      <c r="I80" s="6">
        <f t="shared" si="84"/>
        <v>0</v>
      </c>
      <c r="J80" s="6">
        <f t="shared" si="85"/>
        <v>0</v>
      </c>
      <c r="K80" s="6">
        <f t="shared" si="86"/>
        <v>0</v>
      </c>
      <c r="L80" s="6">
        <f t="shared" si="87"/>
        <v>40</v>
      </c>
      <c r="M80" s="6">
        <f t="shared" si="88"/>
        <v>0</v>
      </c>
      <c r="N80" s="6">
        <f t="shared" si="89"/>
        <v>0</v>
      </c>
      <c r="O80" s="6">
        <f t="shared" si="90"/>
        <v>0</v>
      </c>
      <c r="P80" s="6">
        <f t="shared" si="91"/>
        <v>0</v>
      </c>
      <c r="Q80" s="7">
        <f t="shared" si="92"/>
        <v>3</v>
      </c>
      <c r="R80" s="7">
        <f t="shared" si="93"/>
        <v>3</v>
      </c>
      <c r="S80" s="7">
        <v>1.7</v>
      </c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4"/>
        <v>0</v>
      </c>
      <c r="AM80" s="11"/>
      <c r="AN80" s="10"/>
      <c r="AO80" s="11"/>
      <c r="AP80" s="10"/>
      <c r="AQ80" s="7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5"/>
        <v>0</v>
      </c>
      <c r="BF80" s="11"/>
      <c r="BG80" s="10"/>
      <c r="BH80" s="11"/>
      <c r="BI80" s="10"/>
      <c r="BJ80" s="7"/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96"/>
        <v>0</v>
      </c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97"/>
        <v>0</v>
      </c>
      <c r="CR80" s="11"/>
      <c r="CS80" s="10"/>
      <c r="CT80" s="11"/>
      <c r="CU80" s="10"/>
      <c r="CV80" s="7"/>
      <c r="CW80" s="11"/>
      <c r="CX80" s="10"/>
      <c r="CY80" s="11">
        <v>40</v>
      </c>
      <c r="CZ80" s="10" t="s">
        <v>64</v>
      </c>
      <c r="DA80" s="11"/>
      <c r="DB80" s="10"/>
      <c r="DC80" s="11"/>
      <c r="DD80" s="10"/>
      <c r="DE80" s="11"/>
      <c r="DF80" s="10"/>
      <c r="DG80" s="11"/>
      <c r="DH80" s="10"/>
      <c r="DI80" s="7">
        <v>3</v>
      </c>
      <c r="DJ80" s="7">
        <f t="shared" si="98"/>
        <v>3</v>
      </c>
      <c r="DK80" s="11"/>
      <c r="DL80" s="10"/>
      <c r="DM80" s="11"/>
      <c r="DN80" s="10"/>
      <c r="DO80" s="7"/>
      <c r="DP80" s="11"/>
      <c r="DQ80" s="10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99"/>
        <v>0</v>
      </c>
      <c r="ED80" s="11"/>
      <c r="EE80" s="10"/>
      <c r="EF80" s="11"/>
      <c r="EG80" s="10"/>
      <c r="EH80" s="7"/>
      <c r="EI80" s="11"/>
      <c r="EJ80" s="10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100"/>
        <v>0</v>
      </c>
      <c r="EW80" s="11"/>
      <c r="EX80" s="10"/>
      <c r="EY80" s="11"/>
      <c r="EZ80" s="10"/>
      <c r="FA80" s="7"/>
      <c r="FB80" s="11"/>
      <c r="FC80" s="10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101"/>
        <v>0</v>
      </c>
    </row>
    <row r="81" spans="1:171" x14ac:dyDescent="0.2">
      <c r="A81" s="13">
        <v>1</v>
      </c>
      <c r="B81" s="13">
        <v>1</v>
      </c>
      <c r="C81" s="13"/>
      <c r="D81" s="6" t="s">
        <v>169</v>
      </c>
      <c r="E81" s="3" t="s">
        <v>170</v>
      </c>
      <c r="F81" s="6">
        <f t="shared" si="81"/>
        <v>0</v>
      </c>
      <c r="G81" s="6">
        <f t="shared" si="82"/>
        <v>1</v>
      </c>
      <c r="H81" s="6">
        <f t="shared" si="83"/>
        <v>9</v>
      </c>
      <c r="I81" s="6">
        <f t="shared" si="84"/>
        <v>9</v>
      </c>
      <c r="J81" s="6">
        <f t="shared" si="85"/>
        <v>0</v>
      </c>
      <c r="K81" s="6">
        <f t="shared" si="86"/>
        <v>0</v>
      </c>
      <c r="L81" s="6">
        <f t="shared" si="87"/>
        <v>0</v>
      </c>
      <c r="M81" s="6">
        <f t="shared" si="88"/>
        <v>0</v>
      </c>
      <c r="N81" s="6">
        <f t="shared" si="89"/>
        <v>0</v>
      </c>
      <c r="O81" s="6">
        <f t="shared" si="90"/>
        <v>0</v>
      </c>
      <c r="P81" s="6">
        <f t="shared" si="91"/>
        <v>0</v>
      </c>
      <c r="Q81" s="7">
        <f t="shared" si="92"/>
        <v>1</v>
      </c>
      <c r="R81" s="7">
        <f t="shared" si="93"/>
        <v>0</v>
      </c>
      <c r="S81" s="7">
        <v>0.4</v>
      </c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4"/>
        <v>0</v>
      </c>
      <c r="AM81" s="11"/>
      <c r="AN81" s="10"/>
      <c r="AO81" s="11"/>
      <c r="AP81" s="10"/>
      <c r="AQ81" s="7"/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5"/>
        <v>0</v>
      </c>
      <c r="BF81" s="11"/>
      <c r="BG81" s="10"/>
      <c r="BH81" s="11"/>
      <c r="BI81" s="10"/>
      <c r="BJ81" s="7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6"/>
        <v>0</v>
      </c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7"/>
        <v>0</v>
      </c>
      <c r="CR81" s="11"/>
      <c r="CS81" s="10"/>
      <c r="CT81" s="11"/>
      <c r="CU81" s="10"/>
      <c r="CV81" s="7"/>
      <c r="CW81" s="11"/>
      <c r="CX81" s="10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98"/>
        <v>0</v>
      </c>
      <c r="DK81" s="11"/>
      <c r="DL81" s="10"/>
      <c r="DM81" s="11"/>
      <c r="DN81" s="10"/>
      <c r="DO81" s="7"/>
      <c r="DP81" s="11"/>
      <c r="DQ81" s="10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99"/>
        <v>0</v>
      </c>
      <c r="ED81" s="11">
        <v>9</v>
      </c>
      <c r="EE81" s="10" t="s">
        <v>61</v>
      </c>
      <c r="EF81" s="11"/>
      <c r="EG81" s="10"/>
      <c r="EH81" s="7">
        <v>1</v>
      </c>
      <c r="EI81" s="11"/>
      <c r="EJ81" s="10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100"/>
        <v>1</v>
      </c>
      <c r="EW81" s="11"/>
      <c r="EX81" s="10"/>
      <c r="EY81" s="11"/>
      <c r="EZ81" s="10"/>
      <c r="FA81" s="7"/>
      <c r="FB81" s="11"/>
      <c r="FC81" s="10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101"/>
        <v>0</v>
      </c>
    </row>
    <row r="82" spans="1:171" x14ac:dyDescent="0.2">
      <c r="A82" s="13">
        <v>1</v>
      </c>
      <c r="B82" s="13">
        <v>1</v>
      </c>
      <c r="C82" s="13"/>
      <c r="D82" s="6" t="s">
        <v>171</v>
      </c>
      <c r="E82" s="3" t="s">
        <v>172</v>
      </c>
      <c r="F82" s="6">
        <f t="shared" si="81"/>
        <v>0</v>
      </c>
      <c r="G82" s="6">
        <f t="shared" si="82"/>
        <v>1</v>
      </c>
      <c r="H82" s="6">
        <f t="shared" si="83"/>
        <v>9</v>
      </c>
      <c r="I82" s="6">
        <f t="shared" si="84"/>
        <v>9</v>
      </c>
      <c r="J82" s="6">
        <f t="shared" si="85"/>
        <v>0</v>
      </c>
      <c r="K82" s="6">
        <f t="shared" si="86"/>
        <v>0</v>
      </c>
      <c r="L82" s="6">
        <f t="shared" si="87"/>
        <v>0</v>
      </c>
      <c r="M82" s="6">
        <f t="shared" si="88"/>
        <v>0</v>
      </c>
      <c r="N82" s="6">
        <f t="shared" si="89"/>
        <v>0</v>
      </c>
      <c r="O82" s="6">
        <f t="shared" si="90"/>
        <v>0</v>
      </c>
      <c r="P82" s="6">
        <f t="shared" si="91"/>
        <v>0</v>
      </c>
      <c r="Q82" s="7">
        <f t="shared" si="92"/>
        <v>1</v>
      </c>
      <c r="R82" s="7">
        <f t="shared" si="93"/>
        <v>0</v>
      </c>
      <c r="S82" s="7">
        <v>0.4</v>
      </c>
      <c r="T82" s="11"/>
      <c r="U82" s="10"/>
      <c r="V82" s="11"/>
      <c r="W82" s="10"/>
      <c r="X82" s="7"/>
      <c r="Y82" s="11"/>
      <c r="Z82" s="10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4"/>
        <v>0</v>
      </c>
      <c r="AM82" s="11"/>
      <c r="AN82" s="10"/>
      <c r="AO82" s="11"/>
      <c r="AP82" s="10"/>
      <c r="AQ82" s="7"/>
      <c r="AR82" s="11"/>
      <c r="AS82" s="10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5"/>
        <v>0</v>
      </c>
      <c r="BF82" s="11"/>
      <c r="BG82" s="10"/>
      <c r="BH82" s="11"/>
      <c r="BI82" s="10"/>
      <c r="BJ82" s="7"/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6"/>
        <v>0</v>
      </c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7"/>
        <v>0</v>
      </c>
      <c r="CR82" s="11"/>
      <c r="CS82" s="10"/>
      <c r="CT82" s="11"/>
      <c r="CU82" s="10"/>
      <c r="CV82" s="7"/>
      <c r="CW82" s="11"/>
      <c r="CX82" s="10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98"/>
        <v>0</v>
      </c>
      <c r="DK82" s="11"/>
      <c r="DL82" s="10"/>
      <c r="DM82" s="11"/>
      <c r="DN82" s="10"/>
      <c r="DO82" s="7"/>
      <c r="DP82" s="11"/>
      <c r="DQ82" s="10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9"/>
        <v>0</v>
      </c>
      <c r="ED82" s="11">
        <v>9</v>
      </c>
      <c r="EE82" s="10" t="s">
        <v>61</v>
      </c>
      <c r="EF82" s="11"/>
      <c r="EG82" s="10"/>
      <c r="EH82" s="7">
        <v>1</v>
      </c>
      <c r="EI82" s="11"/>
      <c r="EJ82" s="10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100"/>
        <v>1</v>
      </c>
      <c r="EW82" s="11"/>
      <c r="EX82" s="10"/>
      <c r="EY82" s="11"/>
      <c r="EZ82" s="10"/>
      <c r="FA82" s="7"/>
      <c r="FB82" s="11"/>
      <c r="FC82" s="10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101"/>
        <v>0</v>
      </c>
    </row>
    <row r="83" spans="1:171" x14ac:dyDescent="0.2">
      <c r="A83" s="13">
        <v>2</v>
      </c>
      <c r="B83" s="13">
        <v>1</v>
      </c>
      <c r="C83" s="13"/>
      <c r="D83" s="6" t="s">
        <v>173</v>
      </c>
      <c r="E83" s="3" t="s">
        <v>174</v>
      </c>
      <c r="F83" s="6">
        <f t="shared" si="81"/>
        <v>0</v>
      </c>
      <c r="G83" s="6">
        <f t="shared" si="82"/>
        <v>2</v>
      </c>
      <c r="H83" s="6">
        <f t="shared" si="83"/>
        <v>18</v>
      </c>
      <c r="I83" s="6">
        <f t="shared" si="84"/>
        <v>9</v>
      </c>
      <c r="J83" s="6">
        <f t="shared" si="85"/>
        <v>9</v>
      </c>
      <c r="K83" s="6">
        <f t="shared" si="86"/>
        <v>0</v>
      </c>
      <c r="L83" s="6">
        <f t="shared" si="87"/>
        <v>0</v>
      </c>
      <c r="M83" s="6">
        <f t="shared" si="88"/>
        <v>0</v>
      </c>
      <c r="N83" s="6">
        <f t="shared" si="89"/>
        <v>0</v>
      </c>
      <c r="O83" s="6">
        <f t="shared" si="90"/>
        <v>0</v>
      </c>
      <c r="P83" s="6">
        <f t="shared" si="91"/>
        <v>0</v>
      </c>
      <c r="Q83" s="7">
        <f t="shared" si="92"/>
        <v>2</v>
      </c>
      <c r="R83" s="7">
        <f t="shared" si="93"/>
        <v>0</v>
      </c>
      <c r="S83" s="7">
        <v>1.4</v>
      </c>
      <c r="T83" s="11"/>
      <c r="U83" s="10"/>
      <c r="V83" s="11"/>
      <c r="W83" s="10"/>
      <c r="X83" s="7"/>
      <c r="Y83" s="11"/>
      <c r="Z83" s="10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4"/>
        <v>0</v>
      </c>
      <c r="AM83" s="11"/>
      <c r="AN83" s="10"/>
      <c r="AO83" s="11"/>
      <c r="AP83" s="10"/>
      <c r="AQ83" s="7"/>
      <c r="AR83" s="11"/>
      <c r="AS83" s="10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5"/>
        <v>0</v>
      </c>
      <c r="BF83" s="11"/>
      <c r="BG83" s="10"/>
      <c r="BH83" s="11"/>
      <c r="BI83" s="10"/>
      <c r="BJ83" s="7"/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6"/>
        <v>0</v>
      </c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7"/>
        <v>0</v>
      </c>
      <c r="CR83" s="11"/>
      <c r="CS83" s="10"/>
      <c r="CT83" s="11"/>
      <c r="CU83" s="10"/>
      <c r="CV83" s="7"/>
      <c r="CW83" s="11"/>
      <c r="CX83" s="10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8"/>
        <v>0</v>
      </c>
      <c r="DK83" s="11"/>
      <c r="DL83" s="10"/>
      <c r="DM83" s="11"/>
      <c r="DN83" s="10"/>
      <c r="DO83" s="7"/>
      <c r="DP83" s="11"/>
      <c r="DQ83" s="10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99"/>
        <v>0</v>
      </c>
      <c r="ED83" s="11">
        <v>9</v>
      </c>
      <c r="EE83" s="10" t="s">
        <v>61</v>
      </c>
      <c r="EF83" s="11">
        <v>9</v>
      </c>
      <c r="EG83" s="10" t="s">
        <v>61</v>
      </c>
      <c r="EH83" s="7">
        <v>2</v>
      </c>
      <c r="EI83" s="11"/>
      <c r="EJ83" s="10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100"/>
        <v>2</v>
      </c>
      <c r="EW83" s="11"/>
      <c r="EX83" s="10"/>
      <c r="EY83" s="11"/>
      <c r="EZ83" s="10"/>
      <c r="FA83" s="7"/>
      <c r="FB83" s="11"/>
      <c r="FC83" s="10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101"/>
        <v>0</v>
      </c>
    </row>
    <row r="84" spans="1:171" x14ac:dyDescent="0.2">
      <c r="A84" s="13">
        <v>2</v>
      </c>
      <c r="B84" s="13">
        <v>1</v>
      </c>
      <c r="C84" s="13"/>
      <c r="D84" s="6" t="s">
        <v>175</v>
      </c>
      <c r="E84" s="3" t="s">
        <v>176</v>
      </c>
      <c r="F84" s="6">
        <f t="shared" si="81"/>
        <v>0</v>
      </c>
      <c r="G84" s="6">
        <f t="shared" si="82"/>
        <v>2</v>
      </c>
      <c r="H84" s="6">
        <f t="shared" si="83"/>
        <v>18</v>
      </c>
      <c r="I84" s="6">
        <f t="shared" si="84"/>
        <v>9</v>
      </c>
      <c r="J84" s="6">
        <f t="shared" si="85"/>
        <v>9</v>
      </c>
      <c r="K84" s="6">
        <f t="shared" si="86"/>
        <v>0</v>
      </c>
      <c r="L84" s="6">
        <f t="shared" si="87"/>
        <v>0</v>
      </c>
      <c r="M84" s="6">
        <f t="shared" si="88"/>
        <v>0</v>
      </c>
      <c r="N84" s="6">
        <f t="shared" si="89"/>
        <v>0</v>
      </c>
      <c r="O84" s="6">
        <f t="shared" si="90"/>
        <v>0</v>
      </c>
      <c r="P84" s="6">
        <f t="shared" si="91"/>
        <v>0</v>
      </c>
      <c r="Q84" s="7">
        <f t="shared" si="92"/>
        <v>2</v>
      </c>
      <c r="R84" s="7">
        <f t="shared" si="93"/>
        <v>0</v>
      </c>
      <c r="S84" s="7">
        <v>1.38</v>
      </c>
      <c r="T84" s="11"/>
      <c r="U84" s="10"/>
      <c r="V84" s="11"/>
      <c r="W84" s="10"/>
      <c r="X84" s="7"/>
      <c r="Y84" s="11"/>
      <c r="Z84" s="10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4"/>
        <v>0</v>
      </c>
      <c r="AM84" s="11"/>
      <c r="AN84" s="10"/>
      <c r="AO84" s="11"/>
      <c r="AP84" s="10"/>
      <c r="AQ84" s="7"/>
      <c r="AR84" s="11"/>
      <c r="AS84" s="10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5"/>
        <v>0</v>
      </c>
      <c r="BF84" s="11"/>
      <c r="BG84" s="10"/>
      <c r="BH84" s="11"/>
      <c r="BI84" s="10"/>
      <c r="BJ84" s="7"/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6"/>
        <v>0</v>
      </c>
      <c r="BY84" s="11"/>
      <c r="BZ84" s="10"/>
      <c r="CA84" s="11"/>
      <c r="CB84" s="10"/>
      <c r="CC84" s="7"/>
      <c r="CD84" s="11"/>
      <c r="CE84" s="10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7"/>
        <v>0</v>
      </c>
      <c r="CR84" s="11"/>
      <c r="CS84" s="10"/>
      <c r="CT84" s="11"/>
      <c r="CU84" s="10"/>
      <c r="CV84" s="7"/>
      <c r="CW84" s="11"/>
      <c r="CX84" s="10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8"/>
        <v>0</v>
      </c>
      <c r="DK84" s="11"/>
      <c r="DL84" s="10"/>
      <c r="DM84" s="11"/>
      <c r="DN84" s="10"/>
      <c r="DO84" s="7"/>
      <c r="DP84" s="11"/>
      <c r="DQ84" s="10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99"/>
        <v>0</v>
      </c>
      <c r="ED84" s="11">
        <v>9</v>
      </c>
      <c r="EE84" s="10" t="s">
        <v>61</v>
      </c>
      <c r="EF84" s="11">
        <v>9</v>
      </c>
      <c r="EG84" s="10" t="s">
        <v>61</v>
      </c>
      <c r="EH84" s="7">
        <v>2</v>
      </c>
      <c r="EI84" s="11"/>
      <c r="EJ84" s="10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100"/>
        <v>2</v>
      </c>
      <c r="EW84" s="11"/>
      <c r="EX84" s="10"/>
      <c r="EY84" s="11"/>
      <c r="EZ84" s="10"/>
      <c r="FA84" s="7"/>
      <c r="FB84" s="11"/>
      <c r="FC84" s="10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101"/>
        <v>0</v>
      </c>
    </row>
    <row r="85" spans="1:171" x14ac:dyDescent="0.2">
      <c r="A85" s="6">
        <v>40</v>
      </c>
      <c r="B85" s="6">
        <v>1</v>
      </c>
      <c r="C85" s="6"/>
      <c r="D85" s="6" t="s">
        <v>177</v>
      </c>
      <c r="E85" s="3" t="s">
        <v>178</v>
      </c>
      <c r="F85" s="6">
        <f t="shared" si="81"/>
        <v>1</v>
      </c>
      <c r="G85" s="6">
        <f t="shared" si="82"/>
        <v>0</v>
      </c>
      <c r="H85" s="6">
        <f t="shared" si="83"/>
        <v>0</v>
      </c>
      <c r="I85" s="6">
        <f t="shared" si="84"/>
        <v>0</v>
      </c>
      <c r="J85" s="6">
        <f t="shared" si="85"/>
        <v>0</v>
      </c>
      <c r="K85" s="6">
        <f t="shared" si="86"/>
        <v>0</v>
      </c>
      <c r="L85" s="6">
        <f t="shared" si="87"/>
        <v>0</v>
      </c>
      <c r="M85" s="6">
        <f t="shared" si="88"/>
        <v>0</v>
      </c>
      <c r="N85" s="6">
        <f t="shared" si="89"/>
        <v>0</v>
      </c>
      <c r="O85" s="6">
        <f t="shared" si="90"/>
        <v>0</v>
      </c>
      <c r="P85" s="6">
        <f t="shared" si="91"/>
        <v>0</v>
      </c>
      <c r="Q85" s="7">
        <f t="shared" si="92"/>
        <v>15</v>
      </c>
      <c r="R85" s="7">
        <f t="shared" si="93"/>
        <v>15</v>
      </c>
      <c r="S85" s="7">
        <v>0.5</v>
      </c>
      <c r="T85" s="11"/>
      <c r="U85" s="10"/>
      <c r="V85" s="11"/>
      <c r="W85" s="10"/>
      <c r="X85" s="7"/>
      <c r="Y85" s="11"/>
      <c r="Z85" s="10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4"/>
        <v>0</v>
      </c>
      <c r="AM85" s="11"/>
      <c r="AN85" s="10"/>
      <c r="AO85" s="11"/>
      <c r="AP85" s="10"/>
      <c r="AQ85" s="7"/>
      <c r="AR85" s="11"/>
      <c r="AS85" s="10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5"/>
        <v>0</v>
      </c>
      <c r="BF85" s="11"/>
      <c r="BG85" s="10"/>
      <c r="BH85" s="11"/>
      <c r="BI85" s="10"/>
      <c r="BJ85" s="7"/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6"/>
        <v>0</v>
      </c>
      <c r="BY85" s="11"/>
      <c r="BZ85" s="10"/>
      <c r="CA85" s="11"/>
      <c r="CB85" s="10"/>
      <c r="CC85" s="7"/>
      <c r="CD85" s="11"/>
      <c r="CE85" s="10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7"/>
        <v>0</v>
      </c>
      <c r="CR85" s="11"/>
      <c r="CS85" s="10"/>
      <c r="CT85" s="11"/>
      <c r="CU85" s="10"/>
      <c r="CV85" s="7"/>
      <c r="CW85" s="11"/>
      <c r="CX85" s="10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8"/>
        <v>0</v>
      </c>
      <c r="DK85" s="11"/>
      <c r="DL85" s="10"/>
      <c r="DM85" s="11"/>
      <c r="DN85" s="10"/>
      <c r="DO85" s="7"/>
      <c r="DP85" s="11"/>
      <c r="DQ85" s="10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9"/>
        <v>0</v>
      </c>
      <c r="ED85" s="11"/>
      <c r="EE85" s="10"/>
      <c r="EF85" s="11"/>
      <c r="EG85" s="10"/>
      <c r="EH85" s="7"/>
      <c r="EI85" s="11"/>
      <c r="EJ85" s="10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100"/>
        <v>0</v>
      </c>
      <c r="EW85" s="11"/>
      <c r="EX85" s="10"/>
      <c r="EY85" s="11"/>
      <c r="EZ85" s="10"/>
      <c r="FA85" s="7"/>
      <c r="FB85" s="11"/>
      <c r="FC85" s="10"/>
      <c r="FD85" s="11"/>
      <c r="FE85" s="10"/>
      <c r="FF85" s="11"/>
      <c r="FG85" s="10"/>
      <c r="FH85" s="11">
        <v>0</v>
      </c>
      <c r="FI85" s="10" t="s">
        <v>64</v>
      </c>
      <c r="FJ85" s="11"/>
      <c r="FK85" s="10"/>
      <c r="FL85" s="11"/>
      <c r="FM85" s="10"/>
      <c r="FN85" s="7">
        <v>15</v>
      </c>
      <c r="FO85" s="7">
        <f t="shared" si="101"/>
        <v>15</v>
      </c>
    </row>
    <row r="86" spans="1:171" x14ac:dyDescent="0.2">
      <c r="A86" s="13">
        <v>3</v>
      </c>
      <c r="B86" s="13">
        <v>1</v>
      </c>
      <c r="C86" s="13"/>
      <c r="D86" s="6" t="s">
        <v>179</v>
      </c>
      <c r="E86" s="3" t="s">
        <v>180</v>
      </c>
      <c r="F86" s="6">
        <f t="shared" si="81"/>
        <v>1</v>
      </c>
      <c r="G86" s="6">
        <f t="shared" si="82"/>
        <v>1</v>
      </c>
      <c r="H86" s="6">
        <f t="shared" si="83"/>
        <v>24</v>
      </c>
      <c r="I86" s="6">
        <f t="shared" si="84"/>
        <v>14</v>
      </c>
      <c r="J86" s="6">
        <f t="shared" si="85"/>
        <v>0</v>
      </c>
      <c r="K86" s="6">
        <f t="shared" si="86"/>
        <v>10</v>
      </c>
      <c r="L86" s="6">
        <f t="shared" si="87"/>
        <v>0</v>
      </c>
      <c r="M86" s="6">
        <f t="shared" si="88"/>
        <v>0</v>
      </c>
      <c r="N86" s="6">
        <f t="shared" si="89"/>
        <v>0</v>
      </c>
      <c r="O86" s="6">
        <f t="shared" si="90"/>
        <v>0</v>
      </c>
      <c r="P86" s="6">
        <f t="shared" si="91"/>
        <v>0</v>
      </c>
      <c r="Q86" s="7">
        <f t="shared" si="92"/>
        <v>3</v>
      </c>
      <c r="R86" s="7">
        <f t="shared" si="93"/>
        <v>1</v>
      </c>
      <c r="S86" s="7">
        <v>1.4</v>
      </c>
      <c r="T86" s="11"/>
      <c r="U86" s="10"/>
      <c r="V86" s="11"/>
      <c r="W86" s="10"/>
      <c r="X86" s="7"/>
      <c r="Y86" s="11"/>
      <c r="Z86" s="10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4"/>
        <v>0</v>
      </c>
      <c r="AM86" s="11"/>
      <c r="AN86" s="10"/>
      <c r="AO86" s="11"/>
      <c r="AP86" s="10"/>
      <c r="AQ86" s="7"/>
      <c r="AR86" s="11"/>
      <c r="AS86" s="10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5"/>
        <v>0</v>
      </c>
      <c r="BF86" s="11"/>
      <c r="BG86" s="10"/>
      <c r="BH86" s="11"/>
      <c r="BI86" s="10"/>
      <c r="BJ86" s="7"/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6"/>
        <v>0</v>
      </c>
      <c r="BY86" s="11"/>
      <c r="BZ86" s="10"/>
      <c r="CA86" s="11"/>
      <c r="CB86" s="10"/>
      <c r="CC86" s="7"/>
      <c r="CD86" s="11"/>
      <c r="CE86" s="10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7"/>
        <v>0</v>
      </c>
      <c r="CR86" s="11">
        <v>14</v>
      </c>
      <c r="CS86" s="10" t="s">
        <v>64</v>
      </c>
      <c r="CT86" s="11"/>
      <c r="CU86" s="10"/>
      <c r="CV86" s="7">
        <v>2</v>
      </c>
      <c r="CW86" s="11">
        <v>10</v>
      </c>
      <c r="CX86" s="10" t="s">
        <v>61</v>
      </c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>
        <v>1</v>
      </c>
      <c r="DJ86" s="7">
        <f t="shared" si="98"/>
        <v>3</v>
      </c>
      <c r="DK86" s="11"/>
      <c r="DL86" s="10"/>
      <c r="DM86" s="11"/>
      <c r="DN86" s="10"/>
      <c r="DO86" s="7"/>
      <c r="DP86" s="11"/>
      <c r="DQ86" s="10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9"/>
        <v>0</v>
      </c>
      <c r="ED86" s="11"/>
      <c r="EE86" s="10"/>
      <c r="EF86" s="11"/>
      <c r="EG86" s="10"/>
      <c r="EH86" s="7"/>
      <c r="EI86" s="11"/>
      <c r="EJ86" s="10"/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100"/>
        <v>0</v>
      </c>
      <c r="EW86" s="11"/>
      <c r="EX86" s="10"/>
      <c r="EY86" s="11"/>
      <c r="EZ86" s="10"/>
      <c r="FA86" s="7"/>
      <c r="FB86" s="11"/>
      <c r="FC86" s="10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101"/>
        <v>0</v>
      </c>
    </row>
    <row r="87" spans="1:171" x14ac:dyDescent="0.2">
      <c r="A87" s="13">
        <v>3</v>
      </c>
      <c r="B87" s="13">
        <v>1</v>
      </c>
      <c r="C87" s="13"/>
      <c r="D87" s="6" t="s">
        <v>181</v>
      </c>
      <c r="E87" s="3" t="s">
        <v>182</v>
      </c>
      <c r="F87" s="6">
        <f t="shared" si="81"/>
        <v>1</v>
      </c>
      <c r="G87" s="6">
        <f t="shared" si="82"/>
        <v>1</v>
      </c>
      <c r="H87" s="6">
        <f t="shared" si="83"/>
        <v>24</v>
      </c>
      <c r="I87" s="6">
        <f t="shared" si="84"/>
        <v>14</v>
      </c>
      <c r="J87" s="6">
        <f t="shared" si="85"/>
        <v>0</v>
      </c>
      <c r="K87" s="6">
        <f t="shared" si="86"/>
        <v>10</v>
      </c>
      <c r="L87" s="6">
        <f t="shared" si="87"/>
        <v>0</v>
      </c>
      <c r="M87" s="6">
        <f t="shared" si="88"/>
        <v>0</v>
      </c>
      <c r="N87" s="6">
        <f t="shared" si="89"/>
        <v>0</v>
      </c>
      <c r="O87" s="6">
        <f t="shared" si="90"/>
        <v>0</v>
      </c>
      <c r="P87" s="6">
        <f t="shared" si="91"/>
        <v>0</v>
      </c>
      <c r="Q87" s="7">
        <f t="shared" si="92"/>
        <v>3</v>
      </c>
      <c r="R87" s="7">
        <f t="shared" si="93"/>
        <v>1</v>
      </c>
      <c r="S87" s="7">
        <v>1.1000000000000001</v>
      </c>
      <c r="T87" s="11"/>
      <c r="U87" s="10"/>
      <c r="V87" s="11"/>
      <c r="W87" s="10"/>
      <c r="X87" s="7"/>
      <c r="Y87" s="11"/>
      <c r="Z87" s="10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4"/>
        <v>0</v>
      </c>
      <c r="AM87" s="11"/>
      <c r="AN87" s="10"/>
      <c r="AO87" s="11"/>
      <c r="AP87" s="10"/>
      <c r="AQ87" s="7"/>
      <c r="AR87" s="11"/>
      <c r="AS87" s="10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5"/>
        <v>0</v>
      </c>
      <c r="BF87" s="11"/>
      <c r="BG87" s="10"/>
      <c r="BH87" s="11"/>
      <c r="BI87" s="10"/>
      <c r="BJ87" s="7"/>
      <c r="BK87" s="11"/>
      <c r="BL87" s="10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6"/>
        <v>0</v>
      </c>
      <c r="BY87" s="11"/>
      <c r="BZ87" s="10"/>
      <c r="CA87" s="11"/>
      <c r="CB87" s="10"/>
      <c r="CC87" s="7"/>
      <c r="CD87" s="11"/>
      <c r="CE87" s="10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7"/>
        <v>0</v>
      </c>
      <c r="CR87" s="11">
        <v>14</v>
      </c>
      <c r="CS87" s="10" t="s">
        <v>64</v>
      </c>
      <c r="CT87" s="11"/>
      <c r="CU87" s="10"/>
      <c r="CV87" s="7">
        <v>2</v>
      </c>
      <c r="CW87" s="11">
        <v>10</v>
      </c>
      <c r="CX87" s="10" t="s">
        <v>61</v>
      </c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>
        <v>1</v>
      </c>
      <c r="DJ87" s="7">
        <f t="shared" si="98"/>
        <v>3</v>
      </c>
      <c r="DK87" s="11"/>
      <c r="DL87" s="10"/>
      <c r="DM87" s="11"/>
      <c r="DN87" s="10"/>
      <c r="DO87" s="7"/>
      <c r="DP87" s="11"/>
      <c r="DQ87" s="10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9"/>
        <v>0</v>
      </c>
      <c r="ED87" s="11"/>
      <c r="EE87" s="10"/>
      <c r="EF87" s="11"/>
      <c r="EG87" s="10"/>
      <c r="EH87" s="7"/>
      <c r="EI87" s="11"/>
      <c r="EJ87" s="10"/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100"/>
        <v>0</v>
      </c>
      <c r="EW87" s="11"/>
      <c r="EX87" s="10"/>
      <c r="EY87" s="11"/>
      <c r="EZ87" s="10"/>
      <c r="FA87" s="7"/>
      <c r="FB87" s="11"/>
      <c r="FC87" s="10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101"/>
        <v>0</v>
      </c>
    </row>
    <row r="88" spans="1:171" x14ac:dyDescent="0.2">
      <c r="A88" s="13">
        <v>4</v>
      </c>
      <c r="B88" s="13">
        <v>1</v>
      </c>
      <c r="C88" s="13"/>
      <c r="D88" s="6" t="s">
        <v>183</v>
      </c>
      <c r="E88" s="3" t="s">
        <v>184</v>
      </c>
      <c r="F88" s="6">
        <f t="shared" si="81"/>
        <v>0</v>
      </c>
      <c r="G88" s="6">
        <f t="shared" si="82"/>
        <v>3</v>
      </c>
      <c r="H88" s="6">
        <f t="shared" si="83"/>
        <v>33</v>
      </c>
      <c r="I88" s="6">
        <f t="shared" si="84"/>
        <v>12</v>
      </c>
      <c r="J88" s="6">
        <f t="shared" si="85"/>
        <v>0</v>
      </c>
      <c r="K88" s="6">
        <f t="shared" si="86"/>
        <v>12</v>
      </c>
      <c r="L88" s="6">
        <f t="shared" si="87"/>
        <v>0</v>
      </c>
      <c r="M88" s="6">
        <f t="shared" si="88"/>
        <v>9</v>
      </c>
      <c r="N88" s="6">
        <f t="shared" si="89"/>
        <v>0</v>
      </c>
      <c r="O88" s="6">
        <f t="shared" si="90"/>
        <v>0</v>
      </c>
      <c r="P88" s="6">
        <f t="shared" si="91"/>
        <v>0</v>
      </c>
      <c r="Q88" s="7">
        <f t="shared" si="92"/>
        <v>6</v>
      </c>
      <c r="R88" s="7">
        <f t="shared" si="93"/>
        <v>3</v>
      </c>
      <c r="S88" s="7">
        <v>1.4</v>
      </c>
      <c r="T88" s="11"/>
      <c r="U88" s="10"/>
      <c r="V88" s="11"/>
      <c r="W88" s="10"/>
      <c r="X88" s="7"/>
      <c r="Y88" s="11"/>
      <c r="Z88" s="10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4"/>
        <v>0</v>
      </c>
      <c r="AM88" s="11"/>
      <c r="AN88" s="10"/>
      <c r="AO88" s="11"/>
      <c r="AP88" s="10"/>
      <c r="AQ88" s="7"/>
      <c r="AR88" s="11"/>
      <c r="AS88" s="10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5"/>
        <v>0</v>
      </c>
      <c r="BF88" s="11"/>
      <c r="BG88" s="10"/>
      <c r="BH88" s="11"/>
      <c r="BI88" s="10"/>
      <c r="BJ88" s="7"/>
      <c r="BK88" s="11"/>
      <c r="BL88" s="10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6"/>
        <v>0</v>
      </c>
      <c r="BY88" s="11">
        <v>12</v>
      </c>
      <c r="BZ88" s="10" t="s">
        <v>61</v>
      </c>
      <c r="CA88" s="11"/>
      <c r="CB88" s="10"/>
      <c r="CC88" s="7">
        <v>3</v>
      </c>
      <c r="CD88" s="11">
        <v>12</v>
      </c>
      <c r="CE88" s="10" t="s">
        <v>61</v>
      </c>
      <c r="CF88" s="11"/>
      <c r="CG88" s="10"/>
      <c r="CH88" s="11">
        <v>9</v>
      </c>
      <c r="CI88" s="10" t="s">
        <v>61</v>
      </c>
      <c r="CJ88" s="11"/>
      <c r="CK88" s="10"/>
      <c r="CL88" s="11"/>
      <c r="CM88" s="10"/>
      <c r="CN88" s="11"/>
      <c r="CO88" s="10"/>
      <c r="CP88" s="7">
        <v>3</v>
      </c>
      <c r="CQ88" s="7">
        <f t="shared" si="97"/>
        <v>6</v>
      </c>
      <c r="CR88" s="11"/>
      <c r="CS88" s="10"/>
      <c r="CT88" s="11"/>
      <c r="CU88" s="10"/>
      <c r="CV88" s="7"/>
      <c r="CW88" s="11"/>
      <c r="CX88" s="10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98"/>
        <v>0</v>
      </c>
      <c r="DK88" s="11"/>
      <c r="DL88" s="10"/>
      <c r="DM88" s="11"/>
      <c r="DN88" s="10"/>
      <c r="DO88" s="7"/>
      <c r="DP88" s="11"/>
      <c r="DQ88" s="10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99"/>
        <v>0</v>
      </c>
      <c r="ED88" s="11"/>
      <c r="EE88" s="10"/>
      <c r="EF88" s="11"/>
      <c r="EG88" s="10"/>
      <c r="EH88" s="7"/>
      <c r="EI88" s="11"/>
      <c r="EJ88" s="10"/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100"/>
        <v>0</v>
      </c>
      <c r="EW88" s="11"/>
      <c r="EX88" s="10"/>
      <c r="EY88" s="11"/>
      <c r="EZ88" s="10"/>
      <c r="FA88" s="7"/>
      <c r="FB88" s="11"/>
      <c r="FC88" s="10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101"/>
        <v>0</v>
      </c>
    </row>
    <row r="89" spans="1:171" x14ac:dyDescent="0.2">
      <c r="A89" s="13">
        <v>4</v>
      </c>
      <c r="B89" s="13">
        <v>1</v>
      </c>
      <c r="C89" s="13"/>
      <c r="D89" s="6" t="s">
        <v>185</v>
      </c>
      <c r="E89" s="3" t="s">
        <v>186</v>
      </c>
      <c r="F89" s="6">
        <f t="shared" si="81"/>
        <v>0</v>
      </c>
      <c r="G89" s="6">
        <f t="shared" si="82"/>
        <v>3</v>
      </c>
      <c r="H89" s="6">
        <f t="shared" si="83"/>
        <v>33</v>
      </c>
      <c r="I89" s="6">
        <f t="shared" si="84"/>
        <v>12</v>
      </c>
      <c r="J89" s="6">
        <f t="shared" si="85"/>
        <v>0</v>
      </c>
      <c r="K89" s="6">
        <f t="shared" si="86"/>
        <v>12</v>
      </c>
      <c r="L89" s="6">
        <f t="shared" si="87"/>
        <v>0</v>
      </c>
      <c r="M89" s="6">
        <f t="shared" si="88"/>
        <v>9</v>
      </c>
      <c r="N89" s="6">
        <f t="shared" si="89"/>
        <v>0</v>
      </c>
      <c r="O89" s="6">
        <f t="shared" si="90"/>
        <v>0</v>
      </c>
      <c r="P89" s="6">
        <f t="shared" si="91"/>
        <v>0</v>
      </c>
      <c r="Q89" s="7">
        <f t="shared" si="92"/>
        <v>6</v>
      </c>
      <c r="R89" s="7">
        <f t="shared" si="93"/>
        <v>3</v>
      </c>
      <c r="S89" s="7">
        <v>1.4</v>
      </c>
      <c r="T89" s="11"/>
      <c r="U89" s="10"/>
      <c r="V89" s="11"/>
      <c r="W89" s="10"/>
      <c r="X89" s="7"/>
      <c r="Y89" s="11"/>
      <c r="Z89" s="10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4"/>
        <v>0</v>
      </c>
      <c r="AM89" s="11"/>
      <c r="AN89" s="10"/>
      <c r="AO89" s="11"/>
      <c r="AP89" s="10"/>
      <c r="AQ89" s="7"/>
      <c r="AR89" s="11"/>
      <c r="AS89" s="10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5"/>
        <v>0</v>
      </c>
      <c r="BF89" s="11"/>
      <c r="BG89" s="10"/>
      <c r="BH89" s="11"/>
      <c r="BI89" s="10"/>
      <c r="BJ89" s="7"/>
      <c r="BK89" s="11"/>
      <c r="BL89" s="10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6"/>
        <v>0</v>
      </c>
      <c r="BY89" s="11">
        <v>12</v>
      </c>
      <c r="BZ89" s="10" t="s">
        <v>61</v>
      </c>
      <c r="CA89" s="11"/>
      <c r="CB89" s="10"/>
      <c r="CC89" s="7">
        <v>3</v>
      </c>
      <c r="CD89" s="11">
        <v>12</v>
      </c>
      <c r="CE89" s="10" t="s">
        <v>61</v>
      </c>
      <c r="CF89" s="11"/>
      <c r="CG89" s="10"/>
      <c r="CH89" s="11">
        <v>9</v>
      </c>
      <c r="CI89" s="10" t="s">
        <v>61</v>
      </c>
      <c r="CJ89" s="11"/>
      <c r="CK89" s="10"/>
      <c r="CL89" s="11"/>
      <c r="CM89" s="10"/>
      <c r="CN89" s="11"/>
      <c r="CO89" s="10"/>
      <c r="CP89" s="7">
        <v>3</v>
      </c>
      <c r="CQ89" s="7">
        <f t="shared" si="97"/>
        <v>6</v>
      </c>
      <c r="CR89" s="11"/>
      <c r="CS89" s="10"/>
      <c r="CT89" s="11"/>
      <c r="CU89" s="10"/>
      <c r="CV89" s="7"/>
      <c r="CW89" s="11"/>
      <c r="CX89" s="10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98"/>
        <v>0</v>
      </c>
      <c r="DK89" s="11"/>
      <c r="DL89" s="10"/>
      <c r="DM89" s="11"/>
      <c r="DN89" s="10"/>
      <c r="DO89" s="7"/>
      <c r="DP89" s="11"/>
      <c r="DQ89" s="10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99"/>
        <v>0</v>
      </c>
      <c r="ED89" s="11"/>
      <c r="EE89" s="10"/>
      <c r="EF89" s="11"/>
      <c r="EG89" s="10"/>
      <c r="EH89" s="7"/>
      <c r="EI89" s="11"/>
      <c r="EJ89" s="10"/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100"/>
        <v>0</v>
      </c>
      <c r="EW89" s="11"/>
      <c r="EX89" s="10"/>
      <c r="EY89" s="11"/>
      <c r="EZ89" s="10"/>
      <c r="FA89" s="7"/>
      <c r="FB89" s="11"/>
      <c r="FC89" s="10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101"/>
        <v>0</v>
      </c>
    </row>
    <row r="90" spans="1:171" x14ac:dyDescent="0.2">
      <c r="A90" s="13">
        <v>5</v>
      </c>
      <c r="B90" s="13">
        <v>1</v>
      </c>
      <c r="C90" s="13"/>
      <c r="D90" s="6" t="s">
        <v>187</v>
      </c>
      <c r="E90" s="3" t="s">
        <v>188</v>
      </c>
      <c r="F90" s="6">
        <f t="shared" si="81"/>
        <v>0</v>
      </c>
      <c r="G90" s="6">
        <f t="shared" si="82"/>
        <v>2</v>
      </c>
      <c r="H90" s="6">
        <f t="shared" si="83"/>
        <v>17</v>
      </c>
      <c r="I90" s="6">
        <f t="shared" si="84"/>
        <v>9</v>
      </c>
      <c r="J90" s="6">
        <f t="shared" si="85"/>
        <v>0</v>
      </c>
      <c r="K90" s="6">
        <f t="shared" si="86"/>
        <v>0</v>
      </c>
      <c r="L90" s="6">
        <f t="shared" si="87"/>
        <v>0</v>
      </c>
      <c r="M90" s="6">
        <f t="shared" si="88"/>
        <v>8</v>
      </c>
      <c r="N90" s="6">
        <f t="shared" si="89"/>
        <v>0</v>
      </c>
      <c r="O90" s="6">
        <f t="shared" si="90"/>
        <v>0</v>
      </c>
      <c r="P90" s="6">
        <f t="shared" si="91"/>
        <v>0</v>
      </c>
      <c r="Q90" s="7">
        <f t="shared" si="92"/>
        <v>2</v>
      </c>
      <c r="R90" s="7">
        <f t="shared" si="93"/>
        <v>1</v>
      </c>
      <c r="S90" s="7">
        <v>0.7</v>
      </c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4"/>
        <v>0</v>
      </c>
      <c r="AM90" s="11"/>
      <c r="AN90" s="10"/>
      <c r="AO90" s="11"/>
      <c r="AP90" s="10"/>
      <c r="AQ90" s="7"/>
      <c r="AR90" s="11"/>
      <c r="AS90" s="10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5"/>
        <v>0</v>
      </c>
      <c r="BF90" s="11"/>
      <c r="BG90" s="10"/>
      <c r="BH90" s="11"/>
      <c r="BI90" s="10"/>
      <c r="BJ90" s="7"/>
      <c r="BK90" s="11"/>
      <c r="BL90" s="10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96"/>
        <v>0</v>
      </c>
      <c r="BY90" s="11"/>
      <c r="BZ90" s="10"/>
      <c r="CA90" s="11"/>
      <c r="CB90" s="10"/>
      <c r="CC90" s="7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97"/>
        <v>0</v>
      </c>
      <c r="CR90" s="11"/>
      <c r="CS90" s="10"/>
      <c r="CT90" s="11"/>
      <c r="CU90" s="10"/>
      <c r="CV90" s="7"/>
      <c r="CW90" s="11"/>
      <c r="CX90" s="10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98"/>
        <v>0</v>
      </c>
      <c r="DK90" s="11">
        <v>9</v>
      </c>
      <c r="DL90" s="10" t="s">
        <v>61</v>
      </c>
      <c r="DM90" s="11"/>
      <c r="DN90" s="10"/>
      <c r="DO90" s="7">
        <v>1</v>
      </c>
      <c r="DP90" s="11"/>
      <c r="DQ90" s="10"/>
      <c r="DR90" s="11"/>
      <c r="DS90" s="10"/>
      <c r="DT90" s="11">
        <v>8</v>
      </c>
      <c r="DU90" s="10" t="s">
        <v>61</v>
      </c>
      <c r="DV90" s="11"/>
      <c r="DW90" s="10"/>
      <c r="DX90" s="11"/>
      <c r="DY90" s="10"/>
      <c r="DZ90" s="11"/>
      <c r="EA90" s="10"/>
      <c r="EB90" s="7">
        <v>1</v>
      </c>
      <c r="EC90" s="7">
        <f t="shared" si="99"/>
        <v>2</v>
      </c>
      <c r="ED90" s="11"/>
      <c r="EE90" s="10"/>
      <c r="EF90" s="11"/>
      <c r="EG90" s="10"/>
      <c r="EH90" s="7"/>
      <c r="EI90" s="11"/>
      <c r="EJ90" s="10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100"/>
        <v>0</v>
      </c>
      <c r="EW90" s="11"/>
      <c r="EX90" s="10"/>
      <c r="EY90" s="11"/>
      <c r="EZ90" s="10"/>
      <c r="FA90" s="7"/>
      <c r="FB90" s="11"/>
      <c r="FC90" s="10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101"/>
        <v>0</v>
      </c>
    </row>
    <row r="91" spans="1:171" x14ac:dyDescent="0.2">
      <c r="A91" s="13">
        <v>5</v>
      </c>
      <c r="B91" s="13">
        <v>1</v>
      </c>
      <c r="C91" s="13"/>
      <c r="D91" s="6" t="s">
        <v>189</v>
      </c>
      <c r="E91" s="3" t="s">
        <v>190</v>
      </c>
      <c r="F91" s="6">
        <f t="shared" si="81"/>
        <v>0</v>
      </c>
      <c r="G91" s="6">
        <f t="shared" si="82"/>
        <v>2</v>
      </c>
      <c r="H91" s="6">
        <f t="shared" si="83"/>
        <v>17</v>
      </c>
      <c r="I91" s="6">
        <f t="shared" si="84"/>
        <v>9</v>
      </c>
      <c r="J91" s="6">
        <f t="shared" si="85"/>
        <v>0</v>
      </c>
      <c r="K91" s="6">
        <f t="shared" si="86"/>
        <v>0</v>
      </c>
      <c r="L91" s="6">
        <f t="shared" si="87"/>
        <v>0</v>
      </c>
      <c r="M91" s="6">
        <f t="shared" si="88"/>
        <v>8</v>
      </c>
      <c r="N91" s="6">
        <f t="shared" si="89"/>
        <v>0</v>
      </c>
      <c r="O91" s="6">
        <f t="shared" si="90"/>
        <v>0</v>
      </c>
      <c r="P91" s="6">
        <f t="shared" si="91"/>
        <v>0</v>
      </c>
      <c r="Q91" s="7">
        <f t="shared" si="92"/>
        <v>2</v>
      </c>
      <c r="R91" s="7">
        <f t="shared" si="93"/>
        <v>1</v>
      </c>
      <c r="S91" s="7">
        <v>0.74</v>
      </c>
      <c r="T91" s="11"/>
      <c r="U91" s="10"/>
      <c r="V91" s="11"/>
      <c r="W91" s="10"/>
      <c r="X91" s="7"/>
      <c r="Y91" s="11"/>
      <c r="Z91" s="10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4"/>
        <v>0</v>
      </c>
      <c r="AM91" s="11"/>
      <c r="AN91" s="10"/>
      <c r="AO91" s="11"/>
      <c r="AP91" s="10"/>
      <c r="AQ91" s="7"/>
      <c r="AR91" s="11"/>
      <c r="AS91" s="10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5"/>
        <v>0</v>
      </c>
      <c r="BF91" s="11"/>
      <c r="BG91" s="10"/>
      <c r="BH91" s="11"/>
      <c r="BI91" s="10"/>
      <c r="BJ91" s="7"/>
      <c r="BK91" s="11"/>
      <c r="BL91" s="10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96"/>
        <v>0</v>
      </c>
      <c r="BY91" s="11"/>
      <c r="BZ91" s="10"/>
      <c r="CA91" s="11"/>
      <c r="CB91" s="10"/>
      <c r="CC91" s="7"/>
      <c r="CD91" s="11"/>
      <c r="CE91" s="10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97"/>
        <v>0</v>
      </c>
      <c r="CR91" s="11"/>
      <c r="CS91" s="10"/>
      <c r="CT91" s="11"/>
      <c r="CU91" s="10"/>
      <c r="CV91" s="7"/>
      <c r="CW91" s="11"/>
      <c r="CX91" s="10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98"/>
        <v>0</v>
      </c>
      <c r="DK91" s="11">
        <v>9</v>
      </c>
      <c r="DL91" s="10" t="s">
        <v>61</v>
      </c>
      <c r="DM91" s="11"/>
      <c r="DN91" s="10"/>
      <c r="DO91" s="7">
        <v>1</v>
      </c>
      <c r="DP91" s="11"/>
      <c r="DQ91" s="10"/>
      <c r="DR91" s="11"/>
      <c r="DS91" s="10"/>
      <c r="DT91" s="11">
        <v>8</v>
      </c>
      <c r="DU91" s="10" t="s">
        <v>61</v>
      </c>
      <c r="DV91" s="11"/>
      <c r="DW91" s="10"/>
      <c r="DX91" s="11"/>
      <c r="DY91" s="10"/>
      <c r="DZ91" s="11"/>
      <c r="EA91" s="10"/>
      <c r="EB91" s="7">
        <v>1</v>
      </c>
      <c r="EC91" s="7">
        <f t="shared" si="99"/>
        <v>2</v>
      </c>
      <c r="ED91" s="11"/>
      <c r="EE91" s="10"/>
      <c r="EF91" s="11"/>
      <c r="EG91" s="10"/>
      <c r="EH91" s="7"/>
      <c r="EI91" s="11"/>
      <c r="EJ91" s="10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100"/>
        <v>0</v>
      </c>
      <c r="EW91" s="11"/>
      <c r="EX91" s="10"/>
      <c r="EY91" s="11"/>
      <c r="EZ91" s="10"/>
      <c r="FA91" s="7"/>
      <c r="FB91" s="11"/>
      <c r="FC91" s="10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101"/>
        <v>0</v>
      </c>
    </row>
    <row r="92" spans="1:171" x14ac:dyDescent="0.2">
      <c r="A92" s="13">
        <v>6</v>
      </c>
      <c r="B92" s="13">
        <v>1</v>
      </c>
      <c r="C92" s="13"/>
      <c r="D92" s="6" t="s">
        <v>191</v>
      </c>
      <c r="E92" s="3" t="s">
        <v>192</v>
      </c>
      <c r="F92" s="6">
        <f t="shared" si="81"/>
        <v>1</v>
      </c>
      <c r="G92" s="6">
        <f t="shared" si="82"/>
        <v>1</v>
      </c>
      <c r="H92" s="6">
        <f t="shared" si="83"/>
        <v>30</v>
      </c>
      <c r="I92" s="6">
        <f t="shared" si="84"/>
        <v>15</v>
      </c>
      <c r="J92" s="6">
        <f t="shared" si="85"/>
        <v>0</v>
      </c>
      <c r="K92" s="6">
        <f t="shared" si="86"/>
        <v>0</v>
      </c>
      <c r="L92" s="6">
        <f t="shared" si="87"/>
        <v>0</v>
      </c>
      <c r="M92" s="6">
        <f t="shared" si="88"/>
        <v>15</v>
      </c>
      <c r="N92" s="6">
        <f t="shared" si="89"/>
        <v>0</v>
      </c>
      <c r="O92" s="6">
        <f t="shared" si="90"/>
        <v>0</v>
      </c>
      <c r="P92" s="6">
        <f t="shared" si="91"/>
        <v>0</v>
      </c>
      <c r="Q92" s="7">
        <f t="shared" si="92"/>
        <v>6</v>
      </c>
      <c r="R92" s="7">
        <f t="shared" si="93"/>
        <v>3</v>
      </c>
      <c r="S92" s="7">
        <v>1.2</v>
      </c>
      <c r="T92" s="11"/>
      <c r="U92" s="10"/>
      <c r="V92" s="11"/>
      <c r="W92" s="10"/>
      <c r="X92" s="7"/>
      <c r="Y92" s="11"/>
      <c r="Z92" s="10"/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4"/>
        <v>0</v>
      </c>
      <c r="AM92" s="11"/>
      <c r="AN92" s="10"/>
      <c r="AO92" s="11"/>
      <c r="AP92" s="10"/>
      <c r="AQ92" s="7"/>
      <c r="AR92" s="11"/>
      <c r="AS92" s="10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5"/>
        <v>0</v>
      </c>
      <c r="BF92" s="11"/>
      <c r="BG92" s="10"/>
      <c r="BH92" s="11"/>
      <c r="BI92" s="10"/>
      <c r="BJ92" s="7"/>
      <c r="BK92" s="11"/>
      <c r="BL92" s="10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96"/>
        <v>0</v>
      </c>
      <c r="BY92" s="11"/>
      <c r="BZ92" s="10"/>
      <c r="CA92" s="11"/>
      <c r="CB92" s="10"/>
      <c r="CC92" s="7"/>
      <c r="CD92" s="11"/>
      <c r="CE92" s="10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97"/>
        <v>0</v>
      </c>
      <c r="CR92" s="11"/>
      <c r="CS92" s="10"/>
      <c r="CT92" s="11"/>
      <c r="CU92" s="10"/>
      <c r="CV92" s="7"/>
      <c r="CW92" s="11"/>
      <c r="CX92" s="10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98"/>
        <v>0</v>
      </c>
      <c r="DK92" s="11"/>
      <c r="DL92" s="10"/>
      <c r="DM92" s="11"/>
      <c r="DN92" s="10"/>
      <c r="DO92" s="7"/>
      <c r="DP92" s="11"/>
      <c r="DQ92" s="10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99"/>
        <v>0</v>
      </c>
      <c r="ED92" s="11">
        <v>15</v>
      </c>
      <c r="EE92" s="10" t="s">
        <v>64</v>
      </c>
      <c r="EF92" s="11"/>
      <c r="EG92" s="10"/>
      <c r="EH92" s="7">
        <v>3</v>
      </c>
      <c r="EI92" s="11"/>
      <c r="EJ92" s="10"/>
      <c r="EK92" s="11"/>
      <c r="EL92" s="10"/>
      <c r="EM92" s="11">
        <v>15</v>
      </c>
      <c r="EN92" s="10" t="s">
        <v>61</v>
      </c>
      <c r="EO92" s="11"/>
      <c r="EP92" s="10"/>
      <c r="EQ92" s="11"/>
      <c r="ER92" s="10"/>
      <c r="ES92" s="11"/>
      <c r="ET92" s="10"/>
      <c r="EU92" s="7">
        <v>3</v>
      </c>
      <c r="EV92" s="7">
        <f t="shared" si="100"/>
        <v>6</v>
      </c>
      <c r="EW92" s="11"/>
      <c r="EX92" s="10"/>
      <c r="EY92" s="11"/>
      <c r="EZ92" s="10"/>
      <c r="FA92" s="7"/>
      <c r="FB92" s="11"/>
      <c r="FC92" s="10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101"/>
        <v>0</v>
      </c>
    </row>
    <row r="93" spans="1:171" x14ac:dyDescent="0.2">
      <c r="A93" s="13">
        <v>6</v>
      </c>
      <c r="B93" s="13">
        <v>1</v>
      </c>
      <c r="C93" s="13"/>
      <c r="D93" s="6" t="s">
        <v>193</v>
      </c>
      <c r="E93" s="3" t="s">
        <v>194</v>
      </c>
      <c r="F93" s="6">
        <f t="shared" si="81"/>
        <v>1</v>
      </c>
      <c r="G93" s="6">
        <f t="shared" si="82"/>
        <v>1</v>
      </c>
      <c r="H93" s="6">
        <f t="shared" si="83"/>
        <v>30</v>
      </c>
      <c r="I93" s="6">
        <f t="shared" si="84"/>
        <v>15</v>
      </c>
      <c r="J93" s="6">
        <f t="shared" si="85"/>
        <v>0</v>
      </c>
      <c r="K93" s="6">
        <f t="shared" si="86"/>
        <v>0</v>
      </c>
      <c r="L93" s="6">
        <f t="shared" si="87"/>
        <v>0</v>
      </c>
      <c r="M93" s="6">
        <f t="shared" si="88"/>
        <v>15</v>
      </c>
      <c r="N93" s="6">
        <f t="shared" si="89"/>
        <v>0</v>
      </c>
      <c r="O93" s="6">
        <f t="shared" si="90"/>
        <v>0</v>
      </c>
      <c r="P93" s="6">
        <f t="shared" si="91"/>
        <v>0</v>
      </c>
      <c r="Q93" s="7">
        <f t="shared" si="92"/>
        <v>6</v>
      </c>
      <c r="R93" s="7">
        <f t="shared" si="93"/>
        <v>3</v>
      </c>
      <c r="S93" s="7">
        <v>1.3</v>
      </c>
      <c r="T93" s="11"/>
      <c r="U93" s="10"/>
      <c r="V93" s="11"/>
      <c r="W93" s="10"/>
      <c r="X93" s="7"/>
      <c r="Y93" s="11"/>
      <c r="Z93" s="10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4"/>
        <v>0</v>
      </c>
      <c r="AM93" s="11"/>
      <c r="AN93" s="10"/>
      <c r="AO93" s="11"/>
      <c r="AP93" s="10"/>
      <c r="AQ93" s="7"/>
      <c r="AR93" s="11"/>
      <c r="AS93" s="10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5"/>
        <v>0</v>
      </c>
      <c r="BF93" s="11"/>
      <c r="BG93" s="10"/>
      <c r="BH93" s="11"/>
      <c r="BI93" s="10"/>
      <c r="BJ93" s="7"/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96"/>
        <v>0</v>
      </c>
      <c r="BY93" s="11"/>
      <c r="BZ93" s="10"/>
      <c r="CA93" s="11"/>
      <c r="CB93" s="10"/>
      <c r="CC93" s="7"/>
      <c r="CD93" s="11"/>
      <c r="CE93" s="10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97"/>
        <v>0</v>
      </c>
      <c r="CR93" s="11"/>
      <c r="CS93" s="10"/>
      <c r="CT93" s="11"/>
      <c r="CU93" s="10"/>
      <c r="CV93" s="7"/>
      <c r="CW93" s="11"/>
      <c r="CX93" s="10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98"/>
        <v>0</v>
      </c>
      <c r="DK93" s="11"/>
      <c r="DL93" s="10"/>
      <c r="DM93" s="11"/>
      <c r="DN93" s="10"/>
      <c r="DO93" s="7"/>
      <c r="DP93" s="11"/>
      <c r="DQ93" s="10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99"/>
        <v>0</v>
      </c>
      <c r="ED93" s="11">
        <v>15</v>
      </c>
      <c r="EE93" s="10" t="s">
        <v>64</v>
      </c>
      <c r="EF93" s="11"/>
      <c r="EG93" s="10"/>
      <c r="EH93" s="7">
        <v>3</v>
      </c>
      <c r="EI93" s="11"/>
      <c r="EJ93" s="10"/>
      <c r="EK93" s="11"/>
      <c r="EL93" s="10"/>
      <c r="EM93" s="11">
        <v>15</v>
      </c>
      <c r="EN93" s="10" t="s">
        <v>61</v>
      </c>
      <c r="EO93" s="11"/>
      <c r="EP93" s="10"/>
      <c r="EQ93" s="11"/>
      <c r="ER93" s="10"/>
      <c r="ES93" s="11"/>
      <c r="ET93" s="10"/>
      <c r="EU93" s="7">
        <v>3</v>
      </c>
      <c r="EV93" s="7">
        <f t="shared" si="100"/>
        <v>6</v>
      </c>
      <c r="EW93" s="11"/>
      <c r="EX93" s="10"/>
      <c r="EY93" s="11"/>
      <c r="EZ93" s="10"/>
      <c r="FA93" s="7"/>
      <c r="FB93" s="11"/>
      <c r="FC93" s="10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101"/>
        <v>0</v>
      </c>
    </row>
    <row r="94" spans="1:171" x14ac:dyDescent="0.2">
      <c r="A94" s="13">
        <v>8</v>
      </c>
      <c r="B94" s="13">
        <v>1</v>
      </c>
      <c r="C94" s="13"/>
      <c r="D94" s="6" t="s">
        <v>195</v>
      </c>
      <c r="E94" s="3" t="s">
        <v>196</v>
      </c>
      <c r="F94" s="6">
        <f t="shared" si="81"/>
        <v>1</v>
      </c>
      <c r="G94" s="6">
        <f t="shared" si="82"/>
        <v>2</v>
      </c>
      <c r="H94" s="6">
        <f t="shared" si="83"/>
        <v>36</v>
      </c>
      <c r="I94" s="6">
        <f t="shared" si="84"/>
        <v>12</v>
      </c>
      <c r="J94" s="6">
        <f t="shared" si="85"/>
        <v>12</v>
      </c>
      <c r="K94" s="6">
        <f t="shared" si="86"/>
        <v>0</v>
      </c>
      <c r="L94" s="6">
        <f t="shared" si="87"/>
        <v>0</v>
      </c>
      <c r="M94" s="6">
        <f t="shared" si="88"/>
        <v>12</v>
      </c>
      <c r="N94" s="6">
        <f t="shared" si="89"/>
        <v>0</v>
      </c>
      <c r="O94" s="6">
        <f t="shared" si="90"/>
        <v>0</v>
      </c>
      <c r="P94" s="6">
        <f t="shared" si="91"/>
        <v>0</v>
      </c>
      <c r="Q94" s="7">
        <f t="shared" si="92"/>
        <v>8</v>
      </c>
      <c r="R94" s="7">
        <f t="shared" si="93"/>
        <v>3</v>
      </c>
      <c r="S94" s="7">
        <v>1.54</v>
      </c>
      <c r="T94" s="11"/>
      <c r="U94" s="10"/>
      <c r="V94" s="11"/>
      <c r="W94" s="10"/>
      <c r="X94" s="7"/>
      <c r="Y94" s="11"/>
      <c r="Z94" s="10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4"/>
        <v>0</v>
      </c>
      <c r="AM94" s="11"/>
      <c r="AN94" s="10"/>
      <c r="AO94" s="11"/>
      <c r="AP94" s="10"/>
      <c r="AQ94" s="7"/>
      <c r="AR94" s="11"/>
      <c r="AS94" s="10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5"/>
        <v>0</v>
      </c>
      <c r="BF94" s="11"/>
      <c r="BG94" s="10"/>
      <c r="BH94" s="11"/>
      <c r="BI94" s="10"/>
      <c r="BJ94" s="7"/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96"/>
        <v>0</v>
      </c>
      <c r="BY94" s="11"/>
      <c r="BZ94" s="10"/>
      <c r="CA94" s="11"/>
      <c r="CB94" s="10"/>
      <c r="CC94" s="7"/>
      <c r="CD94" s="11"/>
      <c r="CE94" s="10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97"/>
        <v>0</v>
      </c>
      <c r="CR94" s="11"/>
      <c r="CS94" s="10"/>
      <c r="CT94" s="11"/>
      <c r="CU94" s="10"/>
      <c r="CV94" s="7"/>
      <c r="CW94" s="11"/>
      <c r="CX94" s="10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98"/>
        <v>0</v>
      </c>
      <c r="DK94" s="11"/>
      <c r="DL94" s="10"/>
      <c r="DM94" s="11"/>
      <c r="DN94" s="10"/>
      <c r="DO94" s="7"/>
      <c r="DP94" s="11"/>
      <c r="DQ94" s="10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99"/>
        <v>0</v>
      </c>
      <c r="ED94" s="11">
        <v>12</v>
      </c>
      <c r="EE94" s="10" t="s">
        <v>64</v>
      </c>
      <c r="EF94" s="11">
        <v>12</v>
      </c>
      <c r="EG94" s="10" t="s">
        <v>61</v>
      </c>
      <c r="EH94" s="7">
        <v>5</v>
      </c>
      <c r="EI94" s="11"/>
      <c r="EJ94" s="10"/>
      <c r="EK94" s="11"/>
      <c r="EL94" s="10"/>
      <c r="EM94" s="11">
        <v>12</v>
      </c>
      <c r="EN94" s="10" t="s">
        <v>61</v>
      </c>
      <c r="EO94" s="11"/>
      <c r="EP94" s="10"/>
      <c r="EQ94" s="11"/>
      <c r="ER94" s="10"/>
      <c r="ES94" s="11"/>
      <c r="ET94" s="10"/>
      <c r="EU94" s="7">
        <v>3</v>
      </c>
      <c r="EV94" s="7">
        <f t="shared" si="100"/>
        <v>8</v>
      </c>
      <c r="EW94" s="11"/>
      <c r="EX94" s="10"/>
      <c r="EY94" s="11"/>
      <c r="EZ94" s="10"/>
      <c r="FA94" s="7"/>
      <c r="FB94" s="11"/>
      <c r="FC94" s="10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01"/>
        <v>0</v>
      </c>
    </row>
    <row r="95" spans="1:171" x14ac:dyDescent="0.2">
      <c r="A95" s="13">
        <v>8</v>
      </c>
      <c r="B95" s="13">
        <v>1</v>
      </c>
      <c r="C95" s="13"/>
      <c r="D95" s="6" t="s">
        <v>197</v>
      </c>
      <c r="E95" s="3" t="s">
        <v>198</v>
      </c>
      <c r="F95" s="6">
        <f t="shared" si="81"/>
        <v>1</v>
      </c>
      <c r="G95" s="6">
        <f t="shared" si="82"/>
        <v>2</v>
      </c>
      <c r="H95" s="6">
        <f t="shared" si="83"/>
        <v>36</v>
      </c>
      <c r="I95" s="6">
        <f t="shared" si="84"/>
        <v>12</v>
      </c>
      <c r="J95" s="6">
        <f t="shared" si="85"/>
        <v>12</v>
      </c>
      <c r="K95" s="6">
        <f t="shared" si="86"/>
        <v>0</v>
      </c>
      <c r="L95" s="6">
        <f t="shared" si="87"/>
        <v>0</v>
      </c>
      <c r="M95" s="6">
        <f t="shared" si="88"/>
        <v>12</v>
      </c>
      <c r="N95" s="6">
        <f t="shared" si="89"/>
        <v>0</v>
      </c>
      <c r="O95" s="6">
        <f t="shared" si="90"/>
        <v>0</v>
      </c>
      <c r="P95" s="6">
        <f t="shared" si="91"/>
        <v>0</v>
      </c>
      <c r="Q95" s="7">
        <f t="shared" si="92"/>
        <v>8</v>
      </c>
      <c r="R95" s="7">
        <f t="shared" si="93"/>
        <v>3</v>
      </c>
      <c r="S95" s="7">
        <v>1.6</v>
      </c>
      <c r="T95" s="11"/>
      <c r="U95" s="10"/>
      <c r="V95" s="11"/>
      <c r="W95" s="10"/>
      <c r="X95" s="7"/>
      <c r="Y95" s="11"/>
      <c r="Z95" s="10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4"/>
        <v>0</v>
      </c>
      <c r="AM95" s="11"/>
      <c r="AN95" s="10"/>
      <c r="AO95" s="11"/>
      <c r="AP95" s="10"/>
      <c r="AQ95" s="7"/>
      <c r="AR95" s="11"/>
      <c r="AS95" s="10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5"/>
        <v>0</v>
      </c>
      <c r="BF95" s="11"/>
      <c r="BG95" s="10"/>
      <c r="BH95" s="11"/>
      <c r="BI95" s="10"/>
      <c r="BJ95" s="7"/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96"/>
        <v>0</v>
      </c>
      <c r="BY95" s="11"/>
      <c r="BZ95" s="10"/>
      <c r="CA95" s="11"/>
      <c r="CB95" s="10"/>
      <c r="CC95" s="7"/>
      <c r="CD95" s="11"/>
      <c r="CE95" s="10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97"/>
        <v>0</v>
      </c>
      <c r="CR95" s="11"/>
      <c r="CS95" s="10"/>
      <c r="CT95" s="11"/>
      <c r="CU95" s="10"/>
      <c r="CV95" s="7"/>
      <c r="CW95" s="11"/>
      <c r="CX95" s="10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98"/>
        <v>0</v>
      </c>
      <c r="DK95" s="11"/>
      <c r="DL95" s="10"/>
      <c r="DM95" s="11"/>
      <c r="DN95" s="10"/>
      <c r="DO95" s="7"/>
      <c r="DP95" s="11"/>
      <c r="DQ95" s="10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99"/>
        <v>0</v>
      </c>
      <c r="ED95" s="11">
        <v>12</v>
      </c>
      <c r="EE95" s="10" t="s">
        <v>64</v>
      </c>
      <c r="EF95" s="11">
        <v>12</v>
      </c>
      <c r="EG95" s="10" t="s">
        <v>61</v>
      </c>
      <c r="EH95" s="7">
        <v>5</v>
      </c>
      <c r="EI95" s="11"/>
      <c r="EJ95" s="10"/>
      <c r="EK95" s="11"/>
      <c r="EL95" s="10"/>
      <c r="EM95" s="11">
        <v>12</v>
      </c>
      <c r="EN95" s="10" t="s">
        <v>61</v>
      </c>
      <c r="EO95" s="11"/>
      <c r="EP95" s="10"/>
      <c r="EQ95" s="11"/>
      <c r="ER95" s="10"/>
      <c r="ES95" s="11"/>
      <c r="ET95" s="10"/>
      <c r="EU95" s="7">
        <v>3</v>
      </c>
      <c r="EV95" s="7">
        <f t="shared" si="100"/>
        <v>8</v>
      </c>
      <c r="EW95" s="11"/>
      <c r="EX95" s="10"/>
      <c r="EY95" s="11"/>
      <c r="EZ95" s="10"/>
      <c r="FA95" s="7"/>
      <c r="FB95" s="11"/>
      <c r="FC95" s="10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01"/>
        <v>0</v>
      </c>
    </row>
    <row r="96" spans="1:171" x14ac:dyDescent="0.2">
      <c r="A96" s="13">
        <v>9</v>
      </c>
      <c r="B96" s="13">
        <v>1</v>
      </c>
      <c r="C96" s="13"/>
      <c r="D96" s="6" t="s">
        <v>199</v>
      </c>
      <c r="E96" s="3" t="s">
        <v>200</v>
      </c>
      <c r="F96" s="6">
        <f t="shared" si="81"/>
        <v>0</v>
      </c>
      <c r="G96" s="6">
        <f t="shared" si="82"/>
        <v>3</v>
      </c>
      <c r="H96" s="6">
        <f t="shared" si="83"/>
        <v>35</v>
      </c>
      <c r="I96" s="6">
        <f t="shared" si="84"/>
        <v>16</v>
      </c>
      <c r="J96" s="6">
        <f t="shared" si="85"/>
        <v>9</v>
      </c>
      <c r="K96" s="6">
        <f t="shared" si="86"/>
        <v>0</v>
      </c>
      <c r="L96" s="6">
        <f t="shared" si="87"/>
        <v>0</v>
      </c>
      <c r="M96" s="6">
        <f t="shared" si="88"/>
        <v>10</v>
      </c>
      <c r="N96" s="6">
        <f t="shared" si="89"/>
        <v>0</v>
      </c>
      <c r="O96" s="6">
        <f t="shared" si="90"/>
        <v>0</v>
      </c>
      <c r="P96" s="6">
        <f t="shared" si="91"/>
        <v>0</v>
      </c>
      <c r="Q96" s="7">
        <f t="shared" si="92"/>
        <v>6</v>
      </c>
      <c r="R96" s="7">
        <f t="shared" si="93"/>
        <v>2</v>
      </c>
      <c r="S96" s="7">
        <v>1.72</v>
      </c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4"/>
        <v>0</v>
      </c>
      <c r="AM96" s="11"/>
      <c r="AN96" s="10"/>
      <c r="AO96" s="11"/>
      <c r="AP96" s="10"/>
      <c r="AQ96" s="7"/>
      <c r="AR96" s="11"/>
      <c r="AS96" s="10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5"/>
        <v>0</v>
      </c>
      <c r="BF96" s="11"/>
      <c r="BG96" s="10"/>
      <c r="BH96" s="11"/>
      <c r="BI96" s="10"/>
      <c r="BJ96" s="7"/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96"/>
        <v>0</v>
      </c>
      <c r="BY96" s="11"/>
      <c r="BZ96" s="10"/>
      <c r="CA96" s="11"/>
      <c r="CB96" s="10"/>
      <c r="CC96" s="7"/>
      <c r="CD96" s="11"/>
      <c r="CE96" s="10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97"/>
        <v>0</v>
      </c>
      <c r="CR96" s="11"/>
      <c r="CS96" s="10"/>
      <c r="CT96" s="11"/>
      <c r="CU96" s="10"/>
      <c r="CV96" s="7"/>
      <c r="CW96" s="11"/>
      <c r="CX96" s="10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98"/>
        <v>0</v>
      </c>
      <c r="DK96" s="11"/>
      <c r="DL96" s="10"/>
      <c r="DM96" s="11"/>
      <c r="DN96" s="10"/>
      <c r="DO96" s="7"/>
      <c r="DP96" s="11"/>
      <c r="DQ96" s="10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99"/>
        <v>0</v>
      </c>
      <c r="ED96" s="11"/>
      <c r="EE96" s="10"/>
      <c r="EF96" s="11"/>
      <c r="EG96" s="10"/>
      <c r="EH96" s="7"/>
      <c r="EI96" s="11"/>
      <c r="EJ96" s="10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00"/>
        <v>0</v>
      </c>
      <c r="EW96" s="11">
        <v>16</v>
      </c>
      <c r="EX96" s="10" t="s">
        <v>61</v>
      </c>
      <c r="EY96" s="11">
        <v>9</v>
      </c>
      <c r="EZ96" s="10" t="s">
        <v>61</v>
      </c>
      <c r="FA96" s="7">
        <v>4</v>
      </c>
      <c r="FB96" s="11"/>
      <c r="FC96" s="10"/>
      <c r="FD96" s="11"/>
      <c r="FE96" s="10"/>
      <c r="FF96" s="11">
        <v>10</v>
      </c>
      <c r="FG96" s="10" t="s">
        <v>61</v>
      </c>
      <c r="FH96" s="11"/>
      <c r="FI96" s="10"/>
      <c r="FJ96" s="11"/>
      <c r="FK96" s="10"/>
      <c r="FL96" s="11"/>
      <c r="FM96" s="10"/>
      <c r="FN96" s="7">
        <v>2</v>
      </c>
      <c r="FO96" s="7">
        <f t="shared" si="101"/>
        <v>6</v>
      </c>
    </row>
    <row r="97" spans="1:171" x14ac:dyDescent="0.2">
      <c r="A97" s="13">
        <v>9</v>
      </c>
      <c r="B97" s="13">
        <v>1</v>
      </c>
      <c r="C97" s="13"/>
      <c r="D97" s="6" t="s">
        <v>201</v>
      </c>
      <c r="E97" s="3" t="s">
        <v>202</v>
      </c>
      <c r="F97" s="6">
        <f t="shared" si="81"/>
        <v>0</v>
      </c>
      <c r="G97" s="6">
        <f t="shared" si="82"/>
        <v>3</v>
      </c>
      <c r="H97" s="6">
        <f t="shared" si="83"/>
        <v>35</v>
      </c>
      <c r="I97" s="6">
        <f t="shared" si="84"/>
        <v>16</v>
      </c>
      <c r="J97" s="6">
        <f t="shared" si="85"/>
        <v>9</v>
      </c>
      <c r="K97" s="6">
        <f t="shared" si="86"/>
        <v>0</v>
      </c>
      <c r="L97" s="6">
        <f t="shared" si="87"/>
        <v>0</v>
      </c>
      <c r="M97" s="6">
        <f t="shared" si="88"/>
        <v>10</v>
      </c>
      <c r="N97" s="6">
        <f t="shared" si="89"/>
        <v>0</v>
      </c>
      <c r="O97" s="6">
        <f t="shared" si="90"/>
        <v>0</v>
      </c>
      <c r="P97" s="6">
        <f t="shared" si="91"/>
        <v>0</v>
      </c>
      <c r="Q97" s="7">
        <f t="shared" si="92"/>
        <v>6</v>
      </c>
      <c r="R97" s="7">
        <f t="shared" si="93"/>
        <v>2</v>
      </c>
      <c r="S97" s="7">
        <v>2.6</v>
      </c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4"/>
        <v>0</v>
      </c>
      <c r="AM97" s="11"/>
      <c r="AN97" s="10"/>
      <c r="AO97" s="11"/>
      <c r="AP97" s="10"/>
      <c r="AQ97" s="7"/>
      <c r="AR97" s="11"/>
      <c r="AS97" s="10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5"/>
        <v>0</v>
      </c>
      <c r="BF97" s="11"/>
      <c r="BG97" s="10"/>
      <c r="BH97" s="11"/>
      <c r="BI97" s="10"/>
      <c r="BJ97" s="7"/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96"/>
        <v>0</v>
      </c>
      <c r="BY97" s="11"/>
      <c r="BZ97" s="10"/>
      <c r="CA97" s="11"/>
      <c r="CB97" s="10"/>
      <c r="CC97" s="7"/>
      <c r="CD97" s="11"/>
      <c r="CE97" s="10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97"/>
        <v>0</v>
      </c>
      <c r="CR97" s="11"/>
      <c r="CS97" s="10"/>
      <c r="CT97" s="11"/>
      <c r="CU97" s="10"/>
      <c r="CV97" s="7"/>
      <c r="CW97" s="11"/>
      <c r="CX97" s="10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98"/>
        <v>0</v>
      </c>
      <c r="DK97" s="11"/>
      <c r="DL97" s="10"/>
      <c r="DM97" s="11"/>
      <c r="DN97" s="10"/>
      <c r="DO97" s="7"/>
      <c r="DP97" s="11"/>
      <c r="DQ97" s="10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99"/>
        <v>0</v>
      </c>
      <c r="ED97" s="11"/>
      <c r="EE97" s="10"/>
      <c r="EF97" s="11"/>
      <c r="EG97" s="10"/>
      <c r="EH97" s="7"/>
      <c r="EI97" s="11"/>
      <c r="EJ97" s="10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00"/>
        <v>0</v>
      </c>
      <c r="EW97" s="11">
        <v>16</v>
      </c>
      <c r="EX97" s="10" t="s">
        <v>61</v>
      </c>
      <c r="EY97" s="11">
        <v>9</v>
      </c>
      <c r="EZ97" s="10" t="s">
        <v>61</v>
      </c>
      <c r="FA97" s="7">
        <v>4</v>
      </c>
      <c r="FB97" s="11"/>
      <c r="FC97" s="10"/>
      <c r="FD97" s="11"/>
      <c r="FE97" s="10"/>
      <c r="FF97" s="11">
        <v>10</v>
      </c>
      <c r="FG97" s="10" t="s">
        <v>61</v>
      </c>
      <c r="FH97" s="11"/>
      <c r="FI97" s="10"/>
      <c r="FJ97" s="11"/>
      <c r="FK97" s="10"/>
      <c r="FL97" s="11"/>
      <c r="FM97" s="10"/>
      <c r="FN97" s="7">
        <v>2</v>
      </c>
      <c r="FO97" s="7">
        <f t="shared" si="101"/>
        <v>6</v>
      </c>
    </row>
    <row r="98" spans="1:171" x14ac:dyDescent="0.2">
      <c r="A98" s="13">
        <v>10</v>
      </c>
      <c r="B98" s="13">
        <v>1</v>
      </c>
      <c r="C98" s="13"/>
      <c r="D98" s="6" t="s">
        <v>203</v>
      </c>
      <c r="E98" s="3" t="s">
        <v>204</v>
      </c>
      <c r="F98" s="6">
        <f t="shared" si="81"/>
        <v>0</v>
      </c>
      <c r="G98" s="6">
        <f t="shared" si="82"/>
        <v>2</v>
      </c>
      <c r="H98" s="6">
        <f t="shared" si="83"/>
        <v>30</v>
      </c>
      <c r="I98" s="6">
        <f t="shared" si="84"/>
        <v>12</v>
      </c>
      <c r="J98" s="6">
        <f t="shared" si="85"/>
        <v>0</v>
      </c>
      <c r="K98" s="6">
        <f t="shared" si="86"/>
        <v>0</v>
      </c>
      <c r="L98" s="6">
        <f t="shared" si="87"/>
        <v>0</v>
      </c>
      <c r="M98" s="6">
        <f t="shared" si="88"/>
        <v>18</v>
      </c>
      <c r="N98" s="6">
        <f t="shared" si="89"/>
        <v>0</v>
      </c>
      <c r="O98" s="6">
        <f t="shared" si="90"/>
        <v>0</v>
      </c>
      <c r="P98" s="6">
        <f t="shared" si="91"/>
        <v>0</v>
      </c>
      <c r="Q98" s="7">
        <f t="shared" si="92"/>
        <v>3</v>
      </c>
      <c r="R98" s="7">
        <f t="shared" si="93"/>
        <v>1.5</v>
      </c>
      <c r="S98" s="7">
        <v>1.1000000000000001</v>
      </c>
      <c r="T98" s="11"/>
      <c r="U98" s="10"/>
      <c r="V98" s="11"/>
      <c r="W98" s="10"/>
      <c r="X98" s="7"/>
      <c r="Y98" s="11"/>
      <c r="Z98" s="10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4"/>
        <v>0</v>
      </c>
      <c r="AM98" s="11"/>
      <c r="AN98" s="10"/>
      <c r="AO98" s="11"/>
      <c r="AP98" s="10"/>
      <c r="AQ98" s="7"/>
      <c r="AR98" s="11"/>
      <c r="AS98" s="10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5"/>
        <v>0</v>
      </c>
      <c r="BF98" s="11"/>
      <c r="BG98" s="10"/>
      <c r="BH98" s="11"/>
      <c r="BI98" s="10"/>
      <c r="BJ98" s="7"/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96"/>
        <v>0</v>
      </c>
      <c r="BY98" s="11"/>
      <c r="BZ98" s="10"/>
      <c r="CA98" s="11"/>
      <c r="CB98" s="10"/>
      <c r="CC98" s="7"/>
      <c r="CD98" s="11"/>
      <c r="CE98" s="10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97"/>
        <v>0</v>
      </c>
      <c r="CR98" s="11"/>
      <c r="CS98" s="10"/>
      <c r="CT98" s="11"/>
      <c r="CU98" s="10"/>
      <c r="CV98" s="7"/>
      <c r="CW98" s="11"/>
      <c r="CX98" s="10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98"/>
        <v>0</v>
      </c>
      <c r="DK98" s="11">
        <v>12</v>
      </c>
      <c r="DL98" s="10" t="s">
        <v>61</v>
      </c>
      <c r="DM98" s="11"/>
      <c r="DN98" s="10"/>
      <c r="DO98" s="7">
        <v>1.5</v>
      </c>
      <c r="DP98" s="11"/>
      <c r="DQ98" s="10"/>
      <c r="DR98" s="11"/>
      <c r="DS98" s="10"/>
      <c r="DT98" s="11">
        <v>18</v>
      </c>
      <c r="DU98" s="10" t="s">
        <v>61</v>
      </c>
      <c r="DV98" s="11"/>
      <c r="DW98" s="10"/>
      <c r="DX98" s="11"/>
      <c r="DY98" s="10"/>
      <c r="DZ98" s="11"/>
      <c r="EA98" s="10"/>
      <c r="EB98" s="7">
        <v>1.5</v>
      </c>
      <c r="EC98" s="7">
        <f t="shared" si="99"/>
        <v>3</v>
      </c>
      <c r="ED98" s="11"/>
      <c r="EE98" s="10"/>
      <c r="EF98" s="11"/>
      <c r="EG98" s="10"/>
      <c r="EH98" s="7"/>
      <c r="EI98" s="11"/>
      <c r="EJ98" s="10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00"/>
        <v>0</v>
      </c>
      <c r="EW98" s="11"/>
      <c r="EX98" s="10"/>
      <c r="EY98" s="11"/>
      <c r="EZ98" s="10"/>
      <c r="FA98" s="7"/>
      <c r="FB98" s="11"/>
      <c r="FC98" s="10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01"/>
        <v>0</v>
      </c>
    </row>
    <row r="99" spans="1:171" x14ac:dyDescent="0.2">
      <c r="A99" s="13">
        <v>10</v>
      </c>
      <c r="B99" s="13">
        <v>1</v>
      </c>
      <c r="C99" s="13"/>
      <c r="D99" s="6" t="s">
        <v>205</v>
      </c>
      <c r="E99" s="3" t="s">
        <v>206</v>
      </c>
      <c r="F99" s="6">
        <f t="shared" si="81"/>
        <v>0</v>
      </c>
      <c r="G99" s="6">
        <f t="shared" si="82"/>
        <v>2</v>
      </c>
      <c r="H99" s="6">
        <f t="shared" si="83"/>
        <v>30</v>
      </c>
      <c r="I99" s="6">
        <f t="shared" si="84"/>
        <v>12</v>
      </c>
      <c r="J99" s="6">
        <f t="shared" si="85"/>
        <v>0</v>
      </c>
      <c r="K99" s="6">
        <f t="shared" si="86"/>
        <v>0</v>
      </c>
      <c r="L99" s="6">
        <f t="shared" si="87"/>
        <v>0</v>
      </c>
      <c r="M99" s="6">
        <f t="shared" si="88"/>
        <v>18</v>
      </c>
      <c r="N99" s="6">
        <f t="shared" si="89"/>
        <v>0</v>
      </c>
      <c r="O99" s="6">
        <f t="shared" si="90"/>
        <v>0</v>
      </c>
      <c r="P99" s="6">
        <f t="shared" si="91"/>
        <v>0</v>
      </c>
      <c r="Q99" s="7">
        <f t="shared" si="92"/>
        <v>3</v>
      </c>
      <c r="R99" s="7">
        <f t="shared" si="93"/>
        <v>1.5</v>
      </c>
      <c r="S99" s="7">
        <v>1.3</v>
      </c>
      <c r="T99" s="11"/>
      <c r="U99" s="10"/>
      <c r="V99" s="11"/>
      <c r="W99" s="10"/>
      <c r="X99" s="7"/>
      <c r="Y99" s="11"/>
      <c r="Z99" s="10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4"/>
        <v>0</v>
      </c>
      <c r="AM99" s="11"/>
      <c r="AN99" s="10"/>
      <c r="AO99" s="11"/>
      <c r="AP99" s="10"/>
      <c r="AQ99" s="7"/>
      <c r="AR99" s="11"/>
      <c r="AS99" s="10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5"/>
        <v>0</v>
      </c>
      <c r="BF99" s="11"/>
      <c r="BG99" s="10"/>
      <c r="BH99" s="11"/>
      <c r="BI99" s="10"/>
      <c r="BJ99" s="7"/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96"/>
        <v>0</v>
      </c>
      <c r="BY99" s="11"/>
      <c r="BZ99" s="10"/>
      <c r="CA99" s="11"/>
      <c r="CB99" s="10"/>
      <c r="CC99" s="7"/>
      <c r="CD99" s="11"/>
      <c r="CE99" s="10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97"/>
        <v>0</v>
      </c>
      <c r="CR99" s="11"/>
      <c r="CS99" s="10"/>
      <c r="CT99" s="11"/>
      <c r="CU99" s="10"/>
      <c r="CV99" s="7"/>
      <c r="CW99" s="11"/>
      <c r="CX99" s="10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98"/>
        <v>0</v>
      </c>
      <c r="DK99" s="11">
        <v>12</v>
      </c>
      <c r="DL99" s="10" t="s">
        <v>61</v>
      </c>
      <c r="DM99" s="11"/>
      <c r="DN99" s="10"/>
      <c r="DO99" s="7">
        <v>1.5</v>
      </c>
      <c r="DP99" s="11"/>
      <c r="DQ99" s="10"/>
      <c r="DR99" s="11"/>
      <c r="DS99" s="10"/>
      <c r="DT99" s="11">
        <v>18</v>
      </c>
      <c r="DU99" s="10" t="s">
        <v>61</v>
      </c>
      <c r="DV99" s="11"/>
      <c r="DW99" s="10"/>
      <c r="DX99" s="11"/>
      <c r="DY99" s="10"/>
      <c r="DZ99" s="11"/>
      <c r="EA99" s="10"/>
      <c r="EB99" s="7">
        <v>1.5</v>
      </c>
      <c r="EC99" s="7">
        <f t="shared" si="99"/>
        <v>3</v>
      </c>
      <c r="ED99" s="11"/>
      <c r="EE99" s="10"/>
      <c r="EF99" s="11"/>
      <c r="EG99" s="10"/>
      <c r="EH99" s="7"/>
      <c r="EI99" s="11"/>
      <c r="EJ99" s="10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00"/>
        <v>0</v>
      </c>
      <c r="EW99" s="11"/>
      <c r="EX99" s="10"/>
      <c r="EY99" s="11"/>
      <c r="EZ99" s="10"/>
      <c r="FA99" s="7"/>
      <c r="FB99" s="11"/>
      <c r="FC99" s="10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01"/>
        <v>0</v>
      </c>
    </row>
    <row r="100" spans="1:171" ht="20.100000000000001" customHeight="1" x14ac:dyDescent="0.2">
      <c r="A100" s="14" t="s">
        <v>207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4"/>
      <c r="FO100" s="15"/>
    </row>
    <row r="101" spans="1:171" x14ac:dyDescent="0.2">
      <c r="A101" s="6"/>
      <c r="B101" s="6"/>
      <c r="C101" s="6"/>
      <c r="D101" s="6" t="s">
        <v>208</v>
      </c>
      <c r="E101" s="3" t="s">
        <v>209</v>
      </c>
      <c r="F101" s="6">
        <f>COUNTIF(T101:FM101,"e")</f>
        <v>0</v>
      </c>
      <c r="G101" s="6">
        <f>COUNTIF(T101:FM101,"z")</f>
        <v>1</v>
      </c>
      <c r="H101" s="6">
        <f>SUM(I101:P101)</f>
        <v>6</v>
      </c>
      <c r="I101" s="6">
        <f>T101+AM101+BF101+BY101+CR101+DK101+ED101+EW101</f>
        <v>0</v>
      </c>
      <c r="J101" s="6">
        <f>V101+AO101+BH101+CA101+CT101+DM101+EF101+EY101</f>
        <v>0</v>
      </c>
      <c r="K101" s="6">
        <f>Y101+AR101+BK101+CD101+CW101+DP101+EI101+FB101</f>
        <v>0</v>
      </c>
      <c r="L101" s="6">
        <f>AA101+AT101+BM101+CF101+CY101+DR101+EK101+FD101</f>
        <v>0</v>
      </c>
      <c r="M101" s="6">
        <f>AC101+AV101+BO101+CH101+DA101+DT101+EM101+FF101</f>
        <v>0</v>
      </c>
      <c r="N101" s="6">
        <f>AE101+AX101+BQ101+CJ101+DC101+DV101+EO101+FH101</f>
        <v>0</v>
      </c>
      <c r="O101" s="6">
        <f>AG101+AZ101+BS101+CL101+DE101+DX101+EQ101+FJ101</f>
        <v>6</v>
      </c>
      <c r="P101" s="6">
        <f>AI101+BB101+BU101+CN101+DG101+DZ101+ES101+FL101</f>
        <v>0</v>
      </c>
      <c r="Q101" s="7">
        <f>AL101+BE101+BX101+CQ101+DJ101+EC101+EV101+FO101</f>
        <v>6</v>
      </c>
      <c r="R101" s="7">
        <f>AK101+BD101+BW101+CP101+DI101+EB101+EU101+FN101</f>
        <v>6</v>
      </c>
      <c r="S101" s="7">
        <v>0</v>
      </c>
      <c r="T101" s="11"/>
      <c r="U101" s="10"/>
      <c r="V101" s="11"/>
      <c r="W101" s="10"/>
      <c r="X101" s="7"/>
      <c r="Y101" s="11"/>
      <c r="Z101" s="10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>X101+AK101</f>
        <v>0</v>
      </c>
      <c r="AM101" s="11"/>
      <c r="AN101" s="10"/>
      <c r="AO101" s="11"/>
      <c r="AP101" s="10"/>
      <c r="AQ101" s="7"/>
      <c r="AR101" s="11"/>
      <c r="AS101" s="10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>AQ101+BD101</f>
        <v>0</v>
      </c>
      <c r="BF101" s="11"/>
      <c r="BG101" s="10"/>
      <c r="BH101" s="11"/>
      <c r="BI101" s="10"/>
      <c r="BJ101" s="7"/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>BJ101+BW101</f>
        <v>0</v>
      </c>
      <c r="BY101" s="11"/>
      <c r="BZ101" s="10"/>
      <c r="CA101" s="11"/>
      <c r="CB101" s="10"/>
      <c r="CC101" s="7"/>
      <c r="CD101" s="11"/>
      <c r="CE101" s="10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>CC101+CP101</f>
        <v>0</v>
      </c>
      <c r="CR101" s="11"/>
      <c r="CS101" s="10"/>
      <c r="CT101" s="11"/>
      <c r="CU101" s="10"/>
      <c r="CV101" s="7"/>
      <c r="CW101" s="11"/>
      <c r="CX101" s="10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>CV101+DI101</f>
        <v>0</v>
      </c>
      <c r="DK101" s="11"/>
      <c r="DL101" s="10"/>
      <c r="DM101" s="11"/>
      <c r="DN101" s="10"/>
      <c r="DO101" s="7"/>
      <c r="DP101" s="11"/>
      <c r="DQ101" s="10"/>
      <c r="DR101" s="11"/>
      <c r="DS101" s="10"/>
      <c r="DT101" s="11"/>
      <c r="DU101" s="10"/>
      <c r="DV101" s="11"/>
      <c r="DW101" s="10"/>
      <c r="DX101" s="11">
        <v>6</v>
      </c>
      <c r="DY101" s="10" t="s">
        <v>61</v>
      </c>
      <c r="DZ101" s="11"/>
      <c r="EA101" s="10"/>
      <c r="EB101" s="7">
        <v>6</v>
      </c>
      <c r="EC101" s="7">
        <f>DO101+EB101</f>
        <v>6</v>
      </c>
      <c r="ED101" s="11"/>
      <c r="EE101" s="10"/>
      <c r="EF101" s="11"/>
      <c r="EG101" s="10"/>
      <c r="EH101" s="7"/>
      <c r="EI101" s="11"/>
      <c r="EJ101" s="10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>EH101+EU101</f>
        <v>0</v>
      </c>
      <c r="EW101" s="11"/>
      <c r="EX101" s="10"/>
      <c r="EY101" s="11"/>
      <c r="EZ101" s="10"/>
      <c r="FA101" s="7"/>
      <c r="FB101" s="11"/>
      <c r="FC101" s="10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>FA101+FN101</f>
        <v>0</v>
      </c>
    </row>
    <row r="102" spans="1:171" ht="15.95" customHeight="1" x14ac:dyDescent="0.2">
      <c r="A102" s="6"/>
      <c r="B102" s="6"/>
      <c r="C102" s="6"/>
      <c r="D102" s="6"/>
      <c r="E102" s="6" t="s">
        <v>73</v>
      </c>
      <c r="F102" s="6">
        <f t="shared" ref="F102:AK102" si="102">SUM(F101:F101)</f>
        <v>0</v>
      </c>
      <c r="G102" s="6">
        <f t="shared" si="102"/>
        <v>1</v>
      </c>
      <c r="H102" s="6">
        <f t="shared" si="102"/>
        <v>6</v>
      </c>
      <c r="I102" s="6">
        <f t="shared" si="102"/>
        <v>0</v>
      </c>
      <c r="J102" s="6">
        <f t="shared" si="102"/>
        <v>0</v>
      </c>
      <c r="K102" s="6">
        <f t="shared" si="102"/>
        <v>0</v>
      </c>
      <c r="L102" s="6">
        <f t="shared" si="102"/>
        <v>0</v>
      </c>
      <c r="M102" s="6">
        <f t="shared" si="102"/>
        <v>0</v>
      </c>
      <c r="N102" s="6">
        <f t="shared" si="102"/>
        <v>0</v>
      </c>
      <c r="O102" s="6">
        <f t="shared" si="102"/>
        <v>6</v>
      </c>
      <c r="P102" s="6">
        <f t="shared" si="102"/>
        <v>0</v>
      </c>
      <c r="Q102" s="7">
        <f t="shared" si="102"/>
        <v>6</v>
      </c>
      <c r="R102" s="7">
        <f t="shared" si="102"/>
        <v>6</v>
      </c>
      <c r="S102" s="7">
        <f t="shared" si="102"/>
        <v>0</v>
      </c>
      <c r="T102" s="11">
        <f t="shared" si="102"/>
        <v>0</v>
      </c>
      <c r="U102" s="10">
        <f t="shared" si="102"/>
        <v>0</v>
      </c>
      <c r="V102" s="11">
        <f t="shared" si="102"/>
        <v>0</v>
      </c>
      <c r="W102" s="10">
        <f t="shared" si="102"/>
        <v>0</v>
      </c>
      <c r="X102" s="7">
        <f t="shared" si="102"/>
        <v>0</v>
      </c>
      <c r="Y102" s="11">
        <f t="shared" si="102"/>
        <v>0</v>
      </c>
      <c r="Z102" s="10">
        <f t="shared" si="102"/>
        <v>0</v>
      </c>
      <c r="AA102" s="11">
        <f t="shared" si="102"/>
        <v>0</v>
      </c>
      <c r="AB102" s="10">
        <f t="shared" si="102"/>
        <v>0</v>
      </c>
      <c r="AC102" s="11">
        <f t="shared" si="102"/>
        <v>0</v>
      </c>
      <c r="AD102" s="10">
        <f t="shared" si="102"/>
        <v>0</v>
      </c>
      <c r="AE102" s="11">
        <f t="shared" si="102"/>
        <v>0</v>
      </c>
      <c r="AF102" s="10">
        <f t="shared" si="102"/>
        <v>0</v>
      </c>
      <c r="AG102" s="11">
        <f t="shared" si="102"/>
        <v>0</v>
      </c>
      <c r="AH102" s="10">
        <f t="shared" si="102"/>
        <v>0</v>
      </c>
      <c r="AI102" s="11">
        <f t="shared" si="102"/>
        <v>0</v>
      </c>
      <c r="AJ102" s="10">
        <f t="shared" si="102"/>
        <v>0</v>
      </c>
      <c r="AK102" s="7">
        <f t="shared" si="102"/>
        <v>0</v>
      </c>
      <c r="AL102" s="7">
        <f t="shared" ref="AL102:BQ102" si="103">SUM(AL101:AL101)</f>
        <v>0</v>
      </c>
      <c r="AM102" s="11">
        <f t="shared" si="103"/>
        <v>0</v>
      </c>
      <c r="AN102" s="10">
        <f t="shared" si="103"/>
        <v>0</v>
      </c>
      <c r="AO102" s="11">
        <f t="shared" si="103"/>
        <v>0</v>
      </c>
      <c r="AP102" s="10">
        <f t="shared" si="103"/>
        <v>0</v>
      </c>
      <c r="AQ102" s="7">
        <f t="shared" si="103"/>
        <v>0</v>
      </c>
      <c r="AR102" s="11">
        <f t="shared" si="103"/>
        <v>0</v>
      </c>
      <c r="AS102" s="10">
        <f t="shared" si="103"/>
        <v>0</v>
      </c>
      <c r="AT102" s="11">
        <f t="shared" si="103"/>
        <v>0</v>
      </c>
      <c r="AU102" s="10">
        <f t="shared" si="103"/>
        <v>0</v>
      </c>
      <c r="AV102" s="11">
        <f t="shared" si="103"/>
        <v>0</v>
      </c>
      <c r="AW102" s="10">
        <f t="shared" si="103"/>
        <v>0</v>
      </c>
      <c r="AX102" s="11">
        <f t="shared" si="103"/>
        <v>0</v>
      </c>
      <c r="AY102" s="10">
        <f t="shared" si="103"/>
        <v>0</v>
      </c>
      <c r="AZ102" s="11">
        <f t="shared" si="103"/>
        <v>0</v>
      </c>
      <c r="BA102" s="10">
        <f t="shared" si="103"/>
        <v>0</v>
      </c>
      <c r="BB102" s="11">
        <f t="shared" si="103"/>
        <v>0</v>
      </c>
      <c r="BC102" s="10">
        <f t="shared" si="103"/>
        <v>0</v>
      </c>
      <c r="BD102" s="7">
        <f t="shared" si="103"/>
        <v>0</v>
      </c>
      <c r="BE102" s="7">
        <f t="shared" si="103"/>
        <v>0</v>
      </c>
      <c r="BF102" s="11">
        <f t="shared" si="103"/>
        <v>0</v>
      </c>
      <c r="BG102" s="10">
        <f t="shared" si="103"/>
        <v>0</v>
      </c>
      <c r="BH102" s="11">
        <f t="shared" si="103"/>
        <v>0</v>
      </c>
      <c r="BI102" s="10">
        <f t="shared" si="103"/>
        <v>0</v>
      </c>
      <c r="BJ102" s="7">
        <f t="shared" si="103"/>
        <v>0</v>
      </c>
      <c r="BK102" s="11">
        <f t="shared" si="103"/>
        <v>0</v>
      </c>
      <c r="BL102" s="10">
        <f t="shared" si="103"/>
        <v>0</v>
      </c>
      <c r="BM102" s="11">
        <f t="shared" si="103"/>
        <v>0</v>
      </c>
      <c r="BN102" s="10">
        <f t="shared" si="103"/>
        <v>0</v>
      </c>
      <c r="BO102" s="11">
        <f t="shared" si="103"/>
        <v>0</v>
      </c>
      <c r="BP102" s="10">
        <f t="shared" si="103"/>
        <v>0</v>
      </c>
      <c r="BQ102" s="11">
        <f t="shared" si="103"/>
        <v>0</v>
      </c>
      <c r="BR102" s="10">
        <f t="shared" ref="BR102:CW102" si="104">SUM(BR101:BR101)</f>
        <v>0</v>
      </c>
      <c r="BS102" s="11">
        <f t="shared" si="104"/>
        <v>0</v>
      </c>
      <c r="BT102" s="10">
        <f t="shared" si="104"/>
        <v>0</v>
      </c>
      <c r="BU102" s="11">
        <f t="shared" si="104"/>
        <v>0</v>
      </c>
      <c r="BV102" s="10">
        <f t="shared" si="104"/>
        <v>0</v>
      </c>
      <c r="BW102" s="7">
        <f t="shared" si="104"/>
        <v>0</v>
      </c>
      <c r="BX102" s="7">
        <f t="shared" si="104"/>
        <v>0</v>
      </c>
      <c r="BY102" s="11">
        <f t="shared" si="104"/>
        <v>0</v>
      </c>
      <c r="BZ102" s="10">
        <f t="shared" si="104"/>
        <v>0</v>
      </c>
      <c r="CA102" s="11">
        <f t="shared" si="104"/>
        <v>0</v>
      </c>
      <c r="CB102" s="10">
        <f t="shared" si="104"/>
        <v>0</v>
      </c>
      <c r="CC102" s="7">
        <f t="shared" si="104"/>
        <v>0</v>
      </c>
      <c r="CD102" s="11">
        <f t="shared" si="104"/>
        <v>0</v>
      </c>
      <c r="CE102" s="10">
        <f t="shared" si="104"/>
        <v>0</v>
      </c>
      <c r="CF102" s="11">
        <f t="shared" si="104"/>
        <v>0</v>
      </c>
      <c r="CG102" s="10">
        <f t="shared" si="104"/>
        <v>0</v>
      </c>
      <c r="CH102" s="11">
        <f t="shared" si="104"/>
        <v>0</v>
      </c>
      <c r="CI102" s="10">
        <f t="shared" si="104"/>
        <v>0</v>
      </c>
      <c r="CJ102" s="11">
        <f t="shared" si="104"/>
        <v>0</v>
      </c>
      <c r="CK102" s="10">
        <f t="shared" si="104"/>
        <v>0</v>
      </c>
      <c r="CL102" s="11">
        <f t="shared" si="104"/>
        <v>0</v>
      </c>
      <c r="CM102" s="10">
        <f t="shared" si="104"/>
        <v>0</v>
      </c>
      <c r="CN102" s="11">
        <f t="shared" si="104"/>
        <v>0</v>
      </c>
      <c r="CO102" s="10">
        <f t="shared" si="104"/>
        <v>0</v>
      </c>
      <c r="CP102" s="7">
        <f t="shared" si="104"/>
        <v>0</v>
      </c>
      <c r="CQ102" s="7">
        <f t="shared" si="104"/>
        <v>0</v>
      </c>
      <c r="CR102" s="11">
        <f t="shared" si="104"/>
        <v>0</v>
      </c>
      <c r="CS102" s="10">
        <f t="shared" si="104"/>
        <v>0</v>
      </c>
      <c r="CT102" s="11">
        <f t="shared" si="104"/>
        <v>0</v>
      </c>
      <c r="CU102" s="10">
        <f t="shared" si="104"/>
        <v>0</v>
      </c>
      <c r="CV102" s="7">
        <f t="shared" si="104"/>
        <v>0</v>
      </c>
      <c r="CW102" s="11">
        <f t="shared" si="104"/>
        <v>0</v>
      </c>
      <c r="CX102" s="10">
        <f t="shared" ref="CX102:EC102" si="105">SUM(CX101:CX101)</f>
        <v>0</v>
      </c>
      <c r="CY102" s="11">
        <f t="shared" si="105"/>
        <v>0</v>
      </c>
      <c r="CZ102" s="10">
        <f t="shared" si="105"/>
        <v>0</v>
      </c>
      <c r="DA102" s="11">
        <f t="shared" si="105"/>
        <v>0</v>
      </c>
      <c r="DB102" s="10">
        <f t="shared" si="105"/>
        <v>0</v>
      </c>
      <c r="DC102" s="11">
        <f t="shared" si="105"/>
        <v>0</v>
      </c>
      <c r="DD102" s="10">
        <f t="shared" si="105"/>
        <v>0</v>
      </c>
      <c r="DE102" s="11">
        <f t="shared" si="105"/>
        <v>0</v>
      </c>
      <c r="DF102" s="10">
        <f t="shared" si="105"/>
        <v>0</v>
      </c>
      <c r="DG102" s="11">
        <f t="shared" si="105"/>
        <v>0</v>
      </c>
      <c r="DH102" s="10">
        <f t="shared" si="105"/>
        <v>0</v>
      </c>
      <c r="DI102" s="7">
        <f t="shared" si="105"/>
        <v>0</v>
      </c>
      <c r="DJ102" s="7">
        <f t="shared" si="105"/>
        <v>0</v>
      </c>
      <c r="DK102" s="11">
        <f t="shared" si="105"/>
        <v>0</v>
      </c>
      <c r="DL102" s="10">
        <f t="shared" si="105"/>
        <v>0</v>
      </c>
      <c r="DM102" s="11">
        <f t="shared" si="105"/>
        <v>0</v>
      </c>
      <c r="DN102" s="10">
        <f t="shared" si="105"/>
        <v>0</v>
      </c>
      <c r="DO102" s="7">
        <f t="shared" si="105"/>
        <v>0</v>
      </c>
      <c r="DP102" s="11">
        <f t="shared" si="105"/>
        <v>0</v>
      </c>
      <c r="DQ102" s="10">
        <f t="shared" si="105"/>
        <v>0</v>
      </c>
      <c r="DR102" s="11">
        <f t="shared" si="105"/>
        <v>0</v>
      </c>
      <c r="DS102" s="10">
        <f t="shared" si="105"/>
        <v>0</v>
      </c>
      <c r="DT102" s="11">
        <f t="shared" si="105"/>
        <v>0</v>
      </c>
      <c r="DU102" s="10">
        <f t="shared" si="105"/>
        <v>0</v>
      </c>
      <c r="DV102" s="11">
        <f t="shared" si="105"/>
        <v>0</v>
      </c>
      <c r="DW102" s="10">
        <f t="shared" si="105"/>
        <v>0</v>
      </c>
      <c r="DX102" s="11">
        <f t="shared" si="105"/>
        <v>6</v>
      </c>
      <c r="DY102" s="10">
        <f t="shared" si="105"/>
        <v>0</v>
      </c>
      <c r="DZ102" s="11">
        <f t="shared" si="105"/>
        <v>0</v>
      </c>
      <c r="EA102" s="10">
        <f t="shared" si="105"/>
        <v>0</v>
      </c>
      <c r="EB102" s="7">
        <f t="shared" si="105"/>
        <v>6</v>
      </c>
      <c r="EC102" s="7">
        <f t="shared" si="105"/>
        <v>6</v>
      </c>
      <c r="ED102" s="11">
        <f t="shared" ref="ED102:FI102" si="106">SUM(ED101:ED101)</f>
        <v>0</v>
      </c>
      <c r="EE102" s="10">
        <f t="shared" si="106"/>
        <v>0</v>
      </c>
      <c r="EF102" s="11">
        <f t="shared" si="106"/>
        <v>0</v>
      </c>
      <c r="EG102" s="10">
        <f t="shared" si="106"/>
        <v>0</v>
      </c>
      <c r="EH102" s="7">
        <f t="shared" si="106"/>
        <v>0</v>
      </c>
      <c r="EI102" s="11">
        <f t="shared" si="106"/>
        <v>0</v>
      </c>
      <c r="EJ102" s="10">
        <f t="shared" si="106"/>
        <v>0</v>
      </c>
      <c r="EK102" s="11">
        <f t="shared" si="106"/>
        <v>0</v>
      </c>
      <c r="EL102" s="10">
        <f t="shared" si="106"/>
        <v>0</v>
      </c>
      <c r="EM102" s="11">
        <f t="shared" si="106"/>
        <v>0</v>
      </c>
      <c r="EN102" s="10">
        <f t="shared" si="106"/>
        <v>0</v>
      </c>
      <c r="EO102" s="11">
        <f t="shared" si="106"/>
        <v>0</v>
      </c>
      <c r="EP102" s="10">
        <f t="shared" si="106"/>
        <v>0</v>
      </c>
      <c r="EQ102" s="11">
        <f t="shared" si="106"/>
        <v>0</v>
      </c>
      <c r="ER102" s="10">
        <f t="shared" si="106"/>
        <v>0</v>
      </c>
      <c r="ES102" s="11">
        <f t="shared" si="106"/>
        <v>0</v>
      </c>
      <c r="ET102" s="10">
        <f t="shared" si="106"/>
        <v>0</v>
      </c>
      <c r="EU102" s="7">
        <f t="shared" si="106"/>
        <v>0</v>
      </c>
      <c r="EV102" s="7">
        <f t="shared" si="106"/>
        <v>0</v>
      </c>
      <c r="EW102" s="11">
        <f t="shared" si="106"/>
        <v>0</v>
      </c>
      <c r="EX102" s="10">
        <f t="shared" si="106"/>
        <v>0</v>
      </c>
      <c r="EY102" s="11">
        <f t="shared" si="106"/>
        <v>0</v>
      </c>
      <c r="EZ102" s="10">
        <f t="shared" si="106"/>
        <v>0</v>
      </c>
      <c r="FA102" s="7">
        <f t="shared" si="106"/>
        <v>0</v>
      </c>
      <c r="FB102" s="11">
        <f t="shared" si="106"/>
        <v>0</v>
      </c>
      <c r="FC102" s="10">
        <f t="shared" si="106"/>
        <v>0</v>
      </c>
      <c r="FD102" s="11">
        <f t="shared" si="106"/>
        <v>0</v>
      </c>
      <c r="FE102" s="10">
        <f t="shared" si="106"/>
        <v>0</v>
      </c>
      <c r="FF102" s="11">
        <f t="shared" si="106"/>
        <v>0</v>
      </c>
      <c r="FG102" s="10">
        <f t="shared" si="106"/>
        <v>0</v>
      </c>
      <c r="FH102" s="11">
        <f t="shared" si="106"/>
        <v>0</v>
      </c>
      <c r="FI102" s="10">
        <f t="shared" si="106"/>
        <v>0</v>
      </c>
      <c r="FJ102" s="11">
        <f t="shared" ref="FJ102:FO102" si="107">SUM(FJ101:FJ101)</f>
        <v>0</v>
      </c>
      <c r="FK102" s="10">
        <f t="shared" si="107"/>
        <v>0</v>
      </c>
      <c r="FL102" s="11">
        <f t="shared" si="107"/>
        <v>0</v>
      </c>
      <c r="FM102" s="10">
        <f t="shared" si="107"/>
        <v>0</v>
      </c>
      <c r="FN102" s="7">
        <f t="shared" si="107"/>
        <v>0</v>
      </c>
      <c r="FO102" s="7">
        <f t="shared" si="107"/>
        <v>0</v>
      </c>
    </row>
    <row r="103" spans="1:171" ht="20.100000000000001" customHeight="1" x14ac:dyDescent="0.2">
      <c r="A103" s="14" t="s">
        <v>210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4"/>
      <c r="FO103" s="15"/>
    </row>
    <row r="104" spans="1:171" x14ac:dyDescent="0.2">
      <c r="A104" s="6"/>
      <c r="B104" s="6"/>
      <c r="C104" s="6"/>
      <c r="D104" s="6" t="s">
        <v>211</v>
      </c>
      <c r="E104" s="3" t="s">
        <v>212</v>
      </c>
      <c r="F104" s="6">
        <f>COUNTIF(T104:FM104,"e")</f>
        <v>0</v>
      </c>
      <c r="G104" s="6">
        <f>COUNTIF(T104:FM104,"z")</f>
        <v>1</v>
      </c>
      <c r="H104" s="6">
        <f>SUM(I104:P104)</f>
        <v>1</v>
      </c>
      <c r="I104" s="6">
        <f>T104+AM104+BF104+BY104+CR104+DK104+ED104+EW104</f>
        <v>1</v>
      </c>
      <c r="J104" s="6">
        <f>V104+AO104+BH104+CA104+CT104+DM104+EF104+EY104</f>
        <v>0</v>
      </c>
      <c r="K104" s="6">
        <f>Y104+AR104+BK104+CD104+CW104+DP104+EI104+FB104</f>
        <v>0</v>
      </c>
      <c r="L104" s="6">
        <f>AA104+AT104+BM104+CF104+CY104+DR104+EK104+FD104</f>
        <v>0</v>
      </c>
      <c r="M104" s="6">
        <f>AC104+AV104+BO104+CH104+DA104+DT104+EM104+FF104</f>
        <v>0</v>
      </c>
      <c r="N104" s="6">
        <f>AE104+AX104+BQ104+CJ104+DC104+DV104+EO104+FH104</f>
        <v>0</v>
      </c>
      <c r="O104" s="6">
        <f>AG104+AZ104+BS104+CL104+DE104+DX104+EQ104+FJ104</f>
        <v>0</v>
      </c>
      <c r="P104" s="6">
        <f>AI104+BB104+BU104+CN104+DG104+DZ104+ES104+FL104</f>
        <v>0</v>
      </c>
      <c r="Q104" s="7">
        <f>AL104+BE104+BX104+CQ104+DJ104+EC104+EV104+FO104</f>
        <v>0</v>
      </c>
      <c r="R104" s="7">
        <f>AK104+BD104+BW104+CP104+DI104+EB104+EU104+FN104</f>
        <v>0</v>
      </c>
      <c r="S104" s="7">
        <v>0</v>
      </c>
      <c r="T104" s="11">
        <v>1</v>
      </c>
      <c r="U104" s="10" t="s">
        <v>61</v>
      </c>
      <c r="V104" s="11"/>
      <c r="W104" s="10"/>
      <c r="X104" s="7">
        <v>0</v>
      </c>
      <c r="Y104" s="11"/>
      <c r="Z104" s="10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>X104+AK104</f>
        <v>0</v>
      </c>
      <c r="AM104" s="11"/>
      <c r="AN104" s="10"/>
      <c r="AO104" s="11"/>
      <c r="AP104" s="10"/>
      <c r="AQ104" s="7"/>
      <c r="AR104" s="11"/>
      <c r="AS104" s="10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>AQ104+BD104</f>
        <v>0</v>
      </c>
      <c r="BF104" s="11"/>
      <c r="BG104" s="10"/>
      <c r="BH104" s="11"/>
      <c r="BI104" s="10"/>
      <c r="BJ104" s="7"/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>BJ104+BW104</f>
        <v>0</v>
      </c>
      <c r="BY104" s="11"/>
      <c r="BZ104" s="10"/>
      <c r="CA104" s="11"/>
      <c r="CB104" s="10"/>
      <c r="CC104" s="7"/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>CC104+CP104</f>
        <v>0</v>
      </c>
      <c r="CR104" s="11"/>
      <c r="CS104" s="10"/>
      <c r="CT104" s="11"/>
      <c r="CU104" s="10"/>
      <c r="CV104" s="7"/>
      <c r="CW104" s="11"/>
      <c r="CX104" s="10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>CV104+DI104</f>
        <v>0</v>
      </c>
      <c r="DK104" s="11"/>
      <c r="DL104" s="10"/>
      <c r="DM104" s="11"/>
      <c r="DN104" s="10"/>
      <c r="DO104" s="7"/>
      <c r="DP104" s="11"/>
      <c r="DQ104" s="10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>DO104+EB104</f>
        <v>0</v>
      </c>
      <c r="ED104" s="11"/>
      <c r="EE104" s="10"/>
      <c r="EF104" s="11"/>
      <c r="EG104" s="10"/>
      <c r="EH104" s="7"/>
      <c r="EI104" s="11"/>
      <c r="EJ104" s="10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>EH104+EU104</f>
        <v>0</v>
      </c>
      <c r="EW104" s="11"/>
      <c r="EX104" s="10"/>
      <c r="EY104" s="11"/>
      <c r="EZ104" s="10"/>
      <c r="FA104" s="7"/>
      <c r="FB104" s="11"/>
      <c r="FC104" s="10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>FA104+FN104</f>
        <v>0</v>
      </c>
    </row>
    <row r="105" spans="1:171" x14ac:dyDescent="0.2">
      <c r="A105" s="6"/>
      <c r="B105" s="6"/>
      <c r="C105" s="6"/>
      <c r="D105" s="6" t="s">
        <v>213</v>
      </c>
      <c r="E105" s="3" t="s">
        <v>214</v>
      </c>
      <c r="F105" s="6">
        <f>COUNTIF(T105:FM105,"e")</f>
        <v>0</v>
      </c>
      <c r="G105" s="6">
        <f>COUNTIF(T105:FM105,"z")</f>
        <v>1</v>
      </c>
      <c r="H105" s="6">
        <f>SUM(I105:P105)</f>
        <v>4</v>
      </c>
      <c r="I105" s="6">
        <f>T105+AM105+BF105+BY105+CR105+DK105+ED105+EW105</f>
        <v>4</v>
      </c>
      <c r="J105" s="6">
        <f>V105+AO105+BH105+CA105+CT105+DM105+EF105+EY105</f>
        <v>0</v>
      </c>
      <c r="K105" s="6">
        <f>Y105+AR105+BK105+CD105+CW105+DP105+EI105+FB105</f>
        <v>0</v>
      </c>
      <c r="L105" s="6">
        <f>AA105+AT105+BM105+CF105+CY105+DR105+EK105+FD105</f>
        <v>0</v>
      </c>
      <c r="M105" s="6">
        <f>AC105+AV105+BO105+CH105+DA105+DT105+EM105+FF105</f>
        <v>0</v>
      </c>
      <c r="N105" s="6">
        <f>AE105+AX105+BQ105+CJ105+DC105+DV105+EO105+FH105</f>
        <v>0</v>
      </c>
      <c r="O105" s="6">
        <f>AG105+AZ105+BS105+CL105+DE105+DX105+EQ105+FJ105</f>
        <v>0</v>
      </c>
      <c r="P105" s="6">
        <f>AI105+BB105+BU105+CN105+DG105+DZ105+ES105+FL105</f>
        <v>0</v>
      </c>
      <c r="Q105" s="7">
        <f>AL105+BE105+BX105+CQ105+DJ105+EC105+EV105+FO105</f>
        <v>0</v>
      </c>
      <c r="R105" s="7">
        <f>AK105+BD105+BW105+CP105+DI105+EB105+EU105+FN105</f>
        <v>0</v>
      </c>
      <c r="S105" s="7">
        <v>0</v>
      </c>
      <c r="T105" s="11">
        <v>4</v>
      </c>
      <c r="U105" s="10" t="s">
        <v>61</v>
      </c>
      <c r="V105" s="11"/>
      <c r="W105" s="10"/>
      <c r="X105" s="7">
        <v>0</v>
      </c>
      <c r="Y105" s="11"/>
      <c r="Z105" s="10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>X105+AK105</f>
        <v>0</v>
      </c>
      <c r="AM105" s="11"/>
      <c r="AN105" s="10"/>
      <c r="AO105" s="11"/>
      <c r="AP105" s="10"/>
      <c r="AQ105" s="7"/>
      <c r="AR105" s="11"/>
      <c r="AS105" s="10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>AQ105+BD105</f>
        <v>0</v>
      </c>
      <c r="BF105" s="11"/>
      <c r="BG105" s="10"/>
      <c r="BH105" s="11"/>
      <c r="BI105" s="10"/>
      <c r="BJ105" s="7"/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>BJ105+BW105</f>
        <v>0</v>
      </c>
      <c r="BY105" s="11"/>
      <c r="BZ105" s="10"/>
      <c r="CA105" s="11"/>
      <c r="CB105" s="10"/>
      <c r="CC105" s="7"/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>CC105+CP105</f>
        <v>0</v>
      </c>
      <c r="CR105" s="11"/>
      <c r="CS105" s="10"/>
      <c r="CT105" s="11"/>
      <c r="CU105" s="10"/>
      <c r="CV105" s="7"/>
      <c r="CW105" s="11"/>
      <c r="CX105" s="10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>CV105+DI105</f>
        <v>0</v>
      </c>
      <c r="DK105" s="11"/>
      <c r="DL105" s="10"/>
      <c r="DM105" s="11"/>
      <c r="DN105" s="10"/>
      <c r="DO105" s="7"/>
      <c r="DP105" s="11"/>
      <c r="DQ105" s="10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>DO105+EB105</f>
        <v>0</v>
      </c>
      <c r="ED105" s="11"/>
      <c r="EE105" s="10"/>
      <c r="EF105" s="11"/>
      <c r="EG105" s="10"/>
      <c r="EH105" s="7"/>
      <c r="EI105" s="11"/>
      <c r="EJ105" s="10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>EH105+EU105</f>
        <v>0</v>
      </c>
      <c r="EW105" s="11"/>
      <c r="EX105" s="10"/>
      <c r="EY105" s="11"/>
      <c r="EZ105" s="10"/>
      <c r="FA105" s="7"/>
      <c r="FB105" s="11"/>
      <c r="FC105" s="10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>FA105+FN105</f>
        <v>0</v>
      </c>
    </row>
    <row r="106" spans="1:171" x14ac:dyDescent="0.2">
      <c r="A106" s="6"/>
      <c r="B106" s="6"/>
      <c r="C106" s="6"/>
      <c r="D106" s="6" t="s">
        <v>215</v>
      </c>
      <c r="E106" s="3" t="s">
        <v>216</v>
      </c>
      <c r="F106" s="6">
        <f>COUNTIF(T106:FM106,"e")</f>
        <v>0</v>
      </c>
      <c r="G106" s="6">
        <f>COUNTIF(T106:FM106,"z")</f>
        <v>1</v>
      </c>
      <c r="H106" s="6">
        <f>SUM(I106:P106)</f>
        <v>2</v>
      </c>
      <c r="I106" s="6">
        <f>T106+AM106+BF106+BY106+CR106+DK106+ED106+EW106</f>
        <v>2</v>
      </c>
      <c r="J106" s="6">
        <f>V106+AO106+BH106+CA106+CT106+DM106+EF106+EY106</f>
        <v>0</v>
      </c>
      <c r="K106" s="6">
        <f>Y106+AR106+BK106+CD106+CW106+DP106+EI106+FB106</f>
        <v>0</v>
      </c>
      <c r="L106" s="6">
        <f>AA106+AT106+BM106+CF106+CY106+DR106+EK106+FD106</f>
        <v>0</v>
      </c>
      <c r="M106" s="6">
        <f>AC106+AV106+BO106+CH106+DA106+DT106+EM106+FF106</f>
        <v>0</v>
      </c>
      <c r="N106" s="6">
        <f>AE106+AX106+BQ106+CJ106+DC106+DV106+EO106+FH106</f>
        <v>0</v>
      </c>
      <c r="O106" s="6">
        <f>AG106+AZ106+BS106+CL106+DE106+DX106+EQ106+FJ106</f>
        <v>0</v>
      </c>
      <c r="P106" s="6">
        <f>AI106+BB106+BU106+CN106+DG106+DZ106+ES106+FL106</f>
        <v>0</v>
      </c>
      <c r="Q106" s="7">
        <f>AL106+BE106+BX106+CQ106+DJ106+EC106+EV106+FO106</f>
        <v>0</v>
      </c>
      <c r="R106" s="7">
        <f>AK106+BD106+BW106+CP106+DI106+EB106+EU106+FN106</f>
        <v>0</v>
      </c>
      <c r="S106" s="7">
        <v>0</v>
      </c>
      <c r="T106" s="11"/>
      <c r="U106" s="10"/>
      <c r="V106" s="11"/>
      <c r="W106" s="10"/>
      <c r="X106" s="7"/>
      <c r="Y106" s="11"/>
      <c r="Z106" s="10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>X106+AK106</f>
        <v>0</v>
      </c>
      <c r="AM106" s="11"/>
      <c r="AN106" s="10"/>
      <c r="AO106" s="11"/>
      <c r="AP106" s="10"/>
      <c r="AQ106" s="7"/>
      <c r="AR106" s="11"/>
      <c r="AS106" s="10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>AQ106+BD106</f>
        <v>0</v>
      </c>
      <c r="BF106" s="11"/>
      <c r="BG106" s="10"/>
      <c r="BH106" s="11"/>
      <c r="BI106" s="10"/>
      <c r="BJ106" s="7"/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>BJ106+BW106</f>
        <v>0</v>
      </c>
      <c r="BY106" s="11"/>
      <c r="BZ106" s="10"/>
      <c r="CA106" s="11"/>
      <c r="CB106" s="10"/>
      <c r="CC106" s="7"/>
      <c r="CD106" s="11"/>
      <c r="CE106" s="10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>CC106+CP106</f>
        <v>0</v>
      </c>
      <c r="CR106" s="11"/>
      <c r="CS106" s="10"/>
      <c r="CT106" s="11"/>
      <c r="CU106" s="10"/>
      <c r="CV106" s="7"/>
      <c r="CW106" s="11"/>
      <c r="CX106" s="10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>CV106+DI106</f>
        <v>0</v>
      </c>
      <c r="DK106" s="11">
        <v>2</v>
      </c>
      <c r="DL106" s="10" t="s">
        <v>61</v>
      </c>
      <c r="DM106" s="11"/>
      <c r="DN106" s="10"/>
      <c r="DO106" s="7">
        <v>0</v>
      </c>
      <c r="DP106" s="11"/>
      <c r="DQ106" s="10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>DO106+EB106</f>
        <v>0</v>
      </c>
      <c r="ED106" s="11"/>
      <c r="EE106" s="10"/>
      <c r="EF106" s="11"/>
      <c r="EG106" s="10"/>
      <c r="EH106" s="7"/>
      <c r="EI106" s="11"/>
      <c r="EJ106" s="10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>EH106+EU106</f>
        <v>0</v>
      </c>
      <c r="EW106" s="11"/>
      <c r="EX106" s="10"/>
      <c r="EY106" s="11"/>
      <c r="EZ106" s="10"/>
      <c r="FA106" s="7"/>
      <c r="FB106" s="11"/>
      <c r="FC106" s="10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>FA106+FN106</f>
        <v>0</v>
      </c>
    </row>
    <row r="107" spans="1:171" ht="15.95" customHeight="1" x14ac:dyDescent="0.2">
      <c r="A107" s="6"/>
      <c r="B107" s="6"/>
      <c r="C107" s="6"/>
      <c r="D107" s="6"/>
      <c r="E107" s="6" t="s">
        <v>73</v>
      </c>
      <c r="F107" s="6">
        <f t="shared" ref="F107:AK107" si="108">SUM(F104:F106)</f>
        <v>0</v>
      </c>
      <c r="G107" s="6">
        <f t="shared" si="108"/>
        <v>3</v>
      </c>
      <c r="H107" s="6">
        <f t="shared" si="108"/>
        <v>7</v>
      </c>
      <c r="I107" s="6">
        <f t="shared" si="108"/>
        <v>7</v>
      </c>
      <c r="J107" s="6">
        <f t="shared" si="108"/>
        <v>0</v>
      </c>
      <c r="K107" s="6">
        <f t="shared" si="108"/>
        <v>0</v>
      </c>
      <c r="L107" s="6">
        <f t="shared" si="108"/>
        <v>0</v>
      </c>
      <c r="M107" s="6">
        <f t="shared" si="108"/>
        <v>0</v>
      </c>
      <c r="N107" s="6">
        <f t="shared" si="108"/>
        <v>0</v>
      </c>
      <c r="O107" s="6">
        <f t="shared" si="108"/>
        <v>0</v>
      </c>
      <c r="P107" s="6">
        <f t="shared" si="108"/>
        <v>0</v>
      </c>
      <c r="Q107" s="7">
        <f t="shared" si="108"/>
        <v>0</v>
      </c>
      <c r="R107" s="7">
        <f t="shared" si="108"/>
        <v>0</v>
      </c>
      <c r="S107" s="7">
        <f t="shared" si="108"/>
        <v>0</v>
      </c>
      <c r="T107" s="11">
        <f t="shared" si="108"/>
        <v>5</v>
      </c>
      <c r="U107" s="10">
        <f t="shared" si="108"/>
        <v>0</v>
      </c>
      <c r="V107" s="11">
        <f t="shared" si="108"/>
        <v>0</v>
      </c>
      <c r="W107" s="10">
        <f t="shared" si="108"/>
        <v>0</v>
      </c>
      <c r="X107" s="7">
        <f t="shared" si="108"/>
        <v>0</v>
      </c>
      <c r="Y107" s="11">
        <f t="shared" si="108"/>
        <v>0</v>
      </c>
      <c r="Z107" s="10">
        <f t="shared" si="108"/>
        <v>0</v>
      </c>
      <c r="AA107" s="11">
        <f t="shared" si="108"/>
        <v>0</v>
      </c>
      <c r="AB107" s="10">
        <f t="shared" si="108"/>
        <v>0</v>
      </c>
      <c r="AC107" s="11">
        <f t="shared" si="108"/>
        <v>0</v>
      </c>
      <c r="AD107" s="10">
        <f t="shared" si="108"/>
        <v>0</v>
      </c>
      <c r="AE107" s="11">
        <f t="shared" si="108"/>
        <v>0</v>
      </c>
      <c r="AF107" s="10">
        <f t="shared" si="108"/>
        <v>0</v>
      </c>
      <c r="AG107" s="11">
        <f t="shared" si="108"/>
        <v>0</v>
      </c>
      <c r="AH107" s="10">
        <f t="shared" si="108"/>
        <v>0</v>
      </c>
      <c r="AI107" s="11">
        <f t="shared" si="108"/>
        <v>0</v>
      </c>
      <c r="AJ107" s="10">
        <f t="shared" si="108"/>
        <v>0</v>
      </c>
      <c r="AK107" s="7">
        <f t="shared" si="108"/>
        <v>0</v>
      </c>
      <c r="AL107" s="7">
        <f t="shared" ref="AL107:BQ107" si="109">SUM(AL104:AL106)</f>
        <v>0</v>
      </c>
      <c r="AM107" s="11">
        <f t="shared" si="109"/>
        <v>0</v>
      </c>
      <c r="AN107" s="10">
        <f t="shared" si="109"/>
        <v>0</v>
      </c>
      <c r="AO107" s="11">
        <f t="shared" si="109"/>
        <v>0</v>
      </c>
      <c r="AP107" s="10">
        <f t="shared" si="109"/>
        <v>0</v>
      </c>
      <c r="AQ107" s="7">
        <f t="shared" si="109"/>
        <v>0</v>
      </c>
      <c r="AR107" s="11">
        <f t="shared" si="109"/>
        <v>0</v>
      </c>
      <c r="AS107" s="10">
        <f t="shared" si="109"/>
        <v>0</v>
      </c>
      <c r="AT107" s="11">
        <f t="shared" si="109"/>
        <v>0</v>
      </c>
      <c r="AU107" s="10">
        <f t="shared" si="109"/>
        <v>0</v>
      </c>
      <c r="AV107" s="11">
        <f t="shared" si="109"/>
        <v>0</v>
      </c>
      <c r="AW107" s="10">
        <f t="shared" si="109"/>
        <v>0</v>
      </c>
      <c r="AX107" s="11">
        <f t="shared" si="109"/>
        <v>0</v>
      </c>
      <c r="AY107" s="10">
        <f t="shared" si="109"/>
        <v>0</v>
      </c>
      <c r="AZ107" s="11">
        <f t="shared" si="109"/>
        <v>0</v>
      </c>
      <c r="BA107" s="10">
        <f t="shared" si="109"/>
        <v>0</v>
      </c>
      <c r="BB107" s="11">
        <f t="shared" si="109"/>
        <v>0</v>
      </c>
      <c r="BC107" s="10">
        <f t="shared" si="109"/>
        <v>0</v>
      </c>
      <c r="BD107" s="7">
        <f t="shared" si="109"/>
        <v>0</v>
      </c>
      <c r="BE107" s="7">
        <f t="shared" si="109"/>
        <v>0</v>
      </c>
      <c r="BF107" s="11">
        <f t="shared" si="109"/>
        <v>0</v>
      </c>
      <c r="BG107" s="10">
        <f t="shared" si="109"/>
        <v>0</v>
      </c>
      <c r="BH107" s="11">
        <f t="shared" si="109"/>
        <v>0</v>
      </c>
      <c r="BI107" s="10">
        <f t="shared" si="109"/>
        <v>0</v>
      </c>
      <c r="BJ107" s="7">
        <f t="shared" si="109"/>
        <v>0</v>
      </c>
      <c r="BK107" s="11">
        <f t="shared" si="109"/>
        <v>0</v>
      </c>
      <c r="BL107" s="10">
        <f t="shared" si="109"/>
        <v>0</v>
      </c>
      <c r="BM107" s="11">
        <f t="shared" si="109"/>
        <v>0</v>
      </c>
      <c r="BN107" s="10">
        <f t="shared" si="109"/>
        <v>0</v>
      </c>
      <c r="BO107" s="11">
        <f t="shared" si="109"/>
        <v>0</v>
      </c>
      <c r="BP107" s="10">
        <f t="shared" si="109"/>
        <v>0</v>
      </c>
      <c r="BQ107" s="11">
        <f t="shared" si="109"/>
        <v>0</v>
      </c>
      <c r="BR107" s="10">
        <f t="shared" ref="BR107:CW107" si="110">SUM(BR104:BR106)</f>
        <v>0</v>
      </c>
      <c r="BS107" s="11">
        <f t="shared" si="110"/>
        <v>0</v>
      </c>
      <c r="BT107" s="10">
        <f t="shared" si="110"/>
        <v>0</v>
      </c>
      <c r="BU107" s="11">
        <f t="shared" si="110"/>
        <v>0</v>
      </c>
      <c r="BV107" s="10">
        <f t="shared" si="110"/>
        <v>0</v>
      </c>
      <c r="BW107" s="7">
        <f t="shared" si="110"/>
        <v>0</v>
      </c>
      <c r="BX107" s="7">
        <f t="shared" si="110"/>
        <v>0</v>
      </c>
      <c r="BY107" s="11">
        <f t="shared" si="110"/>
        <v>0</v>
      </c>
      <c r="BZ107" s="10">
        <f t="shared" si="110"/>
        <v>0</v>
      </c>
      <c r="CA107" s="11">
        <f t="shared" si="110"/>
        <v>0</v>
      </c>
      <c r="CB107" s="10">
        <f t="shared" si="110"/>
        <v>0</v>
      </c>
      <c r="CC107" s="7">
        <f t="shared" si="110"/>
        <v>0</v>
      </c>
      <c r="CD107" s="11">
        <f t="shared" si="110"/>
        <v>0</v>
      </c>
      <c r="CE107" s="10">
        <f t="shared" si="110"/>
        <v>0</v>
      </c>
      <c r="CF107" s="11">
        <f t="shared" si="110"/>
        <v>0</v>
      </c>
      <c r="CG107" s="10">
        <f t="shared" si="110"/>
        <v>0</v>
      </c>
      <c r="CH107" s="11">
        <f t="shared" si="110"/>
        <v>0</v>
      </c>
      <c r="CI107" s="10">
        <f t="shared" si="110"/>
        <v>0</v>
      </c>
      <c r="CJ107" s="11">
        <f t="shared" si="110"/>
        <v>0</v>
      </c>
      <c r="CK107" s="10">
        <f t="shared" si="110"/>
        <v>0</v>
      </c>
      <c r="CL107" s="11">
        <f t="shared" si="110"/>
        <v>0</v>
      </c>
      <c r="CM107" s="10">
        <f t="shared" si="110"/>
        <v>0</v>
      </c>
      <c r="CN107" s="11">
        <f t="shared" si="110"/>
        <v>0</v>
      </c>
      <c r="CO107" s="10">
        <f t="shared" si="110"/>
        <v>0</v>
      </c>
      <c r="CP107" s="7">
        <f t="shared" si="110"/>
        <v>0</v>
      </c>
      <c r="CQ107" s="7">
        <f t="shared" si="110"/>
        <v>0</v>
      </c>
      <c r="CR107" s="11">
        <f t="shared" si="110"/>
        <v>0</v>
      </c>
      <c r="CS107" s="10">
        <f t="shared" si="110"/>
        <v>0</v>
      </c>
      <c r="CT107" s="11">
        <f t="shared" si="110"/>
        <v>0</v>
      </c>
      <c r="CU107" s="10">
        <f t="shared" si="110"/>
        <v>0</v>
      </c>
      <c r="CV107" s="7">
        <f t="shared" si="110"/>
        <v>0</v>
      </c>
      <c r="CW107" s="11">
        <f t="shared" si="110"/>
        <v>0</v>
      </c>
      <c r="CX107" s="10">
        <f t="shared" ref="CX107:EC107" si="111">SUM(CX104:CX106)</f>
        <v>0</v>
      </c>
      <c r="CY107" s="11">
        <f t="shared" si="111"/>
        <v>0</v>
      </c>
      <c r="CZ107" s="10">
        <f t="shared" si="111"/>
        <v>0</v>
      </c>
      <c r="DA107" s="11">
        <f t="shared" si="111"/>
        <v>0</v>
      </c>
      <c r="DB107" s="10">
        <f t="shared" si="111"/>
        <v>0</v>
      </c>
      <c r="DC107" s="11">
        <f t="shared" si="111"/>
        <v>0</v>
      </c>
      <c r="DD107" s="10">
        <f t="shared" si="111"/>
        <v>0</v>
      </c>
      <c r="DE107" s="11">
        <f t="shared" si="111"/>
        <v>0</v>
      </c>
      <c r="DF107" s="10">
        <f t="shared" si="111"/>
        <v>0</v>
      </c>
      <c r="DG107" s="11">
        <f t="shared" si="111"/>
        <v>0</v>
      </c>
      <c r="DH107" s="10">
        <f t="shared" si="111"/>
        <v>0</v>
      </c>
      <c r="DI107" s="7">
        <f t="shared" si="111"/>
        <v>0</v>
      </c>
      <c r="DJ107" s="7">
        <f t="shared" si="111"/>
        <v>0</v>
      </c>
      <c r="DK107" s="11">
        <f t="shared" si="111"/>
        <v>2</v>
      </c>
      <c r="DL107" s="10">
        <f t="shared" si="111"/>
        <v>0</v>
      </c>
      <c r="DM107" s="11">
        <f t="shared" si="111"/>
        <v>0</v>
      </c>
      <c r="DN107" s="10">
        <f t="shared" si="111"/>
        <v>0</v>
      </c>
      <c r="DO107" s="7">
        <f t="shared" si="111"/>
        <v>0</v>
      </c>
      <c r="DP107" s="11">
        <f t="shared" si="111"/>
        <v>0</v>
      </c>
      <c r="DQ107" s="10">
        <f t="shared" si="111"/>
        <v>0</v>
      </c>
      <c r="DR107" s="11">
        <f t="shared" si="111"/>
        <v>0</v>
      </c>
      <c r="DS107" s="10">
        <f t="shared" si="111"/>
        <v>0</v>
      </c>
      <c r="DT107" s="11">
        <f t="shared" si="111"/>
        <v>0</v>
      </c>
      <c r="DU107" s="10">
        <f t="shared" si="111"/>
        <v>0</v>
      </c>
      <c r="DV107" s="11">
        <f t="shared" si="111"/>
        <v>0</v>
      </c>
      <c r="DW107" s="10">
        <f t="shared" si="111"/>
        <v>0</v>
      </c>
      <c r="DX107" s="11">
        <f t="shared" si="111"/>
        <v>0</v>
      </c>
      <c r="DY107" s="10">
        <f t="shared" si="111"/>
        <v>0</v>
      </c>
      <c r="DZ107" s="11">
        <f t="shared" si="111"/>
        <v>0</v>
      </c>
      <c r="EA107" s="10">
        <f t="shared" si="111"/>
        <v>0</v>
      </c>
      <c r="EB107" s="7">
        <f t="shared" si="111"/>
        <v>0</v>
      </c>
      <c r="EC107" s="7">
        <f t="shared" si="111"/>
        <v>0</v>
      </c>
      <c r="ED107" s="11">
        <f t="shared" ref="ED107:FI107" si="112">SUM(ED104:ED106)</f>
        <v>0</v>
      </c>
      <c r="EE107" s="10">
        <f t="shared" si="112"/>
        <v>0</v>
      </c>
      <c r="EF107" s="11">
        <f t="shared" si="112"/>
        <v>0</v>
      </c>
      <c r="EG107" s="10">
        <f t="shared" si="112"/>
        <v>0</v>
      </c>
      <c r="EH107" s="7">
        <f t="shared" si="112"/>
        <v>0</v>
      </c>
      <c r="EI107" s="11">
        <f t="shared" si="112"/>
        <v>0</v>
      </c>
      <c r="EJ107" s="10">
        <f t="shared" si="112"/>
        <v>0</v>
      </c>
      <c r="EK107" s="11">
        <f t="shared" si="112"/>
        <v>0</v>
      </c>
      <c r="EL107" s="10">
        <f t="shared" si="112"/>
        <v>0</v>
      </c>
      <c r="EM107" s="11">
        <f t="shared" si="112"/>
        <v>0</v>
      </c>
      <c r="EN107" s="10">
        <f t="shared" si="112"/>
        <v>0</v>
      </c>
      <c r="EO107" s="11">
        <f t="shared" si="112"/>
        <v>0</v>
      </c>
      <c r="EP107" s="10">
        <f t="shared" si="112"/>
        <v>0</v>
      </c>
      <c r="EQ107" s="11">
        <f t="shared" si="112"/>
        <v>0</v>
      </c>
      <c r="ER107" s="10">
        <f t="shared" si="112"/>
        <v>0</v>
      </c>
      <c r="ES107" s="11">
        <f t="shared" si="112"/>
        <v>0</v>
      </c>
      <c r="ET107" s="10">
        <f t="shared" si="112"/>
        <v>0</v>
      </c>
      <c r="EU107" s="7">
        <f t="shared" si="112"/>
        <v>0</v>
      </c>
      <c r="EV107" s="7">
        <f t="shared" si="112"/>
        <v>0</v>
      </c>
      <c r="EW107" s="11">
        <f t="shared" si="112"/>
        <v>0</v>
      </c>
      <c r="EX107" s="10">
        <f t="shared" si="112"/>
        <v>0</v>
      </c>
      <c r="EY107" s="11">
        <f t="shared" si="112"/>
        <v>0</v>
      </c>
      <c r="EZ107" s="10">
        <f t="shared" si="112"/>
        <v>0</v>
      </c>
      <c r="FA107" s="7">
        <f t="shared" si="112"/>
        <v>0</v>
      </c>
      <c r="FB107" s="11">
        <f t="shared" si="112"/>
        <v>0</v>
      </c>
      <c r="FC107" s="10">
        <f t="shared" si="112"/>
        <v>0</v>
      </c>
      <c r="FD107" s="11">
        <f t="shared" si="112"/>
        <v>0</v>
      </c>
      <c r="FE107" s="10">
        <f t="shared" si="112"/>
        <v>0</v>
      </c>
      <c r="FF107" s="11">
        <f t="shared" si="112"/>
        <v>0</v>
      </c>
      <c r="FG107" s="10">
        <f t="shared" si="112"/>
        <v>0</v>
      </c>
      <c r="FH107" s="11">
        <f t="shared" si="112"/>
        <v>0</v>
      </c>
      <c r="FI107" s="10">
        <f t="shared" si="112"/>
        <v>0</v>
      </c>
      <c r="FJ107" s="11">
        <f t="shared" ref="FJ107:FO107" si="113">SUM(FJ104:FJ106)</f>
        <v>0</v>
      </c>
      <c r="FK107" s="10">
        <f t="shared" si="113"/>
        <v>0</v>
      </c>
      <c r="FL107" s="11">
        <f t="shared" si="113"/>
        <v>0</v>
      </c>
      <c r="FM107" s="10">
        <f t="shared" si="113"/>
        <v>0</v>
      </c>
      <c r="FN107" s="7">
        <f t="shared" si="113"/>
        <v>0</v>
      </c>
      <c r="FO107" s="7">
        <f t="shared" si="113"/>
        <v>0</v>
      </c>
    </row>
    <row r="108" spans="1:171" ht="20.100000000000001" customHeight="1" x14ac:dyDescent="0.2">
      <c r="A108" s="6"/>
      <c r="B108" s="6"/>
      <c r="C108" s="6"/>
      <c r="D108" s="6"/>
      <c r="E108" s="8" t="s">
        <v>217</v>
      </c>
      <c r="F108" s="6">
        <f>F25+F37+F73+F102+F107</f>
        <v>22</v>
      </c>
      <c r="G108" s="6">
        <f>G25+G37+G73+G102+G107</f>
        <v>85</v>
      </c>
      <c r="H108" s="6">
        <f t="shared" ref="H108:P108" si="114">H25+H37+H73+H107</f>
        <v>1544</v>
      </c>
      <c r="I108" s="6">
        <f t="shared" si="114"/>
        <v>758</v>
      </c>
      <c r="J108" s="6">
        <f t="shared" si="114"/>
        <v>243</v>
      </c>
      <c r="K108" s="6">
        <f t="shared" si="114"/>
        <v>246</v>
      </c>
      <c r="L108" s="6">
        <f t="shared" si="114"/>
        <v>100</v>
      </c>
      <c r="M108" s="6">
        <f t="shared" si="114"/>
        <v>177</v>
      </c>
      <c r="N108" s="6">
        <f t="shared" si="114"/>
        <v>0</v>
      </c>
      <c r="O108" s="6">
        <f t="shared" si="114"/>
        <v>0</v>
      </c>
      <c r="P108" s="6">
        <f t="shared" si="114"/>
        <v>20</v>
      </c>
      <c r="Q108" s="7">
        <f>Q25+Q37+Q73+Q102+Q107</f>
        <v>210</v>
      </c>
      <c r="R108" s="7">
        <f>R25+R37+R73+R102+R107</f>
        <v>91.300000000000011</v>
      </c>
      <c r="S108" s="7">
        <f>S25+S37+S73+S102+S107</f>
        <v>72.72</v>
      </c>
      <c r="T108" s="11">
        <f>T25+T37+T73+T107</f>
        <v>102</v>
      </c>
      <c r="U108" s="10">
        <f>U25+U37+U73+U107</f>
        <v>0</v>
      </c>
      <c r="V108" s="11">
        <f>V25+V37+V73+V107</f>
        <v>54</v>
      </c>
      <c r="W108" s="10">
        <f>W25+W37+W73+W107</f>
        <v>0</v>
      </c>
      <c r="X108" s="7">
        <f>X25+X37+X73+X102+X107</f>
        <v>19.600000000000001</v>
      </c>
      <c r="Y108" s="11">
        <f t="shared" ref="Y108:AJ108" si="115">Y25+Y37+Y73+Y107</f>
        <v>27</v>
      </c>
      <c r="Z108" s="10">
        <f t="shared" si="115"/>
        <v>0</v>
      </c>
      <c r="AA108" s="11">
        <f t="shared" si="115"/>
        <v>0</v>
      </c>
      <c r="AB108" s="10">
        <f t="shared" si="115"/>
        <v>0</v>
      </c>
      <c r="AC108" s="11">
        <f t="shared" si="115"/>
        <v>0</v>
      </c>
      <c r="AD108" s="10">
        <f t="shared" si="115"/>
        <v>0</v>
      </c>
      <c r="AE108" s="11">
        <f t="shared" si="115"/>
        <v>0</v>
      </c>
      <c r="AF108" s="10">
        <f t="shared" si="115"/>
        <v>0</v>
      </c>
      <c r="AG108" s="11">
        <f t="shared" si="115"/>
        <v>0</v>
      </c>
      <c r="AH108" s="10">
        <f t="shared" si="115"/>
        <v>0</v>
      </c>
      <c r="AI108" s="11">
        <f t="shared" si="115"/>
        <v>0</v>
      </c>
      <c r="AJ108" s="10">
        <f t="shared" si="115"/>
        <v>0</v>
      </c>
      <c r="AK108" s="7">
        <f>AK25+AK37+AK73+AK102+AK107</f>
        <v>3.4</v>
      </c>
      <c r="AL108" s="7">
        <f>AL25+AL37+AL73+AL102+AL107</f>
        <v>23</v>
      </c>
      <c r="AM108" s="11">
        <f>AM25+AM37+AM73+AM107</f>
        <v>120</v>
      </c>
      <c r="AN108" s="10">
        <f>AN25+AN37+AN73+AN107</f>
        <v>0</v>
      </c>
      <c r="AO108" s="11">
        <f>AO25+AO37+AO73+AO107</f>
        <v>60</v>
      </c>
      <c r="AP108" s="10">
        <f>AP25+AP37+AP73+AP107</f>
        <v>0</v>
      </c>
      <c r="AQ108" s="7">
        <f>AQ25+AQ37+AQ73+AQ102+AQ107</f>
        <v>22.2</v>
      </c>
      <c r="AR108" s="11">
        <f t="shared" ref="AR108:BC108" si="116">AR25+AR37+AR73+AR107</f>
        <v>35</v>
      </c>
      <c r="AS108" s="10">
        <f t="shared" si="116"/>
        <v>0</v>
      </c>
      <c r="AT108" s="11">
        <f t="shared" si="116"/>
        <v>0</v>
      </c>
      <c r="AU108" s="10">
        <f t="shared" si="116"/>
        <v>0</v>
      </c>
      <c r="AV108" s="11">
        <f t="shared" si="116"/>
        <v>10</v>
      </c>
      <c r="AW108" s="10">
        <f t="shared" si="116"/>
        <v>0</v>
      </c>
      <c r="AX108" s="11">
        <f t="shared" si="116"/>
        <v>0</v>
      </c>
      <c r="AY108" s="10">
        <f t="shared" si="116"/>
        <v>0</v>
      </c>
      <c r="AZ108" s="11">
        <f t="shared" si="116"/>
        <v>0</v>
      </c>
      <c r="BA108" s="10">
        <f t="shared" si="116"/>
        <v>0</v>
      </c>
      <c r="BB108" s="11">
        <f t="shared" si="116"/>
        <v>0</v>
      </c>
      <c r="BC108" s="10">
        <f t="shared" si="116"/>
        <v>0</v>
      </c>
      <c r="BD108" s="7">
        <f>BD25+BD37+BD73+BD102+BD107</f>
        <v>6.8</v>
      </c>
      <c r="BE108" s="7">
        <f>BE25+BE37+BE73+BE102+BE107</f>
        <v>29</v>
      </c>
      <c r="BF108" s="11">
        <f>BF25+BF37+BF73+BF107</f>
        <v>108</v>
      </c>
      <c r="BG108" s="10">
        <f>BG25+BG37+BG73+BG107</f>
        <v>0</v>
      </c>
      <c r="BH108" s="11">
        <f>BH25+BH37+BH73+BH107</f>
        <v>24</v>
      </c>
      <c r="BI108" s="10">
        <f>BI25+BI37+BI73+BI107</f>
        <v>0</v>
      </c>
      <c r="BJ108" s="7">
        <f>BJ25+BJ37+BJ73+BJ102+BJ107</f>
        <v>13</v>
      </c>
      <c r="BK108" s="11">
        <f t="shared" ref="BK108:BV108" si="117">BK25+BK37+BK73+BK107</f>
        <v>66</v>
      </c>
      <c r="BL108" s="10">
        <f t="shared" si="117"/>
        <v>0</v>
      </c>
      <c r="BM108" s="11">
        <f t="shared" si="117"/>
        <v>30</v>
      </c>
      <c r="BN108" s="10">
        <f t="shared" si="117"/>
        <v>0</v>
      </c>
      <c r="BO108" s="11">
        <f t="shared" si="117"/>
        <v>0</v>
      </c>
      <c r="BP108" s="10">
        <f t="shared" si="117"/>
        <v>0</v>
      </c>
      <c r="BQ108" s="11">
        <f t="shared" si="117"/>
        <v>0</v>
      </c>
      <c r="BR108" s="10">
        <f t="shared" si="117"/>
        <v>0</v>
      </c>
      <c r="BS108" s="11">
        <f t="shared" si="117"/>
        <v>0</v>
      </c>
      <c r="BT108" s="10">
        <f t="shared" si="117"/>
        <v>0</v>
      </c>
      <c r="BU108" s="11">
        <f t="shared" si="117"/>
        <v>0</v>
      </c>
      <c r="BV108" s="10">
        <f t="shared" si="117"/>
        <v>0</v>
      </c>
      <c r="BW108" s="7">
        <f>BW25+BW37+BW73+BW102+BW107</f>
        <v>12</v>
      </c>
      <c r="BX108" s="7">
        <f>BX25+BX37+BX73+BX102+BX107</f>
        <v>25</v>
      </c>
      <c r="BY108" s="11">
        <f>BY25+BY37+BY73+BY107</f>
        <v>105</v>
      </c>
      <c r="BZ108" s="10">
        <f>BZ25+BZ37+BZ73+BZ107</f>
        <v>0</v>
      </c>
      <c r="CA108" s="11">
        <f>CA25+CA37+CA73+CA107</f>
        <v>24</v>
      </c>
      <c r="CB108" s="10">
        <f>CB25+CB37+CB73+CB107</f>
        <v>0</v>
      </c>
      <c r="CC108" s="7">
        <f>CC25+CC37+CC73+CC102+CC107</f>
        <v>16.2</v>
      </c>
      <c r="CD108" s="11">
        <f t="shared" ref="CD108:CO108" si="118">CD25+CD37+CD73+CD107</f>
        <v>46</v>
      </c>
      <c r="CE108" s="10">
        <f t="shared" si="118"/>
        <v>0</v>
      </c>
      <c r="CF108" s="11">
        <f t="shared" si="118"/>
        <v>30</v>
      </c>
      <c r="CG108" s="10">
        <f t="shared" si="118"/>
        <v>0</v>
      </c>
      <c r="CH108" s="11">
        <f t="shared" si="118"/>
        <v>25</v>
      </c>
      <c r="CI108" s="10">
        <f t="shared" si="118"/>
        <v>0</v>
      </c>
      <c r="CJ108" s="11">
        <f t="shared" si="118"/>
        <v>0</v>
      </c>
      <c r="CK108" s="10">
        <f t="shared" si="118"/>
        <v>0</v>
      </c>
      <c r="CL108" s="11">
        <f t="shared" si="118"/>
        <v>0</v>
      </c>
      <c r="CM108" s="10">
        <f t="shared" si="118"/>
        <v>0</v>
      </c>
      <c r="CN108" s="11">
        <f t="shared" si="118"/>
        <v>0</v>
      </c>
      <c r="CO108" s="10">
        <f t="shared" si="118"/>
        <v>0</v>
      </c>
      <c r="CP108" s="7">
        <f>CP25+CP37+CP73+CP102+CP107</f>
        <v>12.8</v>
      </c>
      <c r="CQ108" s="7">
        <f>CQ25+CQ37+CQ73+CQ102+CQ107</f>
        <v>29</v>
      </c>
      <c r="CR108" s="11">
        <f>CR25+CR37+CR73+CR107</f>
        <v>96</v>
      </c>
      <c r="CS108" s="10">
        <f>CS25+CS37+CS73+CS107</f>
        <v>0</v>
      </c>
      <c r="CT108" s="11">
        <f>CT25+CT37+CT73+CT107</f>
        <v>12</v>
      </c>
      <c r="CU108" s="10">
        <f>CU25+CU37+CU73+CU107</f>
        <v>0</v>
      </c>
      <c r="CV108" s="7">
        <f>CV25+CV37+CV73+CV102+CV107</f>
        <v>13.7</v>
      </c>
      <c r="CW108" s="11">
        <f t="shared" ref="CW108:DH108" si="119">CW25+CW37+CW73+CW107</f>
        <v>56</v>
      </c>
      <c r="CX108" s="10">
        <f t="shared" si="119"/>
        <v>0</v>
      </c>
      <c r="CY108" s="11">
        <f t="shared" si="119"/>
        <v>40</v>
      </c>
      <c r="CZ108" s="10">
        <f t="shared" si="119"/>
        <v>0</v>
      </c>
      <c r="DA108" s="11">
        <f t="shared" si="119"/>
        <v>18</v>
      </c>
      <c r="DB108" s="10">
        <f t="shared" si="119"/>
        <v>0</v>
      </c>
      <c r="DC108" s="11">
        <f t="shared" si="119"/>
        <v>0</v>
      </c>
      <c r="DD108" s="10">
        <f t="shared" si="119"/>
        <v>0</v>
      </c>
      <c r="DE108" s="11">
        <f t="shared" si="119"/>
        <v>0</v>
      </c>
      <c r="DF108" s="10">
        <f t="shared" si="119"/>
        <v>0</v>
      </c>
      <c r="DG108" s="11">
        <f t="shared" si="119"/>
        <v>0</v>
      </c>
      <c r="DH108" s="10">
        <f t="shared" si="119"/>
        <v>0</v>
      </c>
      <c r="DI108" s="7">
        <f>DI25+DI37+DI73+DI102+DI107</f>
        <v>14.3</v>
      </c>
      <c r="DJ108" s="7">
        <f>DJ25+DJ37+DJ73+DJ102+DJ107</f>
        <v>28</v>
      </c>
      <c r="DK108" s="11">
        <f>DK25+DK37+DK73+DK107</f>
        <v>113</v>
      </c>
      <c r="DL108" s="10">
        <f>DL25+DL37+DL73+DL107</f>
        <v>0</v>
      </c>
      <c r="DM108" s="11">
        <f>DM25+DM37+DM73+DM107</f>
        <v>0</v>
      </c>
      <c r="DN108" s="10">
        <f>DN25+DN37+DN73+DN107</f>
        <v>0</v>
      </c>
      <c r="DO108" s="7">
        <f>DO25+DO37+DO73+DO102+DO107</f>
        <v>12</v>
      </c>
      <c r="DP108" s="11">
        <f t="shared" ref="DP108:EA108" si="120">DP25+DP37+DP73+DP107</f>
        <v>16</v>
      </c>
      <c r="DQ108" s="10">
        <f t="shared" si="120"/>
        <v>0</v>
      </c>
      <c r="DR108" s="11">
        <f t="shared" si="120"/>
        <v>0</v>
      </c>
      <c r="DS108" s="10">
        <f t="shared" si="120"/>
        <v>0</v>
      </c>
      <c r="DT108" s="11">
        <f t="shared" si="120"/>
        <v>87</v>
      </c>
      <c r="DU108" s="10">
        <f t="shared" si="120"/>
        <v>0</v>
      </c>
      <c r="DV108" s="11">
        <f t="shared" si="120"/>
        <v>0</v>
      </c>
      <c r="DW108" s="10">
        <f t="shared" si="120"/>
        <v>0</v>
      </c>
      <c r="DX108" s="11">
        <f t="shared" si="120"/>
        <v>0</v>
      </c>
      <c r="DY108" s="10">
        <f t="shared" si="120"/>
        <v>0</v>
      </c>
      <c r="DZ108" s="11">
        <f t="shared" si="120"/>
        <v>0</v>
      </c>
      <c r="EA108" s="10">
        <f t="shared" si="120"/>
        <v>0</v>
      </c>
      <c r="EB108" s="7">
        <f>EB25+EB37+EB73+EB102+EB107</f>
        <v>17</v>
      </c>
      <c r="EC108" s="7">
        <f>EC25+EC37+EC73+EC102+EC107</f>
        <v>29</v>
      </c>
      <c r="ED108" s="11">
        <f>ED25+ED37+ED73+ED107</f>
        <v>98</v>
      </c>
      <c r="EE108" s="10">
        <f>EE25+EE37+EE73+EE107</f>
        <v>0</v>
      </c>
      <c r="EF108" s="11">
        <f>EF25+EF37+EF73+EF107</f>
        <v>60</v>
      </c>
      <c r="EG108" s="10">
        <f>EG25+EG37+EG73+EG107</f>
        <v>0</v>
      </c>
      <c r="EH108" s="7">
        <f>EH25+EH37+EH73+EH102+EH107</f>
        <v>18</v>
      </c>
      <c r="EI108" s="11">
        <f t="shared" ref="EI108:ET108" si="121">EI25+EI37+EI73+EI107</f>
        <v>0</v>
      </c>
      <c r="EJ108" s="10">
        <f t="shared" si="121"/>
        <v>0</v>
      </c>
      <c r="EK108" s="11">
        <f t="shared" si="121"/>
        <v>0</v>
      </c>
      <c r="EL108" s="10">
        <f t="shared" si="121"/>
        <v>0</v>
      </c>
      <c r="EM108" s="11">
        <f t="shared" si="121"/>
        <v>27</v>
      </c>
      <c r="EN108" s="10">
        <f t="shared" si="121"/>
        <v>0</v>
      </c>
      <c r="EO108" s="11">
        <f t="shared" si="121"/>
        <v>0</v>
      </c>
      <c r="EP108" s="10">
        <f t="shared" si="121"/>
        <v>0</v>
      </c>
      <c r="EQ108" s="11">
        <f t="shared" si="121"/>
        <v>0</v>
      </c>
      <c r="ER108" s="10">
        <f t="shared" si="121"/>
        <v>0</v>
      </c>
      <c r="ES108" s="11">
        <f t="shared" si="121"/>
        <v>10</v>
      </c>
      <c r="ET108" s="10">
        <f t="shared" si="121"/>
        <v>0</v>
      </c>
      <c r="EU108" s="7">
        <f>EU25+EU37+EU73+EU102+EU107</f>
        <v>7</v>
      </c>
      <c r="EV108" s="7">
        <f>EV25+EV37+EV73+EV102+EV107</f>
        <v>25</v>
      </c>
      <c r="EW108" s="11">
        <f>EW25+EW37+EW73+EW107</f>
        <v>16</v>
      </c>
      <c r="EX108" s="10">
        <f>EX25+EX37+EX73+EX107</f>
        <v>0</v>
      </c>
      <c r="EY108" s="11">
        <f>EY25+EY37+EY73+EY107</f>
        <v>9</v>
      </c>
      <c r="EZ108" s="10">
        <f>EZ25+EZ37+EZ73+EZ107</f>
        <v>0</v>
      </c>
      <c r="FA108" s="7">
        <f>FA25+FA37+FA73+FA102+FA107</f>
        <v>4</v>
      </c>
      <c r="FB108" s="11">
        <f t="shared" ref="FB108:FM108" si="122">FB25+FB37+FB73+FB107</f>
        <v>0</v>
      </c>
      <c r="FC108" s="10">
        <f t="shared" si="122"/>
        <v>0</v>
      </c>
      <c r="FD108" s="11">
        <f t="shared" si="122"/>
        <v>0</v>
      </c>
      <c r="FE108" s="10">
        <f t="shared" si="122"/>
        <v>0</v>
      </c>
      <c r="FF108" s="11">
        <f t="shared" si="122"/>
        <v>10</v>
      </c>
      <c r="FG108" s="10">
        <f t="shared" si="122"/>
        <v>0</v>
      </c>
      <c r="FH108" s="11">
        <f t="shared" si="122"/>
        <v>0</v>
      </c>
      <c r="FI108" s="10">
        <f t="shared" si="122"/>
        <v>0</v>
      </c>
      <c r="FJ108" s="11">
        <f t="shared" si="122"/>
        <v>0</v>
      </c>
      <c r="FK108" s="10">
        <f t="shared" si="122"/>
        <v>0</v>
      </c>
      <c r="FL108" s="11">
        <f t="shared" si="122"/>
        <v>10</v>
      </c>
      <c r="FM108" s="10">
        <f t="shared" si="122"/>
        <v>0</v>
      </c>
      <c r="FN108" s="7">
        <f>FN25+FN37+FN73+FN102+FN107</f>
        <v>18</v>
      </c>
      <c r="FO108" s="7">
        <f>FO25+FO37+FO73+FO102+FO107</f>
        <v>22</v>
      </c>
    </row>
    <row r="110" spans="1:171" x14ac:dyDescent="0.2">
      <c r="D110" s="3" t="s">
        <v>22</v>
      </c>
      <c r="E110" s="3" t="s">
        <v>218</v>
      </c>
    </row>
    <row r="111" spans="1:171" x14ac:dyDescent="0.2">
      <c r="D111" s="3" t="s">
        <v>26</v>
      </c>
      <c r="E111" s="3" t="s">
        <v>219</v>
      </c>
    </row>
    <row r="112" spans="1:171" x14ac:dyDescent="0.2">
      <c r="D112" s="12" t="s">
        <v>32</v>
      </c>
      <c r="E112" s="12"/>
    </row>
    <row r="113" spans="4:29" x14ac:dyDescent="0.2">
      <c r="D113" s="3" t="s">
        <v>34</v>
      </c>
      <c r="E113" s="3" t="s">
        <v>220</v>
      </c>
    </row>
    <row r="114" spans="4:29" x14ac:dyDescent="0.2">
      <c r="D114" s="3" t="s">
        <v>35</v>
      </c>
      <c r="E114" s="3" t="s">
        <v>221</v>
      </c>
    </row>
    <row r="115" spans="4:29" x14ac:dyDescent="0.2">
      <c r="D115" s="12" t="s">
        <v>33</v>
      </c>
      <c r="E115" s="12"/>
    </row>
    <row r="116" spans="4:29" x14ac:dyDescent="0.2">
      <c r="D116" s="3" t="s">
        <v>36</v>
      </c>
      <c r="E116" s="3" t="s">
        <v>222</v>
      </c>
      <c r="M116" s="9"/>
      <c r="U116" s="9"/>
      <c r="AC116" s="9"/>
    </row>
    <row r="117" spans="4:29" x14ac:dyDescent="0.2">
      <c r="D117" s="3" t="s">
        <v>37</v>
      </c>
      <c r="E117" s="3" t="s">
        <v>223</v>
      </c>
    </row>
    <row r="118" spans="4:29" x14ac:dyDescent="0.2">
      <c r="D118" s="3" t="s">
        <v>38</v>
      </c>
      <c r="E118" s="3" t="s">
        <v>224</v>
      </c>
    </row>
    <row r="119" spans="4:29" x14ac:dyDescent="0.2">
      <c r="D119" s="3" t="s">
        <v>39</v>
      </c>
      <c r="E119" s="3" t="s">
        <v>225</v>
      </c>
    </row>
    <row r="120" spans="4:29" x14ac:dyDescent="0.2">
      <c r="D120" s="3" t="s">
        <v>40</v>
      </c>
      <c r="E120" s="3" t="s">
        <v>226</v>
      </c>
    </row>
    <row r="121" spans="4:29" x14ac:dyDescent="0.2">
      <c r="D121" s="3" t="s">
        <v>41</v>
      </c>
      <c r="E121" s="3" t="s">
        <v>227</v>
      </c>
    </row>
  </sheetData>
  <mergeCells count="175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CD14:CO14"/>
    <mergeCell ref="CD15:CE15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U14"/>
    <mergeCell ref="CR15:CS15"/>
    <mergeCell ref="CT15:CU15"/>
    <mergeCell ref="CV14:CV15"/>
    <mergeCell ref="CW14:DH14"/>
    <mergeCell ref="CW15:CX15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N14"/>
    <mergeCell ref="DK15:DL15"/>
    <mergeCell ref="DM15:DN15"/>
    <mergeCell ref="DO14:DO15"/>
    <mergeCell ref="DP14:EA14"/>
    <mergeCell ref="DP15:DQ15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G14"/>
    <mergeCell ref="ED15:EE15"/>
    <mergeCell ref="EF15:EG15"/>
    <mergeCell ref="EH14:EH15"/>
    <mergeCell ref="EI14:ET14"/>
    <mergeCell ref="EI15:EJ15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EZ14"/>
    <mergeCell ref="EW15:EX15"/>
    <mergeCell ref="EY15:EZ15"/>
    <mergeCell ref="FA14:FA15"/>
    <mergeCell ref="FB14:FM14"/>
    <mergeCell ref="FB15:FC15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26:FO26"/>
    <mergeCell ref="A38:FO38"/>
    <mergeCell ref="A74:FO74"/>
    <mergeCell ref="C75:C76"/>
    <mergeCell ref="A75:A76"/>
    <mergeCell ref="B75:B76"/>
    <mergeCell ref="C77:C78"/>
    <mergeCell ref="A77:A78"/>
    <mergeCell ref="B77:B78"/>
    <mergeCell ref="C79:C80"/>
    <mergeCell ref="A79:A80"/>
    <mergeCell ref="B79:B80"/>
    <mergeCell ref="C81:C82"/>
    <mergeCell ref="A81:A82"/>
    <mergeCell ref="B81:B82"/>
    <mergeCell ref="C83:C84"/>
    <mergeCell ref="A83:A84"/>
    <mergeCell ref="B83:B84"/>
    <mergeCell ref="C86:C87"/>
    <mergeCell ref="A86:A87"/>
    <mergeCell ref="B86:B87"/>
    <mergeCell ref="C88:C89"/>
    <mergeCell ref="A88:A89"/>
    <mergeCell ref="B88:B89"/>
    <mergeCell ref="C90:C91"/>
    <mergeCell ref="A90:A91"/>
    <mergeCell ref="B90:B91"/>
    <mergeCell ref="C92:C93"/>
    <mergeCell ref="A92:A93"/>
    <mergeCell ref="B92:B93"/>
    <mergeCell ref="C94:C95"/>
    <mergeCell ref="A94:A95"/>
    <mergeCell ref="B94:B95"/>
    <mergeCell ref="C96:C97"/>
    <mergeCell ref="A96:A97"/>
    <mergeCell ref="B96:B97"/>
    <mergeCell ref="D115:E115"/>
    <mergeCell ref="C98:C99"/>
    <mergeCell ref="A98:A99"/>
    <mergeCell ref="B98:B99"/>
    <mergeCell ref="A100:FO100"/>
    <mergeCell ref="A103:FO103"/>
    <mergeCell ref="D112:E11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Zarządzanie i inżynieria produk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2021-05-13T11:11:42Z</dcterms:created>
  <dcterms:modified xsi:type="dcterms:W3CDTF">2021-06-01T09:51:08Z</dcterms:modified>
</cp:coreProperties>
</file>